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2"/>
  <workbookPr defaultThemeVersion="166925"/>
  <mc:AlternateContent xmlns:mc="http://schemas.openxmlformats.org/markup-compatibility/2006">
    <mc:Choice Requires="x15">
      <x15ac:absPath xmlns:x15ac="http://schemas.microsoft.com/office/spreadsheetml/2010/11/ac" url="D:\2023\Cuestionarios por validar\CNGE\Actualizaciones- despues de liberar VF\"/>
    </mc:Choice>
  </mc:AlternateContent>
  <xr:revisionPtr revIDLastSave="0" documentId="13_ncr:1_{368FA488-AF78-4705-AFBF-EAEEF1F80852}" xr6:coauthVersionLast="36" xr6:coauthVersionMax="47" xr10:uidLastSave="{00000000-0000-0000-0000-000000000000}"/>
  <bookViews>
    <workbookView xWindow="-120" yWindow="-120" windowWidth="20730" windowHeight="11160" activeTab="4" xr2:uid="{CE091002-94C7-4018-BC30-5D529A26A5B3}"/>
  </bookViews>
  <sheets>
    <sheet name="Índice" sheetId="2" r:id="rId1"/>
    <sheet name="Presentación" sheetId="15" r:id="rId2"/>
    <sheet name="Informantes" sheetId="13" r:id="rId3"/>
    <sheet name="Participantes" sheetId="14" r:id="rId4"/>
    <sheet name="CNGE_2023_M1_Secc3" sheetId="1" r:id="rId5"/>
    <sheet name="Glosario" sheetId="6" r:id="rId6"/>
  </sheets>
  <definedNames>
    <definedName name="_xlnm.Print_Area" localSheetId="4">CNGE_2023_M1_Secc3!$A$1:$AE$1117</definedName>
    <definedName name="_xlnm.Print_Area" localSheetId="5">Glosario!$A$1:$AE$68</definedName>
    <definedName name="_xlnm.Print_Area" localSheetId="0">Índice!$A$1:$AE$25</definedName>
    <definedName name="_xlnm.Print_Area" localSheetId="2">Informantes!$A$1:$AE$58</definedName>
    <definedName name="_xlnm.Print_Area" localSheetId="3">Participantes!$A$1:$BF$72</definedName>
    <definedName name="_xlnm.Print_Area" localSheetId="1">Presentación!$A$1:$AE$136</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W775" i="1" l="1"/>
  <c r="AL592" i="1" l="1"/>
  <c r="BA775" i="1" l="1"/>
  <c r="AX775" i="1"/>
  <c r="D235" i="1"/>
  <c r="D236" i="1"/>
  <c r="D237" i="1"/>
  <c r="D238" i="1"/>
  <c r="D239" i="1"/>
  <c r="D240" i="1"/>
  <c r="AM66" i="1" l="1"/>
  <c r="AG540" i="1" l="1"/>
  <c r="AM67" i="1"/>
  <c r="AN67" i="1" s="1"/>
  <c r="AO67" i="1"/>
  <c r="AP67" i="1" s="1"/>
  <c r="AQ67" i="1" s="1"/>
  <c r="AM68" i="1"/>
  <c r="AN68" i="1" s="1"/>
  <c r="AO68" i="1"/>
  <c r="AP68" i="1" s="1"/>
  <c r="AQ68" i="1" s="1"/>
  <c r="AM69" i="1"/>
  <c r="AN69" i="1" s="1"/>
  <c r="AO69" i="1"/>
  <c r="AR69" i="1" s="1"/>
  <c r="AS69" i="1" s="1"/>
  <c r="AM70" i="1"/>
  <c r="AN70" i="1" s="1"/>
  <c r="AO70" i="1"/>
  <c r="AP70" i="1" s="1"/>
  <c r="AQ70" i="1" s="1"/>
  <c r="AM71" i="1"/>
  <c r="AN71" i="1" s="1"/>
  <c r="AO71" i="1"/>
  <c r="AM72" i="1"/>
  <c r="AN72" i="1" s="1"/>
  <c r="AO72" i="1"/>
  <c r="AR72" i="1" s="1"/>
  <c r="AS72" i="1" s="1"/>
  <c r="AM73" i="1"/>
  <c r="AN73" i="1" s="1"/>
  <c r="AO73" i="1"/>
  <c r="AP73" i="1" s="1"/>
  <c r="AQ73" i="1" s="1"/>
  <c r="AM74" i="1"/>
  <c r="AN74" i="1" s="1"/>
  <c r="AO74" i="1"/>
  <c r="AP74" i="1" s="1"/>
  <c r="AQ74" i="1" s="1"/>
  <c r="AM75" i="1"/>
  <c r="AN75" i="1" s="1"/>
  <c r="AO75" i="1"/>
  <c r="AR75" i="1" s="1"/>
  <c r="AS75" i="1" s="1"/>
  <c r="AM76" i="1"/>
  <c r="AN76" i="1" s="1"/>
  <c r="AO76" i="1"/>
  <c r="AP76" i="1" s="1"/>
  <c r="AQ76" i="1" s="1"/>
  <c r="AM77" i="1"/>
  <c r="AN77" i="1" s="1"/>
  <c r="AO77" i="1"/>
  <c r="AP77" i="1" s="1"/>
  <c r="AQ77" i="1" s="1"/>
  <c r="AM78" i="1"/>
  <c r="AN78" i="1"/>
  <c r="AO78" i="1"/>
  <c r="AP78" i="1" s="1"/>
  <c r="AQ78" i="1" s="1"/>
  <c r="AM79" i="1"/>
  <c r="AN79" i="1" s="1"/>
  <c r="AO79" i="1"/>
  <c r="AM80" i="1"/>
  <c r="AN80" i="1" s="1"/>
  <c r="AO80" i="1"/>
  <c r="AR80" i="1" s="1"/>
  <c r="AS80" i="1" s="1"/>
  <c r="AM81" i="1"/>
  <c r="AN81" i="1" s="1"/>
  <c r="AO81" i="1"/>
  <c r="AP81" i="1" s="1"/>
  <c r="AQ81" i="1" s="1"/>
  <c r="AM82" i="1"/>
  <c r="AN82" i="1" s="1"/>
  <c r="AO82" i="1"/>
  <c r="AP82" i="1" s="1"/>
  <c r="AQ82" i="1" s="1"/>
  <c r="AM83" i="1"/>
  <c r="AN83" i="1" s="1"/>
  <c r="AO83" i="1"/>
  <c r="AP83" i="1" s="1"/>
  <c r="AQ83" i="1" s="1"/>
  <c r="AM84" i="1"/>
  <c r="AN84" i="1" s="1"/>
  <c r="AO84" i="1"/>
  <c r="AP84" i="1" s="1"/>
  <c r="AQ84" i="1" s="1"/>
  <c r="AM85" i="1"/>
  <c r="AN85" i="1" s="1"/>
  <c r="AO85" i="1"/>
  <c r="AR85" i="1" s="1"/>
  <c r="AS85" i="1" s="1"/>
  <c r="AM86" i="1"/>
  <c r="AN86" i="1" s="1"/>
  <c r="AO86" i="1"/>
  <c r="AP86" i="1" s="1"/>
  <c r="AQ86" i="1" s="1"/>
  <c r="AM87" i="1"/>
  <c r="AN87" i="1" s="1"/>
  <c r="AO87" i="1"/>
  <c r="AM88" i="1"/>
  <c r="AN88" i="1" s="1"/>
  <c r="AO88" i="1"/>
  <c r="AR88" i="1" s="1"/>
  <c r="AS88" i="1" s="1"/>
  <c r="AM89" i="1"/>
  <c r="AN89" i="1" s="1"/>
  <c r="AO89" i="1"/>
  <c r="AP89" i="1" s="1"/>
  <c r="AQ89" i="1"/>
  <c r="AM90" i="1"/>
  <c r="AN90" i="1" s="1"/>
  <c r="AO90" i="1"/>
  <c r="AP90" i="1" s="1"/>
  <c r="AQ90" i="1" s="1"/>
  <c r="AM91" i="1"/>
  <c r="AN91" i="1" s="1"/>
  <c r="AO91" i="1"/>
  <c r="AP91" i="1" s="1"/>
  <c r="AQ91" i="1" s="1"/>
  <c r="AM92" i="1"/>
  <c r="AN92" i="1" s="1"/>
  <c r="AO92" i="1"/>
  <c r="AR92" i="1" s="1"/>
  <c r="AS92" i="1" s="1"/>
  <c r="AM93" i="1"/>
  <c r="AN93" i="1" s="1"/>
  <c r="AO93" i="1"/>
  <c r="AP93" i="1" s="1"/>
  <c r="AQ93" i="1" s="1"/>
  <c r="AM94" i="1"/>
  <c r="AN94" i="1" s="1"/>
  <c r="AO94" i="1"/>
  <c r="AP94" i="1" s="1"/>
  <c r="AQ94" i="1" s="1"/>
  <c r="AM95" i="1"/>
  <c r="AN95" i="1" s="1"/>
  <c r="AO95" i="1"/>
  <c r="AM96" i="1"/>
  <c r="AN96" i="1" s="1"/>
  <c r="AO96" i="1"/>
  <c r="AR96" i="1" s="1"/>
  <c r="AS96" i="1" s="1"/>
  <c r="AM97" i="1"/>
  <c r="AN97" i="1" s="1"/>
  <c r="AO97" i="1"/>
  <c r="AR97" i="1" s="1"/>
  <c r="AS97" i="1" s="1"/>
  <c r="AM98" i="1"/>
  <c r="AN98" i="1" s="1"/>
  <c r="AO98" i="1"/>
  <c r="AP98" i="1" s="1"/>
  <c r="AQ98" i="1" s="1"/>
  <c r="AM99" i="1"/>
  <c r="AN99" i="1"/>
  <c r="AO99" i="1"/>
  <c r="AP99" i="1" s="1"/>
  <c r="AQ99" i="1" s="1"/>
  <c r="AM100" i="1"/>
  <c r="AN100" i="1" s="1"/>
  <c r="AO100" i="1"/>
  <c r="AR100" i="1" s="1"/>
  <c r="AS100" i="1" s="1"/>
  <c r="AM101" i="1"/>
  <c r="AN101" i="1" s="1"/>
  <c r="AO101" i="1"/>
  <c r="AP101" i="1" s="1"/>
  <c r="AQ101" i="1" s="1"/>
  <c r="AM102" i="1"/>
  <c r="AN102" i="1" s="1"/>
  <c r="AO102" i="1"/>
  <c r="AP102" i="1" s="1"/>
  <c r="AQ102" i="1" s="1"/>
  <c r="AM103" i="1"/>
  <c r="AN103" i="1" s="1"/>
  <c r="AO103" i="1"/>
  <c r="AM104" i="1"/>
  <c r="AN104" i="1"/>
  <c r="AO104" i="1"/>
  <c r="AR104" i="1" s="1"/>
  <c r="AS104" i="1" s="1"/>
  <c r="AP104" i="1"/>
  <c r="AQ104" i="1" s="1"/>
  <c r="AM105" i="1"/>
  <c r="AN105" i="1" s="1"/>
  <c r="AO105" i="1"/>
  <c r="AR105" i="1" s="1"/>
  <c r="AS105" i="1" s="1"/>
  <c r="AM106" i="1"/>
  <c r="AN106" i="1" s="1"/>
  <c r="AO106" i="1"/>
  <c r="AP106" i="1" s="1"/>
  <c r="AQ106" i="1" s="1"/>
  <c r="AM107" i="1"/>
  <c r="AN107" i="1" s="1"/>
  <c r="AO107" i="1"/>
  <c r="AP107" i="1" s="1"/>
  <c r="AQ107" i="1" s="1"/>
  <c r="AM108" i="1"/>
  <c r="AN108" i="1" s="1"/>
  <c r="AO108" i="1"/>
  <c r="AR108" i="1" s="1"/>
  <c r="AS108" i="1" s="1"/>
  <c r="AM109" i="1"/>
  <c r="AN109" i="1" s="1"/>
  <c r="AO109" i="1"/>
  <c r="AR109" i="1" s="1"/>
  <c r="AS109" i="1" s="1"/>
  <c r="AM110" i="1"/>
  <c r="AN110" i="1" s="1"/>
  <c r="AO110" i="1"/>
  <c r="AP110" i="1" s="1"/>
  <c r="AQ110" i="1" s="1"/>
  <c r="AM111" i="1"/>
  <c r="AN111" i="1" s="1"/>
  <c r="AO111" i="1"/>
  <c r="AM112" i="1"/>
  <c r="AN112" i="1" s="1"/>
  <c r="AO112" i="1"/>
  <c r="AR112" i="1" s="1"/>
  <c r="AS112" i="1" s="1"/>
  <c r="AM113" i="1"/>
  <c r="AN113" i="1" s="1"/>
  <c r="AO113" i="1"/>
  <c r="AP113" i="1" s="1"/>
  <c r="AQ113" i="1" s="1"/>
  <c r="AM114" i="1"/>
  <c r="AN114" i="1" s="1"/>
  <c r="AO114" i="1"/>
  <c r="AR114" i="1" s="1"/>
  <c r="AS114" i="1" s="1"/>
  <c r="AM115" i="1"/>
  <c r="AN115" i="1" s="1"/>
  <c r="AO115" i="1"/>
  <c r="AP115" i="1" s="1"/>
  <c r="AQ115" i="1" s="1"/>
  <c r="AM116" i="1"/>
  <c r="AN116" i="1" s="1"/>
  <c r="AO116" i="1"/>
  <c r="AR116" i="1" s="1"/>
  <c r="AS116" i="1" s="1"/>
  <c r="AM117" i="1"/>
  <c r="AN117" i="1" s="1"/>
  <c r="AO117" i="1"/>
  <c r="AR117" i="1" s="1"/>
  <c r="AS117" i="1" s="1"/>
  <c r="AM118" i="1"/>
  <c r="AN118" i="1" s="1"/>
  <c r="AO118" i="1"/>
  <c r="AP118" i="1" s="1"/>
  <c r="AQ118" i="1" s="1"/>
  <c r="AR118" i="1"/>
  <c r="AS118" i="1" s="1"/>
  <c r="AM119" i="1"/>
  <c r="AN119" i="1" s="1"/>
  <c r="AO119" i="1"/>
  <c r="AM120" i="1"/>
  <c r="AN120" i="1" s="1"/>
  <c r="AO120" i="1"/>
  <c r="AR120" i="1" s="1"/>
  <c r="AS120" i="1" s="1"/>
  <c r="AM121" i="1"/>
  <c r="AN121" i="1" s="1"/>
  <c r="AO121" i="1"/>
  <c r="AP121" i="1" s="1"/>
  <c r="AQ121" i="1" s="1"/>
  <c r="AM122" i="1"/>
  <c r="AN122" i="1" s="1"/>
  <c r="AO122" i="1"/>
  <c r="AR122" i="1" s="1"/>
  <c r="AS122" i="1" s="1"/>
  <c r="AM123" i="1"/>
  <c r="AN123" i="1" s="1"/>
  <c r="AO123" i="1"/>
  <c r="AP123" i="1" s="1"/>
  <c r="AQ123" i="1" s="1"/>
  <c r="AM124" i="1"/>
  <c r="AN124" i="1" s="1"/>
  <c r="AO124" i="1"/>
  <c r="AR124" i="1" s="1"/>
  <c r="AS124" i="1" s="1"/>
  <c r="AM125" i="1"/>
  <c r="AN125" i="1" s="1"/>
  <c r="AO125" i="1"/>
  <c r="AR125" i="1" s="1"/>
  <c r="AS125" i="1" s="1"/>
  <c r="AM126" i="1"/>
  <c r="AN126" i="1" s="1"/>
  <c r="AO126" i="1"/>
  <c r="AP126" i="1" s="1"/>
  <c r="AQ126" i="1" s="1"/>
  <c r="AM127" i="1"/>
  <c r="AN127" i="1" s="1"/>
  <c r="AO127" i="1"/>
  <c r="AM128" i="1"/>
  <c r="AN128" i="1" s="1"/>
  <c r="AO128" i="1"/>
  <c r="AR128" i="1" s="1"/>
  <c r="AS128" i="1" s="1"/>
  <c r="AM129" i="1"/>
  <c r="AN129" i="1" s="1"/>
  <c r="AO129" i="1"/>
  <c r="AP129" i="1" s="1"/>
  <c r="AQ129" i="1" s="1"/>
  <c r="AM130" i="1"/>
  <c r="AN130" i="1" s="1"/>
  <c r="AO130" i="1"/>
  <c r="AR130" i="1" s="1"/>
  <c r="AS130" i="1" s="1"/>
  <c r="AM131" i="1"/>
  <c r="AN131" i="1" s="1"/>
  <c r="AO131" i="1"/>
  <c r="AP131" i="1" s="1"/>
  <c r="AQ131" i="1" s="1"/>
  <c r="AM132" i="1"/>
  <c r="AN132" i="1" s="1"/>
  <c r="AO132" i="1"/>
  <c r="AR132" i="1" s="1"/>
  <c r="AS132" i="1" s="1"/>
  <c r="AM133" i="1"/>
  <c r="AN133" i="1" s="1"/>
  <c r="AO133" i="1"/>
  <c r="AR133" i="1" s="1"/>
  <c r="AS133" i="1" s="1"/>
  <c r="AM134" i="1"/>
  <c r="AN134" i="1" s="1"/>
  <c r="AO134" i="1"/>
  <c r="AP134" i="1" s="1"/>
  <c r="AQ134" i="1" s="1"/>
  <c r="AM135" i="1"/>
  <c r="AN135" i="1" s="1"/>
  <c r="AO135" i="1"/>
  <c r="AM136" i="1"/>
  <c r="AN136" i="1"/>
  <c r="AO136" i="1"/>
  <c r="AR136" i="1" s="1"/>
  <c r="AS136" i="1" s="1"/>
  <c r="AM137" i="1"/>
  <c r="AN137" i="1" s="1"/>
  <c r="AO137" i="1"/>
  <c r="AP137" i="1" s="1"/>
  <c r="AQ137" i="1" s="1"/>
  <c r="AM138" i="1"/>
  <c r="AN138" i="1" s="1"/>
  <c r="AO138" i="1"/>
  <c r="AR138" i="1" s="1"/>
  <c r="AS138" i="1" s="1"/>
  <c r="AM139" i="1"/>
  <c r="AN139" i="1" s="1"/>
  <c r="AO139" i="1"/>
  <c r="AP139" i="1" s="1"/>
  <c r="AQ139" i="1" s="1"/>
  <c r="AM140" i="1"/>
  <c r="AN140" i="1" s="1"/>
  <c r="AO140" i="1"/>
  <c r="AR140" i="1" s="1"/>
  <c r="AS140" i="1" s="1"/>
  <c r="AM141" i="1"/>
  <c r="AN141" i="1" s="1"/>
  <c r="AO141" i="1"/>
  <c r="AR141" i="1" s="1"/>
  <c r="AS141" i="1" s="1"/>
  <c r="AM142" i="1"/>
  <c r="AN142" i="1" s="1"/>
  <c r="AO142" i="1"/>
  <c r="AP142" i="1" s="1"/>
  <c r="AQ142" i="1" s="1"/>
  <c r="AM143" i="1"/>
  <c r="AN143" i="1" s="1"/>
  <c r="AO143" i="1"/>
  <c r="AM144" i="1"/>
  <c r="AN144" i="1" s="1"/>
  <c r="AO144" i="1"/>
  <c r="AR144" i="1" s="1"/>
  <c r="AS144" i="1" s="1"/>
  <c r="AM145" i="1"/>
  <c r="AN145" i="1" s="1"/>
  <c r="AO145" i="1"/>
  <c r="AP145" i="1" s="1"/>
  <c r="AQ145" i="1" s="1"/>
  <c r="AM146" i="1"/>
  <c r="AN146" i="1" s="1"/>
  <c r="AO146" i="1"/>
  <c r="AR146" i="1" s="1"/>
  <c r="AS146" i="1" s="1"/>
  <c r="AM147" i="1"/>
  <c r="AN147" i="1" s="1"/>
  <c r="AO147" i="1"/>
  <c r="AP147" i="1" s="1"/>
  <c r="AQ147" i="1" s="1"/>
  <c r="AM148" i="1"/>
  <c r="AN148" i="1" s="1"/>
  <c r="AO148" i="1"/>
  <c r="AR148" i="1" s="1"/>
  <c r="AS148" i="1" s="1"/>
  <c r="AM149" i="1"/>
  <c r="AN149" i="1" s="1"/>
  <c r="AO149" i="1"/>
  <c r="AP149" i="1" s="1"/>
  <c r="AQ149" i="1" s="1"/>
  <c r="AM150" i="1"/>
  <c r="AN150" i="1" s="1"/>
  <c r="AO150" i="1"/>
  <c r="AP150" i="1" s="1"/>
  <c r="AQ150" i="1" s="1"/>
  <c r="AM151" i="1"/>
  <c r="AN151" i="1" s="1"/>
  <c r="AO151" i="1"/>
  <c r="AM152" i="1"/>
  <c r="AN152" i="1" s="1"/>
  <c r="AO152" i="1"/>
  <c r="AP152" i="1" s="1"/>
  <c r="AQ152" i="1" s="1"/>
  <c r="AM153" i="1"/>
  <c r="AN153" i="1" s="1"/>
  <c r="AO153" i="1"/>
  <c r="AP153" i="1" s="1"/>
  <c r="AQ153" i="1" s="1"/>
  <c r="AM154" i="1"/>
  <c r="AN154" i="1" s="1"/>
  <c r="AO154" i="1"/>
  <c r="AR154" i="1" s="1"/>
  <c r="AS154" i="1" s="1"/>
  <c r="AM155" i="1"/>
  <c r="AN155" i="1" s="1"/>
  <c r="AO155" i="1"/>
  <c r="AP155" i="1" s="1"/>
  <c r="AQ155" i="1" s="1"/>
  <c r="AM156" i="1"/>
  <c r="AN156" i="1" s="1"/>
  <c r="AO156" i="1"/>
  <c r="AR156" i="1" s="1"/>
  <c r="AS156" i="1" s="1"/>
  <c r="AM157" i="1"/>
  <c r="AN157" i="1" s="1"/>
  <c r="AO157" i="1"/>
  <c r="AM158" i="1"/>
  <c r="AN158" i="1" s="1"/>
  <c r="AO158" i="1"/>
  <c r="AR158" i="1" s="1"/>
  <c r="AS158" i="1" s="1"/>
  <c r="AM159" i="1"/>
  <c r="AN159" i="1" s="1"/>
  <c r="AO159" i="1"/>
  <c r="AM160" i="1"/>
  <c r="AN160" i="1" s="1"/>
  <c r="AO160" i="1"/>
  <c r="AR160" i="1" s="1"/>
  <c r="AS160" i="1" s="1"/>
  <c r="AM161" i="1"/>
  <c r="AN161" i="1" s="1"/>
  <c r="AO161" i="1"/>
  <c r="AP161" i="1" s="1"/>
  <c r="AQ161" i="1" s="1"/>
  <c r="AR161" i="1"/>
  <c r="AS161" i="1" s="1"/>
  <c r="AM162" i="1"/>
  <c r="AN162" i="1" s="1"/>
  <c r="AO162" i="1"/>
  <c r="AP162" i="1" s="1"/>
  <c r="AQ162" i="1" s="1"/>
  <c r="AM163" i="1"/>
  <c r="AN163" i="1" s="1"/>
  <c r="AO163" i="1"/>
  <c r="AP163" i="1" s="1"/>
  <c r="AQ163" i="1" s="1"/>
  <c r="AM164" i="1"/>
  <c r="AN164" i="1" s="1"/>
  <c r="AO164" i="1"/>
  <c r="AR164" i="1" s="1"/>
  <c r="AS164" i="1" s="1"/>
  <c r="AM165" i="1"/>
  <c r="AN165" i="1" s="1"/>
  <c r="AO165" i="1"/>
  <c r="AM166" i="1"/>
  <c r="AN166" i="1" s="1"/>
  <c r="AO166" i="1"/>
  <c r="AP166" i="1" s="1"/>
  <c r="AQ166" i="1" s="1"/>
  <c r="AM167" i="1"/>
  <c r="AN167" i="1" s="1"/>
  <c r="AO167" i="1"/>
  <c r="AM168" i="1"/>
  <c r="AN168" i="1" s="1"/>
  <c r="AO168" i="1"/>
  <c r="AP168" i="1" s="1"/>
  <c r="AQ168" i="1" s="1"/>
  <c r="AR168" i="1"/>
  <c r="AS168" i="1" s="1"/>
  <c r="AM169" i="1"/>
  <c r="AN169" i="1" s="1"/>
  <c r="AO169" i="1"/>
  <c r="AR169" i="1" s="1"/>
  <c r="AS169" i="1" s="1"/>
  <c r="AM170" i="1"/>
  <c r="AN170" i="1" s="1"/>
  <c r="AO170" i="1"/>
  <c r="AP170" i="1" s="1"/>
  <c r="AQ170" i="1" s="1"/>
  <c r="AM171" i="1"/>
  <c r="AN171" i="1" s="1"/>
  <c r="AO171" i="1"/>
  <c r="AM172" i="1"/>
  <c r="AN172" i="1" s="1"/>
  <c r="AO172" i="1"/>
  <c r="AR172" i="1" s="1"/>
  <c r="AS172" i="1" s="1"/>
  <c r="AM173" i="1"/>
  <c r="AN173" i="1" s="1"/>
  <c r="AO173" i="1"/>
  <c r="AM174" i="1"/>
  <c r="AN174" i="1" s="1"/>
  <c r="AO174" i="1"/>
  <c r="AP174" i="1" s="1"/>
  <c r="AQ174" i="1" s="1"/>
  <c r="AM175" i="1"/>
  <c r="AN175" i="1" s="1"/>
  <c r="AO175" i="1"/>
  <c r="AM176" i="1"/>
  <c r="AN176" i="1" s="1"/>
  <c r="AO176" i="1"/>
  <c r="AR176" i="1" s="1"/>
  <c r="AS176" i="1" s="1"/>
  <c r="AM177" i="1"/>
  <c r="AN177" i="1" s="1"/>
  <c r="AO177" i="1"/>
  <c r="AR177" i="1" s="1"/>
  <c r="AS177" i="1" s="1"/>
  <c r="AM178" i="1"/>
  <c r="AN178" i="1" s="1"/>
  <c r="AO178" i="1"/>
  <c r="AP178" i="1" s="1"/>
  <c r="AQ178" i="1" s="1"/>
  <c r="AM179" i="1"/>
  <c r="AN179" i="1" s="1"/>
  <c r="AO179" i="1"/>
  <c r="AM180" i="1"/>
  <c r="AN180" i="1" s="1"/>
  <c r="AO180" i="1"/>
  <c r="AR180" i="1" s="1"/>
  <c r="AS180" i="1" s="1"/>
  <c r="AM181" i="1"/>
  <c r="AN181" i="1"/>
  <c r="AO181" i="1"/>
  <c r="AM182" i="1"/>
  <c r="AN182" i="1" s="1"/>
  <c r="AO182" i="1"/>
  <c r="AP182" i="1" s="1"/>
  <c r="AQ182" i="1" s="1"/>
  <c r="AM183" i="1"/>
  <c r="AN183" i="1" s="1"/>
  <c r="AO183" i="1"/>
  <c r="AR183" i="1" s="1"/>
  <c r="AS183" i="1"/>
  <c r="AM184" i="1"/>
  <c r="AN184" i="1" s="1"/>
  <c r="AO184" i="1"/>
  <c r="AR184" i="1" s="1"/>
  <c r="AS184" i="1" s="1"/>
  <c r="AM185" i="1"/>
  <c r="AN185" i="1" s="1"/>
  <c r="AO185" i="1"/>
  <c r="AP185" i="1" s="1"/>
  <c r="AQ185" i="1" s="1"/>
  <c r="AM186" i="1"/>
  <c r="AN186" i="1" s="1"/>
  <c r="AO186" i="1"/>
  <c r="AP186" i="1" s="1"/>
  <c r="AQ186" i="1" s="1"/>
  <c r="AR186" i="1"/>
  <c r="AS186" i="1" s="1"/>
  <c r="AM187" i="1"/>
  <c r="AN187" i="1" s="1"/>
  <c r="AO187" i="1"/>
  <c r="AP187" i="1" s="1"/>
  <c r="AQ187" i="1" s="1"/>
  <c r="AM188" i="1"/>
  <c r="AN188" i="1" s="1"/>
  <c r="AO188" i="1"/>
  <c r="AR188" i="1" s="1"/>
  <c r="AS188" i="1" s="1"/>
  <c r="AM189" i="1"/>
  <c r="AN189" i="1" s="1"/>
  <c r="AO189" i="1"/>
  <c r="AM190" i="1"/>
  <c r="AN190" i="1" s="1"/>
  <c r="AO190" i="1"/>
  <c r="AP190" i="1" s="1"/>
  <c r="AQ190" i="1" s="1"/>
  <c r="AM191" i="1"/>
  <c r="AN191" i="1" s="1"/>
  <c r="AO191" i="1"/>
  <c r="AR191" i="1" s="1"/>
  <c r="AS191" i="1" s="1"/>
  <c r="AM192" i="1"/>
  <c r="AN192" i="1" s="1"/>
  <c r="AO192" i="1"/>
  <c r="AP192" i="1" s="1"/>
  <c r="AQ192" i="1" s="1"/>
  <c r="AM193" i="1"/>
  <c r="AN193" i="1" s="1"/>
  <c r="AO193" i="1"/>
  <c r="AR193" i="1" s="1"/>
  <c r="AS193" i="1" s="1"/>
  <c r="AM194" i="1"/>
  <c r="AN194" i="1" s="1"/>
  <c r="AO194" i="1"/>
  <c r="AP194" i="1" s="1"/>
  <c r="AQ194" i="1" s="1"/>
  <c r="AM195" i="1"/>
  <c r="AN195" i="1" s="1"/>
  <c r="AO195" i="1"/>
  <c r="AP195" i="1" s="1"/>
  <c r="AQ195" i="1" s="1"/>
  <c r="AM196" i="1"/>
  <c r="AN196" i="1" s="1"/>
  <c r="AO196" i="1"/>
  <c r="AR196" i="1" s="1"/>
  <c r="AS196" i="1" s="1"/>
  <c r="AM197" i="1"/>
  <c r="AN197" i="1" s="1"/>
  <c r="AO197" i="1"/>
  <c r="AR197" i="1" s="1"/>
  <c r="AS197" i="1" s="1"/>
  <c r="AM198" i="1"/>
  <c r="AN198" i="1" s="1"/>
  <c r="AO198" i="1"/>
  <c r="AR198" i="1" s="1"/>
  <c r="AS198" i="1" s="1"/>
  <c r="AM199" i="1"/>
  <c r="AN199" i="1" s="1"/>
  <c r="AO199" i="1"/>
  <c r="AR199" i="1" s="1"/>
  <c r="AS199" i="1" s="1"/>
  <c r="AM200" i="1"/>
  <c r="AN200" i="1" s="1"/>
  <c r="AO200" i="1"/>
  <c r="AR200" i="1" s="1"/>
  <c r="AS200" i="1" s="1"/>
  <c r="AM201" i="1"/>
  <c r="AN201" i="1" s="1"/>
  <c r="AO201" i="1"/>
  <c r="AR201" i="1" s="1"/>
  <c r="AS201" i="1" s="1"/>
  <c r="AM202" i="1"/>
  <c r="AN202" i="1" s="1"/>
  <c r="AO202" i="1"/>
  <c r="AP202" i="1" s="1"/>
  <c r="AQ202" i="1" s="1"/>
  <c r="AM203" i="1"/>
  <c r="AN203" i="1" s="1"/>
  <c r="AO203" i="1"/>
  <c r="AP203" i="1" s="1"/>
  <c r="AQ203" i="1" s="1"/>
  <c r="AM204" i="1"/>
  <c r="AN204" i="1" s="1"/>
  <c r="AO204" i="1"/>
  <c r="AR204" i="1" s="1"/>
  <c r="AS204" i="1" s="1"/>
  <c r="AP204" i="1"/>
  <c r="AQ204" i="1" s="1"/>
  <c r="AM205" i="1"/>
  <c r="AN205" i="1" s="1"/>
  <c r="AO205" i="1"/>
  <c r="AR205" i="1" s="1"/>
  <c r="AS205" i="1" s="1"/>
  <c r="AM206" i="1"/>
  <c r="AN206" i="1" s="1"/>
  <c r="AO206" i="1"/>
  <c r="AP206" i="1" s="1"/>
  <c r="AQ206" i="1" s="1"/>
  <c r="AM207" i="1"/>
  <c r="AN207" i="1"/>
  <c r="AO207" i="1"/>
  <c r="AR207" i="1" s="1"/>
  <c r="AS207" i="1" s="1"/>
  <c r="AM208" i="1"/>
  <c r="AN208" i="1" s="1"/>
  <c r="AO208" i="1"/>
  <c r="AR208" i="1" s="1"/>
  <c r="AS208" i="1" s="1"/>
  <c r="AM209" i="1"/>
  <c r="AN209" i="1" s="1"/>
  <c r="AO209" i="1"/>
  <c r="AP209" i="1" s="1"/>
  <c r="AQ209" i="1" s="1"/>
  <c r="AM210" i="1"/>
  <c r="AN210" i="1" s="1"/>
  <c r="AO210" i="1"/>
  <c r="AP210" i="1" s="1"/>
  <c r="AQ210" i="1" s="1"/>
  <c r="AM211" i="1"/>
  <c r="AN211" i="1" s="1"/>
  <c r="AO211" i="1"/>
  <c r="AP211" i="1" s="1"/>
  <c r="AQ211" i="1" s="1"/>
  <c r="AM212" i="1"/>
  <c r="AN212" i="1"/>
  <c r="AO212" i="1"/>
  <c r="AR212" i="1" s="1"/>
  <c r="AS212" i="1" s="1"/>
  <c r="AM213" i="1"/>
  <c r="AN213" i="1" s="1"/>
  <c r="AO213" i="1"/>
  <c r="AR213" i="1" s="1"/>
  <c r="AS213" i="1" s="1"/>
  <c r="AM214" i="1"/>
  <c r="AN214" i="1"/>
  <c r="AO214" i="1"/>
  <c r="AR214" i="1" s="1"/>
  <c r="AS214" i="1" s="1"/>
  <c r="AM215" i="1"/>
  <c r="AN215" i="1" s="1"/>
  <c r="AO215" i="1"/>
  <c r="AP215" i="1" s="1"/>
  <c r="AQ215" i="1" s="1"/>
  <c r="AO66" i="1"/>
  <c r="AP66" i="1" s="1"/>
  <c r="AQ66" i="1" s="1"/>
  <c r="AN66" i="1"/>
  <c r="AP208" i="1" l="1"/>
  <c r="AQ208" i="1" s="1"/>
  <c r="AR194" i="1"/>
  <c r="AS194" i="1" s="1"/>
  <c r="AP193" i="1"/>
  <c r="AQ193" i="1" s="1"/>
  <c r="AR209" i="1"/>
  <c r="AS209" i="1" s="1"/>
  <c r="AP124" i="1"/>
  <c r="AQ124" i="1" s="1"/>
  <c r="AR203" i="1"/>
  <c r="AS203" i="1" s="1"/>
  <c r="AR178" i="1"/>
  <c r="AS178" i="1" s="1"/>
  <c r="AR150" i="1"/>
  <c r="AS150" i="1" s="1"/>
  <c r="AP92" i="1"/>
  <c r="AQ92" i="1" s="1"/>
  <c r="AP85" i="1"/>
  <c r="AQ85" i="1" s="1"/>
  <c r="AR174" i="1"/>
  <c r="AS174" i="1" s="1"/>
  <c r="AP105" i="1"/>
  <c r="AQ105" i="1" s="1"/>
  <c r="AP214" i="1"/>
  <c r="AQ214" i="1" s="1"/>
  <c r="AR66" i="1"/>
  <c r="AS66" i="1" s="1"/>
  <c r="AP201" i="1"/>
  <c r="AQ201" i="1" s="1"/>
  <c r="AP199" i="1"/>
  <c r="AQ199" i="1" s="1"/>
  <c r="AP191" i="1"/>
  <c r="AQ191" i="1" s="1"/>
  <c r="AP188" i="1"/>
  <c r="AQ188" i="1" s="1"/>
  <c r="AP176" i="1"/>
  <c r="AQ176" i="1" s="1"/>
  <c r="AP144" i="1"/>
  <c r="AQ144" i="1" s="1"/>
  <c r="AP141" i="1"/>
  <c r="AQ141" i="1" s="1"/>
  <c r="AP132" i="1"/>
  <c r="AQ132" i="1" s="1"/>
  <c r="AR126" i="1"/>
  <c r="AS126" i="1" s="1"/>
  <c r="AP117" i="1"/>
  <c r="AQ117" i="1" s="1"/>
  <c r="AP114" i="1"/>
  <c r="AQ114" i="1" s="1"/>
  <c r="AR102" i="1"/>
  <c r="AS102" i="1" s="1"/>
  <c r="AR82" i="1"/>
  <c r="AS82" i="1" s="1"/>
  <c r="AP213" i="1"/>
  <c r="AQ213" i="1" s="1"/>
  <c r="AR185" i="1"/>
  <c r="AS185" i="1" s="1"/>
  <c r="AP183" i="1"/>
  <c r="AQ183" i="1" s="1"/>
  <c r="AR134" i="1"/>
  <c r="AS134" i="1" s="1"/>
  <c r="AR110" i="1"/>
  <c r="AS110" i="1" s="1"/>
  <c r="AR98" i="1"/>
  <c r="AS98" i="1" s="1"/>
  <c r="AP200" i="1"/>
  <c r="AQ200" i="1" s="1"/>
  <c r="AP180" i="1"/>
  <c r="AQ180" i="1" s="1"/>
  <c r="AP172" i="1"/>
  <c r="AQ172" i="1" s="1"/>
  <c r="AR166" i="1"/>
  <c r="AS166" i="1" s="1"/>
  <c r="AP158" i="1"/>
  <c r="AQ158" i="1" s="1"/>
  <c r="AR152" i="1"/>
  <c r="AS152" i="1" s="1"/>
  <c r="AP125" i="1"/>
  <c r="AQ125" i="1" s="1"/>
  <c r="AP122" i="1"/>
  <c r="AQ122" i="1" s="1"/>
  <c r="AP116" i="1"/>
  <c r="AQ116" i="1" s="1"/>
  <c r="AR106" i="1"/>
  <c r="AS106" i="1" s="1"/>
  <c r="AR94" i="1"/>
  <c r="AS94" i="1" s="1"/>
  <c r="AR84" i="1"/>
  <c r="AS84" i="1" s="1"/>
  <c r="AR202" i="1"/>
  <c r="AS202" i="1" s="1"/>
  <c r="AR192" i="1"/>
  <c r="AS192" i="1" s="1"/>
  <c r="AP136" i="1"/>
  <c r="AQ136" i="1" s="1"/>
  <c r="AP177" i="1"/>
  <c r="AQ177" i="1" s="1"/>
  <c r="AP160" i="1"/>
  <c r="AQ160" i="1" s="1"/>
  <c r="AP133" i="1"/>
  <c r="AQ133" i="1" s="1"/>
  <c r="AP130" i="1"/>
  <c r="AQ130" i="1" s="1"/>
  <c r="AP88" i="1"/>
  <c r="AQ88" i="1" s="1"/>
  <c r="AR77" i="1"/>
  <c r="AS77" i="1" s="1"/>
  <c r="AR93" i="1"/>
  <c r="AS93" i="1" s="1"/>
  <c r="AR90" i="1"/>
  <c r="AS90" i="1" s="1"/>
  <c r="AP198" i="1"/>
  <c r="AQ198" i="1" s="1"/>
  <c r="AR187" i="1"/>
  <c r="AS187" i="1" s="1"/>
  <c r="AP184" i="1"/>
  <c r="AQ184" i="1" s="1"/>
  <c r="AP169" i="1"/>
  <c r="AQ169" i="1" s="1"/>
  <c r="AP156" i="1"/>
  <c r="AQ156" i="1" s="1"/>
  <c r="AP154" i="1"/>
  <c r="AQ154" i="1" s="1"/>
  <c r="AP109" i="1"/>
  <c r="AQ109" i="1" s="1"/>
  <c r="AR101" i="1"/>
  <c r="AS101" i="1" s="1"/>
  <c r="AR76" i="1"/>
  <c r="AS76" i="1" s="1"/>
  <c r="AR170" i="1"/>
  <c r="AS170" i="1" s="1"/>
  <c r="AP164" i="1"/>
  <c r="AQ164" i="1" s="1"/>
  <c r="AP148" i="1"/>
  <c r="AQ148" i="1" s="1"/>
  <c r="AP146" i="1"/>
  <c r="AQ146" i="1" s="1"/>
  <c r="AR142" i="1"/>
  <c r="AS142" i="1" s="1"/>
  <c r="AP140" i="1"/>
  <c r="AQ140" i="1" s="1"/>
  <c r="AP138" i="1"/>
  <c r="AQ138" i="1" s="1"/>
  <c r="AP128" i="1"/>
  <c r="AQ128" i="1" s="1"/>
  <c r="AP120" i="1"/>
  <c r="AQ120" i="1" s="1"/>
  <c r="AP112" i="1"/>
  <c r="AQ112" i="1" s="1"/>
  <c r="AP97" i="1"/>
  <c r="AQ97" i="1" s="1"/>
  <c r="AR86" i="1"/>
  <c r="AS86" i="1" s="1"/>
  <c r="AP80" i="1"/>
  <c r="AQ80" i="1" s="1"/>
  <c r="AP72" i="1"/>
  <c r="AQ72" i="1" s="1"/>
  <c r="AP69" i="1"/>
  <c r="AQ69" i="1" s="1"/>
  <c r="AP108" i="1"/>
  <c r="AQ108" i="1" s="1"/>
  <c r="AR74" i="1"/>
  <c r="AS74" i="1" s="1"/>
  <c r="AR210" i="1"/>
  <c r="AS210" i="1" s="1"/>
  <c r="AR206" i="1"/>
  <c r="AS206" i="1" s="1"/>
  <c r="AR153" i="1"/>
  <c r="AS153" i="1" s="1"/>
  <c r="AR145" i="1"/>
  <c r="AS145" i="1" s="1"/>
  <c r="AR137" i="1"/>
  <c r="AS137" i="1" s="1"/>
  <c r="AR129" i="1"/>
  <c r="AS129" i="1" s="1"/>
  <c r="AR121" i="1"/>
  <c r="AS121" i="1" s="1"/>
  <c r="AR113" i="1"/>
  <c r="AS113" i="1" s="1"/>
  <c r="AP100" i="1"/>
  <c r="AQ100" i="1" s="1"/>
  <c r="AP96" i="1"/>
  <c r="AQ96" i="1" s="1"/>
  <c r="AP207" i="1"/>
  <c r="AQ207" i="1" s="1"/>
  <c r="AP212" i="1"/>
  <c r="AQ212" i="1" s="1"/>
  <c r="AP196" i="1"/>
  <c r="AQ196" i="1" s="1"/>
  <c r="AR162" i="1"/>
  <c r="AS162" i="1" s="1"/>
  <c r="AR78" i="1"/>
  <c r="AS78" i="1" s="1"/>
  <c r="AP75" i="1"/>
  <c r="AQ75" i="1" s="1"/>
  <c r="AP179" i="1"/>
  <c r="AQ179" i="1" s="1"/>
  <c r="AR179" i="1"/>
  <c r="AS179" i="1" s="1"/>
  <c r="AR79" i="1"/>
  <c r="AS79" i="1" s="1"/>
  <c r="AP79" i="1"/>
  <c r="AQ79" i="1" s="1"/>
  <c r="AR151" i="1"/>
  <c r="AS151" i="1" s="1"/>
  <c r="AP151" i="1"/>
  <c r="AQ151" i="1" s="1"/>
  <c r="AR143" i="1"/>
  <c r="AS143" i="1" s="1"/>
  <c r="AP143" i="1"/>
  <c r="AQ143" i="1" s="1"/>
  <c r="AR71" i="1"/>
  <c r="AS71" i="1" s="1"/>
  <c r="AP71" i="1"/>
  <c r="AQ71" i="1" s="1"/>
  <c r="AP181" i="1"/>
  <c r="AQ181" i="1" s="1"/>
  <c r="AR181" i="1"/>
  <c r="AS181" i="1" s="1"/>
  <c r="AR190" i="1"/>
  <c r="AS190" i="1" s="1"/>
  <c r="AR182" i="1"/>
  <c r="AS182" i="1" s="1"/>
  <c r="AR135" i="1"/>
  <c r="AS135" i="1" s="1"/>
  <c r="AP135" i="1"/>
  <c r="AQ135" i="1" s="1"/>
  <c r="AR95" i="1"/>
  <c r="AS95" i="1" s="1"/>
  <c r="AP95" i="1"/>
  <c r="AQ95" i="1" s="1"/>
  <c r="AR87" i="1"/>
  <c r="AS87" i="1" s="1"/>
  <c r="AP87" i="1"/>
  <c r="AQ87" i="1" s="1"/>
  <c r="AP189" i="1"/>
  <c r="AQ189" i="1" s="1"/>
  <c r="AR189" i="1"/>
  <c r="AS189" i="1" s="1"/>
  <c r="AR103" i="1"/>
  <c r="AS103" i="1" s="1"/>
  <c r="AP103" i="1"/>
  <c r="AQ103" i="1" s="1"/>
  <c r="AR215" i="1"/>
  <c r="AS215" i="1" s="1"/>
  <c r="AR211" i="1"/>
  <c r="AS211" i="1" s="1"/>
  <c r="AR175" i="1"/>
  <c r="AS175" i="1" s="1"/>
  <c r="AP175" i="1"/>
  <c r="AQ175" i="1" s="1"/>
  <c r="AP171" i="1"/>
  <c r="AQ171" i="1" s="1"/>
  <c r="AR171" i="1"/>
  <c r="AS171" i="1" s="1"/>
  <c r="AR127" i="1"/>
  <c r="AS127" i="1" s="1"/>
  <c r="AP127" i="1"/>
  <c r="AQ127" i="1" s="1"/>
  <c r="AP173" i="1"/>
  <c r="AQ173" i="1" s="1"/>
  <c r="AR173" i="1"/>
  <c r="AS173" i="1" s="1"/>
  <c r="AR119" i="1"/>
  <c r="AS119" i="1" s="1"/>
  <c r="AP119" i="1"/>
  <c r="AQ119" i="1" s="1"/>
  <c r="AP197" i="1"/>
  <c r="AQ197" i="1" s="1"/>
  <c r="AR167" i="1"/>
  <c r="AS167" i="1" s="1"/>
  <c r="AP167" i="1"/>
  <c r="AQ167" i="1" s="1"/>
  <c r="AP165" i="1"/>
  <c r="AQ165" i="1" s="1"/>
  <c r="AR165" i="1"/>
  <c r="AS165" i="1" s="1"/>
  <c r="AR111" i="1"/>
  <c r="AS111" i="1" s="1"/>
  <c r="AP111" i="1"/>
  <c r="AQ111" i="1" s="1"/>
  <c r="AR159" i="1"/>
  <c r="AS159" i="1" s="1"/>
  <c r="AP159" i="1"/>
  <c r="AQ159" i="1" s="1"/>
  <c r="AP157" i="1"/>
  <c r="AQ157" i="1" s="1"/>
  <c r="AR157" i="1"/>
  <c r="AS157" i="1" s="1"/>
  <c r="AP205" i="1"/>
  <c r="AQ205" i="1" s="1"/>
  <c r="AR195" i="1"/>
  <c r="AS195" i="1" s="1"/>
  <c r="AR89" i="1"/>
  <c r="AS89" i="1" s="1"/>
  <c r="AR81" i="1"/>
  <c r="AS81" i="1" s="1"/>
  <c r="AR73" i="1"/>
  <c r="AS73" i="1" s="1"/>
  <c r="AR163" i="1"/>
  <c r="AS163" i="1" s="1"/>
  <c r="AR155" i="1"/>
  <c r="AS155" i="1" s="1"/>
  <c r="AR147" i="1"/>
  <c r="AS147" i="1" s="1"/>
  <c r="AR139" i="1"/>
  <c r="AS139" i="1" s="1"/>
  <c r="AR131" i="1"/>
  <c r="AS131" i="1" s="1"/>
  <c r="AR123" i="1"/>
  <c r="AS123" i="1" s="1"/>
  <c r="AR115" i="1"/>
  <c r="AS115" i="1" s="1"/>
  <c r="AR107" i="1"/>
  <c r="AS107" i="1" s="1"/>
  <c r="AR99" i="1"/>
  <c r="AS99" i="1" s="1"/>
  <c r="AR91" i="1"/>
  <c r="AS91" i="1" s="1"/>
  <c r="AR83" i="1"/>
  <c r="AS83" i="1" s="1"/>
  <c r="AR67" i="1"/>
  <c r="AS67" i="1" s="1"/>
  <c r="AR68" i="1"/>
  <c r="AS68" i="1" s="1"/>
  <c r="AR149" i="1"/>
  <c r="AS149" i="1" s="1"/>
  <c r="AR70" i="1"/>
  <c r="AS70" i="1" s="1"/>
  <c r="AR216" i="1" l="1"/>
  <c r="B222" i="1" s="1"/>
  <c r="AI44" i="1"/>
  <c r="B51" i="1" s="1"/>
  <c r="D930" i="1" l="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929"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775"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592"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389"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241" i="1"/>
  <c r="D242" i="1"/>
  <c r="D243" i="1"/>
  <c r="D244" i="1"/>
  <c r="D245" i="1"/>
  <c r="D246" i="1"/>
  <c r="D247" i="1"/>
  <c r="D248" i="1"/>
  <c r="D249" i="1"/>
  <c r="D250" i="1"/>
  <c r="D251" i="1"/>
  <c r="D252" i="1"/>
  <c r="D253" i="1"/>
  <c r="D254" i="1"/>
  <c r="D255" i="1"/>
  <c r="D256" i="1"/>
  <c r="D257" i="1"/>
  <c r="D258" i="1"/>
  <c r="D259" i="1"/>
  <c r="D260" i="1"/>
  <c r="D261" i="1"/>
  <c r="D262" i="1"/>
  <c r="D263" i="1"/>
  <c r="AL593" i="1" l="1"/>
  <c r="AM593" i="1"/>
  <c r="AN593" i="1"/>
  <c r="AL594" i="1"/>
  <c r="AM594" i="1"/>
  <c r="AN594" i="1"/>
  <c r="AL595" i="1"/>
  <c r="AM595" i="1"/>
  <c r="AN595" i="1"/>
  <c r="AL596" i="1"/>
  <c r="AM596" i="1"/>
  <c r="AN596" i="1"/>
  <c r="AL597" i="1"/>
  <c r="AM597" i="1"/>
  <c r="AN597" i="1"/>
  <c r="AL598" i="1"/>
  <c r="AM598" i="1"/>
  <c r="AN598" i="1"/>
  <c r="AL599" i="1"/>
  <c r="AM599" i="1"/>
  <c r="AN599" i="1"/>
  <c r="AL600" i="1"/>
  <c r="AM600" i="1"/>
  <c r="AN600" i="1"/>
  <c r="AL601" i="1"/>
  <c r="AM601" i="1"/>
  <c r="AN601" i="1"/>
  <c r="AL602" i="1"/>
  <c r="AM602" i="1"/>
  <c r="AN602" i="1"/>
  <c r="AL603" i="1"/>
  <c r="AM603" i="1"/>
  <c r="AN603" i="1"/>
  <c r="AL604" i="1"/>
  <c r="AM604" i="1"/>
  <c r="AN604" i="1"/>
  <c r="AL605" i="1"/>
  <c r="AM605" i="1"/>
  <c r="AN605" i="1"/>
  <c r="AL606" i="1"/>
  <c r="AM606" i="1"/>
  <c r="AN606" i="1"/>
  <c r="AL607" i="1"/>
  <c r="AM607" i="1"/>
  <c r="AN607" i="1"/>
  <c r="AL608" i="1"/>
  <c r="AM608" i="1"/>
  <c r="AN608" i="1"/>
  <c r="AL609" i="1"/>
  <c r="AM609" i="1"/>
  <c r="AN609" i="1"/>
  <c r="AL610" i="1"/>
  <c r="AM610" i="1"/>
  <c r="AN610" i="1"/>
  <c r="AL611" i="1"/>
  <c r="AM611" i="1"/>
  <c r="AN611" i="1"/>
  <c r="AL612" i="1"/>
  <c r="AM612" i="1"/>
  <c r="AN612" i="1"/>
  <c r="AL613" i="1"/>
  <c r="AM613" i="1"/>
  <c r="AN613" i="1"/>
  <c r="AL614" i="1"/>
  <c r="AM614" i="1"/>
  <c r="AN614" i="1"/>
  <c r="AL615" i="1"/>
  <c r="AM615" i="1"/>
  <c r="AN615" i="1"/>
  <c r="AL616" i="1"/>
  <c r="AM616" i="1"/>
  <c r="AN616" i="1"/>
  <c r="AL617" i="1"/>
  <c r="AM617" i="1"/>
  <c r="AN617" i="1"/>
  <c r="AL618" i="1"/>
  <c r="AM618" i="1"/>
  <c r="AN618" i="1"/>
  <c r="AL619" i="1"/>
  <c r="AM619" i="1"/>
  <c r="AN619" i="1"/>
  <c r="AL620" i="1"/>
  <c r="AM620" i="1"/>
  <c r="AN620" i="1"/>
  <c r="AL621" i="1"/>
  <c r="AM621" i="1"/>
  <c r="AN621" i="1"/>
  <c r="AL622" i="1"/>
  <c r="AM622" i="1"/>
  <c r="AN622" i="1"/>
  <c r="AL623" i="1"/>
  <c r="AM623" i="1"/>
  <c r="AN623" i="1"/>
  <c r="AL624" i="1"/>
  <c r="AM624" i="1"/>
  <c r="AN624" i="1"/>
  <c r="AL625" i="1"/>
  <c r="AM625" i="1"/>
  <c r="AN625" i="1"/>
  <c r="AL626" i="1"/>
  <c r="AM626" i="1"/>
  <c r="AN626" i="1"/>
  <c r="AL627" i="1"/>
  <c r="AM627" i="1"/>
  <c r="AN627" i="1"/>
  <c r="AL628" i="1"/>
  <c r="AM628" i="1"/>
  <c r="AN628" i="1"/>
  <c r="AL629" i="1"/>
  <c r="AM629" i="1"/>
  <c r="AN629" i="1"/>
  <c r="AL630" i="1"/>
  <c r="AM630" i="1"/>
  <c r="AN630" i="1"/>
  <c r="AL631" i="1"/>
  <c r="AM631" i="1"/>
  <c r="AN631" i="1"/>
  <c r="AL632" i="1"/>
  <c r="AM632" i="1"/>
  <c r="AN632" i="1"/>
  <c r="AL633" i="1"/>
  <c r="AM633" i="1"/>
  <c r="AN633" i="1"/>
  <c r="AL634" i="1"/>
  <c r="AM634" i="1"/>
  <c r="AN634" i="1"/>
  <c r="AL635" i="1"/>
  <c r="AM635" i="1"/>
  <c r="AN635" i="1"/>
  <c r="AL636" i="1"/>
  <c r="AM636" i="1"/>
  <c r="AN636" i="1"/>
  <c r="AL637" i="1"/>
  <c r="AM637" i="1"/>
  <c r="AN637" i="1"/>
  <c r="AL638" i="1"/>
  <c r="AM638" i="1"/>
  <c r="AN638" i="1"/>
  <c r="AL639" i="1"/>
  <c r="AM639" i="1"/>
  <c r="AN639" i="1"/>
  <c r="AL640" i="1"/>
  <c r="AM640" i="1"/>
  <c r="AN640" i="1"/>
  <c r="AL641" i="1"/>
  <c r="AM641" i="1"/>
  <c r="AN641" i="1"/>
  <c r="AL642" i="1"/>
  <c r="AM642" i="1"/>
  <c r="AN642" i="1"/>
  <c r="AL643" i="1"/>
  <c r="AM643" i="1"/>
  <c r="AN643" i="1"/>
  <c r="AL644" i="1"/>
  <c r="AM644" i="1"/>
  <c r="AN644" i="1"/>
  <c r="AL645" i="1"/>
  <c r="AM645" i="1"/>
  <c r="AN645" i="1"/>
  <c r="AL646" i="1"/>
  <c r="AM646" i="1"/>
  <c r="AN646" i="1"/>
  <c r="AL647" i="1"/>
  <c r="AM647" i="1"/>
  <c r="AN647" i="1"/>
  <c r="AL648" i="1"/>
  <c r="AM648" i="1"/>
  <c r="AN648" i="1"/>
  <c r="AL649" i="1"/>
  <c r="AM649" i="1"/>
  <c r="AN649" i="1"/>
  <c r="AL650" i="1"/>
  <c r="AM650" i="1"/>
  <c r="AN650" i="1"/>
  <c r="AL651" i="1"/>
  <c r="AM651" i="1"/>
  <c r="AN651" i="1"/>
  <c r="AL652" i="1"/>
  <c r="AM652" i="1"/>
  <c r="AN652" i="1"/>
  <c r="AL653" i="1"/>
  <c r="AM653" i="1"/>
  <c r="AN653" i="1"/>
  <c r="AL654" i="1"/>
  <c r="AM654" i="1"/>
  <c r="AN654" i="1"/>
  <c r="AL655" i="1"/>
  <c r="AM655" i="1"/>
  <c r="AN655" i="1"/>
  <c r="AL656" i="1"/>
  <c r="AM656" i="1"/>
  <c r="AN656" i="1"/>
  <c r="AL657" i="1"/>
  <c r="AM657" i="1"/>
  <c r="AN657" i="1"/>
  <c r="AL658" i="1"/>
  <c r="AM658" i="1"/>
  <c r="AN658" i="1"/>
  <c r="AL659" i="1"/>
  <c r="AM659" i="1"/>
  <c r="AN659" i="1"/>
  <c r="AL660" i="1"/>
  <c r="AM660" i="1"/>
  <c r="AN660" i="1"/>
  <c r="AL661" i="1"/>
  <c r="AM661" i="1"/>
  <c r="AN661" i="1"/>
  <c r="AL662" i="1"/>
  <c r="AM662" i="1"/>
  <c r="AN662" i="1"/>
  <c r="AL663" i="1"/>
  <c r="AM663" i="1"/>
  <c r="AN663" i="1"/>
  <c r="AL664" i="1"/>
  <c r="AM664" i="1"/>
  <c r="AN664" i="1"/>
  <c r="AL665" i="1"/>
  <c r="AM665" i="1"/>
  <c r="AN665" i="1"/>
  <c r="AL666" i="1"/>
  <c r="AM666" i="1"/>
  <c r="AN666" i="1"/>
  <c r="AL667" i="1"/>
  <c r="AM667" i="1"/>
  <c r="AN667" i="1"/>
  <c r="AL668" i="1"/>
  <c r="AM668" i="1"/>
  <c r="AN668" i="1"/>
  <c r="AL669" i="1"/>
  <c r="AM669" i="1"/>
  <c r="AN669" i="1"/>
  <c r="AL670" i="1"/>
  <c r="AM670" i="1"/>
  <c r="AN670" i="1"/>
  <c r="AL671" i="1"/>
  <c r="AM671" i="1"/>
  <c r="AN671" i="1"/>
  <c r="AL672" i="1"/>
  <c r="AM672" i="1"/>
  <c r="AN672" i="1"/>
  <c r="AL673" i="1"/>
  <c r="AM673" i="1"/>
  <c r="AN673" i="1"/>
  <c r="AL674" i="1"/>
  <c r="AM674" i="1"/>
  <c r="AN674" i="1"/>
  <c r="AL675" i="1"/>
  <c r="AM675" i="1"/>
  <c r="AN675" i="1"/>
  <c r="AL676" i="1"/>
  <c r="AM676" i="1"/>
  <c r="AN676" i="1"/>
  <c r="AL677" i="1"/>
  <c r="AM677" i="1"/>
  <c r="AN677" i="1"/>
  <c r="AL678" i="1"/>
  <c r="AM678" i="1"/>
  <c r="AN678" i="1"/>
  <c r="AL679" i="1"/>
  <c r="AM679" i="1"/>
  <c r="AN679" i="1"/>
  <c r="AL680" i="1"/>
  <c r="AM680" i="1"/>
  <c r="AN680" i="1"/>
  <c r="AL681" i="1"/>
  <c r="AM681" i="1"/>
  <c r="AN681" i="1"/>
  <c r="AL682" i="1"/>
  <c r="AM682" i="1"/>
  <c r="AN682" i="1"/>
  <c r="AL683" i="1"/>
  <c r="AM683" i="1"/>
  <c r="AN683" i="1"/>
  <c r="AL684" i="1"/>
  <c r="AM684" i="1"/>
  <c r="AN684" i="1"/>
  <c r="AL685" i="1"/>
  <c r="AM685" i="1"/>
  <c r="AN685" i="1"/>
  <c r="AL686" i="1"/>
  <c r="AM686" i="1"/>
  <c r="AN686" i="1"/>
  <c r="AL687" i="1"/>
  <c r="AM687" i="1"/>
  <c r="AN687" i="1"/>
  <c r="AL688" i="1"/>
  <c r="AM688" i="1"/>
  <c r="AN688" i="1"/>
  <c r="AL689" i="1"/>
  <c r="AM689" i="1"/>
  <c r="AN689" i="1"/>
  <c r="AL690" i="1"/>
  <c r="AM690" i="1"/>
  <c r="AN690" i="1"/>
  <c r="AL691" i="1"/>
  <c r="AM691" i="1"/>
  <c r="AN691" i="1"/>
  <c r="AL692" i="1"/>
  <c r="AM692" i="1"/>
  <c r="AN692" i="1"/>
  <c r="AL693" i="1"/>
  <c r="AM693" i="1"/>
  <c r="AN693" i="1"/>
  <c r="AL694" i="1"/>
  <c r="AM694" i="1"/>
  <c r="AN694" i="1"/>
  <c r="AL695" i="1"/>
  <c r="AM695" i="1"/>
  <c r="AN695" i="1"/>
  <c r="AL696" i="1"/>
  <c r="AM696" i="1"/>
  <c r="AN696" i="1"/>
  <c r="AL697" i="1"/>
  <c r="AM697" i="1"/>
  <c r="AN697" i="1"/>
  <c r="AL698" i="1"/>
  <c r="AM698" i="1"/>
  <c r="AN698" i="1"/>
  <c r="AL699" i="1"/>
  <c r="AM699" i="1"/>
  <c r="AN699" i="1"/>
  <c r="AL700" i="1"/>
  <c r="AM700" i="1"/>
  <c r="AN700" i="1"/>
  <c r="AL701" i="1"/>
  <c r="AM701" i="1"/>
  <c r="AN701" i="1"/>
  <c r="AL702" i="1"/>
  <c r="AM702" i="1"/>
  <c r="AN702" i="1"/>
  <c r="AL703" i="1"/>
  <c r="AM703" i="1"/>
  <c r="AN703" i="1"/>
  <c r="AL704" i="1"/>
  <c r="AM704" i="1"/>
  <c r="AN704" i="1"/>
  <c r="AL705" i="1"/>
  <c r="AM705" i="1"/>
  <c r="AN705" i="1"/>
  <c r="AL706" i="1"/>
  <c r="AM706" i="1"/>
  <c r="AN706" i="1"/>
  <c r="AL707" i="1"/>
  <c r="AM707" i="1"/>
  <c r="AN707" i="1"/>
  <c r="AL708" i="1"/>
  <c r="AM708" i="1"/>
  <c r="AN708" i="1"/>
  <c r="AL709" i="1"/>
  <c r="AM709" i="1"/>
  <c r="AN709" i="1"/>
  <c r="AL710" i="1"/>
  <c r="AM710" i="1"/>
  <c r="AN710" i="1"/>
  <c r="AL711" i="1"/>
  <c r="AM711" i="1"/>
  <c r="AN711" i="1"/>
  <c r="AL712" i="1"/>
  <c r="AM712" i="1"/>
  <c r="AN712" i="1"/>
  <c r="AL713" i="1"/>
  <c r="AM713" i="1"/>
  <c r="AN713" i="1"/>
  <c r="AL714" i="1"/>
  <c r="AM714" i="1"/>
  <c r="AN714" i="1"/>
  <c r="AL715" i="1"/>
  <c r="AM715" i="1"/>
  <c r="AN715" i="1"/>
  <c r="AL716" i="1"/>
  <c r="AM716" i="1"/>
  <c r="AN716" i="1"/>
  <c r="AL717" i="1"/>
  <c r="AM717" i="1"/>
  <c r="AN717" i="1"/>
  <c r="AL718" i="1"/>
  <c r="AM718" i="1"/>
  <c r="AN718" i="1"/>
  <c r="AL719" i="1"/>
  <c r="AM719" i="1"/>
  <c r="AN719" i="1"/>
  <c r="AL720" i="1"/>
  <c r="AM720" i="1"/>
  <c r="AN720" i="1"/>
  <c r="AL721" i="1"/>
  <c r="AM721" i="1"/>
  <c r="AN721" i="1"/>
  <c r="AL722" i="1"/>
  <c r="AM722" i="1"/>
  <c r="AN722" i="1"/>
  <c r="AL723" i="1"/>
  <c r="AM723" i="1"/>
  <c r="AN723" i="1"/>
  <c r="AL724" i="1"/>
  <c r="AM724" i="1"/>
  <c r="AN724" i="1"/>
  <c r="AL725" i="1"/>
  <c r="AM725" i="1"/>
  <c r="AN725" i="1"/>
  <c r="AL726" i="1"/>
  <c r="AM726" i="1"/>
  <c r="AN726" i="1"/>
  <c r="AL727" i="1"/>
  <c r="AM727" i="1"/>
  <c r="AN727" i="1"/>
  <c r="AL728" i="1"/>
  <c r="AM728" i="1"/>
  <c r="AN728" i="1"/>
  <c r="AL729" i="1"/>
  <c r="AM729" i="1"/>
  <c r="AN729" i="1"/>
  <c r="AL730" i="1"/>
  <c r="AM730" i="1"/>
  <c r="AN730" i="1"/>
  <c r="AL731" i="1"/>
  <c r="AM731" i="1"/>
  <c r="AN731" i="1"/>
  <c r="AL732" i="1"/>
  <c r="AM732" i="1"/>
  <c r="AN732" i="1"/>
  <c r="AL733" i="1"/>
  <c r="AM733" i="1"/>
  <c r="AN733" i="1"/>
  <c r="AL734" i="1"/>
  <c r="AM734" i="1"/>
  <c r="AN734" i="1"/>
  <c r="AL735" i="1"/>
  <c r="AM735" i="1"/>
  <c r="AN735" i="1"/>
  <c r="AL736" i="1"/>
  <c r="AM736" i="1"/>
  <c r="AN736" i="1"/>
  <c r="AL737" i="1"/>
  <c r="AM737" i="1"/>
  <c r="AN737" i="1"/>
  <c r="AL738" i="1"/>
  <c r="AM738" i="1"/>
  <c r="AN738" i="1"/>
  <c r="AL739" i="1"/>
  <c r="AM739" i="1"/>
  <c r="AN739" i="1"/>
  <c r="AL740" i="1"/>
  <c r="AM740" i="1"/>
  <c r="AN740" i="1"/>
  <c r="AL741" i="1"/>
  <c r="AM741" i="1"/>
  <c r="AN741" i="1"/>
  <c r="AN592" i="1"/>
  <c r="AM592" i="1"/>
  <c r="BA924" i="1"/>
  <c r="AW924" i="1"/>
  <c r="AX924" i="1" s="1"/>
  <c r="AM924" i="1"/>
  <c r="AG924" i="1"/>
  <c r="BA923" i="1"/>
  <c r="AW923" i="1"/>
  <c r="AX923" i="1" s="1"/>
  <c r="AM923" i="1"/>
  <c r="AG923" i="1"/>
  <c r="BA922" i="1"/>
  <c r="AW922" i="1"/>
  <c r="AX922" i="1" s="1"/>
  <c r="AM922" i="1"/>
  <c r="AG922" i="1"/>
  <c r="BA921" i="1"/>
  <c r="AW921" i="1"/>
  <c r="AX921" i="1" s="1"/>
  <c r="AM921" i="1"/>
  <c r="AG921" i="1"/>
  <c r="BA920" i="1"/>
  <c r="AW920" i="1"/>
  <c r="AX920" i="1" s="1"/>
  <c r="AM920" i="1"/>
  <c r="AG920" i="1"/>
  <c r="BA919" i="1"/>
  <c r="AW919" i="1"/>
  <c r="AX919" i="1" s="1"/>
  <c r="AM919" i="1"/>
  <c r="AG919" i="1"/>
  <c r="BA918" i="1"/>
  <c r="AW918" i="1"/>
  <c r="AX918" i="1" s="1"/>
  <c r="AM918" i="1"/>
  <c r="AG918" i="1"/>
  <c r="BA917" i="1"/>
  <c r="AW917" i="1"/>
  <c r="AX917" i="1" s="1"/>
  <c r="AM917" i="1"/>
  <c r="AG917" i="1"/>
  <c r="BA916" i="1"/>
  <c r="AW916" i="1"/>
  <c r="AX916" i="1" s="1"/>
  <c r="AM916" i="1"/>
  <c r="AG916" i="1"/>
  <c r="BA915" i="1"/>
  <c r="AW915" i="1"/>
  <c r="AX915" i="1" s="1"/>
  <c r="AM915" i="1"/>
  <c r="AG915" i="1"/>
  <c r="BA914" i="1"/>
  <c r="AW914" i="1"/>
  <c r="AX914" i="1" s="1"/>
  <c r="AM914" i="1"/>
  <c r="AG914" i="1"/>
  <c r="BA913" i="1"/>
  <c r="AW913" i="1"/>
  <c r="AX913" i="1" s="1"/>
  <c r="AM913" i="1"/>
  <c r="AG913" i="1"/>
  <c r="BA912" i="1"/>
  <c r="AW912" i="1"/>
  <c r="AX912" i="1" s="1"/>
  <c r="AM912" i="1"/>
  <c r="AG912" i="1"/>
  <c r="BA911" i="1"/>
  <c r="AW911" i="1"/>
  <c r="AX911" i="1" s="1"/>
  <c r="AM911" i="1"/>
  <c r="AG911" i="1"/>
  <c r="BA910" i="1"/>
  <c r="AW910" i="1"/>
  <c r="AX910" i="1" s="1"/>
  <c r="AM910" i="1"/>
  <c r="AG910" i="1"/>
  <c r="BA909" i="1"/>
  <c r="AW909" i="1"/>
  <c r="AX909" i="1" s="1"/>
  <c r="AM909" i="1"/>
  <c r="AG909" i="1"/>
  <c r="BA908" i="1"/>
  <c r="AW908" i="1"/>
  <c r="AX908" i="1" s="1"/>
  <c r="AM908" i="1"/>
  <c r="AG908" i="1"/>
  <c r="BA907" i="1"/>
  <c r="AW907" i="1"/>
  <c r="AX907" i="1" s="1"/>
  <c r="AM907" i="1"/>
  <c r="AG907" i="1"/>
  <c r="BA906" i="1"/>
  <c r="AW906" i="1"/>
  <c r="AX906" i="1" s="1"/>
  <c r="AM906" i="1"/>
  <c r="AG906" i="1"/>
  <c r="BA905" i="1"/>
  <c r="AW905" i="1"/>
  <c r="AX905" i="1" s="1"/>
  <c r="AM905" i="1"/>
  <c r="AG905" i="1"/>
  <c r="BA904" i="1"/>
  <c r="AW904" i="1"/>
  <c r="AX904" i="1" s="1"/>
  <c r="AM904" i="1"/>
  <c r="AG904" i="1"/>
  <c r="BA903" i="1"/>
  <c r="AW903" i="1"/>
  <c r="AX903" i="1" s="1"/>
  <c r="AM903" i="1"/>
  <c r="AG903" i="1"/>
  <c r="BA902" i="1"/>
  <c r="AW902" i="1"/>
  <c r="AX902" i="1" s="1"/>
  <c r="AM902" i="1"/>
  <c r="AG902" i="1"/>
  <c r="BA901" i="1"/>
  <c r="AW901" i="1"/>
  <c r="AX901" i="1" s="1"/>
  <c r="AM901" i="1"/>
  <c r="AG901" i="1"/>
  <c r="BA900" i="1"/>
  <c r="AW900" i="1"/>
  <c r="AX900" i="1" s="1"/>
  <c r="AM900" i="1"/>
  <c r="AG900" i="1"/>
  <c r="BA899" i="1"/>
  <c r="AW899" i="1"/>
  <c r="AX899" i="1" s="1"/>
  <c r="AM899" i="1"/>
  <c r="AG899" i="1"/>
  <c r="BA898" i="1"/>
  <c r="AW898" i="1"/>
  <c r="AX898" i="1" s="1"/>
  <c r="AM898" i="1"/>
  <c r="AG898" i="1"/>
  <c r="BA897" i="1"/>
  <c r="AW897" i="1"/>
  <c r="AX897" i="1" s="1"/>
  <c r="AM897" i="1"/>
  <c r="AG897" i="1"/>
  <c r="BA896" i="1"/>
  <c r="AW896" i="1"/>
  <c r="AX896" i="1" s="1"/>
  <c r="AM896" i="1"/>
  <c r="AG896" i="1"/>
  <c r="BA895" i="1"/>
  <c r="AW895" i="1"/>
  <c r="AX895" i="1" s="1"/>
  <c r="AM895" i="1"/>
  <c r="AG895" i="1"/>
  <c r="BA894" i="1"/>
  <c r="AW894" i="1"/>
  <c r="AX894" i="1" s="1"/>
  <c r="AM894" i="1"/>
  <c r="AG894" i="1"/>
  <c r="BA893" i="1"/>
  <c r="AX893" i="1"/>
  <c r="AW893" i="1"/>
  <c r="AM893" i="1"/>
  <c r="AG893" i="1"/>
  <c r="BA892" i="1"/>
  <c r="AW892" i="1"/>
  <c r="AX892" i="1" s="1"/>
  <c r="AM892" i="1"/>
  <c r="AG892" i="1"/>
  <c r="BA891" i="1"/>
  <c r="AW891" i="1"/>
  <c r="AX891" i="1" s="1"/>
  <c r="AM891" i="1"/>
  <c r="AG891" i="1"/>
  <c r="BA890" i="1"/>
  <c r="AW890" i="1"/>
  <c r="AX890" i="1" s="1"/>
  <c r="AM890" i="1"/>
  <c r="AG890" i="1"/>
  <c r="BA889" i="1"/>
  <c r="AW889" i="1"/>
  <c r="AX889" i="1" s="1"/>
  <c r="AM889" i="1"/>
  <c r="AG889" i="1"/>
  <c r="BA888" i="1"/>
  <c r="AW888" i="1"/>
  <c r="AX888" i="1" s="1"/>
  <c r="AM888" i="1"/>
  <c r="AG888" i="1"/>
  <c r="BA887" i="1"/>
  <c r="AW887" i="1"/>
  <c r="AX887" i="1" s="1"/>
  <c r="AM887" i="1"/>
  <c r="AG887" i="1"/>
  <c r="BA886" i="1"/>
  <c r="AW886" i="1"/>
  <c r="AX886" i="1" s="1"/>
  <c r="AM886" i="1"/>
  <c r="AG886" i="1"/>
  <c r="BA885" i="1"/>
  <c r="AW885" i="1"/>
  <c r="AX885" i="1" s="1"/>
  <c r="AM885" i="1"/>
  <c r="AG885" i="1"/>
  <c r="BA884" i="1"/>
  <c r="AW884" i="1"/>
  <c r="AX884" i="1" s="1"/>
  <c r="AM884" i="1"/>
  <c r="AG884" i="1"/>
  <c r="BA883" i="1"/>
  <c r="AW883" i="1"/>
  <c r="AX883" i="1" s="1"/>
  <c r="AM883" i="1"/>
  <c r="AG883" i="1"/>
  <c r="BA882" i="1"/>
  <c r="AW882" i="1"/>
  <c r="AX882" i="1" s="1"/>
  <c r="AM882" i="1"/>
  <c r="AG882" i="1"/>
  <c r="BA881" i="1"/>
  <c r="AW881" i="1"/>
  <c r="AX881" i="1" s="1"/>
  <c r="AM881" i="1"/>
  <c r="AG881" i="1"/>
  <c r="BA880" i="1"/>
  <c r="AW880" i="1"/>
  <c r="AX880" i="1" s="1"/>
  <c r="AM880" i="1"/>
  <c r="AG880" i="1"/>
  <c r="BA879" i="1"/>
  <c r="AW879" i="1"/>
  <c r="AX879" i="1" s="1"/>
  <c r="AM879" i="1"/>
  <c r="AG879" i="1"/>
  <c r="BA878" i="1"/>
  <c r="AW878" i="1"/>
  <c r="AX878" i="1" s="1"/>
  <c r="AM878" i="1"/>
  <c r="AG878" i="1"/>
  <c r="BA877" i="1"/>
  <c r="AX877" i="1"/>
  <c r="AW877" i="1"/>
  <c r="AM877" i="1"/>
  <c r="AG877" i="1"/>
  <c r="BA876" i="1"/>
  <c r="AW876" i="1"/>
  <c r="AX876" i="1" s="1"/>
  <c r="AM876" i="1"/>
  <c r="AG876" i="1"/>
  <c r="BA875" i="1"/>
  <c r="AW875" i="1"/>
  <c r="AX875" i="1" s="1"/>
  <c r="AM875" i="1"/>
  <c r="AG875" i="1"/>
  <c r="BA874" i="1"/>
  <c r="AW874" i="1"/>
  <c r="AX874" i="1" s="1"/>
  <c r="AM874" i="1"/>
  <c r="AG874" i="1"/>
  <c r="BA873" i="1"/>
  <c r="AW873" i="1"/>
  <c r="AX873" i="1" s="1"/>
  <c r="AM873" i="1"/>
  <c r="AG873" i="1"/>
  <c r="BA872" i="1"/>
  <c r="AW872" i="1"/>
  <c r="AX872" i="1" s="1"/>
  <c r="AM872" i="1"/>
  <c r="AG872" i="1"/>
  <c r="BA871" i="1"/>
  <c r="AW871" i="1"/>
  <c r="AX871" i="1" s="1"/>
  <c r="AM871" i="1"/>
  <c r="AG871" i="1"/>
  <c r="BA870" i="1"/>
  <c r="AW870" i="1"/>
  <c r="AX870" i="1" s="1"/>
  <c r="AM870" i="1"/>
  <c r="AG870" i="1"/>
  <c r="BA869" i="1"/>
  <c r="AW869" i="1"/>
  <c r="AX869" i="1" s="1"/>
  <c r="AM869" i="1"/>
  <c r="AG869" i="1"/>
  <c r="BA868" i="1"/>
  <c r="AW868" i="1"/>
  <c r="AX868" i="1" s="1"/>
  <c r="AM868" i="1"/>
  <c r="AG868" i="1"/>
  <c r="BA867" i="1"/>
  <c r="AW867" i="1"/>
  <c r="AX867" i="1" s="1"/>
  <c r="AM867" i="1"/>
  <c r="AG867" i="1"/>
  <c r="BA866" i="1"/>
  <c r="AW866" i="1"/>
  <c r="AX866" i="1" s="1"/>
  <c r="AM866" i="1"/>
  <c r="AG866" i="1"/>
  <c r="BA865" i="1"/>
  <c r="AW865" i="1"/>
  <c r="AX865" i="1" s="1"/>
  <c r="AM865" i="1"/>
  <c r="AG865" i="1"/>
  <c r="BA864" i="1"/>
  <c r="AW864" i="1"/>
  <c r="AX864" i="1" s="1"/>
  <c r="AM864" i="1"/>
  <c r="AG864" i="1"/>
  <c r="BA863" i="1"/>
  <c r="AW863" i="1"/>
  <c r="AX863" i="1" s="1"/>
  <c r="AM863" i="1"/>
  <c r="AG863" i="1"/>
  <c r="BA862" i="1"/>
  <c r="AW862" i="1"/>
  <c r="AX862" i="1" s="1"/>
  <c r="AM862" i="1"/>
  <c r="AG862" i="1"/>
  <c r="BA861" i="1"/>
  <c r="AW861" i="1"/>
  <c r="AX861" i="1" s="1"/>
  <c r="AM861" i="1"/>
  <c r="AG861" i="1"/>
  <c r="BA860" i="1"/>
  <c r="AW860" i="1"/>
  <c r="AX860" i="1" s="1"/>
  <c r="AM860" i="1"/>
  <c r="AG860" i="1"/>
  <c r="BA859" i="1"/>
  <c r="AW859" i="1"/>
  <c r="AX859" i="1" s="1"/>
  <c r="AM859" i="1"/>
  <c r="AG859" i="1"/>
  <c r="BA858" i="1"/>
  <c r="AW858" i="1"/>
  <c r="AX858" i="1" s="1"/>
  <c r="AM858" i="1"/>
  <c r="AG858" i="1"/>
  <c r="BA857" i="1"/>
  <c r="AW857" i="1"/>
  <c r="AX857" i="1" s="1"/>
  <c r="AM857" i="1"/>
  <c r="AG857" i="1"/>
  <c r="BA856" i="1"/>
  <c r="AW856" i="1"/>
  <c r="AX856" i="1" s="1"/>
  <c r="AM856" i="1"/>
  <c r="AG856" i="1"/>
  <c r="BA855" i="1"/>
  <c r="AW855" i="1"/>
  <c r="AX855" i="1" s="1"/>
  <c r="AM855" i="1"/>
  <c r="AG855" i="1"/>
  <c r="BA854" i="1"/>
  <c r="AW854" i="1"/>
  <c r="AX854" i="1" s="1"/>
  <c r="AM854" i="1"/>
  <c r="AG854" i="1"/>
  <c r="BA853" i="1"/>
  <c r="AW853" i="1"/>
  <c r="AX853" i="1" s="1"/>
  <c r="AM853" i="1"/>
  <c r="AG853" i="1"/>
  <c r="BA852" i="1"/>
  <c r="AW852" i="1"/>
  <c r="AX852" i="1" s="1"/>
  <c r="AM852" i="1"/>
  <c r="AG852" i="1"/>
  <c r="BA851" i="1"/>
  <c r="AW851" i="1"/>
  <c r="AX851" i="1" s="1"/>
  <c r="AM851" i="1"/>
  <c r="AG851" i="1"/>
  <c r="BA850" i="1"/>
  <c r="AW850" i="1"/>
  <c r="AX850" i="1" s="1"/>
  <c r="AM850" i="1"/>
  <c r="AG850" i="1"/>
  <c r="BA849" i="1"/>
  <c r="AW849" i="1"/>
  <c r="AX849" i="1" s="1"/>
  <c r="AM849" i="1"/>
  <c r="AG849" i="1"/>
  <c r="BA848" i="1"/>
  <c r="AW848" i="1"/>
  <c r="AX848" i="1" s="1"/>
  <c r="AM848" i="1"/>
  <c r="AG848" i="1"/>
  <c r="BA847" i="1"/>
  <c r="AW847" i="1"/>
  <c r="AX847" i="1" s="1"/>
  <c r="AM847" i="1"/>
  <c r="AG847" i="1"/>
  <c r="BA846" i="1"/>
  <c r="AW846" i="1"/>
  <c r="AX846" i="1" s="1"/>
  <c r="AM846" i="1"/>
  <c r="AG846" i="1"/>
  <c r="BA845" i="1"/>
  <c r="AW845" i="1"/>
  <c r="AX845" i="1" s="1"/>
  <c r="AM845" i="1"/>
  <c r="AG845" i="1"/>
  <c r="BA844" i="1"/>
  <c r="AW844" i="1"/>
  <c r="AX844" i="1" s="1"/>
  <c r="AM844" i="1"/>
  <c r="AG844" i="1"/>
  <c r="BA843" i="1"/>
  <c r="AW843" i="1"/>
  <c r="AX843" i="1" s="1"/>
  <c r="AM843" i="1"/>
  <c r="AG843" i="1"/>
  <c r="BA842" i="1"/>
  <c r="AW842" i="1"/>
  <c r="AX842" i="1" s="1"/>
  <c r="AM842" i="1"/>
  <c r="AG842" i="1"/>
  <c r="BA841" i="1"/>
  <c r="AW841" i="1"/>
  <c r="AX841" i="1" s="1"/>
  <c r="AM841" i="1"/>
  <c r="AG841" i="1"/>
  <c r="BA840" i="1"/>
  <c r="AW840" i="1"/>
  <c r="AX840" i="1" s="1"/>
  <c r="AM840" i="1"/>
  <c r="AG840" i="1"/>
  <c r="BA839" i="1"/>
  <c r="AW839" i="1"/>
  <c r="AX839" i="1" s="1"/>
  <c r="AM839" i="1"/>
  <c r="AG839" i="1"/>
  <c r="BA838" i="1"/>
  <c r="AW838" i="1"/>
  <c r="AX838" i="1" s="1"/>
  <c r="AM838" i="1"/>
  <c r="AG838" i="1"/>
  <c r="BA837" i="1"/>
  <c r="AW837" i="1"/>
  <c r="AX837" i="1" s="1"/>
  <c r="AM837" i="1"/>
  <c r="AG837" i="1"/>
  <c r="BA836" i="1"/>
  <c r="AW836" i="1"/>
  <c r="AX836" i="1" s="1"/>
  <c r="AM836" i="1"/>
  <c r="AG836" i="1"/>
  <c r="BA835" i="1"/>
  <c r="AW835" i="1"/>
  <c r="AX835" i="1" s="1"/>
  <c r="AM835" i="1"/>
  <c r="AG835" i="1"/>
  <c r="BA834" i="1"/>
  <c r="AW834" i="1"/>
  <c r="AX834" i="1" s="1"/>
  <c r="AM834" i="1"/>
  <c r="AG834" i="1"/>
  <c r="BA833" i="1"/>
  <c r="AW833" i="1"/>
  <c r="AX833" i="1" s="1"/>
  <c r="AM833" i="1"/>
  <c r="AG833" i="1"/>
  <c r="BA832" i="1"/>
  <c r="AW832" i="1"/>
  <c r="AX832" i="1" s="1"/>
  <c r="AM832" i="1"/>
  <c r="AG832" i="1"/>
  <c r="BA831" i="1"/>
  <c r="AW831" i="1"/>
  <c r="AX831" i="1" s="1"/>
  <c r="AM831" i="1"/>
  <c r="AG831" i="1"/>
  <c r="BA830" i="1"/>
  <c r="AW830" i="1"/>
  <c r="AX830" i="1" s="1"/>
  <c r="AM830" i="1"/>
  <c r="AG830" i="1"/>
  <c r="BA829" i="1"/>
  <c r="AW829" i="1"/>
  <c r="AX829" i="1" s="1"/>
  <c r="AM829" i="1"/>
  <c r="AG829" i="1"/>
  <c r="BA828" i="1"/>
  <c r="AW828" i="1"/>
  <c r="AX828" i="1" s="1"/>
  <c r="AM828" i="1"/>
  <c r="AG828" i="1"/>
  <c r="BA827" i="1"/>
  <c r="AW827" i="1"/>
  <c r="AX827" i="1" s="1"/>
  <c r="AM827" i="1"/>
  <c r="AG827" i="1"/>
  <c r="BA826" i="1"/>
  <c r="AW826" i="1"/>
  <c r="AX826" i="1" s="1"/>
  <c r="AM826" i="1"/>
  <c r="AG826" i="1"/>
  <c r="BA825" i="1"/>
  <c r="AW825" i="1"/>
  <c r="AX825" i="1" s="1"/>
  <c r="AM825" i="1"/>
  <c r="AG825" i="1"/>
  <c r="BA824" i="1"/>
  <c r="AW824" i="1"/>
  <c r="AX824" i="1" s="1"/>
  <c r="AM824" i="1"/>
  <c r="AG824" i="1"/>
  <c r="BA823" i="1"/>
  <c r="AW823" i="1"/>
  <c r="AX823" i="1" s="1"/>
  <c r="AM823" i="1"/>
  <c r="AG823" i="1"/>
  <c r="BA822" i="1"/>
  <c r="AW822" i="1"/>
  <c r="AX822" i="1" s="1"/>
  <c r="AM822" i="1"/>
  <c r="AG822" i="1"/>
  <c r="BA821" i="1"/>
  <c r="AW821" i="1"/>
  <c r="AX821" i="1" s="1"/>
  <c r="AM821" i="1"/>
  <c r="AG821" i="1"/>
  <c r="BA820" i="1"/>
  <c r="AW820" i="1"/>
  <c r="AX820" i="1" s="1"/>
  <c r="AM820" i="1"/>
  <c r="AG820" i="1"/>
  <c r="BA819" i="1"/>
  <c r="AW819" i="1"/>
  <c r="AX819" i="1" s="1"/>
  <c r="AM819" i="1"/>
  <c r="AG819" i="1"/>
  <c r="BA818" i="1"/>
  <c r="AW818" i="1"/>
  <c r="AX818" i="1" s="1"/>
  <c r="AM818" i="1"/>
  <c r="AG818" i="1"/>
  <c r="BA817" i="1"/>
  <c r="AW817" i="1"/>
  <c r="AX817" i="1" s="1"/>
  <c r="AM817" i="1"/>
  <c r="AG817" i="1"/>
  <c r="BA816" i="1"/>
  <c r="AW816" i="1"/>
  <c r="AX816" i="1" s="1"/>
  <c r="AM816" i="1"/>
  <c r="AG816" i="1"/>
  <c r="BA815" i="1"/>
  <c r="AW815" i="1"/>
  <c r="AX815" i="1" s="1"/>
  <c r="AM815" i="1"/>
  <c r="AG815" i="1"/>
  <c r="BA814" i="1"/>
  <c r="AW814" i="1"/>
  <c r="AX814" i="1" s="1"/>
  <c r="AM814" i="1"/>
  <c r="AG814" i="1"/>
  <c r="BA813" i="1"/>
  <c r="AX813" i="1"/>
  <c r="AW813" i="1"/>
  <c r="AM813" i="1"/>
  <c r="AG813" i="1"/>
  <c r="BA812" i="1"/>
  <c r="AW812" i="1"/>
  <c r="AX812" i="1" s="1"/>
  <c r="AM812" i="1"/>
  <c r="AG812" i="1"/>
  <c r="BA811" i="1"/>
  <c r="AW811" i="1"/>
  <c r="AX811" i="1" s="1"/>
  <c r="AM811" i="1"/>
  <c r="AG811" i="1"/>
  <c r="BA810" i="1"/>
  <c r="AW810" i="1"/>
  <c r="AX810" i="1" s="1"/>
  <c r="AM810" i="1"/>
  <c r="AG810" i="1"/>
  <c r="BA809" i="1"/>
  <c r="AW809" i="1"/>
  <c r="AX809" i="1" s="1"/>
  <c r="AM809" i="1"/>
  <c r="AG809" i="1"/>
  <c r="BA808" i="1"/>
  <c r="AW808" i="1"/>
  <c r="AX808" i="1" s="1"/>
  <c r="AM808" i="1"/>
  <c r="AG808" i="1"/>
  <c r="BA807" i="1"/>
  <c r="AW807" i="1"/>
  <c r="AX807" i="1" s="1"/>
  <c r="AM807" i="1"/>
  <c r="AG807" i="1"/>
  <c r="BA806" i="1"/>
  <c r="AW806" i="1"/>
  <c r="AX806" i="1" s="1"/>
  <c r="AM806" i="1"/>
  <c r="AG806" i="1"/>
  <c r="BA805" i="1"/>
  <c r="AW805" i="1"/>
  <c r="AX805" i="1" s="1"/>
  <c r="AM805" i="1"/>
  <c r="AG805" i="1"/>
  <c r="BA804" i="1"/>
  <c r="AW804" i="1"/>
  <c r="AX804" i="1" s="1"/>
  <c r="AM804" i="1"/>
  <c r="AG804" i="1"/>
  <c r="BA803" i="1"/>
  <c r="AW803" i="1"/>
  <c r="AX803" i="1" s="1"/>
  <c r="AM803" i="1"/>
  <c r="AG803" i="1"/>
  <c r="BA802" i="1"/>
  <c r="AW802" i="1"/>
  <c r="AX802" i="1" s="1"/>
  <c r="AM802" i="1"/>
  <c r="AG802" i="1"/>
  <c r="BA801" i="1"/>
  <c r="AW801" i="1"/>
  <c r="AX801" i="1" s="1"/>
  <c r="AM801" i="1"/>
  <c r="AG801" i="1"/>
  <c r="BA800" i="1"/>
  <c r="AW800" i="1"/>
  <c r="AX800" i="1" s="1"/>
  <c r="AM800" i="1"/>
  <c r="AG800" i="1"/>
  <c r="BA799" i="1"/>
  <c r="AW799" i="1"/>
  <c r="AX799" i="1" s="1"/>
  <c r="AM799" i="1"/>
  <c r="AG799" i="1"/>
  <c r="BA798" i="1"/>
  <c r="AW798" i="1"/>
  <c r="AX798" i="1" s="1"/>
  <c r="AM798" i="1"/>
  <c r="AG798" i="1"/>
  <c r="BA797" i="1"/>
  <c r="AW797" i="1"/>
  <c r="AX797" i="1" s="1"/>
  <c r="AM797" i="1"/>
  <c r="AG797" i="1"/>
  <c r="BA796" i="1"/>
  <c r="AW796" i="1"/>
  <c r="AX796" i="1" s="1"/>
  <c r="AM796" i="1"/>
  <c r="AG796" i="1"/>
  <c r="BA795" i="1"/>
  <c r="AW795" i="1"/>
  <c r="AX795" i="1" s="1"/>
  <c r="AM795" i="1"/>
  <c r="AG795" i="1"/>
  <c r="BA794" i="1"/>
  <c r="AW794" i="1"/>
  <c r="AX794" i="1" s="1"/>
  <c r="AM794" i="1"/>
  <c r="AG794" i="1"/>
  <c r="BA793" i="1"/>
  <c r="AW793" i="1"/>
  <c r="AX793" i="1" s="1"/>
  <c r="AM793" i="1"/>
  <c r="AG793" i="1"/>
  <c r="BA792" i="1"/>
  <c r="AW792" i="1"/>
  <c r="AX792" i="1" s="1"/>
  <c r="AM792" i="1"/>
  <c r="AG792" i="1"/>
  <c r="BA791" i="1"/>
  <c r="AW791" i="1"/>
  <c r="AX791" i="1" s="1"/>
  <c r="AM791" i="1"/>
  <c r="AG791" i="1"/>
  <c r="BA790" i="1"/>
  <c r="AW790" i="1"/>
  <c r="AX790" i="1" s="1"/>
  <c r="AM790" i="1"/>
  <c r="AG790" i="1"/>
  <c r="BA789" i="1"/>
  <c r="AW789" i="1"/>
  <c r="AX789" i="1" s="1"/>
  <c r="AM789" i="1"/>
  <c r="AG789" i="1"/>
  <c r="BA788" i="1"/>
  <c r="AW788" i="1"/>
  <c r="AX788" i="1" s="1"/>
  <c r="AM788" i="1"/>
  <c r="AG788" i="1"/>
  <c r="BA787" i="1"/>
  <c r="AW787" i="1"/>
  <c r="AX787" i="1" s="1"/>
  <c r="AM787" i="1"/>
  <c r="AG787" i="1"/>
  <c r="BA786" i="1"/>
  <c r="AW786" i="1"/>
  <c r="AX786" i="1" s="1"/>
  <c r="AM786" i="1"/>
  <c r="AG786" i="1"/>
  <c r="BA785" i="1"/>
  <c r="AX785" i="1"/>
  <c r="AW785" i="1"/>
  <c r="AM785" i="1"/>
  <c r="AG785" i="1"/>
  <c r="BA784" i="1"/>
  <c r="AW784" i="1"/>
  <c r="AX784" i="1" s="1"/>
  <c r="AM784" i="1"/>
  <c r="AG784" i="1"/>
  <c r="BA783" i="1"/>
  <c r="AW783" i="1"/>
  <c r="AX783" i="1" s="1"/>
  <c r="AM783" i="1"/>
  <c r="AG783" i="1"/>
  <c r="BA782" i="1"/>
  <c r="AW782" i="1"/>
  <c r="AX782" i="1" s="1"/>
  <c r="AM782" i="1"/>
  <c r="AG782" i="1"/>
  <c r="BA781" i="1"/>
  <c r="AW781" i="1"/>
  <c r="AX781" i="1" s="1"/>
  <c r="AM781" i="1"/>
  <c r="AG781" i="1"/>
  <c r="BA780" i="1"/>
  <c r="AW780" i="1"/>
  <c r="AX780" i="1" s="1"/>
  <c r="AM780" i="1"/>
  <c r="AG780" i="1"/>
  <c r="BA779" i="1"/>
  <c r="AW779" i="1"/>
  <c r="AX779" i="1" s="1"/>
  <c r="AM779" i="1"/>
  <c r="AG779" i="1"/>
  <c r="BA778" i="1"/>
  <c r="AW778" i="1"/>
  <c r="AX778" i="1" s="1"/>
  <c r="AM778" i="1"/>
  <c r="AG778" i="1"/>
  <c r="BA777" i="1"/>
  <c r="AW777" i="1"/>
  <c r="AX777" i="1" s="1"/>
  <c r="AM777" i="1"/>
  <c r="AG777" i="1"/>
  <c r="BA776" i="1"/>
  <c r="AW776" i="1"/>
  <c r="AX776" i="1" s="1"/>
  <c r="AM776" i="1"/>
  <c r="AG776" i="1"/>
  <c r="CA775" i="1"/>
  <c r="BH775" i="1"/>
  <c r="BG775" i="1"/>
  <c r="BF775" i="1"/>
  <c r="AM775" i="1"/>
  <c r="AG775" i="1"/>
  <c r="AG758" i="1"/>
  <c r="AG1080" i="1" s="1"/>
  <c r="B1081" i="1" s="1"/>
  <c r="AG741" i="1"/>
  <c r="AG740" i="1"/>
  <c r="AG739" i="1"/>
  <c r="AG738" i="1"/>
  <c r="AG737" i="1"/>
  <c r="AG736" i="1"/>
  <c r="AG735" i="1"/>
  <c r="AG734" i="1"/>
  <c r="AG733" i="1"/>
  <c r="AG732" i="1"/>
  <c r="AG731" i="1"/>
  <c r="AG730" i="1"/>
  <c r="AG729" i="1"/>
  <c r="AG728" i="1"/>
  <c r="AG727" i="1"/>
  <c r="AG726" i="1"/>
  <c r="AG725" i="1"/>
  <c r="AG724" i="1"/>
  <c r="AG723" i="1"/>
  <c r="AG722" i="1"/>
  <c r="AG721" i="1"/>
  <c r="AG720" i="1"/>
  <c r="AG719" i="1"/>
  <c r="AG718" i="1"/>
  <c r="AG717" i="1"/>
  <c r="AG716" i="1"/>
  <c r="AG715" i="1"/>
  <c r="AG714" i="1"/>
  <c r="AG713" i="1"/>
  <c r="AG712" i="1"/>
  <c r="AG711" i="1"/>
  <c r="AG710" i="1"/>
  <c r="AG709" i="1"/>
  <c r="AG708" i="1"/>
  <c r="AG707" i="1"/>
  <c r="AG706" i="1"/>
  <c r="AG705" i="1"/>
  <c r="AG704" i="1"/>
  <c r="AG703" i="1"/>
  <c r="AG702" i="1"/>
  <c r="AG701" i="1"/>
  <c r="AG700" i="1"/>
  <c r="AG699" i="1"/>
  <c r="AG698" i="1"/>
  <c r="AG697" i="1"/>
  <c r="AG696" i="1"/>
  <c r="AG695" i="1"/>
  <c r="AG694" i="1"/>
  <c r="AG693" i="1"/>
  <c r="AG692" i="1"/>
  <c r="AG691" i="1"/>
  <c r="AG690" i="1"/>
  <c r="AG689" i="1"/>
  <c r="AG688" i="1"/>
  <c r="AG687" i="1"/>
  <c r="AG686" i="1"/>
  <c r="AG685" i="1"/>
  <c r="AG684" i="1"/>
  <c r="AG683" i="1"/>
  <c r="AG682" i="1"/>
  <c r="AG681" i="1"/>
  <c r="AG680" i="1"/>
  <c r="AG679" i="1"/>
  <c r="AG678" i="1"/>
  <c r="AG677" i="1"/>
  <c r="AG676" i="1"/>
  <c r="AG675" i="1"/>
  <c r="AG674" i="1"/>
  <c r="AG673" i="1"/>
  <c r="AG672" i="1"/>
  <c r="AG671" i="1"/>
  <c r="AG670" i="1"/>
  <c r="AG669" i="1"/>
  <c r="AG668" i="1"/>
  <c r="AG667" i="1"/>
  <c r="AG666" i="1"/>
  <c r="AG665" i="1"/>
  <c r="AG664" i="1"/>
  <c r="AG663" i="1"/>
  <c r="AG662" i="1"/>
  <c r="AG661" i="1"/>
  <c r="AG660" i="1"/>
  <c r="AG659" i="1"/>
  <c r="AG658" i="1"/>
  <c r="AG657" i="1"/>
  <c r="AG656" i="1"/>
  <c r="AG655" i="1"/>
  <c r="AG654" i="1"/>
  <c r="AG653" i="1"/>
  <c r="AG652" i="1"/>
  <c r="AG651" i="1"/>
  <c r="AG650" i="1"/>
  <c r="AG649" i="1"/>
  <c r="AG648" i="1"/>
  <c r="AG647" i="1"/>
  <c r="AG646" i="1"/>
  <c r="AG645" i="1"/>
  <c r="AG644" i="1"/>
  <c r="AG643" i="1"/>
  <c r="AG642" i="1"/>
  <c r="AG641" i="1"/>
  <c r="AG640" i="1"/>
  <c r="AG639" i="1"/>
  <c r="AG638" i="1"/>
  <c r="AG637" i="1"/>
  <c r="AG636" i="1"/>
  <c r="AG635" i="1"/>
  <c r="AG634" i="1"/>
  <c r="AG633" i="1"/>
  <c r="AG632" i="1"/>
  <c r="AG631" i="1"/>
  <c r="AG630" i="1"/>
  <c r="AG629" i="1"/>
  <c r="AG628" i="1"/>
  <c r="AG627" i="1"/>
  <c r="AG626" i="1"/>
  <c r="AG625" i="1"/>
  <c r="AG624" i="1"/>
  <c r="AG623" i="1"/>
  <c r="AG622" i="1"/>
  <c r="AG621" i="1"/>
  <c r="AG620" i="1"/>
  <c r="AG619" i="1"/>
  <c r="AG618" i="1"/>
  <c r="AG617" i="1"/>
  <c r="AG616" i="1"/>
  <c r="AG615" i="1"/>
  <c r="AG614" i="1"/>
  <c r="AG613" i="1"/>
  <c r="AG612" i="1"/>
  <c r="AG611" i="1"/>
  <c r="AG610" i="1"/>
  <c r="AG609" i="1"/>
  <c r="AG608" i="1"/>
  <c r="AG607" i="1"/>
  <c r="AG606" i="1"/>
  <c r="AG605" i="1"/>
  <c r="AG604" i="1"/>
  <c r="AG603" i="1"/>
  <c r="AG602" i="1"/>
  <c r="AG601" i="1"/>
  <c r="AG600" i="1"/>
  <c r="AG599" i="1"/>
  <c r="AG598" i="1"/>
  <c r="AG597" i="1"/>
  <c r="AG596" i="1"/>
  <c r="AG595" i="1"/>
  <c r="AG594" i="1"/>
  <c r="AG593" i="1"/>
  <c r="CA592" i="1"/>
  <c r="B747" i="1" s="1"/>
  <c r="AJ592" i="1"/>
  <c r="AG592" i="1"/>
  <c r="AG586" i="1"/>
  <c r="CA574" i="1"/>
  <c r="B578" i="1" s="1"/>
  <c r="AG568" i="1"/>
  <c r="AO384" i="1"/>
  <c r="AN384" i="1"/>
  <c r="AG384" i="1"/>
  <c r="AO383" i="1"/>
  <c r="AN383" i="1"/>
  <c r="AG383" i="1"/>
  <c r="AO382" i="1"/>
  <c r="AN382" i="1"/>
  <c r="AG382" i="1"/>
  <c r="AO381" i="1"/>
  <c r="AN381" i="1"/>
  <c r="AG381" i="1"/>
  <c r="AO380" i="1"/>
  <c r="AN380" i="1"/>
  <c r="AG380" i="1"/>
  <c r="AO379" i="1"/>
  <c r="AN379" i="1"/>
  <c r="AG379" i="1"/>
  <c r="AO378" i="1"/>
  <c r="AN378" i="1"/>
  <c r="AG378" i="1"/>
  <c r="AO377" i="1"/>
  <c r="AN377" i="1"/>
  <c r="AG377" i="1"/>
  <c r="AO376" i="1"/>
  <c r="AN376" i="1"/>
  <c r="AG376" i="1"/>
  <c r="AO375" i="1"/>
  <c r="AN375" i="1"/>
  <c r="AG375" i="1"/>
  <c r="AO374" i="1"/>
  <c r="AN374" i="1"/>
  <c r="AG374" i="1"/>
  <c r="AO373" i="1"/>
  <c r="AN373" i="1"/>
  <c r="AG373" i="1"/>
  <c r="AO372" i="1"/>
  <c r="AN372" i="1"/>
  <c r="AG372" i="1"/>
  <c r="AO371" i="1"/>
  <c r="AN371" i="1"/>
  <c r="AG371" i="1"/>
  <c r="AO370" i="1"/>
  <c r="AN370" i="1"/>
  <c r="AG370" i="1"/>
  <c r="AO369" i="1"/>
  <c r="AN369" i="1"/>
  <c r="AG369" i="1"/>
  <c r="AO368" i="1"/>
  <c r="AN368" i="1"/>
  <c r="AG368" i="1"/>
  <c r="AO367" i="1"/>
  <c r="AN367" i="1"/>
  <c r="AG367" i="1"/>
  <c r="AO366" i="1"/>
  <c r="AN366" i="1"/>
  <c r="AG366" i="1"/>
  <c r="AO365" i="1"/>
  <c r="AN365" i="1"/>
  <c r="AG365" i="1"/>
  <c r="AO364" i="1"/>
  <c r="AN364" i="1"/>
  <c r="AG364" i="1"/>
  <c r="AO363" i="1"/>
  <c r="AN363" i="1"/>
  <c r="AG363" i="1"/>
  <c r="AO362" i="1"/>
  <c r="AN362" i="1"/>
  <c r="AG362" i="1"/>
  <c r="AO361" i="1"/>
  <c r="AN361" i="1"/>
  <c r="AG361" i="1"/>
  <c r="AO360" i="1"/>
  <c r="AN360" i="1"/>
  <c r="AG360" i="1"/>
  <c r="AO359" i="1"/>
  <c r="AN359" i="1"/>
  <c r="AG359" i="1"/>
  <c r="AO358" i="1"/>
  <c r="AN358" i="1"/>
  <c r="AG358" i="1"/>
  <c r="AO357" i="1"/>
  <c r="AN357" i="1"/>
  <c r="AG357" i="1"/>
  <c r="AO356" i="1"/>
  <c r="AN356" i="1"/>
  <c r="AG356" i="1"/>
  <c r="AO355" i="1"/>
  <c r="AN355" i="1"/>
  <c r="AG355" i="1"/>
  <c r="AO354" i="1"/>
  <c r="AN354" i="1"/>
  <c r="AG354" i="1"/>
  <c r="AO353" i="1"/>
  <c r="AN353" i="1"/>
  <c r="AG353" i="1"/>
  <c r="AO352" i="1"/>
  <c r="AN352" i="1"/>
  <c r="AG352" i="1"/>
  <c r="AO351" i="1"/>
  <c r="AN351" i="1"/>
  <c r="AG351" i="1"/>
  <c r="AO350" i="1"/>
  <c r="AN350" i="1"/>
  <c r="AG350" i="1"/>
  <c r="AO349" i="1"/>
  <c r="AN349" i="1"/>
  <c r="AG349" i="1"/>
  <c r="AO348" i="1"/>
  <c r="AN348" i="1"/>
  <c r="AG348" i="1"/>
  <c r="AO347" i="1"/>
  <c r="AN347" i="1"/>
  <c r="AG347" i="1"/>
  <c r="AO346" i="1"/>
  <c r="AN346" i="1"/>
  <c r="AG346" i="1"/>
  <c r="AO345" i="1"/>
  <c r="AN345" i="1"/>
  <c r="AG345" i="1"/>
  <c r="AO344" i="1"/>
  <c r="AN344" i="1"/>
  <c r="AG344" i="1"/>
  <c r="AO343" i="1"/>
  <c r="AN343" i="1"/>
  <c r="AG343" i="1"/>
  <c r="AO342" i="1"/>
  <c r="AN342" i="1"/>
  <c r="AG342" i="1"/>
  <c r="AO341" i="1"/>
  <c r="AN341" i="1"/>
  <c r="AG341" i="1"/>
  <c r="AO340" i="1"/>
  <c r="AN340" i="1"/>
  <c r="AG340" i="1"/>
  <c r="AO339" i="1"/>
  <c r="AN339" i="1"/>
  <c r="AG339" i="1"/>
  <c r="AO338" i="1"/>
  <c r="AN338" i="1"/>
  <c r="AG338" i="1"/>
  <c r="AO337" i="1"/>
  <c r="AN337" i="1"/>
  <c r="AG337" i="1"/>
  <c r="AO336" i="1"/>
  <c r="AN336" i="1"/>
  <c r="AG336" i="1"/>
  <c r="AO335" i="1"/>
  <c r="AN335" i="1"/>
  <c r="AG335" i="1"/>
  <c r="AO334" i="1"/>
  <c r="AN334" i="1"/>
  <c r="AG334" i="1"/>
  <c r="AO333" i="1"/>
  <c r="AN333" i="1"/>
  <c r="AG333" i="1"/>
  <c r="AO332" i="1"/>
  <c r="AN332" i="1"/>
  <c r="AG332" i="1"/>
  <c r="AO331" i="1"/>
  <c r="AN331" i="1"/>
  <c r="AG331" i="1"/>
  <c r="AO330" i="1"/>
  <c r="AN330" i="1"/>
  <c r="AG330" i="1"/>
  <c r="AO329" i="1"/>
  <c r="AN329" i="1"/>
  <c r="AG329" i="1"/>
  <c r="AO328" i="1"/>
  <c r="AN328" i="1"/>
  <c r="AG328" i="1"/>
  <c r="AO327" i="1"/>
  <c r="AN327" i="1"/>
  <c r="AG327" i="1"/>
  <c r="AO326" i="1"/>
  <c r="AN326" i="1"/>
  <c r="AG326" i="1"/>
  <c r="AO325" i="1"/>
  <c r="AN325" i="1"/>
  <c r="AG325" i="1"/>
  <c r="AO324" i="1"/>
  <c r="AN324" i="1"/>
  <c r="AG324" i="1"/>
  <c r="AO323" i="1"/>
  <c r="AN323" i="1"/>
  <c r="AG323" i="1"/>
  <c r="AO322" i="1"/>
  <c r="AN322" i="1"/>
  <c r="AG322" i="1"/>
  <c r="AO321" i="1"/>
  <c r="AN321" i="1"/>
  <c r="AG321" i="1"/>
  <c r="AO320" i="1"/>
  <c r="AN320" i="1"/>
  <c r="AG320" i="1"/>
  <c r="AO319" i="1"/>
  <c r="AN319" i="1"/>
  <c r="AG319" i="1"/>
  <c r="AO318" i="1"/>
  <c r="AN318" i="1"/>
  <c r="AG318" i="1"/>
  <c r="AO317" i="1"/>
  <c r="AN317" i="1"/>
  <c r="AG317" i="1"/>
  <c r="AO316" i="1"/>
  <c r="AN316" i="1"/>
  <c r="AG316" i="1"/>
  <c r="AO315" i="1"/>
  <c r="AN315" i="1"/>
  <c r="AG315" i="1"/>
  <c r="AO314" i="1"/>
  <c r="AN314" i="1"/>
  <c r="AG314" i="1"/>
  <c r="AO313" i="1"/>
  <c r="AN313" i="1"/>
  <c r="AG313" i="1"/>
  <c r="AO312" i="1"/>
  <c r="AN312" i="1"/>
  <c r="AG312" i="1"/>
  <c r="AO311" i="1"/>
  <c r="AN311" i="1"/>
  <c r="AG311" i="1"/>
  <c r="AO310" i="1"/>
  <c r="AN310" i="1"/>
  <c r="AG310" i="1"/>
  <c r="AO309" i="1"/>
  <c r="AN309" i="1"/>
  <c r="AG309" i="1"/>
  <c r="AO308" i="1"/>
  <c r="AN308" i="1"/>
  <c r="AG308" i="1"/>
  <c r="AO307" i="1"/>
  <c r="AN307" i="1"/>
  <c r="AG307" i="1"/>
  <c r="AO306" i="1"/>
  <c r="AN306" i="1"/>
  <c r="AG306" i="1"/>
  <c r="AO305" i="1"/>
  <c r="AN305" i="1"/>
  <c r="AG305" i="1"/>
  <c r="AO304" i="1"/>
  <c r="AN304" i="1"/>
  <c r="AG304" i="1"/>
  <c r="AO303" i="1"/>
  <c r="AN303" i="1"/>
  <c r="AG303" i="1"/>
  <c r="AO302" i="1"/>
  <c r="AN302" i="1"/>
  <c r="AG302" i="1"/>
  <c r="AO301" i="1"/>
  <c r="AN301" i="1"/>
  <c r="AG301" i="1"/>
  <c r="AO300" i="1"/>
  <c r="AN300" i="1"/>
  <c r="AG300" i="1"/>
  <c r="AO299" i="1"/>
  <c r="AN299" i="1"/>
  <c r="AG299" i="1"/>
  <c r="AO298" i="1"/>
  <c r="AN298" i="1"/>
  <c r="AG298" i="1"/>
  <c r="AO297" i="1"/>
  <c r="AN297" i="1"/>
  <c r="AG297" i="1"/>
  <c r="AO296" i="1"/>
  <c r="AN296" i="1"/>
  <c r="AG296" i="1"/>
  <c r="AO295" i="1"/>
  <c r="AN295" i="1"/>
  <c r="AG295" i="1"/>
  <c r="AO294" i="1"/>
  <c r="AN294" i="1"/>
  <c r="AG294" i="1"/>
  <c r="AO293" i="1"/>
  <c r="AN293" i="1"/>
  <c r="AG293" i="1"/>
  <c r="AO292" i="1"/>
  <c r="AN292" i="1"/>
  <c r="AG292" i="1"/>
  <c r="AO291" i="1"/>
  <c r="AN291" i="1"/>
  <c r="AG291" i="1"/>
  <c r="AO290" i="1"/>
  <c r="AN290" i="1"/>
  <c r="AG290" i="1"/>
  <c r="AO289" i="1"/>
  <c r="AN289" i="1"/>
  <c r="AG289" i="1"/>
  <c r="AO288" i="1"/>
  <c r="AN288" i="1"/>
  <c r="AG288" i="1"/>
  <c r="AO287" i="1"/>
  <c r="AN287" i="1"/>
  <c r="AG287" i="1"/>
  <c r="AO286" i="1"/>
  <c r="AN286" i="1"/>
  <c r="AG286" i="1"/>
  <c r="AO285" i="1"/>
  <c r="AN285" i="1"/>
  <c r="AG285" i="1"/>
  <c r="AO284" i="1"/>
  <c r="AN284" i="1"/>
  <c r="AG284" i="1"/>
  <c r="AO283" i="1"/>
  <c r="AN283" i="1"/>
  <c r="AG283" i="1"/>
  <c r="AO282" i="1"/>
  <c r="AN282" i="1"/>
  <c r="AG282" i="1"/>
  <c r="AO281" i="1"/>
  <c r="AN281" i="1"/>
  <c r="AG281" i="1"/>
  <c r="AO280" i="1"/>
  <c r="AN280" i="1"/>
  <c r="AG280" i="1"/>
  <c r="AO279" i="1"/>
  <c r="AN279" i="1"/>
  <c r="AG279" i="1"/>
  <c r="AO278" i="1"/>
  <c r="AN278" i="1"/>
  <c r="AG278" i="1"/>
  <c r="AO277" i="1"/>
  <c r="AN277" i="1"/>
  <c r="AG277" i="1"/>
  <c r="AO276" i="1"/>
  <c r="AN276" i="1"/>
  <c r="AG276" i="1"/>
  <c r="AO275" i="1"/>
  <c r="AN275" i="1"/>
  <c r="AG275" i="1"/>
  <c r="AO274" i="1"/>
  <c r="AN274" i="1"/>
  <c r="AG274" i="1"/>
  <c r="AO273" i="1"/>
  <c r="AN273" i="1"/>
  <c r="AG273" i="1"/>
  <c r="AO272" i="1"/>
  <c r="AN272" i="1"/>
  <c r="AG272" i="1"/>
  <c r="AO271" i="1"/>
  <c r="AN271" i="1"/>
  <c r="AG271" i="1"/>
  <c r="AO270" i="1"/>
  <c r="AN270" i="1"/>
  <c r="AG270" i="1"/>
  <c r="AO269" i="1"/>
  <c r="AN269" i="1"/>
  <c r="AG269" i="1"/>
  <c r="AO268" i="1"/>
  <c r="AN268" i="1"/>
  <c r="AG268" i="1"/>
  <c r="AO267" i="1"/>
  <c r="AN267" i="1"/>
  <c r="AG267" i="1"/>
  <c r="AO266" i="1"/>
  <c r="AN266" i="1"/>
  <c r="AG266" i="1"/>
  <c r="AO265" i="1"/>
  <c r="AN265" i="1"/>
  <c r="AG265" i="1"/>
  <c r="AO264" i="1"/>
  <c r="AN264" i="1"/>
  <c r="AG264" i="1"/>
  <c r="AO263" i="1"/>
  <c r="AN263" i="1"/>
  <c r="AG263" i="1"/>
  <c r="AO262" i="1"/>
  <c r="AN262" i="1"/>
  <c r="AG262" i="1"/>
  <c r="AO261" i="1"/>
  <c r="AN261" i="1"/>
  <c r="AG261" i="1"/>
  <c r="AO260" i="1"/>
  <c r="AN260" i="1"/>
  <c r="AG260" i="1"/>
  <c r="AO259" i="1"/>
  <c r="AN259" i="1"/>
  <c r="AG259" i="1"/>
  <c r="AO258" i="1"/>
  <c r="AN258" i="1"/>
  <c r="AG258" i="1"/>
  <c r="AO257" i="1"/>
  <c r="AN257" i="1"/>
  <c r="AG257" i="1"/>
  <c r="AO256" i="1"/>
  <c r="AN256" i="1"/>
  <c r="AG256" i="1"/>
  <c r="AO255" i="1"/>
  <c r="AN255" i="1"/>
  <c r="AG255" i="1"/>
  <c r="AO254" i="1"/>
  <c r="AN254" i="1"/>
  <c r="AG254" i="1"/>
  <c r="AO253" i="1"/>
  <c r="AN253" i="1"/>
  <c r="AG253" i="1"/>
  <c r="AO252" i="1"/>
  <c r="AN252" i="1"/>
  <c r="AG252" i="1"/>
  <c r="AO251" i="1"/>
  <c r="AN251" i="1"/>
  <c r="AG251" i="1"/>
  <c r="AO250" i="1"/>
  <c r="AN250" i="1"/>
  <c r="AG250" i="1"/>
  <c r="AO249" i="1"/>
  <c r="AN249" i="1"/>
  <c r="AG249" i="1"/>
  <c r="AO248" i="1"/>
  <c r="AN248" i="1"/>
  <c r="AG248" i="1"/>
  <c r="AO247" i="1"/>
  <c r="AN247" i="1"/>
  <c r="AG247" i="1"/>
  <c r="AO246" i="1"/>
  <c r="AN246" i="1"/>
  <c r="AG246" i="1"/>
  <c r="AO245" i="1"/>
  <c r="AN245" i="1"/>
  <c r="AG245" i="1"/>
  <c r="AO244" i="1"/>
  <c r="AN244" i="1"/>
  <c r="AG244" i="1"/>
  <c r="AO243" i="1"/>
  <c r="AN243" i="1"/>
  <c r="AG243" i="1"/>
  <c r="AO242" i="1"/>
  <c r="AN242" i="1"/>
  <c r="AG242" i="1"/>
  <c r="AO241" i="1"/>
  <c r="AN241" i="1"/>
  <c r="AG241" i="1"/>
  <c r="AO240" i="1"/>
  <c r="AN240" i="1"/>
  <c r="AG240" i="1"/>
  <c r="AO239" i="1"/>
  <c r="AN239" i="1"/>
  <c r="AG239" i="1"/>
  <c r="AO238" i="1"/>
  <c r="AN238" i="1"/>
  <c r="AG238" i="1"/>
  <c r="AO237" i="1"/>
  <c r="AN237" i="1"/>
  <c r="AG237" i="1"/>
  <c r="AO236" i="1"/>
  <c r="AN236" i="1"/>
  <c r="AG236" i="1"/>
  <c r="AP235" i="1"/>
  <c r="AO235" i="1"/>
  <c r="AN235" i="1"/>
  <c r="AG235" i="1"/>
  <c r="AG225" i="1"/>
  <c r="AH235" i="1" s="1"/>
  <c r="AK215" i="1"/>
  <c r="AK214" i="1"/>
  <c r="AK213" i="1"/>
  <c r="AK212" i="1"/>
  <c r="AK211" i="1"/>
  <c r="AK210" i="1"/>
  <c r="AK209" i="1"/>
  <c r="AK208" i="1"/>
  <c r="AK207" i="1"/>
  <c r="AK206" i="1"/>
  <c r="AK205" i="1"/>
  <c r="AK204" i="1"/>
  <c r="AK203" i="1"/>
  <c r="AK202" i="1"/>
  <c r="AK201" i="1"/>
  <c r="AK200" i="1"/>
  <c r="AK199" i="1"/>
  <c r="AK198" i="1"/>
  <c r="AK197" i="1"/>
  <c r="AK196" i="1"/>
  <c r="AK195" i="1"/>
  <c r="AK194" i="1"/>
  <c r="AK193" i="1"/>
  <c r="AK192" i="1"/>
  <c r="AK191" i="1"/>
  <c r="AK190" i="1"/>
  <c r="AK189" i="1"/>
  <c r="AK188" i="1"/>
  <c r="AK187" i="1"/>
  <c r="AK186" i="1"/>
  <c r="AK185" i="1"/>
  <c r="AK184" i="1"/>
  <c r="AK183" i="1"/>
  <c r="AK182" i="1"/>
  <c r="AK181" i="1"/>
  <c r="AK180" i="1"/>
  <c r="AK179" i="1"/>
  <c r="AK178" i="1"/>
  <c r="AK177" i="1"/>
  <c r="AK176" i="1"/>
  <c r="AK175" i="1"/>
  <c r="AK174" i="1"/>
  <c r="AK173" i="1"/>
  <c r="AK172" i="1"/>
  <c r="AK171" i="1"/>
  <c r="AK170" i="1"/>
  <c r="AK169" i="1"/>
  <c r="AK168" i="1"/>
  <c r="AK167" i="1"/>
  <c r="AK166" i="1"/>
  <c r="AK165" i="1"/>
  <c r="AK164" i="1"/>
  <c r="AK163" i="1"/>
  <c r="AK162" i="1"/>
  <c r="AK161" i="1"/>
  <c r="AK160" i="1"/>
  <c r="AK159" i="1"/>
  <c r="AK158" i="1"/>
  <c r="AK157" i="1"/>
  <c r="AK156" i="1"/>
  <c r="AK155" i="1"/>
  <c r="AK154" i="1"/>
  <c r="AK153" i="1"/>
  <c r="AK152" i="1"/>
  <c r="AK151" i="1"/>
  <c r="AK150" i="1"/>
  <c r="AK149" i="1"/>
  <c r="AK148" i="1"/>
  <c r="AK147" i="1"/>
  <c r="AK146" i="1"/>
  <c r="AK145" i="1"/>
  <c r="AK144" i="1"/>
  <c r="AK143" i="1"/>
  <c r="AK142" i="1"/>
  <c r="AK141" i="1"/>
  <c r="AK140" i="1"/>
  <c r="AK139" i="1"/>
  <c r="AK138" i="1"/>
  <c r="AK137" i="1"/>
  <c r="AK136" i="1"/>
  <c r="AK135" i="1"/>
  <c r="AK134" i="1"/>
  <c r="AK133" i="1"/>
  <c r="AK132" i="1"/>
  <c r="AK131" i="1"/>
  <c r="AK130" i="1"/>
  <c r="AK129" i="1"/>
  <c r="AK128" i="1"/>
  <c r="AK127" i="1"/>
  <c r="AK126" i="1"/>
  <c r="AK125" i="1"/>
  <c r="AK124" i="1"/>
  <c r="AK123" i="1"/>
  <c r="AK122" i="1"/>
  <c r="AK121" i="1"/>
  <c r="AK120" i="1"/>
  <c r="AK119" i="1"/>
  <c r="AK118" i="1"/>
  <c r="AK117" i="1"/>
  <c r="AK116" i="1"/>
  <c r="AK115" i="1"/>
  <c r="AK114" i="1"/>
  <c r="AK113" i="1"/>
  <c r="AK112" i="1"/>
  <c r="AK111" i="1"/>
  <c r="AK110" i="1"/>
  <c r="AK109" i="1"/>
  <c r="AK108" i="1"/>
  <c r="AK107" i="1"/>
  <c r="AK106" i="1"/>
  <c r="AK105" i="1"/>
  <c r="AK104" i="1"/>
  <c r="AK103" i="1"/>
  <c r="AK102" i="1"/>
  <c r="AK101" i="1"/>
  <c r="AK100" i="1"/>
  <c r="AK99" i="1"/>
  <c r="AK98" i="1"/>
  <c r="AK97" i="1"/>
  <c r="AK96" i="1"/>
  <c r="AK95" i="1"/>
  <c r="AK94" i="1"/>
  <c r="AK93" i="1"/>
  <c r="AK92" i="1"/>
  <c r="AK91" i="1"/>
  <c r="AK90" i="1"/>
  <c r="AK89" i="1"/>
  <c r="AK88" i="1"/>
  <c r="AK87" i="1"/>
  <c r="AK86" i="1"/>
  <c r="AK85" i="1"/>
  <c r="AK84" i="1"/>
  <c r="AK83" i="1"/>
  <c r="AK82" i="1"/>
  <c r="AK81" i="1"/>
  <c r="AK80" i="1"/>
  <c r="AK79" i="1"/>
  <c r="AK78" i="1"/>
  <c r="AK77" i="1"/>
  <c r="AK76" i="1"/>
  <c r="AK75" i="1"/>
  <c r="AK74" i="1"/>
  <c r="AK73" i="1"/>
  <c r="AK72" i="1"/>
  <c r="AK71" i="1"/>
  <c r="AK70" i="1"/>
  <c r="AK69" i="1"/>
  <c r="AK68" i="1"/>
  <c r="AK67" i="1"/>
  <c r="CA66" i="1"/>
  <c r="B219" i="1" s="1"/>
  <c r="AK66" i="1"/>
  <c r="AG66" i="1"/>
  <c r="AG54" i="1"/>
  <c r="CA44" i="1"/>
  <c r="B50" i="1" s="1"/>
  <c r="AG40" i="1"/>
  <c r="AG44" i="1" s="1"/>
  <c r="B49" i="1" s="1"/>
  <c r="B9" i="2"/>
  <c r="N10" i="15"/>
  <c r="N10" i="13" s="1"/>
  <c r="B10" i="13"/>
  <c r="BI66" i="14"/>
  <c r="BJ66" i="14" s="1"/>
  <c r="BI65" i="14"/>
  <c r="BJ65" i="14" s="1"/>
  <c r="BI64" i="14"/>
  <c r="BJ64" i="14" s="1"/>
  <c r="BI63" i="14"/>
  <c r="BJ63" i="14" s="1"/>
  <c r="BI62" i="14"/>
  <c r="BJ62" i="14" s="1"/>
  <c r="BI61" i="14"/>
  <c r="BJ61" i="14" s="1"/>
  <c r="BI60" i="14"/>
  <c r="BJ60" i="14" s="1"/>
  <c r="BI59" i="14"/>
  <c r="BJ59" i="14" s="1"/>
  <c r="BI58" i="14"/>
  <c r="BJ58" i="14" s="1"/>
  <c r="BI57" i="14"/>
  <c r="BJ57" i="14" s="1"/>
  <c r="BI56" i="14"/>
  <c r="BJ56" i="14" s="1"/>
  <c r="BI55" i="14"/>
  <c r="BJ55" i="14" s="1"/>
  <c r="BI54" i="14"/>
  <c r="BJ54" i="14" s="1"/>
  <c r="BI53" i="14"/>
  <c r="BJ53" i="14" s="1"/>
  <c r="BI52" i="14"/>
  <c r="BJ52" i="14" s="1"/>
  <c r="BI51" i="14"/>
  <c r="BJ51" i="14" s="1"/>
  <c r="BI50" i="14"/>
  <c r="BJ50" i="14" s="1"/>
  <c r="BI49" i="14"/>
  <c r="BJ49" i="14" s="1"/>
  <c r="BI48" i="14"/>
  <c r="BJ48" i="14" s="1"/>
  <c r="BI47" i="14"/>
  <c r="BJ47" i="14" s="1"/>
  <c r="BI46" i="14"/>
  <c r="BJ46" i="14" s="1"/>
  <c r="BI45" i="14"/>
  <c r="BJ45" i="14" s="1"/>
  <c r="BI44" i="14"/>
  <c r="BJ44" i="14" s="1"/>
  <c r="BI43" i="14"/>
  <c r="BJ43" i="14" s="1"/>
  <c r="BI42" i="14"/>
  <c r="BJ42" i="14" s="1"/>
  <c r="BI41" i="14"/>
  <c r="BJ41" i="14" s="1"/>
  <c r="BI40" i="14"/>
  <c r="BJ40" i="14" s="1"/>
  <c r="BI39" i="14"/>
  <c r="BJ39" i="14" s="1"/>
  <c r="BI38" i="14"/>
  <c r="BJ38" i="14" s="1"/>
  <c r="BI37" i="14"/>
  <c r="BJ37" i="14" s="1"/>
  <c r="BI36" i="14"/>
  <c r="BJ36" i="14" s="1"/>
  <c r="BI35" i="14"/>
  <c r="BJ35" i="14" s="1"/>
  <c r="BI34" i="14"/>
  <c r="BJ34" i="14" s="1"/>
  <c r="BI33" i="14"/>
  <c r="BJ33" i="14" s="1"/>
  <c r="BI32" i="14"/>
  <c r="BJ32" i="14" s="1"/>
  <c r="AH600" i="1" l="1"/>
  <c r="AH608" i="1"/>
  <c r="AH616" i="1"/>
  <c r="AH624" i="1"/>
  <c r="AH632" i="1"/>
  <c r="AH640" i="1"/>
  <c r="AH648" i="1"/>
  <c r="AH656" i="1"/>
  <c r="AH664" i="1"/>
  <c r="AH672" i="1"/>
  <c r="AH680" i="1"/>
  <c r="AH688" i="1"/>
  <c r="AH696" i="1"/>
  <c r="AH704" i="1"/>
  <c r="AH712" i="1"/>
  <c r="AH720" i="1"/>
  <c r="AH728" i="1"/>
  <c r="AH736" i="1"/>
  <c r="AH699" i="1"/>
  <c r="AH723" i="1"/>
  <c r="AH604" i="1"/>
  <c r="AH636" i="1"/>
  <c r="AH660" i="1"/>
  <c r="AH692" i="1"/>
  <c r="AH716" i="1"/>
  <c r="AH606" i="1"/>
  <c r="AH646" i="1"/>
  <c r="AH678" i="1"/>
  <c r="AH726" i="1"/>
  <c r="AH623" i="1"/>
  <c r="AH663" i="1"/>
  <c r="AH719" i="1"/>
  <c r="AH593" i="1"/>
  <c r="AH601" i="1"/>
  <c r="AH609" i="1"/>
  <c r="AH617" i="1"/>
  <c r="AH625" i="1"/>
  <c r="AH633" i="1"/>
  <c r="AH641" i="1"/>
  <c r="AH649" i="1"/>
  <c r="AH657" i="1"/>
  <c r="AH665" i="1"/>
  <c r="AH673" i="1"/>
  <c r="AH681" i="1"/>
  <c r="AH689" i="1"/>
  <c r="AH697" i="1"/>
  <c r="AH705" i="1"/>
  <c r="AH713" i="1"/>
  <c r="AH721" i="1"/>
  <c r="AH729" i="1"/>
  <c r="AH737" i="1"/>
  <c r="AH707" i="1"/>
  <c r="AH731" i="1"/>
  <c r="AH612" i="1"/>
  <c r="AH652" i="1"/>
  <c r="AH676" i="1"/>
  <c r="AH708" i="1"/>
  <c r="AH740" i="1"/>
  <c r="AH622" i="1"/>
  <c r="AH662" i="1"/>
  <c r="AH702" i="1"/>
  <c r="AH607" i="1"/>
  <c r="AH655" i="1"/>
  <c r="AH695" i="1"/>
  <c r="AH594" i="1"/>
  <c r="AH602" i="1"/>
  <c r="AH610" i="1"/>
  <c r="AH618" i="1"/>
  <c r="AH626" i="1"/>
  <c r="AH634" i="1"/>
  <c r="AH642" i="1"/>
  <c r="AH650" i="1"/>
  <c r="AH658" i="1"/>
  <c r="AH666" i="1"/>
  <c r="AH674" i="1"/>
  <c r="AH682" i="1"/>
  <c r="AH690" i="1"/>
  <c r="AH698" i="1"/>
  <c r="AH706" i="1"/>
  <c r="AH714" i="1"/>
  <c r="AH722" i="1"/>
  <c r="AH730" i="1"/>
  <c r="AH738" i="1"/>
  <c r="AH691" i="1"/>
  <c r="AH715" i="1"/>
  <c r="AH620" i="1"/>
  <c r="AH644" i="1"/>
  <c r="AH668" i="1"/>
  <c r="AH700" i="1"/>
  <c r="AH724" i="1"/>
  <c r="AH614" i="1"/>
  <c r="AH654" i="1"/>
  <c r="AH694" i="1"/>
  <c r="AH734" i="1"/>
  <c r="AH631" i="1"/>
  <c r="AH671" i="1"/>
  <c r="AH703" i="1"/>
  <c r="AH595" i="1"/>
  <c r="AH603" i="1"/>
  <c r="AH611" i="1"/>
  <c r="AH619" i="1"/>
  <c r="AH627" i="1"/>
  <c r="AH635" i="1"/>
  <c r="AH643" i="1"/>
  <c r="AH651" i="1"/>
  <c r="AH659" i="1"/>
  <c r="AH667" i="1"/>
  <c r="AH675" i="1"/>
  <c r="AH683" i="1"/>
  <c r="AH739" i="1"/>
  <c r="AH628" i="1"/>
  <c r="AH684" i="1"/>
  <c r="AH732" i="1"/>
  <c r="AH630" i="1"/>
  <c r="AH686" i="1"/>
  <c r="AH592" i="1"/>
  <c r="AH679" i="1"/>
  <c r="AH735" i="1"/>
  <c r="AH596" i="1"/>
  <c r="AH710" i="1"/>
  <c r="AH639" i="1"/>
  <c r="AH727" i="1"/>
  <c r="AH597" i="1"/>
  <c r="AH605" i="1"/>
  <c r="AH613" i="1"/>
  <c r="AH621" i="1"/>
  <c r="AH629" i="1"/>
  <c r="AH637" i="1"/>
  <c r="AH645" i="1"/>
  <c r="AH653" i="1"/>
  <c r="AH661" i="1"/>
  <c r="AH669" i="1"/>
  <c r="AH677" i="1"/>
  <c r="AH685" i="1"/>
  <c r="AH693" i="1"/>
  <c r="AH701" i="1"/>
  <c r="AH709" i="1"/>
  <c r="AH717" i="1"/>
  <c r="AH725" i="1"/>
  <c r="AH733" i="1"/>
  <c r="AH741" i="1"/>
  <c r="AH598" i="1"/>
  <c r="AH638" i="1"/>
  <c r="AH670" i="1"/>
  <c r="AH718" i="1"/>
  <c r="AH615" i="1"/>
  <c r="AH687" i="1"/>
  <c r="AH599" i="1"/>
  <c r="AH647" i="1"/>
  <c r="AH711" i="1"/>
  <c r="AH243" i="1"/>
  <c r="AH251" i="1"/>
  <c r="AH259" i="1"/>
  <c r="AH267" i="1"/>
  <c r="AH275" i="1"/>
  <c r="AH283" i="1"/>
  <c r="AH291" i="1"/>
  <c r="AH299" i="1"/>
  <c r="AH307" i="1"/>
  <c r="AH315" i="1"/>
  <c r="AH323" i="1"/>
  <c r="AH331" i="1"/>
  <c r="AH339" i="1"/>
  <c r="AH347" i="1"/>
  <c r="AH355" i="1"/>
  <c r="AH363" i="1"/>
  <c r="AH371" i="1"/>
  <c r="AH379" i="1"/>
  <c r="AH236" i="1"/>
  <c r="AH244" i="1"/>
  <c r="AH252" i="1"/>
  <c r="AH260" i="1"/>
  <c r="AH268" i="1"/>
  <c r="AH276" i="1"/>
  <c r="AH284" i="1"/>
  <c r="AH292" i="1"/>
  <c r="AH300" i="1"/>
  <c r="AH308" i="1"/>
  <c r="AH316" i="1"/>
  <c r="AH324" i="1"/>
  <c r="AH332" i="1"/>
  <c r="AH340" i="1"/>
  <c r="AH348" i="1"/>
  <c r="AH356" i="1"/>
  <c r="AH364" i="1"/>
  <c r="AH372" i="1"/>
  <c r="AH380" i="1"/>
  <c r="AH247" i="1"/>
  <c r="AH271" i="1"/>
  <c r="AH287" i="1"/>
  <c r="AH303" i="1"/>
  <c r="AH319" i="1"/>
  <c r="AH351" i="1"/>
  <c r="AH367" i="1"/>
  <c r="AH383" i="1"/>
  <c r="AH248" i="1"/>
  <c r="AH256" i="1"/>
  <c r="AH272" i="1"/>
  <c r="AH288" i="1"/>
  <c r="AH304" i="1"/>
  <c r="AH328" i="1"/>
  <c r="AH352" i="1"/>
  <c r="AH368" i="1"/>
  <c r="AH241" i="1"/>
  <c r="AH265" i="1"/>
  <c r="AH297" i="1"/>
  <c r="AH313" i="1"/>
  <c r="AH329" i="1"/>
  <c r="AH345" i="1"/>
  <c r="AH377" i="1"/>
  <c r="AH290" i="1"/>
  <c r="AH314" i="1"/>
  <c r="AH354" i="1"/>
  <c r="AH378" i="1"/>
  <c r="AH237" i="1"/>
  <c r="AH245" i="1"/>
  <c r="AH253" i="1"/>
  <c r="AH261" i="1"/>
  <c r="AH269" i="1"/>
  <c r="AH277" i="1"/>
  <c r="AH285" i="1"/>
  <c r="AH293" i="1"/>
  <c r="AH301" i="1"/>
  <c r="AH309" i="1"/>
  <c r="AH317" i="1"/>
  <c r="AH325" i="1"/>
  <c r="AH333" i="1"/>
  <c r="AH341" i="1"/>
  <c r="AH349" i="1"/>
  <c r="AH357" i="1"/>
  <c r="AH365" i="1"/>
  <c r="AH373" i="1"/>
  <c r="AH381" i="1"/>
  <c r="AH238" i="1"/>
  <c r="AH246" i="1"/>
  <c r="AH254" i="1"/>
  <c r="AH262" i="1"/>
  <c r="AH270" i="1"/>
  <c r="AH286" i="1"/>
  <c r="AH294" i="1"/>
  <c r="AH302" i="1"/>
  <c r="AH310" i="1"/>
  <c r="AH318" i="1"/>
  <c r="AH326" i="1"/>
  <c r="AH334" i="1"/>
  <c r="AH342" i="1"/>
  <c r="AH350" i="1"/>
  <c r="AH358" i="1"/>
  <c r="AH366" i="1"/>
  <c r="AH374" i="1"/>
  <c r="AH382" i="1"/>
  <c r="AH255" i="1"/>
  <c r="AH263" i="1"/>
  <c r="AH279" i="1"/>
  <c r="AH295" i="1"/>
  <c r="AH311" i="1"/>
  <c r="AH327" i="1"/>
  <c r="AH335" i="1"/>
  <c r="AH359" i="1"/>
  <c r="AH375" i="1"/>
  <c r="AH240" i="1"/>
  <c r="AH264" i="1"/>
  <c r="AH280" i="1"/>
  <c r="AH296" i="1"/>
  <c r="AH312" i="1"/>
  <c r="AH344" i="1"/>
  <c r="AH360" i="1"/>
  <c r="AH384" i="1"/>
  <c r="AH249" i="1"/>
  <c r="AH257" i="1"/>
  <c r="AH289" i="1"/>
  <c r="AH305" i="1"/>
  <c r="AH321" i="1"/>
  <c r="AH337" i="1"/>
  <c r="AH353" i="1"/>
  <c r="AH306" i="1"/>
  <c r="AH322" i="1"/>
  <c r="AH346" i="1"/>
  <c r="AH370" i="1"/>
  <c r="AH278" i="1"/>
  <c r="AH336" i="1"/>
  <c r="AH273" i="1"/>
  <c r="AH369" i="1"/>
  <c r="AH362" i="1"/>
  <c r="AH239" i="1"/>
  <c r="AH343" i="1"/>
  <c r="AH320" i="1"/>
  <c r="AH376" i="1"/>
  <c r="AH281" i="1"/>
  <c r="AH361" i="1"/>
  <c r="AH330" i="1"/>
  <c r="AH242" i="1"/>
  <c r="AH250" i="1"/>
  <c r="AH258" i="1"/>
  <c r="AH266" i="1"/>
  <c r="AH274" i="1"/>
  <c r="AH282" i="1"/>
  <c r="AH298" i="1"/>
  <c r="AH338" i="1"/>
  <c r="AH540" i="1"/>
  <c r="B541" i="1" s="1"/>
  <c r="AG561" i="1"/>
  <c r="AO592" i="1"/>
  <c r="AG743" i="1"/>
  <c r="B744" i="1" s="1"/>
  <c r="AG577" i="1"/>
  <c r="B580" i="1" s="1"/>
  <c r="AG574" i="1"/>
  <c r="B579" i="1" s="1"/>
  <c r="AT67" i="1"/>
  <c r="AT75" i="1"/>
  <c r="AT83" i="1"/>
  <c r="AT91" i="1"/>
  <c r="AT99" i="1"/>
  <c r="AT107" i="1"/>
  <c r="AT115" i="1"/>
  <c r="AT123" i="1"/>
  <c r="AT131" i="1"/>
  <c r="AT139" i="1"/>
  <c r="AT147" i="1"/>
  <c r="AT155" i="1"/>
  <c r="AT163" i="1"/>
  <c r="AT171" i="1"/>
  <c r="AT179" i="1"/>
  <c r="AT187" i="1"/>
  <c r="AT195" i="1"/>
  <c r="AT203" i="1"/>
  <c r="AT211" i="1"/>
  <c r="AV69" i="1"/>
  <c r="AV77" i="1"/>
  <c r="AV85" i="1"/>
  <c r="AV93" i="1"/>
  <c r="AV101" i="1"/>
  <c r="AV109" i="1"/>
  <c r="AV117" i="1"/>
  <c r="AV125" i="1"/>
  <c r="AV133" i="1"/>
  <c r="AV141" i="1"/>
  <c r="AV149" i="1"/>
  <c r="AV157" i="1"/>
  <c r="AV165" i="1"/>
  <c r="AV173" i="1"/>
  <c r="AV181" i="1"/>
  <c r="AV189" i="1"/>
  <c r="AV197" i="1"/>
  <c r="AV205" i="1"/>
  <c r="AV213" i="1"/>
  <c r="AV118" i="1"/>
  <c r="AV142" i="1"/>
  <c r="AV158" i="1"/>
  <c r="AV174" i="1"/>
  <c r="AV190" i="1"/>
  <c r="AV206" i="1"/>
  <c r="AV161" i="1"/>
  <c r="AV209" i="1"/>
  <c r="AT154" i="1"/>
  <c r="AV92" i="1"/>
  <c r="AV140" i="1"/>
  <c r="AV204" i="1"/>
  <c r="AT68" i="1"/>
  <c r="AT76" i="1"/>
  <c r="AT84" i="1"/>
  <c r="AT92" i="1"/>
  <c r="AT100" i="1"/>
  <c r="AT108" i="1"/>
  <c r="AT116" i="1"/>
  <c r="AT124" i="1"/>
  <c r="AT132" i="1"/>
  <c r="AT140" i="1"/>
  <c r="AT148" i="1"/>
  <c r="AT156" i="1"/>
  <c r="AT164" i="1"/>
  <c r="AT172" i="1"/>
  <c r="AT180" i="1"/>
  <c r="AT188" i="1"/>
  <c r="AT196" i="1"/>
  <c r="AT204" i="1"/>
  <c r="AT212" i="1"/>
  <c r="AV70" i="1"/>
  <c r="AV78" i="1"/>
  <c r="AV86" i="1"/>
  <c r="AV94" i="1"/>
  <c r="AV102" i="1"/>
  <c r="AV110" i="1"/>
  <c r="AV126" i="1"/>
  <c r="AV134" i="1"/>
  <c r="AV150" i="1"/>
  <c r="AV166" i="1"/>
  <c r="AV182" i="1"/>
  <c r="AV198" i="1"/>
  <c r="AV214" i="1"/>
  <c r="AV193" i="1"/>
  <c r="AT194" i="1"/>
  <c r="AV148" i="1"/>
  <c r="AT69" i="1"/>
  <c r="AT77" i="1"/>
  <c r="AT85" i="1"/>
  <c r="AT93" i="1"/>
  <c r="AT101" i="1"/>
  <c r="AT109" i="1"/>
  <c r="AT117" i="1"/>
  <c r="AT125" i="1"/>
  <c r="AT133" i="1"/>
  <c r="AT141" i="1"/>
  <c r="AT149" i="1"/>
  <c r="AT157" i="1"/>
  <c r="AT165" i="1"/>
  <c r="AT173" i="1"/>
  <c r="AT181" i="1"/>
  <c r="AT189" i="1"/>
  <c r="AT197" i="1"/>
  <c r="AT205" i="1"/>
  <c r="AT213" i="1"/>
  <c r="AV71" i="1"/>
  <c r="AV79" i="1"/>
  <c r="AV87" i="1"/>
  <c r="AV95" i="1"/>
  <c r="AV103" i="1"/>
  <c r="AV111" i="1"/>
  <c r="AV119" i="1"/>
  <c r="AV127" i="1"/>
  <c r="AV135" i="1"/>
  <c r="AV143" i="1"/>
  <c r="AV151" i="1"/>
  <c r="AV159" i="1"/>
  <c r="AV167" i="1"/>
  <c r="AV175" i="1"/>
  <c r="AV183" i="1"/>
  <c r="AV191" i="1"/>
  <c r="AV199" i="1"/>
  <c r="AV207" i="1"/>
  <c r="AV215" i="1"/>
  <c r="AV112" i="1"/>
  <c r="AV128" i="1"/>
  <c r="AV144" i="1"/>
  <c r="AV160" i="1"/>
  <c r="AV168" i="1"/>
  <c r="AV184" i="1"/>
  <c r="AV200" i="1"/>
  <c r="AV66" i="1"/>
  <c r="AV153" i="1"/>
  <c r="AV201" i="1"/>
  <c r="AV210" i="1"/>
  <c r="AT130" i="1"/>
  <c r="AV76" i="1"/>
  <c r="AV108" i="1"/>
  <c r="AV124" i="1"/>
  <c r="AV164" i="1"/>
  <c r="AV212" i="1"/>
  <c r="AT70" i="1"/>
  <c r="AT78" i="1"/>
  <c r="AT86" i="1"/>
  <c r="AT94" i="1"/>
  <c r="AT102" i="1"/>
  <c r="AT110" i="1"/>
  <c r="AT118" i="1"/>
  <c r="AT126" i="1"/>
  <c r="AT134" i="1"/>
  <c r="AT142" i="1"/>
  <c r="AT150" i="1"/>
  <c r="AT158" i="1"/>
  <c r="AT166" i="1"/>
  <c r="AT174" i="1"/>
  <c r="AT182" i="1"/>
  <c r="AT190" i="1"/>
  <c r="AT198" i="1"/>
  <c r="AT206" i="1"/>
  <c r="AT214" i="1"/>
  <c r="AV72" i="1"/>
  <c r="AV80" i="1"/>
  <c r="AV88" i="1"/>
  <c r="AV96" i="1"/>
  <c r="AV104" i="1"/>
  <c r="AV120" i="1"/>
  <c r="AV136" i="1"/>
  <c r="AV152" i="1"/>
  <c r="AV176" i="1"/>
  <c r="AV192" i="1"/>
  <c r="AV208" i="1"/>
  <c r="AV177" i="1"/>
  <c r="AT202" i="1"/>
  <c r="AV180" i="1"/>
  <c r="AT71" i="1"/>
  <c r="AT79" i="1"/>
  <c r="AT87" i="1"/>
  <c r="AT95" i="1"/>
  <c r="AT103" i="1"/>
  <c r="AT111" i="1"/>
  <c r="AT119" i="1"/>
  <c r="AT127" i="1"/>
  <c r="AT135" i="1"/>
  <c r="AT143" i="1"/>
  <c r="AT151" i="1"/>
  <c r="AT159" i="1"/>
  <c r="AT167" i="1"/>
  <c r="AT175" i="1"/>
  <c r="AT183" i="1"/>
  <c r="AT191" i="1"/>
  <c r="AT199" i="1"/>
  <c r="AT207" i="1"/>
  <c r="AT215" i="1"/>
  <c r="AV73" i="1"/>
  <c r="AV81" i="1"/>
  <c r="AV89" i="1"/>
  <c r="AV97" i="1"/>
  <c r="AV105" i="1"/>
  <c r="AV113" i="1"/>
  <c r="AV121" i="1"/>
  <c r="AV129" i="1"/>
  <c r="AV137" i="1"/>
  <c r="AV145" i="1"/>
  <c r="AV169" i="1"/>
  <c r="AV185" i="1"/>
  <c r="AT146" i="1"/>
  <c r="AV100" i="1"/>
  <c r="AV188" i="1"/>
  <c r="AT72" i="1"/>
  <c r="AT80" i="1"/>
  <c r="AT88" i="1"/>
  <c r="AT96" i="1"/>
  <c r="AT104" i="1"/>
  <c r="AT112" i="1"/>
  <c r="AT120" i="1"/>
  <c r="AT128" i="1"/>
  <c r="AT136" i="1"/>
  <c r="AT144" i="1"/>
  <c r="AT152" i="1"/>
  <c r="AT160" i="1"/>
  <c r="AT168" i="1"/>
  <c r="AT176" i="1"/>
  <c r="AT184" i="1"/>
  <c r="AT192" i="1"/>
  <c r="AT200" i="1"/>
  <c r="AT208" i="1"/>
  <c r="AT66" i="1"/>
  <c r="AV74" i="1"/>
  <c r="AV82" i="1"/>
  <c r="AV90" i="1"/>
  <c r="AV98" i="1"/>
  <c r="AV106" i="1"/>
  <c r="AV114" i="1"/>
  <c r="AV122" i="1"/>
  <c r="AV130" i="1"/>
  <c r="AV138" i="1"/>
  <c r="AV146" i="1"/>
  <c r="AV154" i="1"/>
  <c r="AV162" i="1"/>
  <c r="AV170" i="1"/>
  <c r="AV178" i="1"/>
  <c r="AV186" i="1"/>
  <c r="AV194" i="1"/>
  <c r="AV202" i="1"/>
  <c r="AT178" i="1"/>
  <c r="AV172" i="1"/>
  <c r="AT73" i="1"/>
  <c r="AT81" i="1"/>
  <c r="AT89" i="1"/>
  <c r="AT97" i="1"/>
  <c r="AT105" i="1"/>
  <c r="AT113" i="1"/>
  <c r="AT121" i="1"/>
  <c r="AT129" i="1"/>
  <c r="AT137" i="1"/>
  <c r="AT145" i="1"/>
  <c r="AT153" i="1"/>
  <c r="AT161" i="1"/>
  <c r="AT169" i="1"/>
  <c r="AT177" i="1"/>
  <c r="AT185" i="1"/>
  <c r="AT193" i="1"/>
  <c r="AT201" i="1"/>
  <c r="AT209" i="1"/>
  <c r="AV67" i="1"/>
  <c r="AV75" i="1"/>
  <c r="AV83" i="1"/>
  <c r="AV91" i="1"/>
  <c r="AV99" i="1"/>
  <c r="AV107" i="1"/>
  <c r="AV115" i="1"/>
  <c r="AV123" i="1"/>
  <c r="AV131" i="1"/>
  <c r="AV139" i="1"/>
  <c r="AV147" i="1"/>
  <c r="AV155" i="1"/>
  <c r="AV163" i="1"/>
  <c r="AV171" i="1"/>
  <c r="AV179" i="1"/>
  <c r="AV187" i="1"/>
  <c r="AV195" i="1"/>
  <c r="AV203" i="1"/>
  <c r="AV211" i="1"/>
  <c r="AT74" i="1"/>
  <c r="AT82" i="1"/>
  <c r="AT90" i="1"/>
  <c r="AT98" i="1"/>
  <c r="AT106" i="1"/>
  <c r="AT114" i="1"/>
  <c r="AT122" i="1"/>
  <c r="AT138" i="1"/>
  <c r="AT162" i="1"/>
  <c r="AT170" i="1"/>
  <c r="AT186" i="1"/>
  <c r="AT210" i="1"/>
  <c r="AV68" i="1"/>
  <c r="AV84" i="1"/>
  <c r="AV116" i="1"/>
  <c r="AV132" i="1"/>
  <c r="AV156" i="1"/>
  <c r="AV196" i="1"/>
  <c r="BD776" i="1"/>
  <c r="BD784" i="1"/>
  <c r="BD792" i="1"/>
  <c r="BD800" i="1"/>
  <c r="BD808" i="1"/>
  <c r="BD816" i="1"/>
  <c r="BD824" i="1"/>
  <c r="BD832" i="1"/>
  <c r="BD840" i="1"/>
  <c r="BD848" i="1"/>
  <c r="BD856" i="1"/>
  <c r="BD864" i="1"/>
  <c r="BD872" i="1"/>
  <c r="BD880" i="1"/>
  <c r="BD888" i="1"/>
  <c r="BD896" i="1"/>
  <c r="BD904" i="1"/>
  <c r="BD912" i="1"/>
  <c r="BD920" i="1"/>
  <c r="BB778" i="1"/>
  <c r="BB786" i="1"/>
  <c r="BB794" i="1"/>
  <c r="BB802" i="1"/>
  <c r="BB810" i="1"/>
  <c r="BB818" i="1"/>
  <c r="BB826" i="1"/>
  <c r="BB834" i="1"/>
  <c r="BB842" i="1"/>
  <c r="BB850" i="1"/>
  <c r="BB858" i="1"/>
  <c r="BB866" i="1"/>
  <c r="BB874" i="1"/>
  <c r="BB882" i="1"/>
  <c r="BB890" i="1"/>
  <c r="BB898" i="1"/>
  <c r="BB906" i="1"/>
  <c r="BB914" i="1"/>
  <c r="BB922" i="1"/>
  <c r="AY779" i="1"/>
  <c r="AY787" i="1"/>
  <c r="AY795" i="1"/>
  <c r="AY803" i="1"/>
  <c r="AY811" i="1"/>
  <c r="AY819" i="1"/>
  <c r="AY827" i="1"/>
  <c r="AY835" i="1"/>
  <c r="AY843" i="1"/>
  <c r="AY851" i="1"/>
  <c r="AY859" i="1"/>
  <c r="AY867" i="1"/>
  <c r="AY875" i="1"/>
  <c r="AY883" i="1"/>
  <c r="AY891" i="1"/>
  <c r="AY899" i="1"/>
  <c r="AY907" i="1"/>
  <c r="AY915" i="1"/>
  <c r="AY923" i="1"/>
  <c r="AU779" i="1"/>
  <c r="AU787" i="1"/>
  <c r="AU795" i="1"/>
  <c r="AU803" i="1"/>
  <c r="AU811" i="1"/>
  <c r="AU819" i="1"/>
  <c r="AU827" i="1"/>
  <c r="AU835" i="1"/>
  <c r="AU843" i="1"/>
  <c r="AU851" i="1"/>
  <c r="AU859" i="1"/>
  <c r="AU867" i="1"/>
  <c r="AU875" i="1"/>
  <c r="AU883" i="1"/>
  <c r="AU891" i="1"/>
  <c r="AU899" i="1"/>
  <c r="AU907" i="1"/>
  <c r="AU915" i="1"/>
  <c r="AU923" i="1"/>
  <c r="AT781" i="1"/>
  <c r="AT789" i="1"/>
  <c r="AT797" i="1"/>
  <c r="AT805" i="1"/>
  <c r="AT813" i="1"/>
  <c r="AT821" i="1"/>
  <c r="AT829" i="1"/>
  <c r="AT837" i="1"/>
  <c r="BD777" i="1"/>
  <c r="BD785" i="1"/>
  <c r="BD793" i="1"/>
  <c r="BD801" i="1"/>
  <c r="BD809" i="1"/>
  <c r="BD817" i="1"/>
  <c r="BD825" i="1"/>
  <c r="BD833" i="1"/>
  <c r="BD841" i="1"/>
  <c r="BD849" i="1"/>
  <c r="BD857" i="1"/>
  <c r="BD865" i="1"/>
  <c r="BD873" i="1"/>
  <c r="BD881" i="1"/>
  <c r="BD889" i="1"/>
  <c r="BD897" i="1"/>
  <c r="BD905" i="1"/>
  <c r="BD913" i="1"/>
  <c r="BD921" i="1"/>
  <c r="BB779" i="1"/>
  <c r="BB787" i="1"/>
  <c r="BB795" i="1"/>
  <c r="BB803" i="1"/>
  <c r="BB811" i="1"/>
  <c r="BB819" i="1"/>
  <c r="BB827" i="1"/>
  <c r="BB835" i="1"/>
  <c r="BB843" i="1"/>
  <c r="BB851" i="1"/>
  <c r="BB859" i="1"/>
  <c r="BB867" i="1"/>
  <c r="BB875" i="1"/>
  <c r="BB883" i="1"/>
  <c r="BB891" i="1"/>
  <c r="BB899" i="1"/>
  <c r="BB907" i="1"/>
  <c r="BB915" i="1"/>
  <c r="BB923" i="1"/>
  <c r="AY780" i="1"/>
  <c r="AY788" i="1"/>
  <c r="AY796" i="1"/>
  <c r="AY804" i="1"/>
  <c r="AY812" i="1"/>
  <c r="AY820" i="1"/>
  <c r="AY828" i="1"/>
  <c r="AY836" i="1"/>
  <c r="AY844" i="1"/>
  <c r="AY852" i="1"/>
  <c r="AY860" i="1"/>
  <c r="AY868" i="1"/>
  <c r="AY876" i="1"/>
  <c r="AY884" i="1"/>
  <c r="AY892" i="1"/>
  <c r="AY900" i="1"/>
  <c r="AY908" i="1"/>
  <c r="AY916" i="1"/>
  <c r="AY924" i="1"/>
  <c r="AU780" i="1"/>
  <c r="AU788" i="1"/>
  <c r="AU796" i="1"/>
  <c r="AU804" i="1"/>
  <c r="AU812" i="1"/>
  <c r="AU820" i="1"/>
  <c r="AU828" i="1"/>
  <c r="AU836" i="1"/>
  <c r="AU844" i="1"/>
  <c r="AU852" i="1"/>
  <c r="AU860" i="1"/>
  <c r="AU868" i="1"/>
  <c r="AU876" i="1"/>
  <c r="AU884" i="1"/>
  <c r="AU892" i="1"/>
  <c r="AU900" i="1"/>
  <c r="AU908" i="1"/>
  <c r="AU916" i="1"/>
  <c r="AU924" i="1"/>
  <c r="AT782" i="1"/>
  <c r="AT790" i="1"/>
  <c r="AT798" i="1"/>
  <c r="AT806" i="1"/>
  <c r="AT814" i="1"/>
  <c r="AT822" i="1"/>
  <c r="AT830" i="1"/>
  <c r="AT838" i="1"/>
  <c r="BD778" i="1"/>
  <c r="BD786" i="1"/>
  <c r="BD794" i="1"/>
  <c r="BD802" i="1"/>
  <c r="BD810" i="1"/>
  <c r="BD818" i="1"/>
  <c r="BD826" i="1"/>
  <c r="BD834" i="1"/>
  <c r="BD842" i="1"/>
  <c r="BD850" i="1"/>
  <c r="BD858" i="1"/>
  <c r="BD866" i="1"/>
  <c r="BD874" i="1"/>
  <c r="BD882" i="1"/>
  <c r="BD890" i="1"/>
  <c r="BD898" i="1"/>
  <c r="BD906" i="1"/>
  <c r="BD914" i="1"/>
  <c r="BD922" i="1"/>
  <c r="BB780" i="1"/>
  <c r="BB788" i="1"/>
  <c r="BB796" i="1"/>
  <c r="BB804" i="1"/>
  <c r="BB812" i="1"/>
  <c r="BB820" i="1"/>
  <c r="BB828" i="1"/>
  <c r="BB836" i="1"/>
  <c r="BB844" i="1"/>
  <c r="BB852" i="1"/>
  <c r="BB860" i="1"/>
  <c r="BB868" i="1"/>
  <c r="BB876" i="1"/>
  <c r="BB884" i="1"/>
  <c r="BB892" i="1"/>
  <c r="BB900" i="1"/>
  <c r="BB908" i="1"/>
  <c r="BB916" i="1"/>
  <c r="BB924" i="1"/>
  <c r="AY781" i="1"/>
  <c r="AY789" i="1"/>
  <c r="AY797" i="1"/>
  <c r="AY805" i="1"/>
  <c r="AY813" i="1"/>
  <c r="AY821" i="1"/>
  <c r="AY829" i="1"/>
  <c r="AY837" i="1"/>
  <c r="AY845" i="1"/>
  <c r="AY853" i="1"/>
  <c r="AY861" i="1"/>
  <c r="AY869" i="1"/>
  <c r="AY877" i="1"/>
  <c r="AY885" i="1"/>
  <c r="AY893" i="1"/>
  <c r="AY901" i="1"/>
  <c r="AY909" i="1"/>
  <c r="AY917" i="1"/>
  <c r="AY775" i="1"/>
  <c r="AU781" i="1"/>
  <c r="AU789" i="1"/>
  <c r="AU797" i="1"/>
  <c r="AU805" i="1"/>
  <c r="AU813" i="1"/>
  <c r="AU821" i="1"/>
  <c r="AU829" i="1"/>
  <c r="AU837" i="1"/>
  <c r="AU845" i="1"/>
  <c r="AU853" i="1"/>
  <c r="AU861" i="1"/>
  <c r="AU869" i="1"/>
  <c r="AU877" i="1"/>
  <c r="AU885" i="1"/>
  <c r="AU893" i="1"/>
  <c r="AU901" i="1"/>
  <c r="AU909" i="1"/>
  <c r="AU917" i="1"/>
  <c r="AU775" i="1"/>
  <c r="AT783" i="1"/>
  <c r="AT791" i="1"/>
  <c r="AT799" i="1"/>
  <c r="AT807" i="1"/>
  <c r="AT815" i="1"/>
  <c r="AT823" i="1"/>
  <c r="AT831" i="1"/>
  <c r="AT839" i="1"/>
  <c r="BD779" i="1"/>
  <c r="BD787" i="1"/>
  <c r="BD795" i="1"/>
  <c r="BD803" i="1"/>
  <c r="BD811" i="1"/>
  <c r="BD819" i="1"/>
  <c r="BD827" i="1"/>
  <c r="BD835" i="1"/>
  <c r="BD843" i="1"/>
  <c r="BD851" i="1"/>
  <c r="BD859" i="1"/>
  <c r="BD867" i="1"/>
  <c r="BD875" i="1"/>
  <c r="BD883" i="1"/>
  <c r="BD891" i="1"/>
  <c r="BD899" i="1"/>
  <c r="BD907" i="1"/>
  <c r="BD915" i="1"/>
  <c r="BD923" i="1"/>
  <c r="BB781" i="1"/>
  <c r="BB789" i="1"/>
  <c r="BB797" i="1"/>
  <c r="BB805" i="1"/>
  <c r="BB813" i="1"/>
  <c r="BB821" i="1"/>
  <c r="BB829" i="1"/>
  <c r="BB837" i="1"/>
  <c r="BB845" i="1"/>
  <c r="BB853" i="1"/>
  <c r="BB861" i="1"/>
  <c r="BB869" i="1"/>
  <c r="BB877" i="1"/>
  <c r="BB885" i="1"/>
  <c r="BB893" i="1"/>
  <c r="BB901" i="1"/>
  <c r="BB909" i="1"/>
  <c r="BB917" i="1"/>
  <c r="BB775" i="1"/>
  <c r="AY782" i="1"/>
  <c r="AY790" i="1"/>
  <c r="AY798" i="1"/>
  <c r="AY806" i="1"/>
  <c r="AY814" i="1"/>
  <c r="AY822" i="1"/>
  <c r="AY830" i="1"/>
  <c r="AY838" i="1"/>
  <c r="AY846" i="1"/>
  <c r="AY854" i="1"/>
  <c r="AY862" i="1"/>
  <c r="AY870" i="1"/>
  <c r="AY878" i="1"/>
  <c r="AY886" i="1"/>
  <c r="AY894" i="1"/>
  <c r="AY902" i="1"/>
  <c r="AY910" i="1"/>
  <c r="AY918" i="1"/>
  <c r="AU782" i="1"/>
  <c r="AU790" i="1"/>
  <c r="AU798" i="1"/>
  <c r="AU806" i="1"/>
  <c r="AU814" i="1"/>
  <c r="AU822" i="1"/>
  <c r="AU830" i="1"/>
  <c r="AU838" i="1"/>
  <c r="AU846" i="1"/>
  <c r="AU854" i="1"/>
  <c r="AU862" i="1"/>
  <c r="AU870" i="1"/>
  <c r="AU878" i="1"/>
  <c r="AU886" i="1"/>
  <c r="AU894" i="1"/>
  <c r="AU902" i="1"/>
  <c r="AU910" i="1"/>
  <c r="AU918" i="1"/>
  <c r="AT776" i="1"/>
  <c r="AT784" i="1"/>
  <c r="AT792" i="1"/>
  <c r="AT800" i="1"/>
  <c r="AT808" i="1"/>
  <c r="AT816" i="1"/>
  <c r="AT824" i="1"/>
  <c r="AT832" i="1"/>
  <c r="AT840" i="1"/>
  <c r="AT848" i="1"/>
  <c r="BD780" i="1"/>
  <c r="BD788" i="1"/>
  <c r="BD796" i="1"/>
  <c r="BD804" i="1"/>
  <c r="BD812" i="1"/>
  <c r="BD820" i="1"/>
  <c r="BD828" i="1"/>
  <c r="BD836" i="1"/>
  <c r="BD844" i="1"/>
  <c r="BD852" i="1"/>
  <c r="BD860" i="1"/>
  <c r="BD868" i="1"/>
  <c r="BD876" i="1"/>
  <c r="BD884" i="1"/>
  <c r="BD892" i="1"/>
  <c r="BD900" i="1"/>
  <c r="BD908" i="1"/>
  <c r="BD916" i="1"/>
  <c r="BD924" i="1"/>
  <c r="BB782" i="1"/>
  <c r="BB790" i="1"/>
  <c r="BB798" i="1"/>
  <c r="BB806" i="1"/>
  <c r="BB814" i="1"/>
  <c r="BB822" i="1"/>
  <c r="BB830" i="1"/>
  <c r="BB838" i="1"/>
  <c r="BB846" i="1"/>
  <c r="BB854" i="1"/>
  <c r="BB862" i="1"/>
  <c r="BB870" i="1"/>
  <c r="BB878" i="1"/>
  <c r="BB886" i="1"/>
  <c r="BB894" i="1"/>
  <c r="BB902" i="1"/>
  <c r="BB910" i="1"/>
  <c r="BB918" i="1"/>
  <c r="AY783" i="1"/>
  <c r="AY791" i="1"/>
  <c r="AY799" i="1"/>
  <c r="AY807" i="1"/>
  <c r="AY815" i="1"/>
  <c r="AY823" i="1"/>
  <c r="AY831" i="1"/>
  <c r="AY839" i="1"/>
  <c r="AY847" i="1"/>
  <c r="AY855" i="1"/>
  <c r="AY863" i="1"/>
  <c r="AY871" i="1"/>
  <c r="AY879" i="1"/>
  <c r="AY887" i="1"/>
  <c r="AY895" i="1"/>
  <c r="AY903" i="1"/>
  <c r="AY911" i="1"/>
  <c r="AY919" i="1"/>
  <c r="AU783" i="1"/>
  <c r="AU791" i="1"/>
  <c r="AU799" i="1"/>
  <c r="AU807" i="1"/>
  <c r="AU815" i="1"/>
  <c r="AU823" i="1"/>
  <c r="AU831" i="1"/>
  <c r="AU839" i="1"/>
  <c r="AU847" i="1"/>
  <c r="AU855" i="1"/>
  <c r="AU863" i="1"/>
  <c r="AU871" i="1"/>
  <c r="AU879" i="1"/>
  <c r="AU887" i="1"/>
  <c r="AU895" i="1"/>
  <c r="AU903" i="1"/>
  <c r="AU911" i="1"/>
  <c r="AG1084" i="1"/>
  <c r="B1085" i="1" s="1"/>
  <c r="BD781" i="1"/>
  <c r="BD789" i="1"/>
  <c r="BD797" i="1"/>
  <c r="BD805" i="1"/>
  <c r="BD813" i="1"/>
  <c r="BD821" i="1"/>
  <c r="BD829" i="1"/>
  <c r="BD837" i="1"/>
  <c r="BD845" i="1"/>
  <c r="BD853" i="1"/>
  <c r="BD861" i="1"/>
  <c r="BD869" i="1"/>
  <c r="BD877" i="1"/>
  <c r="BD885" i="1"/>
  <c r="BD893" i="1"/>
  <c r="BD901" i="1"/>
  <c r="BD909" i="1"/>
  <c r="BD917" i="1"/>
  <c r="BD775" i="1"/>
  <c r="BB783" i="1"/>
  <c r="BB791" i="1"/>
  <c r="BB799" i="1"/>
  <c r="BB807" i="1"/>
  <c r="BB815" i="1"/>
  <c r="BB823" i="1"/>
  <c r="BB831" i="1"/>
  <c r="BB839" i="1"/>
  <c r="BB847" i="1"/>
  <c r="BB855" i="1"/>
  <c r="BB863" i="1"/>
  <c r="BB871" i="1"/>
  <c r="BB879" i="1"/>
  <c r="BB887" i="1"/>
  <c r="BB895" i="1"/>
  <c r="BB903" i="1"/>
  <c r="BB911" i="1"/>
  <c r="BB919" i="1"/>
  <c r="AY776" i="1"/>
  <c r="AY784" i="1"/>
  <c r="AY792" i="1"/>
  <c r="AY800" i="1"/>
  <c r="AY808" i="1"/>
  <c r="AY816" i="1"/>
  <c r="AY824" i="1"/>
  <c r="AY832" i="1"/>
  <c r="AY840" i="1"/>
  <c r="AY848" i="1"/>
  <c r="AY856" i="1"/>
  <c r="AY864" i="1"/>
  <c r="AY872" i="1"/>
  <c r="AY880" i="1"/>
  <c r="AY888" i="1"/>
  <c r="AY896" i="1"/>
  <c r="AY904" i="1"/>
  <c r="AY912" i="1"/>
  <c r="AY920" i="1"/>
  <c r="AU776" i="1"/>
  <c r="AU784" i="1"/>
  <c r="AU792" i="1"/>
  <c r="AU800" i="1"/>
  <c r="AU808" i="1"/>
  <c r="AU816" i="1"/>
  <c r="AU824" i="1"/>
  <c r="AU832" i="1"/>
  <c r="AU840" i="1"/>
  <c r="AU848" i="1"/>
  <c r="AU856" i="1"/>
  <c r="AU864" i="1"/>
  <c r="AU872" i="1"/>
  <c r="AU880" i="1"/>
  <c r="AU888" i="1"/>
  <c r="AU896" i="1"/>
  <c r="AU904" i="1"/>
  <c r="AU912" i="1"/>
  <c r="AU920" i="1"/>
  <c r="AT778" i="1"/>
  <c r="AT786" i="1"/>
  <c r="AT794" i="1"/>
  <c r="AT802" i="1"/>
  <c r="AT810" i="1"/>
  <c r="AT818" i="1"/>
  <c r="AT826" i="1"/>
  <c r="AT834" i="1"/>
  <c r="BD783" i="1"/>
  <c r="BD791" i="1"/>
  <c r="BD799" i="1"/>
  <c r="BD807" i="1"/>
  <c r="BD815" i="1"/>
  <c r="BD823" i="1"/>
  <c r="BD831" i="1"/>
  <c r="BD839" i="1"/>
  <c r="BD847" i="1"/>
  <c r="BD855" i="1"/>
  <c r="BD863" i="1"/>
  <c r="BD871" i="1"/>
  <c r="BD879" i="1"/>
  <c r="BD887" i="1"/>
  <c r="BD895" i="1"/>
  <c r="BD903" i="1"/>
  <c r="BD911" i="1"/>
  <c r="BD919" i="1"/>
  <c r="BB777" i="1"/>
  <c r="BB785" i="1"/>
  <c r="BB793" i="1"/>
  <c r="BB801" i="1"/>
  <c r="BB809" i="1"/>
  <c r="BB817" i="1"/>
  <c r="BB825" i="1"/>
  <c r="BB833" i="1"/>
  <c r="BB841" i="1"/>
  <c r="BB849" i="1"/>
  <c r="BB857" i="1"/>
  <c r="BB865" i="1"/>
  <c r="BB873" i="1"/>
  <c r="BB881" i="1"/>
  <c r="BB889" i="1"/>
  <c r="BB897" i="1"/>
  <c r="BB905" i="1"/>
  <c r="BB913" i="1"/>
  <c r="BB921" i="1"/>
  <c r="AY778" i="1"/>
  <c r="AY786" i="1"/>
  <c r="AY794" i="1"/>
  <c r="AY802" i="1"/>
  <c r="AY810" i="1"/>
  <c r="AY818" i="1"/>
  <c r="AY826" i="1"/>
  <c r="AY834" i="1"/>
  <c r="AY842" i="1"/>
  <c r="AY850" i="1"/>
  <c r="AY858" i="1"/>
  <c r="AY866" i="1"/>
  <c r="AY874" i="1"/>
  <c r="AY882" i="1"/>
  <c r="AY890" i="1"/>
  <c r="AY898" i="1"/>
  <c r="AY906" i="1"/>
  <c r="AY914" i="1"/>
  <c r="AY922" i="1"/>
  <c r="AU778" i="1"/>
  <c r="AU786" i="1"/>
  <c r="AU794" i="1"/>
  <c r="AU802" i="1"/>
  <c r="AU810" i="1"/>
  <c r="AU818" i="1"/>
  <c r="AU826" i="1"/>
  <c r="AU834" i="1"/>
  <c r="AU842" i="1"/>
  <c r="AU850" i="1"/>
  <c r="AU858" i="1"/>
  <c r="AU866" i="1"/>
  <c r="AU874" i="1"/>
  <c r="AU882" i="1"/>
  <c r="AU890" i="1"/>
  <c r="AU898" i="1"/>
  <c r="AU906" i="1"/>
  <c r="AU914" i="1"/>
  <c r="AU922" i="1"/>
  <c r="AT780" i="1"/>
  <c r="AT788" i="1"/>
  <c r="AT796" i="1"/>
  <c r="AT804" i="1"/>
  <c r="AT812" i="1"/>
  <c r="AT820" i="1"/>
  <c r="AT828" i="1"/>
  <c r="AT836" i="1"/>
  <c r="AG1082" i="1"/>
  <c r="B1083" i="1" s="1"/>
  <c r="BD838" i="1"/>
  <c r="BD902" i="1"/>
  <c r="BB816" i="1"/>
  <c r="BB880" i="1"/>
  <c r="AY785" i="1"/>
  <c r="AY849" i="1"/>
  <c r="AY913" i="1"/>
  <c r="AU809" i="1"/>
  <c r="AU873" i="1"/>
  <c r="AT777" i="1"/>
  <c r="AT809" i="1"/>
  <c r="AT841" i="1"/>
  <c r="AT850" i="1"/>
  <c r="AT858" i="1"/>
  <c r="AT866" i="1"/>
  <c r="AT874" i="1"/>
  <c r="AT882" i="1"/>
  <c r="AT890" i="1"/>
  <c r="AT898" i="1"/>
  <c r="AT906" i="1"/>
  <c r="AT914" i="1"/>
  <c r="AT922" i="1"/>
  <c r="AS780" i="1"/>
  <c r="AS788" i="1"/>
  <c r="AS796" i="1"/>
  <c r="AS804" i="1"/>
  <c r="AS812" i="1"/>
  <c r="AS820" i="1"/>
  <c r="AS828" i="1"/>
  <c r="AS836" i="1"/>
  <c r="AS844" i="1"/>
  <c r="AS852" i="1"/>
  <c r="AS860" i="1"/>
  <c r="AS868" i="1"/>
  <c r="AS876" i="1"/>
  <c r="AS884" i="1"/>
  <c r="AS892" i="1"/>
  <c r="AS900" i="1"/>
  <c r="AS908" i="1"/>
  <c r="AS916" i="1"/>
  <c r="AS924" i="1"/>
  <c r="AR782" i="1"/>
  <c r="AR790" i="1"/>
  <c r="AR798" i="1"/>
  <c r="AR806" i="1"/>
  <c r="AR814" i="1"/>
  <c r="AR822" i="1"/>
  <c r="AR830" i="1"/>
  <c r="AR838" i="1"/>
  <c r="AR846" i="1"/>
  <c r="AR854" i="1"/>
  <c r="AR862" i="1"/>
  <c r="AR870" i="1"/>
  <c r="AR878" i="1"/>
  <c r="AR886" i="1"/>
  <c r="AR894" i="1"/>
  <c r="AR902" i="1"/>
  <c r="AR910" i="1"/>
  <c r="AR918" i="1"/>
  <c r="AQ776" i="1"/>
  <c r="AQ784" i="1"/>
  <c r="AQ792" i="1"/>
  <c r="AQ800" i="1"/>
  <c r="AQ808" i="1"/>
  <c r="AQ816" i="1"/>
  <c r="AQ824" i="1"/>
  <c r="AQ832" i="1"/>
  <c r="AQ840" i="1"/>
  <c r="AQ848" i="1"/>
  <c r="AQ856" i="1"/>
  <c r="AQ864" i="1"/>
  <c r="AQ872" i="1"/>
  <c r="AQ880" i="1"/>
  <c r="AQ888" i="1"/>
  <c r="AQ896" i="1"/>
  <c r="AQ904" i="1"/>
  <c r="AQ912" i="1"/>
  <c r="AQ920" i="1"/>
  <c r="AP778" i="1"/>
  <c r="AP786" i="1"/>
  <c r="AP794" i="1"/>
  <c r="AP802" i="1"/>
  <c r="AP810" i="1"/>
  <c r="AP818" i="1"/>
  <c r="BD782" i="1"/>
  <c r="BD846" i="1"/>
  <c r="BD910" i="1"/>
  <c r="BB824" i="1"/>
  <c r="BB888" i="1"/>
  <c r="AY793" i="1"/>
  <c r="AY857" i="1"/>
  <c r="AY921" i="1"/>
  <c r="AU817" i="1"/>
  <c r="AU881" i="1"/>
  <c r="AT779" i="1"/>
  <c r="AT811" i="1"/>
  <c r="AT842" i="1"/>
  <c r="AT851" i="1"/>
  <c r="AT859" i="1"/>
  <c r="AT867" i="1"/>
  <c r="AT875" i="1"/>
  <c r="AT883" i="1"/>
  <c r="AT891" i="1"/>
  <c r="AT899" i="1"/>
  <c r="AT907" i="1"/>
  <c r="AT915" i="1"/>
  <c r="AT923" i="1"/>
  <c r="AS781" i="1"/>
  <c r="AS789" i="1"/>
  <c r="AS797" i="1"/>
  <c r="AS805" i="1"/>
  <c r="AS813" i="1"/>
  <c r="AS821" i="1"/>
  <c r="AS829" i="1"/>
  <c r="AS837" i="1"/>
  <c r="AS845" i="1"/>
  <c r="AS853" i="1"/>
  <c r="AS861" i="1"/>
  <c r="AS869" i="1"/>
  <c r="AS877" i="1"/>
  <c r="AS885" i="1"/>
  <c r="AS893" i="1"/>
  <c r="AS901" i="1"/>
  <c r="AS909" i="1"/>
  <c r="AS917" i="1"/>
  <c r="AS775" i="1"/>
  <c r="AR783" i="1"/>
  <c r="AR791" i="1"/>
  <c r="AR799" i="1"/>
  <c r="AR807" i="1"/>
  <c r="AR815" i="1"/>
  <c r="AR823" i="1"/>
  <c r="AR831" i="1"/>
  <c r="AR839" i="1"/>
  <c r="AR847" i="1"/>
  <c r="AR855" i="1"/>
  <c r="AR863" i="1"/>
  <c r="AR871" i="1"/>
  <c r="AR879" i="1"/>
  <c r="AR887" i="1"/>
  <c r="AR895" i="1"/>
  <c r="AR903" i="1"/>
  <c r="AR911" i="1"/>
  <c r="AR919" i="1"/>
  <c r="AQ777" i="1"/>
  <c r="AQ785" i="1"/>
  <c r="AQ793" i="1"/>
  <c r="AQ801" i="1"/>
  <c r="AQ809" i="1"/>
  <c r="AQ817" i="1"/>
  <c r="AQ825" i="1"/>
  <c r="AQ833" i="1"/>
  <c r="AQ841" i="1"/>
  <c r="AQ849" i="1"/>
  <c r="AQ857" i="1"/>
  <c r="AQ865" i="1"/>
  <c r="AQ873" i="1"/>
  <c r="AQ881" i="1"/>
  <c r="AQ889" i="1"/>
  <c r="AQ897" i="1"/>
  <c r="AQ905" i="1"/>
  <c r="AQ913" i="1"/>
  <c r="AQ921" i="1"/>
  <c r="AP779" i="1"/>
  <c r="AP787" i="1"/>
  <c r="AP795" i="1"/>
  <c r="BD790" i="1"/>
  <c r="BD854" i="1"/>
  <c r="BD918" i="1"/>
  <c r="BB832" i="1"/>
  <c r="BB896" i="1"/>
  <c r="AY801" i="1"/>
  <c r="AY865" i="1"/>
  <c r="AU825" i="1"/>
  <c r="AU889" i="1"/>
  <c r="AT785" i="1"/>
  <c r="AT817" i="1"/>
  <c r="AT843" i="1"/>
  <c r="AT852" i="1"/>
  <c r="AT860" i="1"/>
  <c r="AT868" i="1"/>
  <c r="AT876" i="1"/>
  <c r="AT884" i="1"/>
  <c r="AT892" i="1"/>
  <c r="AT900" i="1"/>
  <c r="AT908" i="1"/>
  <c r="AT916" i="1"/>
  <c r="AT924" i="1"/>
  <c r="AS782" i="1"/>
  <c r="AS790" i="1"/>
  <c r="AS798" i="1"/>
  <c r="AS806" i="1"/>
  <c r="AS814" i="1"/>
  <c r="AS822" i="1"/>
  <c r="AS830" i="1"/>
  <c r="AS838" i="1"/>
  <c r="AS846" i="1"/>
  <c r="AS854" i="1"/>
  <c r="AS862" i="1"/>
  <c r="AS870" i="1"/>
  <c r="AS878" i="1"/>
  <c r="AS886" i="1"/>
  <c r="AS894" i="1"/>
  <c r="AS902" i="1"/>
  <c r="AS910" i="1"/>
  <c r="AS918" i="1"/>
  <c r="AR776" i="1"/>
  <c r="AR784" i="1"/>
  <c r="AR792" i="1"/>
  <c r="AR800" i="1"/>
  <c r="AR808" i="1"/>
  <c r="AR816" i="1"/>
  <c r="AR824" i="1"/>
  <c r="AR832" i="1"/>
  <c r="AR840" i="1"/>
  <c r="AR848" i="1"/>
  <c r="AR856" i="1"/>
  <c r="AR864" i="1"/>
  <c r="AR872" i="1"/>
  <c r="AR880" i="1"/>
  <c r="AR888" i="1"/>
  <c r="AR896" i="1"/>
  <c r="AR904" i="1"/>
  <c r="AR912" i="1"/>
  <c r="AR920" i="1"/>
  <c r="AQ778" i="1"/>
  <c r="AQ786" i="1"/>
  <c r="AQ794" i="1"/>
  <c r="AQ802" i="1"/>
  <c r="AQ810" i="1"/>
  <c r="AQ818" i="1"/>
  <c r="AQ826" i="1"/>
  <c r="AQ834" i="1"/>
  <c r="AQ842" i="1"/>
  <c r="AQ850" i="1"/>
  <c r="AQ858" i="1"/>
  <c r="AQ866" i="1"/>
  <c r="AQ874" i="1"/>
  <c r="AQ882" i="1"/>
  <c r="AQ890" i="1"/>
  <c r="AQ898" i="1"/>
  <c r="AQ906" i="1"/>
  <c r="AQ914" i="1"/>
  <c r="AQ922" i="1"/>
  <c r="AP780" i="1"/>
  <c r="AP788" i="1"/>
  <c r="AP796" i="1"/>
  <c r="AP804" i="1"/>
  <c r="AP812" i="1"/>
  <c r="BD798" i="1"/>
  <c r="BD862" i="1"/>
  <c r="BB776" i="1"/>
  <c r="BB840" i="1"/>
  <c r="BB904" i="1"/>
  <c r="AY809" i="1"/>
  <c r="AY873" i="1"/>
  <c r="AU833" i="1"/>
  <c r="AU897" i="1"/>
  <c r="AT787" i="1"/>
  <c r="AT819" i="1"/>
  <c r="AT844" i="1"/>
  <c r="AT853" i="1"/>
  <c r="AT861" i="1"/>
  <c r="AT869" i="1"/>
  <c r="AT877" i="1"/>
  <c r="AT885" i="1"/>
  <c r="AT893" i="1"/>
  <c r="AT901" i="1"/>
  <c r="AT909" i="1"/>
  <c r="AT917" i="1"/>
  <c r="AT775" i="1"/>
  <c r="AS783" i="1"/>
  <c r="AS791" i="1"/>
  <c r="AS799" i="1"/>
  <c r="AS807" i="1"/>
  <c r="AS815" i="1"/>
  <c r="AS823" i="1"/>
  <c r="AS831" i="1"/>
  <c r="AS839" i="1"/>
  <c r="AS847" i="1"/>
  <c r="AS855" i="1"/>
  <c r="AS863" i="1"/>
  <c r="AS871" i="1"/>
  <c r="AS879" i="1"/>
  <c r="AS887" i="1"/>
  <c r="AS895" i="1"/>
  <c r="AS903" i="1"/>
  <c r="AS911" i="1"/>
  <c r="AS919" i="1"/>
  <c r="AR777" i="1"/>
  <c r="AR785" i="1"/>
  <c r="AR793" i="1"/>
  <c r="AR801" i="1"/>
  <c r="AR809" i="1"/>
  <c r="AR817" i="1"/>
  <c r="AR825" i="1"/>
  <c r="AR833" i="1"/>
  <c r="AR841" i="1"/>
  <c r="AR849" i="1"/>
  <c r="AR857" i="1"/>
  <c r="AR865" i="1"/>
  <c r="AR873" i="1"/>
  <c r="AR881" i="1"/>
  <c r="AR889" i="1"/>
  <c r="AR897" i="1"/>
  <c r="AR905" i="1"/>
  <c r="AR913" i="1"/>
  <c r="AR921" i="1"/>
  <c r="AQ779" i="1"/>
  <c r="AQ787" i="1"/>
  <c r="AQ795" i="1"/>
  <c r="AQ803" i="1"/>
  <c r="AQ811" i="1"/>
  <c r="AQ819" i="1"/>
  <c r="AQ827" i="1"/>
  <c r="AQ835" i="1"/>
  <c r="AQ843" i="1"/>
  <c r="AQ851" i="1"/>
  <c r="AQ859" i="1"/>
  <c r="AQ867" i="1"/>
  <c r="AQ875" i="1"/>
  <c r="AQ883" i="1"/>
  <c r="AQ891" i="1"/>
  <c r="AQ899" i="1"/>
  <c r="AQ907" i="1"/>
  <c r="AQ915" i="1"/>
  <c r="AQ923" i="1"/>
  <c r="BD806" i="1"/>
  <c r="BD870" i="1"/>
  <c r="BB784" i="1"/>
  <c r="BB848" i="1"/>
  <c r="BB912" i="1"/>
  <c r="AY817" i="1"/>
  <c r="AY881" i="1"/>
  <c r="AU777" i="1"/>
  <c r="AU841" i="1"/>
  <c r="AU905" i="1"/>
  <c r="AT793" i="1"/>
  <c r="AT825" i="1"/>
  <c r="AT845" i="1"/>
  <c r="AT854" i="1"/>
  <c r="AT862" i="1"/>
  <c r="AT870" i="1"/>
  <c r="AT878" i="1"/>
  <c r="AT886" i="1"/>
  <c r="AT894" i="1"/>
  <c r="AT902" i="1"/>
  <c r="AT910" i="1"/>
  <c r="AT918" i="1"/>
  <c r="AS776" i="1"/>
  <c r="AS784" i="1"/>
  <c r="AS792" i="1"/>
  <c r="AS800" i="1"/>
  <c r="AS808" i="1"/>
  <c r="AS816" i="1"/>
  <c r="AS824" i="1"/>
  <c r="AS832" i="1"/>
  <c r="AS840" i="1"/>
  <c r="AS848" i="1"/>
  <c r="AS856" i="1"/>
  <c r="AS864" i="1"/>
  <c r="AS872" i="1"/>
  <c r="AS880" i="1"/>
  <c r="AS888" i="1"/>
  <c r="AS896" i="1"/>
  <c r="AS904" i="1"/>
  <c r="AS912" i="1"/>
  <c r="AS920" i="1"/>
  <c r="AR778" i="1"/>
  <c r="AR786" i="1"/>
  <c r="AR794" i="1"/>
  <c r="AR802" i="1"/>
  <c r="AR810" i="1"/>
  <c r="AR818" i="1"/>
  <c r="AR826" i="1"/>
  <c r="AR834" i="1"/>
  <c r="AR842" i="1"/>
  <c r="AR850" i="1"/>
  <c r="AR858" i="1"/>
  <c r="AR866" i="1"/>
  <c r="AR874" i="1"/>
  <c r="AR882" i="1"/>
  <c r="AR890" i="1"/>
  <c r="AR898" i="1"/>
  <c r="AR906" i="1"/>
  <c r="AR914" i="1"/>
  <c r="AR922" i="1"/>
  <c r="AQ780" i="1"/>
  <c r="AQ788" i="1"/>
  <c r="AQ796" i="1"/>
  <c r="AQ804" i="1"/>
  <c r="AQ812" i="1"/>
  <c r="BD814" i="1"/>
  <c r="BD878" i="1"/>
  <c r="BB792" i="1"/>
  <c r="BB856" i="1"/>
  <c r="BB920" i="1"/>
  <c r="AY825" i="1"/>
  <c r="AY889" i="1"/>
  <c r="AU785" i="1"/>
  <c r="AU849" i="1"/>
  <c r="AU913" i="1"/>
  <c r="AT795" i="1"/>
  <c r="AT827" i="1"/>
  <c r="AT846" i="1"/>
  <c r="AT855" i="1"/>
  <c r="AT863" i="1"/>
  <c r="AT871" i="1"/>
  <c r="AT879" i="1"/>
  <c r="AT887" i="1"/>
  <c r="AT895" i="1"/>
  <c r="AT903" i="1"/>
  <c r="AT911" i="1"/>
  <c r="AT919" i="1"/>
  <c r="AS777" i="1"/>
  <c r="AS785" i="1"/>
  <c r="AS793" i="1"/>
  <c r="AS801" i="1"/>
  <c r="AS809" i="1"/>
  <c r="AS817" i="1"/>
  <c r="AS825" i="1"/>
  <c r="AS833" i="1"/>
  <c r="AS841" i="1"/>
  <c r="AS849" i="1"/>
  <c r="AS857" i="1"/>
  <c r="AS865" i="1"/>
  <c r="AS873" i="1"/>
  <c r="AS881" i="1"/>
  <c r="AS889" i="1"/>
  <c r="AS897" i="1"/>
  <c r="AS905" i="1"/>
  <c r="AS913" i="1"/>
  <c r="AS921" i="1"/>
  <c r="AR779" i="1"/>
  <c r="AR787" i="1"/>
  <c r="AR795" i="1"/>
  <c r="AR803" i="1"/>
  <c r="AR811" i="1"/>
  <c r="AR819" i="1"/>
  <c r="AR827" i="1"/>
  <c r="AR835" i="1"/>
  <c r="AR843" i="1"/>
  <c r="AR851" i="1"/>
  <c r="AR859" i="1"/>
  <c r="AR867" i="1"/>
  <c r="AR875" i="1"/>
  <c r="AR883" i="1"/>
  <c r="AR891" i="1"/>
  <c r="AR899" i="1"/>
  <c r="AR907" i="1"/>
  <c r="AR915" i="1"/>
  <c r="AR923" i="1"/>
  <c r="BD822" i="1"/>
  <c r="BD886" i="1"/>
  <c r="BB800" i="1"/>
  <c r="BB864" i="1"/>
  <c r="AY833" i="1"/>
  <c r="AY897" i="1"/>
  <c r="AU793" i="1"/>
  <c r="AU857" i="1"/>
  <c r="AU919" i="1"/>
  <c r="AT801" i="1"/>
  <c r="AT833" i="1"/>
  <c r="AT847" i="1"/>
  <c r="AT856" i="1"/>
  <c r="AT864" i="1"/>
  <c r="AT872" i="1"/>
  <c r="AT880" i="1"/>
  <c r="AT888" i="1"/>
  <c r="AT896" i="1"/>
  <c r="AT904" i="1"/>
  <c r="AT912" i="1"/>
  <c r="AT920" i="1"/>
  <c r="AS778" i="1"/>
  <c r="AS786" i="1"/>
  <c r="AS794" i="1"/>
  <c r="AS802" i="1"/>
  <c r="AS810" i="1"/>
  <c r="AS818" i="1"/>
  <c r="AS826" i="1"/>
  <c r="AS834" i="1"/>
  <c r="AS842" i="1"/>
  <c r="AS850" i="1"/>
  <c r="AS858" i="1"/>
  <c r="AS866" i="1"/>
  <c r="AS874" i="1"/>
  <c r="AS882" i="1"/>
  <c r="AS890" i="1"/>
  <c r="AS898" i="1"/>
  <c r="AS906" i="1"/>
  <c r="AS914" i="1"/>
  <c r="AS922" i="1"/>
  <c r="AR780" i="1"/>
  <c r="AR788" i="1"/>
  <c r="AR796" i="1"/>
  <c r="AR804" i="1"/>
  <c r="AR812" i="1"/>
  <c r="AR820" i="1"/>
  <c r="AR828" i="1"/>
  <c r="AR836" i="1"/>
  <c r="AR844" i="1"/>
  <c r="AR852" i="1"/>
  <c r="AR860" i="1"/>
  <c r="AR868" i="1"/>
  <c r="AR876" i="1"/>
  <c r="AR884" i="1"/>
  <c r="AR892" i="1"/>
  <c r="AR900" i="1"/>
  <c r="AR908" i="1"/>
  <c r="AR916" i="1"/>
  <c r="AR924" i="1"/>
  <c r="AQ782" i="1"/>
  <c r="AQ790" i="1"/>
  <c r="AQ798" i="1"/>
  <c r="AQ806" i="1"/>
  <c r="AQ814" i="1"/>
  <c r="AQ822" i="1"/>
  <c r="BD830" i="1"/>
  <c r="AT857" i="1"/>
  <c r="AT921" i="1"/>
  <c r="AS835" i="1"/>
  <c r="AS899" i="1"/>
  <c r="AR813" i="1"/>
  <c r="AR877" i="1"/>
  <c r="AQ783" i="1"/>
  <c r="AQ815" i="1"/>
  <c r="AQ836" i="1"/>
  <c r="AQ852" i="1"/>
  <c r="AQ868" i="1"/>
  <c r="AQ884" i="1"/>
  <c r="AQ900" i="1"/>
  <c r="AQ916" i="1"/>
  <c r="AP781" i="1"/>
  <c r="AP792" i="1"/>
  <c r="AP805" i="1"/>
  <c r="AP815" i="1"/>
  <c r="AP824" i="1"/>
  <c r="AP832" i="1"/>
  <c r="AP840" i="1"/>
  <c r="AP848" i="1"/>
  <c r="AP856" i="1"/>
  <c r="AP864" i="1"/>
  <c r="AP872" i="1"/>
  <c r="AP880" i="1"/>
  <c r="AP888" i="1"/>
  <c r="AP896" i="1"/>
  <c r="AP904" i="1"/>
  <c r="AP912" i="1"/>
  <c r="AP920" i="1"/>
  <c r="AN778" i="1"/>
  <c r="AN786" i="1"/>
  <c r="AN794" i="1"/>
  <c r="AN802" i="1"/>
  <c r="AN810" i="1"/>
  <c r="AN818" i="1"/>
  <c r="AN826" i="1"/>
  <c r="AN834" i="1"/>
  <c r="AN842" i="1"/>
  <c r="AN850" i="1"/>
  <c r="AN858" i="1"/>
  <c r="AN866" i="1"/>
  <c r="AN874" i="1"/>
  <c r="AN882" i="1"/>
  <c r="AN890" i="1"/>
  <c r="AN898" i="1"/>
  <c r="AN906" i="1"/>
  <c r="AN914" i="1"/>
  <c r="AN922" i="1"/>
  <c r="AK780" i="1"/>
  <c r="AK788" i="1"/>
  <c r="AK796" i="1"/>
  <c r="AK804" i="1"/>
  <c r="AK812" i="1"/>
  <c r="AK820" i="1"/>
  <c r="AK828" i="1"/>
  <c r="AK836" i="1"/>
  <c r="AK844" i="1"/>
  <c r="AK852" i="1"/>
  <c r="AK860" i="1"/>
  <c r="AK868" i="1"/>
  <c r="AK876" i="1"/>
  <c r="AK884" i="1"/>
  <c r="AK892" i="1"/>
  <c r="AK900" i="1"/>
  <c r="AK908" i="1"/>
  <c r="AK916" i="1"/>
  <c r="AK924" i="1"/>
  <c r="AJ782" i="1"/>
  <c r="AJ790" i="1"/>
  <c r="AJ798" i="1"/>
  <c r="AJ806" i="1"/>
  <c r="AJ814" i="1"/>
  <c r="AJ822" i="1"/>
  <c r="AJ830" i="1"/>
  <c r="AJ838" i="1"/>
  <c r="AJ846" i="1"/>
  <c r="AJ854" i="1"/>
  <c r="AJ862" i="1"/>
  <c r="AJ870" i="1"/>
  <c r="AJ878" i="1"/>
  <c r="AJ886" i="1"/>
  <c r="AJ894" i="1"/>
  <c r="AJ902" i="1"/>
  <c r="AJ910" i="1"/>
  <c r="AJ918" i="1"/>
  <c r="AH776" i="1"/>
  <c r="AH784" i="1"/>
  <c r="AH792" i="1"/>
  <c r="AH800" i="1"/>
  <c r="AH808" i="1"/>
  <c r="AH816" i="1"/>
  <c r="BD894" i="1"/>
  <c r="AT865" i="1"/>
  <c r="AS779" i="1"/>
  <c r="AS843" i="1"/>
  <c r="AS907" i="1"/>
  <c r="AR821" i="1"/>
  <c r="AR885" i="1"/>
  <c r="AQ789" i="1"/>
  <c r="AQ820" i="1"/>
  <c r="AQ837" i="1"/>
  <c r="AQ853" i="1"/>
  <c r="AQ869" i="1"/>
  <c r="AQ885" i="1"/>
  <c r="AQ901" i="1"/>
  <c r="AQ917" i="1"/>
  <c r="AP782" i="1"/>
  <c r="AP793" i="1"/>
  <c r="AP806" i="1"/>
  <c r="AP816" i="1"/>
  <c r="AP825" i="1"/>
  <c r="AP833" i="1"/>
  <c r="AP841" i="1"/>
  <c r="AP849" i="1"/>
  <c r="AP857" i="1"/>
  <c r="AP865" i="1"/>
  <c r="AP873" i="1"/>
  <c r="AP881" i="1"/>
  <c r="AP889" i="1"/>
  <c r="AP897" i="1"/>
  <c r="AP905" i="1"/>
  <c r="AP913" i="1"/>
  <c r="AP921" i="1"/>
  <c r="AN779" i="1"/>
  <c r="AN787" i="1"/>
  <c r="AN795" i="1"/>
  <c r="AN803" i="1"/>
  <c r="AN811" i="1"/>
  <c r="AN819" i="1"/>
  <c r="AN827" i="1"/>
  <c r="AN835" i="1"/>
  <c r="AN843" i="1"/>
  <c r="AN851" i="1"/>
  <c r="AN859" i="1"/>
  <c r="AN867" i="1"/>
  <c r="AN875" i="1"/>
  <c r="AN883" i="1"/>
  <c r="AN891" i="1"/>
  <c r="AN899" i="1"/>
  <c r="AN907" i="1"/>
  <c r="AN915" i="1"/>
  <c r="AN923" i="1"/>
  <c r="AK781" i="1"/>
  <c r="AK789" i="1"/>
  <c r="AK797" i="1"/>
  <c r="AK805" i="1"/>
  <c r="AK813" i="1"/>
  <c r="AK821" i="1"/>
  <c r="AK829" i="1"/>
  <c r="AK837" i="1"/>
  <c r="AK845" i="1"/>
  <c r="BB808" i="1"/>
  <c r="AU801" i="1"/>
  <c r="AT873" i="1"/>
  <c r="AS787" i="1"/>
  <c r="AS851" i="1"/>
  <c r="AS915" i="1"/>
  <c r="AR829" i="1"/>
  <c r="AR893" i="1"/>
  <c r="AQ791" i="1"/>
  <c r="AQ821" i="1"/>
  <c r="AQ838" i="1"/>
  <c r="AQ854" i="1"/>
  <c r="AQ870" i="1"/>
  <c r="AQ886" i="1"/>
  <c r="AQ902" i="1"/>
  <c r="AQ918" i="1"/>
  <c r="AP783" i="1"/>
  <c r="AP797" i="1"/>
  <c r="AP807" i="1"/>
  <c r="AP817" i="1"/>
  <c r="AP826" i="1"/>
  <c r="AP834" i="1"/>
  <c r="AP842" i="1"/>
  <c r="AP850" i="1"/>
  <c r="AP858" i="1"/>
  <c r="AP866" i="1"/>
  <c r="AP874" i="1"/>
  <c r="AP882" i="1"/>
  <c r="AP890" i="1"/>
  <c r="AP898" i="1"/>
  <c r="AP906" i="1"/>
  <c r="AP914" i="1"/>
  <c r="AP922" i="1"/>
  <c r="AN780" i="1"/>
  <c r="AN788" i="1"/>
  <c r="AN796" i="1"/>
  <c r="AN804" i="1"/>
  <c r="AN812" i="1"/>
  <c r="AN820" i="1"/>
  <c r="AN828" i="1"/>
  <c r="AN836" i="1"/>
  <c r="AN844" i="1"/>
  <c r="AN852" i="1"/>
  <c r="AN860" i="1"/>
  <c r="AN868" i="1"/>
  <c r="AN876" i="1"/>
  <c r="AN884" i="1"/>
  <c r="AN892" i="1"/>
  <c r="AN900" i="1"/>
  <c r="AN908" i="1"/>
  <c r="AN916" i="1"/>
  <c r="AN924" i="1"/>
  <c r="AK782" i="1"/>
  <c r="AK790" i="1"/>
  <c r="AK798" i="1"/>
  <c r="AK806" i="1"/>
  <c r="AK814" i="1"/>
  <c r="AK822" i="1"/>
  <c r="AK830" i="1"/>
  <c r="AK838" i="1"/>
  <c r="AK846" i="1"/>
  <c r="AK854" i="1"/>
  <c r="AK862" i="1"/>
  <c r="AK870" i="1"/>
  <c r="AK878" i="1"/>
  <c r="AK886" i="1"/>
  <c r="AK894" i="1"/>
  <c r="AK902" i="1"/>
  <c r="AK910" i="1"/>
  <c r="AK918" i="1"/>
  <c r="AJ776" i="1"/>
  <c r="AJ784" i="1"/>
  <c r="AJ792" i="1"/>
  <c r="AJ800" i="1"/>
  <c r="AJ808" i="1"/>
  <c r="AJ816" i="1"/>
  <c r="AJ824" i="1"/>
  <c r="AJ832" i="1"/>
  <c r="AJ840" i="1"/>
  <c r="AJ848" i="1"/>
  <c r="AJ856" i="1"/>
  <c r="AJ864" i="1"/>
  <c r="AJ872" i="1"/>
  <c r="AJ880" i="1"/>
  <c r="AJ888" i="1"/>
  <c r="AJ896" i="1"/>
  <c r="AJ904" i="1"/>
  <c r="AJ912" i="1"/>
  <c r="AJ920" i="1"/>
  <c r="AH778" i="1"/>
  <c r="AH786" i="1"/>
  <c r="AH794" i="1"/>
  <c r="AH802" i="1"/>
  <c r="AH810" i="1"/>
  <c r="AH818" i="1"/>
  <c r="BB872" i="1"/>
  <c r="AU865" i="1"/>
  <c r="AT881" i="1"/>
  <c r="AS795" i="1"/>
  <c r="AS859" i="1"/>
  <c r="AS923" i="1"/>
  <c r="AR837" i="1"/>
  <c r="AR901" i="1"/>
  <c r="AQ797" i="1"/>
  <c r="AQ823" i="1"/>
  <c r="AQ839" i="1"/>
  <c r="AQ855" i="1"/>
  <c r="AQ871" i="1"/>
  <c r="AQ887" i="1"/>
  <c r="AQ903" i="1"/>
  <c r="AQ919" i="1"/>
  <c r="AP784" i="1"/>
  <c r="AP798" i="1"/>
  <c r="AP808" i="1"/>
  <c r="AP819" i="1"/>
  <c r="AP827" i="1"/>
  <c r="AP835" i="1"/>
  <c r="AP843" i="1"/>
  <c r="AP851" i="1"/>
  <c r="AP859" i="1"/>
  <c r="AP867" i="1"/>
  <c r="AP875" i="1"/>
  <c r="AP883" i="1"/>
  <c r="AP891" i="1"/>
  <c r="AP899" i="1"/>
  <c r="AP907" i="1"/>
  <c r="AP915" i="1"/>
  <c r="AP923" i="1"/>
  <c r="AN781" i="1"/>
  <c r="AN789" i="1"/>
  <c r="AN797" i="1"/>
  <c r="AN805" i="1"/>
  <c r="AN813" i="1"/>
  <c r="AN821" i="1"/>
  <c r="AN829" i="1"/>
  <c r="AN837" i="1"/>
  <c r="AN845" i="1"/>
  <c r="AN853" i="1"/>
  <c r="AN861" i="1"/>
  <c r="AN869" i="1"/>
  <c r="AN877" i="1"/>
  <c r="AN885" i="1"/>
  <c r="AN893" i="1"/>
  <c r="AN901" i="1"/>
  <c r="AN909" i="1"/>
  <c r="AN917" i="1"/>
  <c r="AN775" i="1"/>
  <c r="AK783" i="1"/>
  <c r="AK791" i="1"/>
  <c r="AK799" i="1"/>
  <c r="AK807" i="1"/>
  <c r="AK815" i="1"/>
  <c r="AK823" i="1"/>
  <c r="AK831" i="1"/>
  <c r="AK839" i="1"/>
  <c r="AK847" i="1"/>
  <c r="AK855" i="1"/>
  <c r="AK863" i="1"/>
  <c r="AK871" i="1"/>
  <c r="AK879" i="1"/>
  <c r="AK887" i="1"/>
  <c r="AK895" i="1"/>
  <c r="AK903" i="1"/>
  <c r="AK911" i="1"/>
  <c r="AK919" i="1"/>
  <c r="AJ777" i="1"/>
  <c r="AJ785" i="1"/>
  <c r="AJ793" i="1"/>
  <c r="AJ801" i="1"/>
  <c r="AJ809" i="1"/>
  <c r="AJ817" i="1"/>
  <c r="AJ825" i="1"/>
  <c r="AU921" i="1"/>
  <c r="AT889" i="1"/>
  <c r="AS803" i="1"/>
  <c r="AS867" i="1"/>
  <c r="AR781" i="1"/>
  <c r="AR845" i="1"/>
  <c r="AR909" i="1"/>
  <c r="AQ799" i="1"/>
  <c r="AQ828" i="1"/>
  <c r="AQ844" i="1"/>
  <c r="AQ860" i="1"/>
  <c r="AQ876" i="1"/>
  <c r="AQ892" i="1"/>
  <c r="AQ908" i="1"/>
  <c r="AQ924" i="1"/>
  <c r="AP785" i="1"/>
  <c r="AP799" i="1"/>
  <c r="AP809" i="1"/>
  <c r="AP820" i="1"/>
  <c r="AP828" i="1"/>
  <c r="AP836" i="1"/>
  <c r="AP844" i="1"/>
  <c r="AP852" i="1"/>
  <c r="AY777" i="1"/>
  <c r="AT803" i="1"/>
  <c r="AT897" i="1"/>
  <c r="AS811" i="1"/>
  <c r="AS875" i="1"/>
  <c r="AR789" i="1"/>
  <c r="AR853" i="1"/>
  <c r="AR917" i="1"/>
  <c r="AQ805" i="1"/>
  <c r="AQ829" i="1"/>
  <c r="AQ845" i="1"/>
  <c r="AQ861" i="1"/>
  <c r="AQ877" i="1"/>
  <c r="AQ893" i="1"/>
  <c r="AQ909" i="1"/>
  <c r="AQ775" i="1"/>
  <c r="AP789" i="1"/>
  <c r="AP800" i="1"/>
  <c r="AP811" i="1"/>
  <c r="AP821" i="1"/>
  <c r="AP829" i="1"/>
  <c r="AP837" i="1"/>
  <c r="AP845" i="1"/>
  <c r="AP853" i="1"/>
  <c r="AP861" i="1"/>
  <c r="AP869" i="1"/>
  <c r="AP877" i="1"/>
  <c r="AP885" i="1"/>
  <c r="AP893" i="1"/>
  <c r="AP901" i="1"/>
  <c r="AP909" i="1"/>
  <c r="AP917" i="1"/>
  <c r="AP775" i="1"/>
  <c r="AN783" i="1"/>
  <c r="AN791" i="1"/>
  <c r="AN799" i="1"/>
  <c r="AN807" i="1"/>
  <c r="AN815" i="1"/>
  <c r="AN823" i="1"/>
  <c r="AN831" i="1"/>
  <c r="AN839" i="1"/>
  <c r="AN847" i="1"/>
  <c r="AN855" i="1"/>
  <c r="AN863" i="1"/>
  <c r="AN871" i="1"/>
  <c r="AN879" i="1"/>
  <c r="AN887" i="1"/>
  <c r="AN895" i="1"/>
  <c r="AN903" i="1"/>
  <c r="AN911" i="1"/>
  <c r="AN919" i="1"/>
  <c r="AK777" i="1"/>
  <c r="AK785" i="1"/>
  <c r="AK793" i="1"/>
  <c r="AK801" i="1"/>
  <c r="AK809" i="1"/>
  <c r="AK817" i="1"/>
  <c r="AK825" i="1"/>
  <c r="AK833" i="1"/>
  <c r="AK841" i="1"/>
  <c r="AK849" i="1"/>
  <c r="AK857" i="1"/>
  <c r="AK865" i="1"/>
  <c r="AK873" i="1"/>
  <c r="AK881" i="1"/>
  <c r="AK889" i="1"/>
  <c r="AK897" i="1"/>
  <c r="AK905" i="1"/>
  <c r="AK913" i="1"/>
  <c r="AK921" i="1"/>
  <c r="AJ779" i="1"/>
  <c r="AJ787" i="1"/>
  <c r="AJ795" i="1"/>
  <c r="AJ803" i="1"/>
  <c r="AJ811" i="1"/>
  <c r="AJ819" i="1"/>
  <c r="AJ827" i="1"/>
  <c r="AJ835" i="1"/>
  <c r="AJ843" i="1"/>
  <c r="AJ851" i="1"/>
  <c r="AJ859" i="1"/>
  <c r="AJ867" i="1"/>
  <c r="AJ875" i="1"/>
  <c r="AJ883" i="1"/>
  <c r="AJ891" i="1"/>
  <c r="AY841" i="1"/>
  <c r="AT835" i="1"/>
  <c r="AT905" i="1"/>
  <c r="AS819" i="1"/>
  <c r="AS883" i="1"/>
  <c r="AR797" i="1"/>
  <c r="AR861" i="1"/>
  <c r="AR775" i="1"/>
  <c r="AQ807" i="1"/>
  <c r="AQ830" i="1"/>
  <c r="AQ846" i="1"/>
  <c r="AQ862" i="1"/>
  <c r="AQ878" i="1"/>
  <c r="AQ894" i="1"/>
  <c r="AQ910" i="1"/>
  <c r="AP776" i="1"/>
  <c r="AP790" i="1"/>
  <c r="AP801" i="1"/>
  <c r="AP813" i="1"/>
  <c r="AP822" i="1"/>
  <c r="AP830" i="1"/>
  <c r="AP838" i="1"/>
  <c r="AP846" i="1"/>
  <c r="AP854" i="1"/>
  <c r="AP862" i="1"/>
  <c r="AP870" i="1"/>
  <c r="AP878" i="1"/>
  <c r="AP886" i="1"/>
  <c r="AP894" i="1"/>
  <c r="AP902" i="1"/>
  <c r="AP910" i="1"/>
  <c r="AP918" i="1"/>
  <c r="AN776" i="1"/>
  <c r="AN784" i="1"/>
  <c r="AN792" i="1"/>
  <c r="AN800" i="1"/>
  <c r="AN808" i="1"/>
  <c r="AN816" i="1"/>
  <c r="AN824" i="1"/>
  <c r="AN832" i="1"/>
  <c r="AN840" i="1"/>
  <c r="AN848" i="1"/>
  <c r="AN856" i="1"/>
  <c r="AN864" i="1"/>
  <c r="AN872" i="1"/>
  <c r="AN880" i="1"/>
  <c r="AN888" i="1"/>
  <c r="AN896" i="1"/>
  <c r="AN904" i="1"/>
  <c r="AN912" i="1"/>
  <c r="AN920" i="1"/>
  <c r="AK778" i="1"/>
  <c r="AK786" i="1"/>
  <c r="AK794" i="1"/>
  <c r="AK802" i="1"/>
  <c r="AK810" i="1"/>
  <c r="AK818" i="1"/>
  <c r="AK826" i="1"/>
  <c r="AK834" i="1"/>
  <c r="AK842" i="1"/>
  <c r="AK850" i="1"/>
  <c r="AK858" i="1"/>
  <c r="AK866" i="1"/>
  <c r="AK874" i="1"/>
  <c r="AR805" i="1"/>
  <c r="AQ895" i="1"/>
  <c r="AP839" i="1"/>
  <c r="AP879" i="1"/>
  <c r="AP911" i="1"/>
  <c r="AN793" i="1"/>
  <c r="AN825" i="1"/>
  <c r="AN857" i="1"/>
  <c r="AN889" i="1"/>
  <c r="AN921" i="1"/>
  <c r="AK803" i="1"/>
  <c r="AK835" i="1"/>
  <c r="AK861" i="1"/>
  <c r="AK882" i="1"/>
  <c r="AK898" i="1"/>
  <c r="AK914" i="1"/>
  <c r="AJ780" i="1"/>
  <c r="AJ796" i="1"/>
  <c r="AJ812" i="1"/>
  <c r="AJ828" i="1"/>
  <c r="AJ841" i="1"/>
  <c r="AJ853" i="1"/>
  <c r="AJ866" i="1"/>
  <c r="AJ879" i="1"/>
  <c r="AJ892" i="1"/>
  <c r="AJ903" i="1"/>
  <c r="AJ914" i="1"/>
  <c r="AJ924" i="1"/>
  <c r="AH785" i="1"/>
  <c r="AH796" i="1"/>
  <c r="AH806" i="1"/>
  <c r="AH817" i="1"/>
  <c r="AH826" i="1"/>
  <c r="AH834" i="1"/>
  <c r="AH842" i="1"/>
  <c r="AH850" i="1"/>
  <c r="AH858" i="1"/>
  <c r="AH866" i="1"/>
  <c r="AH874" i="1"/>
  <c r="AH882" i="1"/>
  <c r="AH890" i="1"/>
  <c r="AH898" i="1"/>
  <c r="AH906" i="1"/>
  <c r="AH914" i="1"/>
  <c r="AH922" i="1"/>
  <c r="AH901" i="1"/>
  <c r="AN814" i="1"/>
  <c r="AJ805" i="1"/>
  <c r="AJ887" i="1"/>
  <c r="AH791" i="1"/>
  <c r="AH847" i="1"/>
  <c r="AH879" i="1"/>
  <c r="AH911" i="1"/>
  <c r="AP823" i="1"/>
  <c r="AP903" i="1"/>
  <c r="AN849" i="1"/>
  <c r="AK856" i="1"/>
  <c r="AJ791" i="1"/>
  <c r="AJ850" i="1"/>
  <c r="AJ900" i="1"/>
  <c r="AH793" i="1"/>
  <c r="AH832" i="1"/>
  <c r="AH864" i="1"/>
  <c r="AH904" i="1"/>
  <c r="AY905" i="1"/>
  <c r="AR869" i="1"/>
  <c r="AQ911" i="1"/>
  <c r="AP847" i="1"/>
  <c r="AP884" i="1"/>
  <c r="AP916" i="1"/>
  <c r="AN798" i="1"/>
  <c r="AN830" i="1"/>
  <c r="AN862" i="1"/>
  <c r="AN894" i="1"/>
  <c r="AK776" i="1"/>
  <c r="AK808" i="1"/>
  <c r="AK840" i="1"/>
  <c r="AK864" i="1"/>
  <c r="AK883" i="1"/>
  <c r="AK899" i="1"/>
  <c r="AK915" i="1"/>
  <c r="AJ781" i="1"/>
  <c r="AJ797" i="1"/>
  <c r="AJ813" i="1"/>
  <c r="AJ829" i="1"/>
  <c r="AJ842" i="1"/>
  <c r="AJ855" i="1"/>
  <c r="AJ868" i="1"/>
  <c r="AJ881" i="1"/>
  <c r="AJ893" i="1"/>
  <c r="AJ905" i="1"/>
  <c r="AJ915" i="1"/>
  <c r="AJ775" i="1"/>
  <c r="AH787" i="1"/>
  <c r="AH797" i="1"/>
  <c r="AH807" i="1"/>
  <c r="AH819" i="1"/>
  <c r="AH827" i="1"/>
  <c r="AH835" i="1"/>
  <c r="AH843" i="1"/>
  <c r="AH851" i="1"/>
  <c r="AH859" i="1"/>
  <c r="AH867" i="1"/>
  <c r="AH875" i="1"/>
  <c r="AH883" i="1"/>
  <c r="AH891" i="1"/>
  <c r="AH899" i="1"/>
  <c r="AH907" i="1"/>
  <c r="AH915" i="1"/>
  <c r="AH923" i="1"/>
  <c r="AH798" i="1"/>
  <c r="AH860" i="1"/>
  <c r="AH876" i="1"/>
  <c r="AH892" i="1"/>
  <c r="AH900" i="1"/>
  <c r="AH916" i="1"/>
  <c r="AH924" i="1"/>
  <c r="AH885" i="1"/>
  <c r="AH909" i="1"/>
  <c r="AH775" i="1"/>
  <c r="AN782" i="1"/>
  <c r="AJ849" i="1"/>
  <c r="AJ921" i="1"/>
  <c r="AH831" i="1"/>
  <c r="AH863" i="1"/>
  <c r="AH895" i="1"/>
  <c r="AS827" i="1"/>
  <c r="AN817" i="1"/>
  <c r="AK795" i="1"/>
  <c r="AK909" i="1"/>
  <c r="AJ823" i="1"/>
  <c r="AJ876" i="1"/>
  <c r="AJ922" i="1"/>
  <c r="AH814" i="1"/>
  <c r="AH848" i="1"/>
  <c r="AH888" i="1"/>
  <c r="AH920" i="1"/>
  <c r="AQ781" i="1"/>
  <c r="AP777" i="1"/>
  <c r="AP855" i="1"/>
  <c r="AP887" i="1"/>
  <c r="AP919" i="1"/>
  <c r="AN801" i="1"/>
  <c r="AN833" i="1"/>
  <c r="AN865" i="1"/>
  <c r="AN897" i="1"/>
  <c r="AK779" i="1"/>
  <c r="AK811" i="1"/>
  <c r="AK843" i="1"/>
  <c r="AK867" i="1"/>
  <c r="AK885" i="1"/>
  <c r="AK901" i="1"/>
  <c r="AK917" i="1"/>
  <c r="AJ783" i="1"/>
  <c r="AJ799" i="1"/>
  <c r="AJ815" i="1"/>
  <c r="AJ831" i="1"/>
  <c r="AJ844" i="1"/>
  <c r="AJ857" i="1"/>
  <c r="AJ869" i="1"/>
  <c r="AJ882" i="1"/>
  <c r="AJ895" i="1"/>
  <c r="AJ906" i="1"/>
  <c r="AJ916" i="1"/>
  <c r="AH777" i="1"/>
  <c r="AH788" i="1"/>
  <c r="AH809" i="1"/>
  <c r="AH820" i="1"/>
  <c r="AH828" i="1"/>
  <c r="AH836" i="1"/>
  <c r="AH844" i="1"/>
  <c r="AH852" i="1"/>
  <c r="AH868" i="1"/>
  <c r="AH884" i="1"/>
  <c r="AH908" i="1"/>
  <c r="AH893" i="1"/>
  <c r="AH917" i="1"/>
  <c r="AP900" i="1"/>
  <c r="AN846" i="1"/>
  <c r="AN910" i="1"/>
  <c r="AK824" i="1"/>
  <c r="AK875" i="1"/>
  <c r="AK907" i="1"/>
  <c r="AJ789" i="1"/>
  <c r="AJ836" i="1"/>
  <c r="AJ874" i="1"/>
  <c r="AJ909" i="1"/>
  <c r="AH813" i="1"/>
  <c r="AH839" i="1"/>
  <c r="AH871" i="1"/>
  <c r="AH903" i="1"/>
  <c r="AQ863" i="1"/>
  <c r="AN881" i="1"/>
  <c r="AK893" i="1"/>
  <c r="AJ807" i="1"/>
  <c r="AJ863" i="1"/>
  <c r="AJ911" i="1"/>
  <c r="AH804" i="1"/>
  <c r="AH840" i="1"/>
  <c r="AH872" i="1"/>
  <c r="AH912" i="1"/>
  <c r="AQ813" i="1"/>
  <c r="AP791" i="1"/>
  <c r="AP860" i="1"/>
  <c r="AP892" i="1"/>
  <c r="AP924" i="1"/>
  <c r="AN806" i="1"/>
  <c r="AN838" i="1"/>
  <c r="AN870" i="1"/>
  <c r="AN902" i="1"/>
  <c r="AK784" i="1"/>
  <c r="AK816" i="1"/>
  <c r="AK848" i="1"/>
  <c r="AK869" i="1"/>
  <c r="AK888" i="1"/>
  <c r="AK904" i="1"/>
  <c r="AK920" i="1"/>
  <c r="AJ786" i="1"/>
  <c r="AJ802" i="1"/>
  <c r="AJ818" i="1"/>
  <c r="AJ833" i="1"/>
  <c r="AJ845" i="1"/>
  <c r="AJ858" i="1"/>
  <c r="AJ871" i="1"/>
  <c r="AJ884" i="1"/>
  <c r="AJ897" i="1"/>
  <c r="AJ907" i="1"/>
  <c r="AJ917" i="1"/>
  <c r="AH779" i="1"/>
  <c r="AH789" i="1"/>
  <c r="AH799" i="1"/>
  <c r="AH811" i="1"/>
  <c r="AH821" i="1"/>
  <c r="AH829" i="1"/>
  <c r="AH837" i="1"/>
  <c r="AH845" i="1"/>
  <c r="AH853" i="1"/>
  <c r="AH861" i="1"/>
  <c r="AH869" i="1"/>
  <c r="AH877" i="1"/>
  <c r="AT849" i="1"/>
  <c r="AQ831" i="1"/>
  <c r="AP803" i="1"/>
  <c r="AP863" i="1"/>
  <c r="AP895" i="1"/>
  <c r="AN777" i="1"/>
  <c r="AN809" i="1"/>
  <c r="AN841" i="1"/>
  <c r="AN873" i="1"/>
  <c r="AN905" i="1"/>
  <c r="AK787" i="1"/>
  <c r="AK819" i="1"/>
  <c r="AK851" i="1"/>
  <c r="AK872" i="1"/>
  <c r="AK890" i="1"/>
  <c r="AK906" i="1"/>
  <c r="AK922" i="1"/>
  <c r="AJ788" i="1"/>
  <c r="AJ804" i="1"/>
  <c r="AJ820" i="1"/>
  <c r="AJ834" i="1"/>
  <c r="AJ847" i="1"/>
  <c r="AJ860" i="1"/>
  <c r="AJ873" i="1"/>
  <c r="AJ885" i="1"/>
  <c r="AJ898" i="1"/>
  <c r="AJ908" i="1"/>
  <c r="AJ919" i="1"/>
  <c r="AH780" i="1"/>
  <c r="AH790" i="1"/>
  <c r="AH801" i="1"/>
  <c r="AH812" i="1"/>
  <c r="AH822" i="1"/>
  <c r="AH830" i="1"/>
  <c r="AH838" i="1"/>
  <c r="AH846" i="1"/>
  <c r="AH854" i="1"/>
  <c r="AH862" i="1"/>
  <c r="AH870" i="1"/>
  <c r="AH878" i="1"/>
  <c r="AH886" i="1"/>
  <c r="AH894" i="1"/>
  <c r="AH902" i="1"/>
  <c r="AH910" i="1"/>
  <c r="AH918" i="1"/>
  <c r="AT913" i="1"/>
  <c r="AH803" i="1"/>
  <c r="AK827" i="1"/>
  <c r="AH880" i="1"/>
  <c r="AQ847" i="1"/>
  <c r="AP814" i="1"/>
  <c r="AS891" i="1"/>
  <c r="AQ879" i="1"/>
  <c r="AP831" i="1"/>
  <c r="AP876" i="1"/>
  <c r="AP908" i="1"/>
  <c r="AN790" i="1"/>
  <c r="AN822" i="1"/>
  <c r="AN854" i="1"/>
  <c r="AN886" i="1"/>
  <c r="AN918" i="1"/>
  <c r="AK800" i="1"/>
  <c r="AK832" i="1"/>
  <c r="AK859" i="1"/>
  <c r="AK880" i="1"/>
  <c r="AK896" i="1"/>
  <c r="AK912" i="1"/>
  <c r="AJ778" i="1"/>
  <c r="AJ794" i="1"/>
  <c r="AJ810" i="1"/>
  <c r="AJ826" i="1"/>
  <c r="AJ839" i="1"/>
  <c r="AJ852" i="1"/>
  <c r="AJ865" i="1"/>
  <c r="AJ877" i="1"/>
  <c r="AJ890" i="1"/>
  <c r="AJ901" i="1"/>
  <c r="AJ913" i="1"/>
  <c r="AJ923" i="1"/>
  <c r="AH783" i="1"/>
  <c r="AH795" i="1"/>
  <c r="AH805" i="1"/>
  <c r="AH815" i="1"/>
  <c r="AH825" i="1"/>
  <c r="AH833" i="1"/>
  <c r="AH841" i="1"/>
  <c r="AH849" i="1"/>
  <c r="AH857" i="1"/>
  <c r="AH865" i="1"/>
  <c r="AH873" i="1"/>
  <c r="AH881" i="1"/>
  <c r="AH889" i="1"/>
  <c r="AH897" i="1"/>
  <c r="AH905" i="1"/>
  <c r="AH913" i="1"/>
  <c r="AH921" i="1"/>
  <c r="AP868" i="1"/>
  <c r="AN878" i="1"/>
  <c r="AK792" i="1"/>
  <c r="AK853" i="1"/>
  <c r="AK891" i="1"/>
  <c r="AK923" i="1"/>
  <c r="AJ821" i="1"/>
  <c r="AJ861" i="1"/>
  <c r="AJ899" i="1"/>
  <c r="AH781" i="1"/>
  <c r="AH823" i="1"/>
  <c r="AH855" i="1"/>
  <c r="AH887" i="1"/>
  <c r="AH919" i="1"/>
  <c r="AP871" i="1"/>
  <c r="AN785" i="1"/>
  <c r="AN913" i="1"/>
  <c r="AK877" i="1"/>
  <c r="AK775" i="1"/>
  <c r="AJ837" i="1"/>
  <c r="AJ889" i="1"/>
  <c r="AH782" i="1"/>
  <c r="AH824" i="1"/>
  <c r="AH856" i="1"/>
  <c r="AH896" i="1"/>
  <c r="B567" i="1"/>
  <c r="AJ237" i="1"/>
  <c r="AJ241" i="1"/>
  <c r="AJ245" i="1"/>
  <c r="AJ260" i="1"/>
  <c r="AJ264" i="1"/>
  <c r="AJ275" i="1"/>
  <c r="AJ282" i="1"/>
  <c r="AJ287" i="1"/>
  <c r="AJ294" i="1"/>
  <c r="AJ305" i="1"/>
  <c r="AJ309" i="1"/>
  <c r="AJ324" i="1"/>
  <c r="AJ332" i="1"/>
  <c r="AJ340" i="1"/>
  <c r="AJ344" i="1"/>
  <c r="AJ356" i="1"/>
  <c r="AJ360" i="1"/>
  <c r="AJ371" i="1"/>
  <c r="AJ378" i="1"/>
  <c r="AJ382" i="1"/>
  <c r="AJ338" i="1"/>
  <c r="AJ259" i="1"/>
  <c r="AJ289" i="1"/>
  <c r="AJ331" i="1"/>
  <c r="AJ249" i="1"/>
  <c r="AJ253" i="1"/>
  <c r="AJ268" i="1"/>
  <c r="AJ272" i="1"/>
  <c r="AJ283" i="1"/>
  <c r="AJ290" i="1"/>
  <c r="AJ295" i="1"/>
  <c r="AJ302" i="1"/>
  <c r="AJ313" i="1"/>
  <c r="AJ317" i="1"/>
  <c r="AJ348" i="1"/>
  <c r="AJ364" i="1"/>
  <c r="AJ368" i="1"/>
  <c r="AJ383" i="1"/>
  <c r="AJ235" i="1"/>
  <c r="AJ251" i="1"/>
  <c r="AJ238" i="1"/>
  <c r="AJ246" i="1"/>
  <c r="AJ257" i="1"/>
  <c r="AJ261" i="1"/>
  <c r="AJ276" i="1"/>
  <c r="AJ280" i="1"/>
  <c r="AJ291" i="1"/>
  <c r="AJ298" i="1"/>
  <c r="AJ303" i="1"/>
  <c r="AJ310" i="1"/>
  <c r="AJ321" i="1"/>
  <c r="AJ325" i="1"/>
  <c r="AJ329" i="1"/>
  <c r="AJ333" i="1"/>
  <c r="AJ337" i="1"/>
  <c r="AJ349" i="1"/>
  <c r="AJ353" i="1"/>
  <c r="AJ372" i="1"/>
  <c r="AJ376" i="1"/>
  <c r="AJ379" i="1"/>
  <c r="AJ240" i="1"/>
  <c r="AJ263" i="1"/>
  <c r="AJ304" i="1"/>
  <c r="AJ359" i="1"/>
  <c r="AJ373" i="1"/>
  <c r="AJ248" i="1"/>
  <c r="AJ278" i="1"/>
  <c r="AJ293" i="1"/>
  <c r="AJ308" i="1"/>
  <c r="AJ323" i="1"/>
  <c r="AJ362" i="1"/>
  <c r="AJ239" i="1"/>
  <c r="AJ242" i="1"/>
  <c r="AJ247" i="1"/>
  <c r="AJ254" i="1"/>
  <c r="AJ265" i="1"/>
  <c r="AJ269" i="1"/>
  <c r="AJ284" i="1"/>
  <c r="AJ288" i="1"/>
  <c r="AJ299" i="1"/>
  <c r="AJ306" i="1"/>
  <c r="AJ311" i="1"/>
  <c r="AJ318" i="1"/>
  <c r="AJ326" i="1"/>
  <c r="AJ334" i="1"/>
  <c r="AJ341" i="1"/>
  <c r="AJ345" i="1"/>
  <c r="AJ350" i="1"/>
  <c r="AJ357" i="1"/>
  <c r="AJ361" i="1"/>
  <c r="AJ258" i="1"/>
  <c r="AJ270" i="1"/>
  <c r="AJ300" i="1"/>
  <c r="AJ343" i="1"/>
  <c r="AJ354" i="1"/>
  <c r="AJ271" i="1"/>
  <c r="AJ346" i="1"/>
  <c r="AJ367" i="1"/>
  <c r="AJ243" i="1"/>
  <c r="AJ250" i="1"/>
  <c r="AJ255" i="1"/>
  <c r="AJ262" i="1"/>
  <c r="AJ273" i="1"/>
  <c r="AJ277" i="1"/>
  <c r="AJ292" i="1"/>
  <c r="AJ296" i="1"/>
  <c r="AJ307" i="1"/>
  <c r="AJ314" i="1"/>
  <c r="AJ319" i="1"/>
  <c r="AJ327" i="1"/>
  <c r="AJ335" i="1"/>
  <c r="AJ342" i="1"/>
  <c r="AJ351" i="1"/>
  <c r="AJ358" i="1"/>
  <c r="AJ365" i="1"/>
  <c r="AJ369" i="1"/>
  <c r="AJ380" i="1"/>
  <c r="AJ384" i="1"/>
  <c r="AJ236" i="1"/>
  <c r="AJ252" i="1"/>
  <c r="AJ256" i="1"/>
  <c r="AJ267" i="1"/>
  <c r="AJ274" i="1"/>
  <c r="AJ279" i="1"/>
  <c r="AJ286" i="1"/>
  <c r="AJ297" i="1"/>
  <c r="AJ301" i="1"/>
  <c r="AJ316" i="1"/>
  <c r="AJ320" i="1"/>
  <c r="AJ328" i="1"/>
  <c r="AJ336" i="1"/>
  <c r="AJ347" i="1"/>
  <c r="AJ352" i="1"/>
  <c r="AJ363" i="1"/>
  <c r="AJ370" i="1"/>
  <c r="AJ375" i="1"/>
  <c r="AJ381" i="1"/>
  <c r="AJ281" i="1"/>
  <c r="AJ285" i="1"/>
  <c r="AJ315" i="1"/>
  <c r="AJ322" i="1"/>
  <c r="AJ330" i="1"/>
  <c r="AJ366" i="1"/>
  <c r="AJ377" i="1"/>
  <c r="AJ244" i="1"/>
  <c r="AJ266" i="1"/>
  <c r="AJ312" i="1"/>
  <c r="AJ339" i="1"/>
  <c r="AJ355" i="1"/>
  <c r="AJ374" i="1"/>
  <c r="AH66" i="1"/>
  <c r="B220" i="1" s="1"/>
  <c r="AJ66" i="1"/>
  <c r="AJ74" i="1"/>
  <c r="AJ82" i="1"/>
  <c r="AJ90" i="1"/>
  <c r="AJ98" i="1"/>
  <c r="AJ106" i="1"/>
  <c r="AJ114" i="1"/>
  <c r="AJ122" i="1"/>
  <c r="AJ130" i="1"/>
  <c r="AJ138" i="1"/>
  <c r="AJ146" i="1"/>
  <c r="AJ154" i="1"/>
  <c r="AJ162" i="1"/>
  <c r="AJ170" i="1"/>
  <c r="AJ178" i="1"/>
  <c r="AJ186" i="1"/>
  <c r="AJ194" i="1"/>
  <c r="AJ202" i="1"/>
  <c r="AJ210" i="1"/>
  <c r="AJ84" i="1"/>
  <c r="AJ140" i="1"/>
  <c r="AJ156" i="1"/>
  <c r="AJ180" i="1"/>
  <c r="AJ204" i="1"/>
  <c r="AJ69" i="1"/>
  <c r="AJ93" i="1"/>
  <c r="AJ109" i="1"/>
  <c r="AJ133" i="1"/>
  <c r="AJ149" i="1"/>
  <c r="AJ173" i="1"/>
  <c r="AJ197" i="1"/>
  <c r="AJ215" i="1"/>
  <c r="AJ152" i="1"/>
  <c r="AJ208" i="1"/>
  <c r="AJ89" i="1"/>
  <c r="AJ153" i="1"/>
  <c r="AJ201" i="1"/>
  <c r="AJ67" i="1"/>
  <c r="AJ75" i="1"/>
  <c r="AJ83" i="1"/>
  <c r="AJ91" i="1"/>
  <c r="AJ99" i="1"/>
  <c r="AJ107" i="1"/>
  <c r="AJ115" i="1"/>
  <c r="AJ123" i="1"/>
  <c r="AJ131" i="1"/>
  <c r="AJ139" i="1"/>
  <c r="AJ147" i="1"/>
  <c r="AJ155" i="1"/>
  <c r="AJ163" i="1"/>
  <c r="AJ171" i="1"/>
  <c r="AJ179" i="1"/>
  <c r="AJ187" i="1"/>
  <c r="AJ195" i="1"/>
  <c r="AJ203" i="1"/>
  <c r="AJ211" i="1"/>
  <c r="AJ92" i="1"/>
  <c r="AJ124" i="1"/>
  <c r="AJ164" i="1"/>
  <c r="AJ188" i="1"/>
  <c r="AJ212" i="1"/>
  <c r="AJ77" i="1"/>
  <c r="AJ101" i="1"/>
  <c r="AJ117" i="1"/>
  <c r="AJ141" i="1"/>
  <c r="AJ165" i="1"/>
  <c r="AJ189" i="1"/>
  <c r="AJ213" i="1"/>
  <c r="AJ136" i="1"/>
  <c r="AJ192" i="1"/>
  <c r="AJ105" i="1"/>
  <c r="AJ129" i="1"/>
  <c r="AJ185" i="1"/>
  <c r="AJ68" i="1"/>
  <c r="AJ76" i="1"/>
  <c r="AJ100" i="1"/>
  <c r="AJ108" i="1"/>
  <c r="AJ116" i="1"/>
  <c r="AJ132" i="1"/>
  <c r="AJ148" i="1"/>
  <c r="AJ172" i="1"/>
  <c r="AJ196" i="1"/>
  <c r="AJ85" i="1"/>
  <c r="AJ125" i="1"/>
  <c r="AJ157" i="1"/>
  <c r="AJ181" i="1"/>
  <c r="AJ205" i="1"/>
  <c r="AJ128" i="1"/>
  <c r="AJ184" i="1"/>
  <c r="AJ97" i="1"/>
  <c r="AJ145" i="1"/>
  <c r="AJ193" i="1"/>
  <c r="AJ137" i="1"/>
  <c r="AJ70" i="1"/>
  <c r="AJ78" i="1"/>
  <c r="AJ86" i="1"/>
  <c r="AJ94" i="1"/>
  <c r="AJ102" i="1"/>
  <c r="AJ110" i="1"/>
  <c r="AJ118" i="1"/>
  <c r="AJ126" i="1"/>
  <c r="AJ134" i="1"/>
  <c r="AJ142" i="1"/>
  <c r="AJ150" i="1"/>
  <c r="AJ158" i="1"/>
  <c r="AJ166" i="1"/>
  <c r="AJ174" i="1"/>
  <c r="AJ182" i="1"/>
  <c r="AJ190" i="1"/>
  <c r="AJ198" i="1"/>
  <c r="AJ206" i="1"/>
  <c r="AJ214" i="1"/>
  <c r="AJ199" i="1"/>
  <c r="AJ160" i="1"/>
  <c r="AJ200" i="1"/>
  <c r="AJ81" i="1"/>
  <c r="AJ161" i="1"/>
  <c r="AJ209" i="1"/>
  <c r="AJ71" i="1"/>
  <c r="AJ79" i="1"/>
  <c r="AJ87" i="1"/>
  <c r="AJ95" i="1"/>
  <c r="AJ103" i="1"/>
  <c r="AJ111" i="1"/>
  <c r="AJ119" i="1"/>
  <c r="AJ127" i="1"/>
  <c r="AJ135" i="1"/>
  <c r="AJ143" i="1"/>
  <c r="AJ151" i="1"/>
  <c r="AJ159" i="1"/>
  <c r="AJ167" i="1"/>
  <c r="AJ175" i="1"/>
  <c r="AJ183" i="1"/>
  <c r="AJ191" i="1"/>
  <c r="AJ207" i="1"/>
  <c r="AJ168" i="1"/>
  <c r="AJ73" i="1"/>
  <c r="AJ169" i="1"/>
  <c r="AJ72" i="1"/>
  <c r="AJ80" i="1"/>
  <c r="AJ88" i="1"/>
  <c r="AJ96" i="1"/>
  <c r="AJ104" i="1"/>
  <c r="AJ112" i="1"/>
  <c r="AJ120" i="1"/>
  <c r="AJ144" i="1"/>
  <c r="AJ176" i="1"/>
  <c r="AJ113" i="1"/>
  <c r="AJ121" i="1"/>
  <c r="AJ177" i="1"/>
  <c r="AO741" i="1"/>
  <c r="AO739" i="1"/>
  <c r="AO737" i="1"/>
  <c r="AO735" i="1"/>
  <c r="AO733" i="1"/>
  <c r="AO731" i="1"/>
  <c r="AO729" i="1"/>
  <c r="AO727" i="1"/>
  <c r="AO725" i="1"/>
  <c r="AO723" i="1"/>
  <c r="AO721" i="1"/>
  <c r="AO719" i="1"/>
  <c r="AO717" i="1"/>
  <c r="AO715" i="1"/>
  <c r="AO713" i="1"/>
  <c r="AO711" i="1"/>
  <c r="AO709" i="1"/>
  <c r="AO707" i="1"/>
  <c r="AO705" i="1"/>
  <c r="AO703" i="1"/>
  <c r="AO701" i="1"/>
  <c r="AO699" i="1"/>
  <c r="AO697" i="1"/>
  <c r="AO695" i="1"/>
  <c r="AO693" i="1"/>
  <c r="AO691" i="1"/>
  <c r="AO689" i="1"/>
  <c r="AO687" i="1"/>
  <c r="AO685" i="1"/>
  <c r="AO683" i="1"/>
  <c r="AO681" i="1"/>
  <c r="AO679" i="1"/>
  <c r="AO677" i="1"/>
  <c r="AO675" i="1"/>
  <c r="AO673" i="1"/>
  <c r="AO671" i="1"/>
  <c r="AO669" i="1"/>
  <c r="AO667" i="1"/>
  <c r="AO665" i="1"/>
  <c r="AO663" i="1"/>
  <c r="AO661" i="1"/>
  <c r="AO659" i="1"/>
  <c r="AO657" i="1"/>
  <c r="AO655" i="1"/>
  <c r="AO653" i="1"/>
  <c r="AO651" i="1"/>
  <c r="AO649" i="1"/>
  <c r="AO647" i="1"/>
  <c r="AO645" i="1"/>
  <c r="AO643" i="1"/>
  <c r="AO641" i="1"/>
  <c r="AO639" i="1"/>
  <c r="AO637" i="1"/>
  <c r="AO635" i="1"/>
  <c r="AO633" i="1"/>
  <c r="AO631" i="1"/>
  <c r="AO629" i="1"/>
  <c r="AO627" i="1"/>
  <c r="AO625" i="1"/>
  <c r="AO623" i="1"/>
  <c r="AO621" i="1"/>
  <c r="AO619" i="1"/>
  <c r="AO617" i="1"/>
  <c r="AO615" i="1"/>
  <c r="AO613" i="1"/>
  <c r="AO611" i="1"/>
  <c r="AO609" i="1"/>
  <c r="AO607" i="1"/>
  <c r="AO605" i="1"/>
  <c r="AO603" i="1"/>
  <c r="AO601" i="1"/>
  <c r="AO599" i="1"/>
  <c r="AO597" i="1"/>
  <c r="AO595" i="1"/>
  <c r="AO593" i="1"/>
  <c r="AO740" i="1"/>
  <c r="AO738" i="1"/>
  <c r="AO736" i="1"/>
  <c r="AO734" i="1"/>
  <c r="AO732" i="1"/>
  <c r="AO730" i="1"/>
  <c r="AO728" i="1"/>
  <c r="AO726" i="1"/>
  <c r="AO724" i="1"/>
  <c r="AO722" i="1"/>
  <c r="AO720" i="1"/>
  <c r="AO718" i="1"/>
  <c r="AO716" i="1"/>
  <c r="AO714" i="1"/>
  <c r="AO712" i="1"/>
  <c r="AO710" i="1"/>
  <c r="AO708" i="1"/>
  <c r="AO706" i="1"/>
  <c r="AO704" i="1"/>
  <c r="AO702" i="1"/>
  <c r="AO700" i="1"/>
  <c r="AO698" i="1"/>
  <c r="AO696" i="1"/>
  <c r="AO694" i="1"/>
  <c r="AO692" i="1"/>
  <c r="AO690" i="1"/>
  <c r="AO688" i="1"/>
  <c r="AO686" i="1"/>
  <c r="AO684" i="1"/>
  <c r="AO682" i="1"/>
  <c r="AO680" i="1"/>
  <c r="AO678" i="1"/>
  <c r="AO676" i="1"/>
  <c r="AO674" i="1"/>
  <c r="AO672" i="1"/>
  <c r="AO670" i="1"/>
  <c r="AO668" i="1"/>
  <c r="AO666" i="1"/>
  <c r="AO664" i="1"/>
  <c r="AO662" i="1"/>
  <c r="AO660" i="1"/>
  <c r="AO658" i="1"/>
  <c r="AO656" i="1"/>
  <c r="AO654" i="1"/>
  <c r="AO652" i="1"/>
  <c r="AO650" i="1"/>
  <c r="AO648" i="1"/>
  <c r="AO646" i="1"/>
  <c r="AO644" i="1"/>
  <c r="AO642" i="1"/>
  <c r="AO640" i="1"/>
  <c r="AO638" i="1"/>
  <c r="AO636" i="1"/>
  <c r="AO634" i="1"/>
  <c r="AO632" i="1"/>
  <c r="AO630" i="1"/>
  <c r="AO628" i="1"/>
  <c r="AO626" i="1"/>
  <c r="AO624" i="1"/>
  <c r="AO622" i="1"/>
  <c r="AO620" i="1"/>
  <c r="AO618" i="1"/>
  <c r="AO616" i="1"/>
  <c r="AO614" i="1"/>
  <c r="AO612" i="1"/>
  <c r="AO610" i="1"/>
  <c r="AO608" i="1"/>
  <c r="AO606" i="1"/>
  <c r="AO604" i="1"/>
  <c r="AO602" i="1"/>
  <c r="AO600" i="1"/>
  <c r="AO598" i="1"/>
  <c r="AO596" i="1"/>
  <c r="AO594" i="1"/>
  <c r="AO385" i="1"/>
  <c r="B566" i="1" s="1"/>
  <c r="N9" i="2"/>
  <c r="AN385" i="1"/>
  <c r="B565" i="1" s="1"/>
  <c r="BJ67" i="14"/>
  <c r="B68" i="14" s="1"/>
  <c r="B749" i="1" l="1"/>
  <c r="AH742" i="1"/>
  <c r="B748" i="1" s="1"/>
  <c r="AV216" i="1"/>
  <c r="B223" i="1" s="1"/>
  <c r="AT216" i="1"/>
  <c r="B224" i="1" s="1"/>
  <c r="AK925" i="1"/>
  <c r="AJ925" i="1"/>
  <c r="BB925" i="1"/>
  <c r="AP925" i="1"/>
  <c r="B1116" i="1" s="1"/>
  <c r="BD925" i="1"/>
  <c r="AH925" i="1"/>
  <c r="B1113" i="1" s="1"/>
  <c r="AN925" i="1"/>
  <c r="B1114" i="1" s="1"/>
  <c r="AY925" i="1"/>
  <c r="B1117" i="1" s="1"/>
  <c r="AU925" i="1"/>
  <c r="AH385" i="1"/>
  <c r="B563" i="1" s="1"/>
  <c r="AK383" i="1"/>
  <c r="AL383" i="1"/>
  <c r="AK290" i="1"/>
  <c r="AL290" i="1"/>
  <c r="AK344" i="1"/>
  <c r="AL344" i="1"/>
  <c r="AK282" i="1"/>
  <c r="AL282" i="1"/>
  <c r="AK266" i="1"/>
  <c r="AL266" i="1"/>
  <c r="AK366" i="1"/>
  <c r="AL366" i="1"/>
  <c r="AK328" i="1"/>
  <c r="AL328" i="1"/>
  <c r="AL267" i="1"/>
  <c r="AK267" i="1"/>
  <c r="AL384" i="1"/>
  <c r="AK384" i="1"/>
  <c r="AK327" i="1"/>
  <c r="AL327" i="1"/>
  <c r="AL262" i="1"/>
  <c r="AK262" i="1"/>
  <c r="AK258" i="1"/>
  <c r="AL258" i="1"/>
  <c r="AK345" i="1"/>
  <c r="AL345" i="1"/>
  <c r="AL288" i="1"/>
  <c r="AK288" i="1"/>
  <c r="AK240" i="1"/>
  <c r="AL240" i="1"/>
  <c r="AK372" i="1"/>
  <c r="AL372" i="1"/>
  <c r="AL310" i="1"/>
  <c r="AK310" i="1"/>
  <c r="AL246" i="1"/>
  <c r="AK246" i="1"/>
  <c r="AK368" i="1"/>
  <c r="AL368" i="1"/>
  <c r="AL283" i="1"/>
  <c r="AK283" i="1"/>
  <c r="AK340" i="1"/>
  <c r="AL340" i="1"/>
  <c r="AL275" i="1"/>
  <c r="AK275" i="1"/>
  <c r="AK257" i="1"/>
  <c r="AL257" i="1"/>
  <c r="AK244" i="1"/>
  <c r="AL244" i="1"/>
  <c r="AK320" i="1"/>
  <c r="AL320" i="1"/>
  <c r="AK380" i="1"/>
  <c r="AL380" i="1"/>
  <c r="AL319" i="1"/>
  <c r="AK319" i="1"/>
  <c r="AK255" i="1"/>
  <c r="AL255" i="1"/>
  <c r="AK341" i="1"/>
  <c r="AL341" i="1"/>
  <c r="AK284" i="1"/>
  <c r="AL284" i="1"/>
  <c r="AK362" i="1"/>
  <c r="AL362" i="1"/>
  <c r="AK353" i="1"/>
  <c r="AL353" i="1"/>
  <c r="AK303" i="1"/>
  <c r="AL303" i="1"/>
  <c r="AL238" i="1"/>
  <c r="AK238" i="1"/>
  <c r="AK364" i="1"/>
  <c r="AL364" i="1"/>
  <c r="AK272" i="1"/>
  <c r="AL272" i="1"/>
  <c r="AK332" i="1"/>
  <c r="AL332" i="1"/>
  <c r="AK264" i="1"/>
  <c r="AL264" i="1"/>
  <c r="AK239" i="1"/>
  <c r="AL239" i="1"/>
  <c r="AK263" i="1"/>
  <c r="AL263" i="1"/>
  <c r="AK376" i="1"/>
  <c r="AL376" i="1"/>
  <c r="AL259" i="1"/>
  <c r="AK259" i="1"/>
  <c r="AK330" i="1"/>
  <c r="AL330" i="1"/>
  <c r="AK381" i="1"/>
  <c r="AL381" i="1"/>
  <c r="AK256" i="1"/>
  <c r="AL256" i="1"/>
  <c r="AK322" i="1"/>
  <c r="AL322" i="1"/>
  <c r="AK375" i="1"/>
  <c r="AL375" i="1"/>
  <c r="AK316" i="1"/>
  <c r="AL316" i="1"/>
  <c r="AK252" i="1"/>
  <c r="AL252" i="1"/>
  <c r="AL369" i="1"/>
  <c r="AK369" i="1"/>
  <c r="AK314" i="1"/>
  <c r="AL314" i="1"/>
  <c r="AK250" i="1"/>
  <c r="AL250" i="1"/>
  <c r="AK334" i="1"/>
  <c r="AL334" i="1"/>
  <c r="AK269" i="1"/>
  <c r="AL269" i="1"/>
  <c r="AL323" i="1"/>
  <c r="AK323" i="1"/>
  <c r="AK349" i="1"/>
  <c r="AL349" i="1"/>
  <c r="AK298" i="1"/>
  <c r="AL298" i="1"/>
  <c r="AL251" i="1"/>
  <c r="AK251" i="1"/>
  <c r="AK348" i="1"/>
  <c r="AL348" i="1"/>
  <c r="AK268" i="1"/>
  <c r="AL268" i="1"/>
  <c r="AK382" i="1"/>
  <c r="AL382" i="1"/>
  <c r="AK324" i="1"/>
  <c r="AL324" i="1"/>
  <c r="AK260" i="1"/>
  <c r="AL260" i="1"/>
  <c r="AL312" i="1"/>
  <c r="AK312" i="1"/>
  <c r="AK274" i="1"/>
  <c r="AL274" i="1"/>
  <c r="AK350" i="1"/>
  <c r="AL350" i="1"/>
  <c r="AK370" i="1"/>
  <c r="AL370" i="1"/>
  <c r="AK301" i="1"/>
  <c r="AL301" i="1"/>
  <c r="AK236" i="1"/>
  <c r="AL236" i="1"/>
  <c r="AK365" i="1"/>
  <c r="AL365" i="1"/>
  <c r="AL307" i="1"/>
  <c r="AK307" i="1"/>
  <c r="AL243" i="1"/>
  <c r="AK243" i="1"/>
  <c r="AL326" i="1"/>
  <c r="AK326" i="1"/>
  <c r="AK265" i="1"/>
  <c r="AL265" i="1"/>
  <c r="AK308" i="1"/>
  <c r="AL308" i="1"/>
  <c r="AK337" i="1"/>
  <c r="AL337" i="1"/>
  <c r="AL291" i="1"/>
  <c r="AK291" i="1"/>
  <c r="AK317" i="1"/>
  <c r="AL317" i="1"/>
  <c r="AK253" i="1"/>
  <c r="AL253" i="1"/>
  <c r="AL378" i="1"/>
  <c r="AK378" i="1"/>
  <c r="AK309" i="1"/>
  <c r="AL309" i="1"/>
  <c r="AK245" i="1"/>
  <c r="AL245" i="1"/>
  <c r="AK377" i="1"/>
  <c r="AL377" i="1"/>
  <c r="AK336" i="1"/>
  <c r="AL336" i="1"/>
  <c r="AL299" i="1"/>
  <c r="AK299" i="1"/>
  <c r="AK296" i="1"/>
  <c r="AL296" i="1"/>
  <c r="AL367" i="1"/>
  <c r="AK367" i="1"/>
  <c r="AK354" i="1"/>
  <c r="AL354" i="1"/>
  <c r="AL318" i="1"/>
  <c r="AK318" i="1"/>
  <c r="AL254" i="1"/>
  <c r="AK254" i="1"/>
  <c r="AK293" i="1"/>
  <c r="AL293" i="1"/>
  <c r="AK373" i="1"/>
  <c r="AL373" i="1"/>
  <c r="AK333" i="1"/>
  <c r="AL333" i="1"/>
  <c r="AK280" i="1"/>
  <c r="AL280" i="1"/>
  <c r="AK313" i="1"/>
  <c r="AL313" i="1"/>
  <c r="AK249" i="1"/>
  <c r="AL249" i="1"/>
  <c r="AL371" i="1"/>
  <c r="AK371" i="1"/>
  <c r="AK305" i="1"/>
  <c r="AL305" i="1"/>
  <c r="AK241" i="1"/>
  <c r="AL241" i="1"/>
  <c r="AK335" i="1"/>
  <c r="AL335" i="1"/>
  <c r="AL270" i="1"/>
  <c r="AK270" i="1"/>
  <c r="AK321" i="1"/>
  <c r="AL321" i="1"/>
  <c r="AL315" i="1"/>
  <c r="AK315" i="1"/>
  <c r="AK374" i="1"/>
  <c r="AL374" i="1"/>
  <c r="AL363" i="1"/>
  <c r="AK363" i="1"/>
  <c r="AK358" i="1"/>
  <c r="AL358" i="1"/>
  <c r="AL355" i="1"/>
  <c r="AK355" i="1"/>
  <c r="AL281" i="1"/>
  <c r="AK281" i="1"/>
  <c r="AK352" i="1"/>
  <c r="AL352" i="1"/>
  <c r="AL286" i="1"/>
  <c r="AK286" i="1"/>
  <c r="AK351" i="1"/>
  <c r="AL351" i="1"/>
  <c r="AK292" i="1"/>
  <c r="AL292" i="1"/>
  <c r="AK346" i="1"/>
  <c r="AL346" i="1"/>
  <c r="AK343" i="1"/>
  <c r="AL343" i="1"/>
  <c r="AL361" i="1"/>
  <c r="AK361" i="1"/>
  <c r="AL311" i="1"/>
  <c r="AK311" i="1"/>
  <c r="AL247" i="1"/>
  <c r="AK247" i="1"/>
  <c r="AL278" i="1"/>
  <c r="AK278" i="1"/>
  <c r="AK359" i="1"/>
  <c r="AL359" i="1"/>
  <c r="AK329" i="1"/>
  <c r="AL329" i="1"/>
  <c r="AK276" i="1"/>
  <c r="AL276" i="1"/>
  <c r="AL302" i="1"/>
  <c r="AK302" i="1"/>
  <c r="AL331" i="1"/>
  <c r="AK331" i="1"/>
  <c r="AK338" i="1"/>
  <c r="AL338" i="1"/>
  <c r="AK360" i="1"/>
  <c r="AL360" i="1"/>
  <c r="AL294" i="1"/>
  <c r="AK294" i="1"/>
  <c r="AK237" i="1"/>
  <c r="AL237" i="1"/>
  <c r="AL273" i="1"/>
  <c r="AK273" i="1"/>
  <c r="AK285" i="1"/>
  <c r="AL285" i="1"/>
  <c r="AK297" i="1"/>
  <c r="AL297" i="1"/>
  <c r="AL339" i="1"/>
  <c r="AK339" i="1"/>
  <c r="AL347" i="1"/>
  <c r="AK347" i="1"/>
  <c r="AK279" i="1"/>
  <c r="AL279" i="1"/>
  <c r="AL342" i="1"/>
  <c r="AK342" i="1"/>
  <c r="AK277" i="1"/>
  <c r="AL277" i="1"/>
  <c r="AL271" i="1"/>
  <c r="AK271" i="1"/>
  <c r="AK300" i="1"/>
  <c r="AL300" i="1"/>
  <c r="AK357" i="1"/>
  <c r="AL357" i="1"/>
  <c r="AK306" i="1"/>
  <c r="AL306" i="1"/>
  <c r="AK242" i="1"/>
  <c r="AL242" i="1"/>
  <c r="AL248" i="1"/>
  <c r="AK248" i="1"/>
  <c r="AK304" i="1"/>
  <c r="AL304" i="1"/>
  <c r="AL379" i="1"/>
  <c r="AK379" i="1"/>
  <c r="AK325" i="1"/>
  <c r="AL325" i="1"/>
  <c r="AK261" i="1"/>
  <c r="AL261" i="1"/>
  <c r="AK235" i="1"/>
  <c r="AL235" i="1"/>
  <c r="AK295" i="1"/>
  <c r="AL295" i="1"/>
  <c r="AL289" i="1"/>
  <c r="AK289" i="1"/>
  <c r="AK356" i="1"/>
  <c r="AL356" i="1"/>
  <c r="AK287" i="1"/>
  <c r="AL287" i="1"/>
  <c r="AJ216" i="1"/>
  <c r="B221" i="1" s="1"/>
  <c r="AO742" i="1"/>
  <c r="B750" i="1" s="1"/>
  <c r="B1115" i="1" l="1"/>
  <c r="AL385" i="1"/>
  <c r="B564" i="1" s="1"/>
  <c r="N10" i="14"/>
  <c r="B10" i="14"/>
  <c r="B8" i="1"/>
  <c r="N8" i="1"/>
  <c r="B10" i="6"/>
  <c r="N10" i="6"/>
</calcChain>
</file>

<file path=xl/sharedStrings.xml><?xml version="1.0" encoding="utf-8"?>
<sst xmlns="http://schemas.openxmlformats.org/spreadsheetml/2006/main" count="1587" uniqueCount="592">
  <si>
    <t>CENSO NACIONAL DE GOBIERNOS
ESTATALES 2023</t>
  </si>
  <si>
    <t>Módulo 1.
Administración Pública de la entidad federativa</t>
  </si>
  <si>
    <t>Índice</t>
  </si>
  <si>
    <t>Entidad:</t>
  </si>
  <si>
    <t>Clave:</t>
  </si>
  <si>
    <t>Presentación</t>
  </si>
  <si>
    <t>Informantes</t>
  </si>
  <si>
    <t>Participantes</t>
  </si>
  <si>
    <t>Glosario</t>
  </si>
  <si>
    <t>CONFIDENCIALIDAD</t>
  </si>
  <si>
    <t>OBLIGATORIEDAD</t>
  </si>
  <si>
    <r>
      <t xml:space="preserve">Conforme a lo dispuesto por el </t>
    </r>
    <r>
      <rPr>
        <b/>
        <sz val="9"/>
        <color theme="0"/>
        <rFont val="Arial"/>
        <family val="2"/>
      </rPr>
      <t>Artículo 37</t>
    </r>
    <r>
      <rPr>
        <sz val="9"/>
        <color theme="0"/>
        <rFont val="Arial"/>
        <family val="2"/>
      </rPr>
      <t xml:space="preserve">, párrafo primero de la </t>
    </r>
    <r>
      <rPr>
        <b/>
        <sz val="9"/>
        <color theme="0"/>
        <rFont val="Arial"/>
        <family val="2"/>
      </rPr>
      <t>Ley del Sistema Nacional de Información Estadística y Geográfica</t>
    </r>
    <r>
      <rPr>
        <sz val="9"/>
        <color theme="0"/>
        <rFont val="Arial"/>
        <family val="2"/>
      </rPr>
      <t>: "Los datos que proporcionen para fines estadísticos los Informantes del Sistema a las Unidades en términos de la presente Ley, serán estrictamente confidenciales y bajo ninguna circunstancia podrán utilizarse para otro fin que no sea el estadístico."</t>
    </r>
  </si>
  <si>
    <r>
      <t xml:space="preserve">Conforme a lo dispuesto por el </t>
    </r>
    <r>
      <rPr>
        <b/>
        <sz val="9"/>
        <color theme="0"/>
        <rFont val="Arial"/>
        <family val="2"/>
      </rPr>
      <t>Artículo 45</t>
    </r>
    <r>
      <rPr>
        <sz val="9"/>
        <color theme="0"/>
        <rFont val="Arial"/>
        <family val="2"/>
      </rPr>
      <t>, párrafo primero de la</t>
    </r>
    <r>
      <rPr>
        <b/>
        <sz val="9"/>
        <color theme="0"/>
        <rFont val="Arial"/>
        <family val="2"/>
      </rPr>
      <t xml:space="preserve"> Ley del Sistema Nacional de Información Estadística y Geográfica: </t>
    </r>
    <r>
      <rPr>
        <sz val="9"/>
        <color theme="0"/>
        <rFont val="Arial"/>
        <family val="2"/>
      </rPr>
      <t xml:space="preserve">"Los Informantes del Sistema estarán obligados a proporcionar, con veracidad y oportunidad, los datos e informes que les soliciten las autoridades competentes para fines estadísticos, censales y geográficos, y prestarán apoyo a las mismas", así como lo señalado por el </t>
    </r>
    <r>
      <rPr>
        <b/>
        <sz val="9"/>
        <color theme="0"/>
        <rFont val="Arial"/>
        <family val="2"/>
      </rPr>
      <t>Artículo 46</t>
    </r>
    <r>
      <rPr>
        <sz val="9"/>
        <color theme="0"/>
        <rFont val="Arial"/>
        <family val="2"/>
      </rPr>
      <t xml:space="preserve"> de la misma: "[...] Los servidores públicos de la Federación, de las entidades federativas, de los municipios y de las demarcaciones territoriales de la Ciudad de México, tendrán la obligación de proporcionar la información básica que hubieren obtenido en el ejercicio de sus funciones y sirva para generar Información de Interés Nacional, que les solicite el Instituto [...]"</t>
    </r>
  </si>
  <si>
    <t>DERECHOS DE LOS INFORMANTES DEL SISTEMA</t>
  </si>
  <si>
    <r>
      <t xml:space="preserve">De conformidad con lo previsto en el </t>
    </r>
    <r>
      <rPr>
        <b/>
        <sz val="9"/>
        <color theme="0"/>
        <rFont val="Arial"/>
        <family val="2"/>
      </rPr>
      <t>Artículo 41</t>
    </r>
    <r>
      <rPr>
        <sz val="9"/>
        <color theme="0"/>
        <rFont val="Arial"/>
        <family val="2"/>
      </rPr>
      <t xml:space="preserve"> de la </t>
    </r>
    <r>
      <rPr>
        <b/>
        <sz val="9"/>
        <color theme="0"/>
        <rFont val="Arial"/>
        <family val="2"/>
      </rPr>
      <t>Ley del Sistema Nacional de Información Estadística y Geográfica</t>
    </r>
    <r>
      <rPr>
        <sz val="9"/>
        <color theme="0"/>
        <rFont val="Arial"/>
        <family val="2"/>
      </rPr>
      <t>, los informantes del Sistema tendrán el derecho de solicitar al Instituto Nacional de Estadística y Geografía que sean rectificados los datos que les conciernan, para lo cual deberán demostrar que son inexactos, incompletos o equívocos.</t>
    </r>
  </si>
  <si>
    <r>
      <t>El Instituto Nacional de Estadística y Geografía (INEGI) presenta la elaboración del</t>
    </r>
    <r>
      <rPr>
        <b/>
        <sz val="9"/>
        <color theme="1"/>
        <rFont val="Arial"/>
        <family val="2"/>
      </rPr>
      <t xml:space="preserve"> Censo Nacional de Gobiernos Estatales (CNGE) 2023</t>
    </r>
    <r>
      <rPr>
        <sz val="9"/>
        <color theme="1"/>
        <rFont val="Arial"/>
        <family val="2"/>
      </rPr>
      <t xml:space="preserve"> como respuesta a su responsabilidad de suministrar a la sociedad y al Estado información de calidad, pertinente, veraz y oportuna, atendiendo el mandato constitucional de normar y coordinar el Sistema Nacional de Información Estadística y Geográfica (SNIEG).</t>
    </r>
  </si>
  <si>
    <t>Dicho Sistema se integra por cuatro subsistemas, mismos que permiten agrupar por temas los diversos campos de información de interés nacional, lo que se traduce en la generación, suministro y difusión de información de manera ordenada y bajo esquemas integrales y homogéneos que promuevan el cumplimiento de los objetivos del SNIEG.</t>
  </si>
  <si>
    <t>Los subsistemas son los siguientes:</t>
  </si>
  <si>
    <t>Subsistema Nacional de Información Demográfica y Social.
Subsistema Nacional de Información Económica.
Subsistema Nacional de Información Geográfica, Medio Ambiente, Ordenamiento Territorial y Urbano.
Subsistema Nacional de Información de Gobierno, Seguridad Pública e Impartición de Justicia.</t>
  </si>
  <si>
    <t>El SNIGSPIJ tiene como objetivo estratégico institucionalizar y operar un esquema coordinado para la producción, integración, conservación y difusión de información estadística y geográfica de interés nacional, de calidad, pertinente, veraz y oportuna que permita conocer la situación que guardan la gestión y el desempeño de las instituciones públicas que conforman el Estado y sus respectivos poderes en las funciones de gobierno, seguridad pública e impartición de justicia, para apoyar los procesos de diseño, implementación, monitoreo y evaluación de las políticas públicas en estas materias.</t>
  </si>
  <si>
    <t>En el marco de dicho Subsistema, específicamente de los trabajos del Comité Técnico Especializado de Información de Gobierno, desde el año 2009 se iniciaron las actividades de revisión y generación de lo que sería el primer instrumento de captación en materia de gobierno, en el que participaron los representantes de las principales instituciones y organizaciones que convergen en dicha materia.</t>
  </si>
  <si>
    <t>Desde entonces, se continuaron anualmente las labores de levantamiento del CNGSPSPE hasta su última edición en 2020, año a partir del cual se separa este programa estadístico en tres Censos Nacionales de Gobierno; cada uno orientado a las materias específicas de gobierno, seguridad pública y sistema penitenciario:</t>
  </si>
  <si>
    <t>Censo Nacional de Gobiernos Estatales;
Censo Nacional de Seguridad Pública Estatal; y
Censo Nacional de Sistemas Penitenciarios Estatales.</t>
  </si>
  <si>
    <t>Lo anterior, como resultado de las numerosas e importantes reformas constitucionales realizadas en los últimos años, entre las que destacan aquellas en materia de seguridad pública y combate a la corrupción. En consecuencia, el Estado Mexicano ha venido transitando por un periodo de evolución, crecimiento y diversificación institucional, multiplicando con ello sus obligaciones, responsabilidades y facultades. Desde el punto de vista estadístico, los nuevos arreglos institucionales y compromisos establecidos por ley generaron nuevas necesidades de información, lo que incidió en la necesidad de realizar ajustes en materias y conceptos previamente establecidos.</t>
  </si>
  <si>
    <t>El CNGE 2023 se conforma por los siguientes módulos:</t>
  </si>
  <si>
    <t>Cada uno de estos módulos está conformado, cuando menos, por los siguientes apartados:</t>
  </si>
  <si>
    <t>Actividad</t>
  </si>
  <si>
    <t>XX de al XX de</t>
  </si>
  <si>
    <t>Integración de información por la institución. 
Entrega a la CE del INEGI para revisión.</t>
  </si>
  <si>
    <t>Revisión de información preliminar por parte de la CE del INEGI y aclaración o ajustes por parte del informante. 
Envío de información preliminar a OC para verificación central.</t>
  </si>
  <si>
    <t>Verificación de información preliminar por parte de OC y aclaración o ajustes de información.
Liberación de cuestionario como información definitiva.</t>
  </si>
  <si>
    <t>Recuperación de cuestionario físico con información completa y definitiva, con firma y sello.</t>
  </si>
  <si>
    <t>1) Entrega electrónica:</t>
  </si>
  <si>
    <t>2) Entrega física:</t>
  </si>
  <si>
    <t>Destinatario:</t>
  </si>
  <si>
    <t>Nombre:</t>
  </si>
  <si>
    <t>Área o unidad de adscripción:</t>
  </si>
  <si>
    <t>Cargo:</t>
  </si>
  <si>
    <t>Correo electrónico:</t>
  </si>
  <si>
    <t>Teléfono:</t>
  </si>
  <si>
    <t>Extensión:</t>
  </si>
  <si>
    <t>INFORMANTE BÁSICO</t>
  </si>
  <si>
    <t>Nombre(s):</t>
  </si>
  <si>
    <t>FIRMA</t>
  </si>
  <si>
    <t>Primer apellido:</t>
  </si>
  <si>
    <t>Segundo apellido:</t>
  </si>
  <si>
    <t>Institución u órgano:</t>
  </si>
  <si>
    <t>INFORMANTE COMPLEMENTARIO 1</t>
  </si>
  <si>
    <t>INFORMANTE COMPLEMENTARIO 2</t>
  </si>
  <si>
    <t>OBSERVACIONES:</t>
  </si>
  <si>
    <t xml:space="preserve">No. </t>
  </si>
  <si>
    <t>Nombre(s)</t>
  </si>
  <si>
    <t>Primer apellido</t>
  </si>
  <si>
    <t>Segundo apellido</t>
  </si>
  <si>
    <t xml:space="preserve">Unidad administrativa de adscripción </t>
  </si>
  <si>
    <t xml:space="preserve">Cargo o puesto </t>
  </si>
  <si>
    <t>Correo electrónico</t>
  </si>
  <si>
    <t>Dirección General de Administración</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</si>
  <si>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</si>
  <si>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</si>
  <si>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</si>
  <si>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</si>
  <si>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</si>
  <si>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</si>
  <si>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</si>
  <si>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</si>
  <si>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</si>
  <si>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</si>
  <si>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</si>
  <si>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</si>
  <si>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</si>
  <si>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</si>
  <si>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</si>
  <si>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</si>
  <si>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</si>
  <si>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</si>
  <si>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</si>
  <si>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</si>
  <si>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</si>
  <si>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</si>
  <si>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</si>
  <si>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</si>
  <si>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</si>
  <si>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</si>
  <si>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</si>
  <si>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</si>
  <si>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</si>
  <si>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</si>
  <si>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</si>
  <si>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</si>
  <si>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</si>
  <si>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</si>
  <si>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</si>
  <si>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Instrucciones generales para las preguntas de la sección:</t>
  </si>
  <si>
    <t>Glosario de la sección:</t>
  </si>
  <si>
    <t>Glosario de la subsección:</t>
  </si>
  <si>
    <r>
      <rPr>
        <b/>
        <i/>
        <sz val="8"/>
        <color theme="1"/>
        <rFont val="Arial"/>
        <family val="2"/>
      </rPr>
      <t xml:space="preserve">Alimentación nutritiva y de calidad: </t>
    </r>
    <r>
      <rPr>
        <i/>
        <sz val="8"/>
        <color theme="1"/>
        <rFont val="Arial"/>
        <family val="2"/>
      </rPr>
      <t>se refiere a la satisfacción de las necesidades de dieta de las personas, teniendo en cuenta su edad, condiciones de vida, salud, ocupación, sexo, entre otras. Los alimentos deben ser seguros para el consumo humano y estar libres de sustancias nocivas, ser adecuados y culturalmente aceptables.</t>
    </r>
  </si>
  <si>
    <r>
      <rPr>
        <b/>
        <i/>
        <sz val="8"/>
        <color theme="1"/>
        <rFont val="Arial"/>
        <family val="2"/>
      </rPr>
      <t>Educación:</t>
    </r>
    <r>
      <rPr>
        <i/>
        <sz val="8"/>
        <color theme="1"/>
        <rFont val="Arial"/>
        <family val="2"/>
      </rPr>
      <t xml:space="preserve"> se refiere al derecho de las personas de recibir una educación inclusiva, pertinente y relevante que asegure los niveles educativos obligatorios, así como los aprendizajes y las capacidades que les permitan desarrollar su máximo potencial para una inserción adecuada a la vida social, o para continuar estudios postobligatorios.</t>
    </r>
  </si>
  <si>
    <r>
      <rPr>
        <b/>
        <i/>
        <sz val="8"/>
        <color theme="1"/>
        <rFont val="Arial"/>
        <family val="2"/>
      </rPr>
      <t>Medio ambiente sano:</t>
    </r>
    <r>
      <rPr>
        <i/>
        <sz val="8"/>
        <color theme="1"/>
        <rFont val="Arial"/>
        <family val="2"/>
      </rPr>
      <t xml:space="preserve"> se refiere al derecho colectivo que consiste en la conservación integral de los componentes bióticos y abióticos (entre los que se encuentran el agua, el aire, el suelo y la biodiversidad) del medio ambiente, en términos de su estabilidad, funcionalidad y salud, contribuyendo así al desarrollo y bienestar de las personas y de las futuras generaciones.</t>
    </r>
  </si>
  <si>
    <r>
      <rPr>
        <b/>
        <i/>
        <sz val="8"/>
        <color theme="1"/>
        <rFont val="Arial"/>
        <family val="2"/>
      </rPr>
      <t>No discriminación:</t>
    </r>
    <r>
      <rPr>
        <i/>
        <sz val="8"/>
        <color theme="1"/>
        <rFont val="Arial"/>
        <family val="2"/>
      </rPr>
      <t xml:space="preserve"> se refiere al derecho de toda persona a ser tratada sin que se restrinja, obstaculice, impida, menoscabe o anule el reconocimiento, goce o ejercicio de los derechos humanos y libertades.</t>
    </r>
  </si>
  <si>
    <r>
      <rPr>
        <b/>
        <i/>
        <sz val="8"/>
        <color theme="1"/>
        <rFont val="Arial"/>
        <family val="2"/>
      </rPr>
      <t>Salud:</t>
    </r>
    <r>
      <rPr>
        <i/>
        <sz val="8"/>
        <color theme="1"/>
        <rFont val="Arial"/>
        <family val="2"/>
      </rPr>
      <t xml:space="preserve"> se refiere al derecho de las personas al disfrute del nivel más alto de salud física, mental y social.</t>
    </r>
  </si>
  <si>
    <r>
      <rPr>
        <b/>
        <i/>
        <sz val="8"/>
        <color theme="1"/>
        <rFont val="Arial"/>
        <family val="2"/>
      </rPr>
      <t>Seguridad social:</t>
    </r>
    <r>
      <rPr>
        <i/>
        <sz val="8"/>
        <color theme="1"/>
        <rFont val="Arial"/>
        <family val="2"/>
      </rPr>
      <t xml:space="preserve"> se refiere al conjunto de mecanismos diseñados para garantizar los medios de subsistencia de los individuos y de sus familias ante eventualidades, como pueden ser accidentes o enfermedades, o ante circunstancias socialmente reconocidas, como la vejez y el embarazo.</t>
    </r>
  </si>
  <si>
    <r>
      <rPr>
        <b/>
        <i/>
        <sz val="8"/>
        <color theme="1"/>
        <rFont val="Arial"/>
        <family val="2"/>
      </rPr>
      <t>Vivienda digna y decorosa:</t>
    </r>
    <r>
      <rPr>
        <i/>
        <sz val="8"/>
        <color theme="1"/>
        <rFont val="Arial"/>
        <family val="2"/>
      </rPr>
      <t xml:space="preserve"> se refiere al derecho que incluye el acceso de todos los sectores de la población a una vivienda construida con materiales de calidad, en una ubicación segura y bien comunicada, que cuente con servicios públicos básicos y complementarios en la que sus habitantes tengan certeza jurídica de su tenencia.</t>
    </r>
  </si>
  <si>
    <r>
      <t xml:space="preserve">1.- Periodo de referencia de los datos: 
</t>
    </r>
    <r>
      <rPr>
        <b/>
        <i/>
        <sz val="8"/>
        <color theme="1"/>
        <rFont val="Arial"/>
        <family val="2"/>
      </rPr>
      <t>Durante el año:</t>
    </r>
    <r>
      <rPr>
        <i/>
        <sz val="8"/>
        <color theme="1"/>
        <rFont val="Arial"/>
        <family val="2"/>
      </rPr>
      <t xml:space="preserve"> la información se refiere a lo existente del 1 de enero al 31 de diciembre de 2022.
</t>
    </r>
    <r>
      <rPr>
        <b/>
        <i/>
        <sz val="8"/>
        <color theme="1"/>
        <rFont val="Arial"/>
        <family val="2"/>
      </rPr>
      <t>Al cierre del año:</t>
    </r>
    <r>
      <rPr>
        <i/>
        <sz val="8"/>
        <color theme="1"/>
        <rFont val="Arial"/>
        <family val="2"/>
      </rPr>
      <t xml:space="preserve"> la información se refiere a lo existente al 31 de diciembre de 2022.</t>
    </r>
  </si>
  <si>
    <t>En caso de tener algún comentario u observación al dato registrado en la respuesta de la presente pregunta, o los datos que derivan de la misma, favor de anotarlo en el siguiente espacio. De lo contrario, déjelo en blanco.</t>
  </si>
  <si>
    <t>(1 de 2)</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</si>
  <si>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</si>
  <si>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</si>
  <si>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</si>
  <si>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</si>
  <si>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</si>
  <si>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</si>
  <si>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</si>
  <si>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</si>
  <si>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</si>
  <si>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</si>
  <si>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</si>
  <si>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</si>
  <si>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</si>
  <si>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</si>
  <si>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</si>
  <si>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</si>
  <si>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</si>
  <si>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</si>
  <si>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</si>
  <si>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</si>
  <si>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</si>
  <si>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</si>
  <si>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</si>
  <si>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</si>
  <si>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</si>
  <si>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</si>
  <si>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</si>
  <si>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</si>
  <si>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</si>
  <si>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</si>
  <si>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</si>
  <si>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</si>
  <si>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</si>
  <si>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</si>
  <si>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</si>
  <si>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</si>
  <si>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</si>
  <si>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</si>
  <si>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</si>
  <si>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</si>
  <si>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</si>
  <si>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</si>
  <si>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</si>
  <si>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</si>
  <si>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</si>
  <si>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</si>
  <si>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</si>
  <si>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</si>
  <si>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</si>
  <si>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</si>
  <si>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</si>
  <si>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</si>
  <si>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</si>
  <si>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</si>
  <si>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</si>
  <si>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</si>
  <si>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</si>
  <si>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</si>
  <si>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</si>
  <si>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</si>
  <si>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</si>
  <si>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</si>
  <si>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</si>
  <si>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</si>
  <si>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</si>
  <si>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</si>
  <si>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</si>
  <si>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</si>
  <si>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</si>
  <si>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</si>
  <si>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</si>
  <si>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</si>
  <si>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</si>
  <si>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</si>
  <si>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</si>
  <si>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</si>
  <si>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</si>
  <si>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</si>
  <si>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</si>
  <si>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</si>
  <si>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</si>
  <si>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</si>
  <si>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</si>
  <si>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</si>
  <si>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</si>
  <si>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</si>
  <si>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</si>
  <si>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</si>
  <si>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</si>
  <si>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</si>
  <si>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</si>
  <si>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</si>
  <si>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</si>
  <si>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</si>
  <si>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</si>
  <si>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</si>
  <si>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</si>
  <si>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</si>
  <si>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</si>
  <si>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</si>
  <si>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</si>
  <si>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</si>
  <si>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</si>
  <si>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</si>
  <si>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</si>
  <si>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</si>
  <si>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</si>
  <si>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</si>
  <si>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</si>
  <si>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</si>
  <si>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</si>
  <si>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</si>
  <si>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</si>
  <si>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</si>
  <si>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</si>
  <si>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(2 de 2)</t>
  </si>
  <si>
    <r>
      <t xml:space="preserve">Tipo de apoyo entregado
</t>
    </r>
    <r>
      <rPr>
        <i/>
        <sz val="8"/>
        <color theme="1"/>
        <rFont val="Arial"/>
        <family val="2"/>
      </rPr>
      <t>(ver catálogo)</t>
    </r>
  </si>
  <si>
    <t>Alimentación nutritiva y de calidad</t>
  </si>
  <si>
    <t>Educación</t>
  </si>
  <si>
    <t>Medio ambiente sano</t>
  </si>
  <si>
    <t>No discriminación</t>
  </si>
  <si>
    <t>Salud</t>
  </si>
  <si>
    <t>Seguridad social</t>
  </si>
  <si>
    <t>Trabajo</t>
  </si>
  <si>
    <t>Vivienda digna y decorosa</t>
  </si>
  <si>
    <t>Catálogo de tipo de apoyo entregado</t>
  </si>
  <si>
    <t>Apoyo monetario</t>
  </si>
  <si>
    <t>Las cifras deben anotarse en pesos mexicanos (no debe agregar la frase “miles o millones de pesos”).</t>
  </si>
  <si>
    <t>Presupuesto ejercido</t>
  </si>
  <si>
    <t>No aplica</t>
  </si>
  <si>
    <t>Solicitudes de inscripción recibidas, según estatus</t>
  </si>
  <si>
    <t>Total</t>
  </si>
  <si>
    <t>Procedentes</t>
  </si>
  <si>
    <t>No procedentes</t>
  </si>
  <si>
    <r>
      <t xml:space="preserve">Pendientes
</t>
    </r>
    <r>
      <rPr>
        <i/>
        <sz val="8"/>
        <color theme="1"/>
        <rFont val="Arial"/>
        <family val="2"/>
      </rPr>
      <t>(de atención)</t>
    </r>
  </si>
  <si>
    <r>
      <t xml:space="preserve">Otro estatus
</t>
    </r>
    <r>
      <rPr>
        <i/>
        <sz val="8"/>
        <color theme="1"/>
        <rFont val="Arial"/>
        <family val="2"/>
      </rPr>
      <t>(especifique)</t>
    </r>
  </si>
  <si>
    <r>
      <t xml:space="preserve">Otro estatus:
</t>
    </r>
    <r>
      <rPr>
        <i/>
        <sz val="8"/>
        <color theme="1"/>
        <rFont val="Arial"/>
        <family val="2"/>
      </rPr>
      <t>(especifique)</t>
    </r>
  </si>
  <si>
    <t>Hombres</t>
  </si>
  <si>
    <t>Mujeres</t>
  </si>
  <si>
    <t>No identificado</t>
  </si>
  <si>
    <t>Personas adultas mayores</t>
  </si>
  <si>
    <t>Mixto</t>
  </si>
  <si>
    <t>Indique si al cierre del año 2022 la Administración Pública de su entidad federativa contaba con algún Padrón Único de Personas Beneficiarias. En caso afirmativo, especifique el lugar donde se encuentra disponible o, en su defecto, la no disponibilidad del mismo.</t>
  </si>
  <si>
    <r>
      <t xml:space="preserve">¿Contaba con algún Padrón Único de Personas Beneficiarias?
</t>
    </r>
    <r>
      <rPr>
        <i/>
        <sz val="8"/>
        <rFont val="Arial"/>
        <family val="2"/>
      </rPr>
      <t>(1. Sí / 2. En proceso de integración / 3. No / 9. No identificado)</t>
    </r>
  </si>
  <si>
    <t>En caso de que no haya contado con algún Padrón Único de Personas Beneficiarias, se haya encontrado en proceso de integración, o no cuente con información para determinarlo, indíquelo en la columna correspondiente conforme al catálogo respectivo y deje el resto de la fila en blanco.</t>
  </si>
  <si>
    <t>Informante complementario 2</t>
  </si>
  <si>
    <t>Informante complementario 1</t>
  </si>
  <si>
    <t>Informante básico</t>
  </si>
  <si>
    <t>Se refiere a las siglas con las que se identifica al Censo Nacional de Gobiernos Estatales 2023.</t>
  </si>
  <si>
    <t>CNGE 2023</t>
  </si>
  <si>
    <t>Se refiere a los derechos para el desarrollo social considerados en la Ley General de Desarrollo Social. Para efectos del presente censo, se consideran los siguientes:</t>
  </si>
  <si>
    <r>
      <rPr>
        <b/>
        <sz val="9"/>
        <color theme="1"/>
        <rFont val="Arial"/>
        <family val="2"/>
      </rPr>
      <t xml:space="preserve">Alimentación nutritiva y de calidad: </t>
    </r>
    <r>
      <rPr>
        <sz val="9"/>
        <color theme="1"/>
        <rFont val="Arial"/>
        <family val="2"/>
      </rPr>
      <t>se refiere a la satisfacción de las necesidades de dieta de las personas, teniendo en cuenta su edad, condiciones de vida, salud, ocupación, sexo, entre otras. Los alimentos deben ser seguros para el consumo humano y estar libres de sustancias nocivas, ser adecuados y culturalmente aceptables.</t>
    </r>
  </si>
  <si>
    <r>
      <rPr>
        <b/>
        <sz val="9"/>
        <color theme="1"/>
        <rFont val="Arial"/>
        <family val="2"/>
      </rPr>
      <t>Educación:</t>
    </r>
    <r>
      <rPr>
        <sz val="9"/>
        <color theme="1"/>
        <rFont val="Arial"/>
        <family val="2"/>
      </rPr>
      <t xml:space="preserve"> se refiere al derecho de las personas de recibir una educación inclusiva, pertinente y relevante que asegure los niveles educativos obligatorios, así como los aprendizajes y las capacidades que les permitan desarrollar su máximo potencial para una inserción adecuada a la vida social, o para continuar estudios postobligatorios.</t>
    </r>
  </si>
  <si>
    <r>
      <rPr>
        <b/>
        <sz val="9"/>
        <color theme="1"/>
        <rFont val="Arial"/>
        <family val="2"/>
      </rPr>
      <t>Medio ambiente sano:</t>
    </r>
    <r>
      <rPr>
        <sz val="9"/>
        <color theme="1"/>
        <rFont val="Arial"/>
        <family val="2"/>
      </rPr>
      <t xml:space="preserve"> se refiere al derecho colectivo que consiste en la conservación integral de los componentes bióticos y abióticos (entre los que se encuentran el agua, el aire, el suelo y la biodiversidad) del medio ambiente, en términos de su estabilidad, funcionalidad y salud, contribuyendo así al desarrollo y bienestar de las personas y de las futuras generaciones.</t>
    </r>
  </si>
  <si>
    <r>
      <rPr>
        <b/>
        <sz val="9"/>
        <color theme="1"/>
        <rFont val="Arial"/>
        <family val="2"/>
      </rPr>
      <t>No discriminación:</t>
    </r>
    <r>
      <rPr>
        <sz val="9"/>
        <color theme="1"/>
        <rFont val="Arial"/>
        <family val="2"/>
      </rPr>
      <t xml:space="preserve"> se refiere al derecho de toda persona a ser tratada sin que se restrinja, obstaculice, impida, menoscabe o anule el reconocimiento, goce o ejercicio de los derechos humanos y libertades.</t>
    </r>
  </si>
  <si>
    <r>
      <rPr>
        <b/>
        <sz val="9"/>
        <color theme="1"/>
        <rFont val="Arial"/>
        <family val="2"/>
      </rPr>
      <t>Salud:</t>
    </r>
    <r>
      <rPr>
        <sz val="9"/>
        <color theme="1"/>
        <rFont val="Arial"/>
        <family val="2"/>
      </rPr>
      <t xml:space="preserve"> se refiere al derecho de las personas al disfrute del nivel más alto de salud física, mental y social.</t>
    </r>
  </si>
  <si>
    <r>
      <rPr>
        <b/>
        <sz val="9"/>
        <color theme="1"/>
        <rFont val="Arial"/>
        <family val="2"/>
      </rPr>
      <t>Seguridad social:</t>
    </r>
    <r>
      <rPr>
        <sz val="9"/>
        <color theme="1"/>
        <rFont val="Arial"/>
        <family val="2"/>
      </rPr>
      <t xml:space="preserve"> se refiere al conjunto de mecanismos diseñados para garantizar los medios de subsistencia de los individuos y de sus familias ante eventualidades, como pueden ser accidentes o enfermedades, o ante circunstancias socialmente reconocidas, como la vejez y el embarazo.</t>
    </r>
  </si>
  <si>
    <r>
      <rPr>
        <b/>
        <sz val="9"/>
        <color theme="1"/>
        <rFont val="Arial"/>
        <family val="2"/>
      </rPr>
      <t>Vivienda digna y decorosa:</t>
    </r>
    <r>
      <rPr>
        <sz val="9"/>
        <color theme="1"/>
        <rFont val="Arial"/>
        <family val="2"/>
      </rPr>
      <t xml:space="preserve"> se refiere al derecho que incluye el acceso de todos los sectores de la población a una vivienda construida con materiales de calidad, en una ubicación segura y bien comunicada, que cuente con servicios públicos básicos y complementarios en la que sus habitantes tengan certeza jurídica de su tenencia.</t>
    </r>
  </si>
  <si>
    <t>Se refiere a la persona titular o servidora pública de la institución designada para proveer la información de la presente sección, y que tiene el carácter de figura responsable de validar y oficializar la información. Cuando menos, se encuentra en el segundo o tercer nivel jerárquico de la misma.</t>
  </si>
  <si>
    <t>Se refiere a la persona servidora pública que, por las funciones que tiene asignadas dentro de la institución, es la segunda principal productora y/o integradora de la información correspondiente a la presente sección y, cuando menos, se encuentra en el segundo o tercer nivel jerárquico de la misma.</t>
  </si>
  <si>
    <t>Padrón de personas beneficiarias</t>
  </si>
  <si>
    <t>Padrón Único de Personas Beneficiarias</t>
  </si>
  <si>
    <t>(Persona titular o servidora pública de la institución designada para proveer la información de la presente sección, y que tiene el carácter de figura responsable de validar y oficializar la información. Cuando menos, se encuentra en el segundo o tercer nivel jerárquico de la misma)</t>
  </si>
  <si>
    <t>FIRMA Y SELLO</t>
  </si>
  <si>
    <t>VoBo. a la información contenida en el presente cuestionario</t>
  </si>
  <si>
    <t>(Persona servidora pública que, por las funciones que tiene asignadas dentro de la institución, es la principal productora y/o integradora de la información correspondiente a la presente sección y, cuando menos, se encuentra en el segundo o tercer nivel jerárquico de la misma. Nota: en caso de no requerir al "Informante Complementario 1" deje las siguientes celdas en blanco)</t>
  </si>
  <si>
    <t>(Persona servidora pública que, por las funciones que tiene asignadas dentro de la institución, es la segunda principal productora y/o integradora de la información correspondiente a la presente sección y, cuando menos, se encuentra en el segundo o tercer nivel jerárquico de la misma. Nota: en caso de no requerir al "Informante Complementario 2" deje las siguientes celdas en blanco)</t>
  </si>
  <si>
    <t>Personas servidoras públicas que participaron en el llenado de la sección</t>
  </si>
  <si>
    <t>Título</t>
  </si>
  <si>
    <t>Licenciada</t>
  </si>
  <si>
    <t>Guadalupe</t>
  </si>
  <si>
    <t>Hernández</t>
  </si>
  <si>
    <t>García</t>
  </si>
  <si>
    <t>Se refiere a la persona servidora pública que, por las funciones que tiene asignadas dentro de la institución, es la principal productora y/o integradora de la información correspondiente a la presente sección y, cuando menos, se encuentra en el segundo o tercer nivel jerárquico de la misma.</t>
  </si>
  <si>
    <t>2.- Los catálogos utilizados en el presente cuestionario corresponden a denominaciones estándar, de tal forma que si el nombre de alguna categoría no coincide exactamente con la utilizada en su institución, debe registrar los datos en aquella que sea homóloga.</t>
  </si>
  <si>
    <t>3.- Debe considerar la información relacionada con los programas y acciones vinculadas con alguno de los derechos sociales o con la dimensión de bienestar económico que hayan sido operados por alguna de las instituciones de la Administración Pública Estatal y hayan ejercido, total o parcialmente, recursos públicos propios de la entidad federativa.</t>
  </si>
  <si>
    <t>8.- Con excepción de la existencia de instrucciones, variables y/o catálogos específicos que prevean alguna situación particular asociada a la información requerida, en caso de que determinada categoría no se encuentre prevista en su normatividad aplicable, anote "NA" (No aplica) en las celdas correspondientes.</t>
  </si>
  <si>
    <t>9.- Con excepción de la existencia de instrucciones, variables y/o catálogos específicos que prevean alguna situación particular asociada a la información requerida, en caso de que los registros con los que cuente no le permitan desglosar la información de acuerdo con los requerimientos solicitados, anote "NS" (No se sabe) en las celdas donde no disponga de información. En el recuadro para comentarios de cada pregunta debe proporcionar una justificación respecto del uso del "NS" en determinado reactivo.</t>
  </si>
  <si>
    <t xml:space="preserve">10.- No deje celdas en blanco, salvo en los casos en que la instrucción así lo solicite. </t>
  </si>
  <si>
    <r>
      <t>1.-</t>
    </r>
    <r>
      <rPr>
        <b/>
        <i/>
        <sz val="8"/>
        <rFont val="Arial"/>
        <family val="2"/>
      </rPr>
      <t xml:space="preserve"> Programas o acciones de desarrollo social: </t>
    </r>
    <r>
      <rPr>
        <i/>
        <sz val="8"/>
        <rFont val="Arial"/>
        <family val="2"/>
      </rPr>
      <t>se refiere a las intervenciones presupuestarias gubernamentales alineadas a alguno de los derechos sociales o dimensión de bienestar económico.</t>
    </r>
  </si>
  <si>
    <r>
      <t xml:space="preserve">1.- </t>
    </r>
    <r>
      <rPr>
        <b/>
        <i/>
        <sz val="8"/>
        <rFont val="Arial"/>
        <family val="2"/>
      </rPr>
      <t>Bienestar económico:</t>
    </r>
    <r>
      <rPr>
        <i/>
        <sz val="8"/>
        <rFont val="Arial"/>
        <family val="2"/>
      </rPr>
      <t xml:space="preserve"> se refiere a las acciones que permiten el fomento económico o mejorar las condiciones de las poblaciones vulnerables o en situaciones de bajo nivel de desarrollo social.</t>
    </r>
  </si>
  <si>
    <r>
      <t>2.-</t>
    </r>
    <r>
      <rPr>
        <b/>
        <i/>
        <sz val="8"/>
        <rFont val="Arial"/>
        <family val="2"/>
      </rPr>
      <t xml:space="preserve"> Derechos sociales:</t>
    </r>
    <r>
      <rPr>
        <i/>
        <sz val="8"/>
        <rFont val="Arial"/>
        <family val="2"/>
      </rPr>
      <t xml:space="preserve"> se refiere a los derechos para el desarrollo social considerados en la Ley General de Desarrollo Social. Para efectos del presente censo, se consideran los siguientes:</t>
    </r>
  </si>
  <si>
    <r>
      <rPr>
        <b/>
        <i/>
        <sz val="8"/>
        <color theme="1"/>
        <rFont val="Arial"/>
        <family val="2"/>
      </rPr>
      <t>Trabajo:</t>
    </r>
    <r>
      <rPr>
        <i/>
        <sz val="8"/>
        <color theme="1"/>
        <rFont val="Arial"/>
        <family val="2"/>
      </rPr>
      <t xml:space="preserve"> se refiere al derecho de las personas a un trabajo donde se respete la dignidad humana y se perciba un salario remunerado, en el cual se cuente con condiciones óptimas de seguridad e higiene, se reciba capacitación continua y se respeten los derechos colectivos como persona trabajadora.</t>
    </r>
  </si>
  <si>
    <r>
      <t xml:space="preserve">3.- </t>
    </r>
    <r>
      <rPr>
        <b/>
        <i/>
        <sz val="8"/>
        <rFont val="Arial"/>
        <family val="2"/>
      </rPr>
      <t>Padrón de personas beneficiarias:</t>
    </r>
    <r>
      <rPr>
        <i/>
        <sz val="8"/>
        <rFont val="Arial"/>
        <family val="2"/>
      </rPr>
      <t xml:space="preserve"> se refiere a la relación oficial de las personas, instituciones y organismos, según corresponda, que reciben los beneficios de un programa o acción de desarrollo social, cuyo perfil socioeconómico se especifica conforme a la normativa correspondiente.</t>
    </r>
  </si>
  <si>
    <r>
      <t xml:space="preserve">4.- </t>
    </r>
    <r>
      <rPr>
        <b/>
        <i/>
        <sz val="8"/>
        <rFont val="Arial"/>
        <family val="2"/>
      </rPr>
      <t>Padrón Único de Personas Beneficiarias:</t>
    </r>
    <r>
      <rPr>
        <i/>
        <sz val="8"/>
        <rFont val="Arial"/>
        <family val="2"/>
      </rPr>
      <t xml:space="preserve"> se refiere a la herramienta que contiene la relación de las personas beneficiarias de cada uno de los programas o acciones de desarrollo social operados.</t>
    </r>
  </si>
  <si>
    <r>
      <t>5.-</t>
    </r>
    <r>
      <rPr>
        <b/>
        <i/>
        <sz val="8"/>
        <rFont val="Arial"/>
        <family val="2"/>
      </rPr>
      <t xml:space="preserve"> Reglas de operación u homólogas:</t>
    </r>
    <r>
      <rPr>
        <i/>
        <sz val="8"/>
        <rFont val="Arial"/>
        <family val="2"/>
      </rPr>
      <t xml:space="preserve"> se refiere al conjunto de disposiciones que precisan la forma de operar de un programa o acción de desarrollo social, con el propósito de lograr los niveles esperados de eficacia, eficiencia, equidad y transparencia.</t>
    </r>
  </si>
  <si>
    <t>Indique si durante el año 2022 la Administración Pública de su entidad federativa operó algún programa o acción de desarrollo social. En caso afirmativo, anote el total de programas o acciones de desarrollo social operados.</t>
  </si>
  <si>
    <t>En caso de que no haya operado algún programa o acción de desarrollo social, o no cuente con información para determinarlo, indíquelo en la columna correspondiente conforme al catálogo respectivo y deje el resto de la fila en blanco.</t>
  </si>
  <si>
    <r>
      <t xml:space="preserve">¿Operó algún programa o acción de desarrollo social?
</t>
    </r>
    <r>
      <rPr>
        <i/>
        <sz val="8"/>
        <rFont val="Arial"/>
        <family val="2"/>
      </rPr>
      <t>(1. Sí / 2. No / 9. No identificado)</t>
    </r>
  </si>
  <si>
    <t>Programas o acciones de desarrollo social operados</t>
  </si>
  <si>
    <t>La cantidad de programas o acciones de desarrollo social que registre debe ser igual a la cantidad reportada como respuesta en la columna "Programas o acciones de desarrollo social operados" de la pregunta anterior.</t>
  </si>
  <si>
    <t>El nombre de los programas o acciones de desarrollo social debe registrarse en mayúsculas, sin comillas ni signos de acentuación, puntuación, paréntesis y abreviaturas.</t>
  </si>
  <si>
    <t>En caso de que derivado de la naturaleza presupuestaria de determinado programa o acción de desarrollo social la opción contenida en la columna "Presupuesto ejercido" no le aplique, anote "NA" (No aplica) en la celda correspondiente y deje el resto de la fila en blanco.</t>
  </si>
  <si>
    <t>Nombre de los programas o acciones de desarrollo social</t>
  </si>
  <si>
    <r>
      <t xml:space="preserve">¿Se ejercieron total o parcialmente recursos públicos propios de la entidad federativa?
</t>
    </r>
    <r>
      <rPr>
        <i/>
        <sz val="8"/>
        <color theme="1"/>
        <rFont val="Arial"/>
        <family val="2"/>
      </rPr>
      <t>(1. Sí / 2. No / 9. No identificado)</t>
    </r>
  </si>
  <si>
    <t>Indique, por cada uno de los programas o acciones de desarrollo social operados durante el año 2022 por la Administración Pública de su entidad federativa, si contó con reglas de operación u homólogas, así como con algún padrón de personas beneficiarias. Asimismo, señale el derecho social o dimensión de bienestar económico directo y, de ser el caso, el o los derechos sociales o dimensión de bienestar económico indirectos, el ámbito de atención, así como el tipo de apoyo entregado; utilizando para tal efecto los catálogos que se presentan en la parte inferior de la siguiente tabla.</t>
  </si>
  <si>
    <t>Para cada programa o acción de desarrollo social, en caso de que derivado de su naturaleza u objetivo no le aplique el hecho de contar con algún padrón de personas beneficiarias, seleccione el código "8" (No aplica) en la columna correspondiente.</t>
  </si>
  <si>
    <t xml:space="preserve">En caso de que determinado programa o acción de desarrollo social haya atendido dos o más derechos sociales o dimensión de bienestar económico, en la columna "Directo" debe registrar el código del derecho social o dimensión de bienestar económico que haya atendido de forma directa y/o se encuentre de forma explícita en su objetivo principal; mientras que el resto debe registrarlos en las columnas "Indirecto(s)", iniciando de izquierda a derecha. </t>
  </si>
  <si>
    <t>Para cada programa o acción de desarrollo social, seleccione con una "X" el o los tipos de apoyo entregados que correspondan.</t>
  </si>
  <si>
    <t>Para cada programa o acción de desarrollo social, en caso de que seleccione el código "99" en el apartado "Tipo de apoyo entregado", no puede seleccionar otro código en dicho apartado.</t>
  </si>
  <si>
    <t>En caso de que seleccione el código "15" en el apartado "Tipo de apoyo entregado", debe anotar el nombre de dicho(s) tipo(s) de apoyo(s) en el recuadro destinado para tal efecto que se encuentra al final de la tabla de respuesta.</t>
  </si>
  <si>
    <r>
      <rPr>
        <b/>
        <sz val="9"/>
        <rFont val="Arial"/>
        <family val="2"/>
      </rPr>
      <t>¿Contó con reglas de operación u homólogas?</t>
    </r>
    <r>
      <rPr>
        <sz val="9"/>
        <rFont val="Arial"/>
        <family val="2"/>
      </rPr>
      <t xml:space="preserve">
</t>
    </r>
    <r>
      <rPr>
        <i/>
        <sz val="8"/>
        <rFont val="Arial"/>
        <family val="2"/>
      </rPr>
      <t>(1. Sí / 2. En proceso de integración / 3. No / 9. No identificado)</t>
    </r>
  </si>
  <si>
    <r>
      <rPr>
        <b/>
        <sz val="9"/>
        <rFont val="Arial"/>
        <family val="2"/>
      </rPr>
      <t>¿Contó con algún padrón de personas beneficiarias?</t>
    </r>
    <r>
      <rPr>
        <sz val="9"/>
        <rFont val="Arial"/>
        <family val="2"/>
      </rPr>
      <t xml:space="preserve">
</t>
    </r>
    <r>
      <rPr>
        <i/>
        <sz val="8"/>
        <rFont val="Arial"/>
        <family val="2"/>
      </rPr>
      <t>(1. Sí / 2. En proceso de integración / 3. No / 8. No aplica / 9. No identificado)</t>
    </r>
  </si>
  <si>
    <r>
      <t xml:space="preserve">Derechos sociales y dimensión de bienestar económico
</t>
    </r>
    <r>
      <rPr>
        <i/>
        <sz val="8"/>
        <rFont val="Arial"/>
        <family val="2"/>
      </rPr>
      <t>(ver catálogo)</t>
    </r>
  </si>
  <si>
    <r>
      <t xml:space="preserve">Ámbito de atención
</t>
    </r>
    <r>
      <rPr>
        <i/>
        <sz val="8"/>
        <rFont val="Arial"/>
        <family val="2"/>
      </rPr>
      <t>(ver catálogo)</t>
    </r>
  </si>
  <si>
    <t>Directo</t>
  </si>
  <si>
    <t>Indirecto(s)</t>
  </si>
  <si>
    <r>
      <t xml:space="preserve">Otro tipo de apoyo:
</t>
    </r>
    <r>
      <rPr>
        <i/>
        <sz val="8"/>
        <color theme="1"/>
        <rFont val="Arial"/>
        <family val="2"/>
      </rPr>
      <t>(especifique)</t>
    </r>
  </si>
  <si>
    <t>Catálogo de derechos sociales y dimensión de bienestar económico</t>
  </si>
  <si>
    <t>Bienestar económico</t>
  </si>
  <si>
    <t>Abasto de canasta básica o alimentos</t>
  </si>
  <si>
    <t>Actividades culturales, deportivas o recreativas</t>
  </si>
  <si>
    <r>
      <t xml:space="preserve">Apoyo para la investigación y desarrollo </t>
    </r>
    <r>
      <rPr>
        <i/>
        <sz val="8"/>
        <rFont val="Arial"/>
        <family val="2"/>
      </rPr>
      <t>(no monetario)</t>
    </r>
  </si>
  <si>
    <t>Asesoría técnica o jurídica</t>
  </si>
  <si>
    <r>
      <t xml:space="preserve">Becas </t>
    </r>
    <r>
      <rPr>
        <i/>
        <sz val="8"/>
        <rFont val="Arial"/>
        <family val="2"/>
      </rPr>
      <t>(no monetarias)</t>
    </r>
  </si>
  <si>
    <t>Capacitación</t>
  </si>
  <si>
    <t>Certificaciones</t>
  </si>
  <si>
    <t>Equipamiento o insumos</t>
  </si>
  <si>
    <t>Infraestructura social básica</t>
  </si>
  <si>
    <r>
      <t xml:space="preserve">Servicios de atención y cuidados </t>
    </r>
    <r>
      <rPr>
        <i/>
        <sz val="8"/>
        <rFont val="Arial"/>
        <family val="2"/>
      </rPr>
      <t>(estancias infantiles, guarderías, centros de descanso para personas adultas mayores)</t>
    </r>
    <r>
      <rPr>
        <sz val="9"/>
        <rFont val="Arial"/>
        <family val="2"/>
      </rPr>
      <t>, albergues o refugios</t>
    </r>
  </si>
  <si>
    <t>Servicios de inspección y vigilancia</t>
  </si>
  <si>
    <r>
      <t xml:space="preserve">Servicios de salud </t>
    </r>
    <r>
      <rPr>
        <i/>
        <sz val="8"/>
        <rFont val="Arial"/>
        <family val="2"/>
      </rPr>
      <t>(incluye atención médica general, especializada, preventiva y medicamentos)</t>
    </r>
  </si>
  <si>
    <t>Servicios educativos</t>
  </si>
  <si>
    <r>
      <t xml:space="preserve">Otro tipo de apoyo </t>
    </r>
    <r>
      <rPr>
        <i/>
        <sz val="8"/>
        <rFont val="Arial"/>
        <family val="2"/>
      </rPr>
      <t>(especifique)</t>
    </r>
  </si>
  <si>
    <t>Catálogo de ámbito de atención</t>
  </si>
  <si>
    <t>Urbano</t>
  </si>
  <si>
    <t>Rural</t>
  </si>
  <si>
    <t>En caso de que haya contado con algún Padrón Único de Personas Beneficiarias, pero este no se encuentre disponible en línea, en la columna "Sitio donde se encuentra disponible (URL)" anote "NA" (No aplica).</t>
  </si>
  <si>
    <t>En caso de que seleccione el código "3" o "9" en la columna "¿Contaba con algún Padrón Único de Personas Beneficiarias?", explique dicha situación en el recuadro que se encuentra en la parte inferior de la tabla de respuesta.</t>
  </si>
  <si>
    <t>Sitio donde se encuentra disponible (URL)</t>
  </si>
  <si>
    <t xml:space="preserve">Para cada programa o acción de desarrollo social, en caso de que derivado de su naturaleza u objetivo no le aplique el hecho de recibir solicitudes de inscripción, anote una "X" en la columna "No aplica" y deje el resto de la fila en blanco. </t>
  </si>
  <si>
    <t>En caso de que registre algún valor numérico mayor a cero en la columna "Otro estatus", debe anotar el nombre de dicho(s) estatus en el recuadro destinado para tal efecto que se encuentra al final de la tabla de respuesta.</t>
  </si>
  <si>
    <r>
      <t>2.-</t>
    </r>
    <r>
      <rPr>
        <b/>
        <i/>
        <sz val="8"/>
        <rFont val="Arial"/>
        <family val="2"/>
      </rPr>
      <t xml:space="preserve"> Población atendida:</t>
    </r>
    <r>
      <rPr>
        <i/>
        <sz val="8"/>
        <rFont val="Arial"/>
        <family val="2"/>
      </rPr>
      <t xml:space="preserve"> se refiere a la población beneficiada por un programa o acción de desarrollo social durante un ejercicio fiscal.</t>
    </r>
  </si>
  <si>
    <t>Señale, por cada uno de los programas o acciones de desarrollo social operados por la Administración Pública de su entidad federativa, el tipo de población atendida, y anote, por cada uno de estos tipos, la cantidad de población atendida durante el año 2022. Asimismo, señale los grupos sociales en situación de vulnerabilidad beneficiados; utilizando para tal efecto el catálogo que se presenta en la parte inferior de la siguiente tabla.</t>
  </si>
  <si>
    <t xml:space="preserve">Para cada programa o acción de desarrollo social, en caso de que derivado de su naturaleza u objetivo no haya llevado registro de la población atendida, anote una "X" en la columna "No aplica" y deje el resto de la fila en blanco. </t>
  </si>
  <si>
    <t>La categoría "Territorial" del catálogo de tipo de población atendida hace referencia a zonas de atención prioritaria, localidades, hectáreas, etc.</t>
  </si>
  <si>
    <t>Para cada programa o acción de desarrollo social, en el apartado "Tipo de población atendida" seleccione con una "X" la o las columnas que correspondan.</t>
  </si>
  <si>
    <t>Para cada programa o acción de desarrollo social, en caso de que seleccione la columna "No identificado" en el apartado "Tipo de población atendida", no puede seleccionar otra columna en dicho apartado.</t>
  </si>
  <si>
    <t xml:space="preserve">Para cada programa o acción de desarrollo social, en caso de que en el apartado "Tipo de población atendida" no haya anotado una "X" para determinado tipo de población atendida, no puede registrar información para el mismo en la columna correspondiente del apartado "Cantidad de población atendida". </t>
  </si>
  <si>
    <t>Para cada programa o acción de desarrollo social, en caso de que no seleccione la columna "Hombres" o "Mujeres" en el apartado "Tipo de población atendida", no puede registrar información en el apartado "Grupos sociales en situación de vulnerabilidad beneficiados".</t>
  </si>
  <si>
    <t>Para cada programa o acción de desarrollo social, seleccione con una "X" el o los grupos sociales en situación de vulnerabilidad beneficiados que correspondan.</t>
  </si>
  <si>
    <t>Para cada programa o acción de desarrollo social, en caso de que seleccione el código "21" o "99" en el apartado "Grupos sociales en situación de vulnerabilidad beneficiados", no puede seleccionar otro código en dicho apartado.</t>
  </si>
  <si>
    <t>En caso de que seleccione la columna "Otro tipo de población" en el apartado "Tipo de población atendida", debe anotar el nombre de dicho(s) tipo(s) de población en el recuadro destinado para tal efecto que se encuentra al final de la tabla de respuesta.</t>
  </si>
  <si>
    <t>En caso de que registre algún valor numérico mayor a cero en la columna "Territorial" del apartado "Cantidad de población atendida", debe especificar la unidad de medida de dicha(s) población(es) en el recuadro destinado para tal efecto que se encuentra al final de la tabla de respuesta.</t>
  </si>
  <si>
    <t>En caso de que seleccione el código "20" en el apartado "Grupos sociales en situación de vulnerabilidad beneficiados", debe anotar el nombre de dicho(s) grupo(s) vulnerable(s) en el recuadro destinado para tal efecto que se encuentra al final de la tabla de respuesta.</t>
  </si>
  <si>
    <t>Tipo de población atendida</t>
  </si>
  <si>
    <t>Cantidad de población atendida</t>
  </si>
  <si>
    <t xml:space="preserve">Personas morales </t>
  </si>
  <si>
    <t>Territorial</t>
  </si>
  <si>
    <r>
      <t xml:space="preserve">Otro tipo de población </t>
    </r>
    <r>
      <rPr>
        <i/>
        <sz val="8"/>
        <color theme="1"/>
        <rFont val="Arial"/>
        <family val="2"/>
      </rPr>
      <t>(especifique)</t>
    </r>
  </si>
  <si>
    <r>
      <t xml:space="preserve">Territorial </t>
    </r>
    <r>
      <rPr>
        <i/>
        <sz val="8"/>
        <color theme="1"/>
        <rFont val="Arial"/>
        <family val="2"/>
      </rPr>
      <t>(especifique)</t>
    </r>
  </si>
  <si>
    <t>Otro tipo de población</t>
  </si>
  <si>
    <r>
      <t xml:space="preserve">Grupos sociales en situación de vulnerabilidad beneficiados
</t>
    </r>
    <r>
      <rPr>
        <i/>
        <sz val="8"/>
        <color theme="1"/>
        <rFont val="Arial"/>
        <family val="2"/>
      </rPr>
      <t>(ver catálogo)</t>
    </r>
  </si>
  <si>
    <r>
      <t xml:space="preserve">Otro tipo de población:
</t>
    </r>
    <r>
      <rPr>
        <i/>
        <sz val="8"/>
        <color theme="1"/>
        <rFont val="Arial"/>
        <family val="2"/>
      </rPr>
      <t>(especifique)</t>
    </r>
  </si>
  <si>
    <r>
      <t xml:space="preserve">Territorial:
</t>
    </r>
    <r>
      <rPr>
        <i/>
        <sz val="8"/>
        <color theme="1"/>
        <rFont val="Arial"/>
        <family val="2"/>
      </rPr>
      <t>(especifique)</t>
    </r>
  </si>
  <si>
    <r>
      <t xml:space="preserve">Otro grupo vulnerable:
</t>
    </r>
    <r>
      <rPr>
        <i/>
        <sz val="8"/>
        <color theme="1"/>
        <rFont val="Arial"/>
        <family val="2"/>
      </rPr>
      <t>(especifique)</t>
    </r>
  </si>
  <si>
    <t>Catálogo de grupos sociales en situación de vulnerabilidad beneficiados</t>
  </si>
  <si>
    <t>Niñas, niños y adolescentes</t>
  </si>
  <si>
    <t>Juventudes</t>
  </si>
  <si>
    <t>Personas con discapacidad</t>
  </si>
  <si>
    <t>Población en contexto de movilidad</t>
  </si>
  <si>
    <t>Población afromexicana y afrodescendiente</t>
  </si>
  <si>
    <t>Población de la diversidad sexual</t>
  </si>
  <si>
    <t>Personas que viven con VIH</t>
  </si>
  <si>
    <t>Personas que viven con adicciones</t>
  </si>
  <si>
    <t>Población en situación de pobreza</t>
  </si>
  <si>
    <t>Personas en situación de calle</t>
  </si>
  <si>
    <t>Personas periodistas</t>
  </si>
  <si>
    <t>Personas defensoras civiles de Derechos Humanos</t>
  </si>
  <si>
    <t>Personas sindicalistas</t>
  </si>
  <si>
    <r>
      <t xml:space="preserve">Personas privadas de la libertad </t>
    </r>
    <r>
      <rPr>
        <i/>
        <sz val="8"/>
        <rFont val="Arial"/>
        <family val="2"/>
      </rPr>
      <t>(población en reclusión y menores infractores)</t>
    </r>
  </si>
  <si>
    <t>Víctimas de delitos</t>
  </si>
  <si>
    <t>Minorías religiosas</t>
  </si>
  <si>
    <t>Pueblos y comunidades indígenas</t>
  </si>
  <si>
    <t>Pueblos y barrios originarios</t>
  </si>
  <si>
    <r>
      <t xml:space="preserve">Otro grupo vulnerable </t>
    </r>
    <r>
      <rPr>
        <i/>
        <sz val="8"/>
        <rFont val="Arial"/>
        <family val="2"/>
      </rPr>
      <t>(especifique)</t>
    </r>
  </si>
  <si>
    <t>Ninguno</t>
  </si>
  <si>
    <t>Se refiere a las intervenciones presupuestarias gubernamentales alineadas a alguno de los derechos sociales o dimensión de bienestar económico.</t>
  </si>
  <si>
    <t>Se refiere a las acciones que permiten el fomento económico o mejorar las condiciones de las poblaciones vulnerables o en situaciones de bajo nivel de desarrollo social.</t>
  </si>
  <si>
    <t>Derechos sociales</t>
  </si>
  <si>
    <r>
      <rPr>
        <b/>
        <sz val="9"/>
        <color theme="1"/>
        <rFont val="Arial"/>
        <family val="2"/>
      </rPr>
      <t>Trabajo:</t>
    </r>
    <r>
      <rPr>
        <sz val="9"/>
        <color theme="1"/>
        <rFont val="Arial"/>
        <family val="2"/>
      </rPr>
      <t xml:space="preserve"> se refiere al derecho de las personas a un trabajo donde se respete la dignidad humana y se perciba un salario remunerado, en el cual se cuente con condiciones óptimas de seguridad e higiene, se reciba capacitación continua y se respeten los derechos colectivos como persona trabajadora.</t>
    </r>
  </si>
  <si>
    <t>Se refiere a la relación oficial de las personas, instituciones y organismos, según corresponda, que reciben los beneficios de un programa o acción de desarrollo social, cuyo perfil socioeconómico se especifica conforme a la normativa correspondiente.</t>
  </si>
  <si>
    <t>Se refiere a la herramienta que contiene la relación de las personas beneficiarias de cada uno de los programas o acciones de desarrollo social operados.</t>
  </si>
  <si>
    <t>Programas o acciones de desarrollo social</t>
  </si>
  <si>
    <t>Reglas de operación u homólogas</t>
  </si>
  <si>
    <t>Se refiere al conjunto de disposiciones que precisan la forma de operar de un programa o acción de desarrollo social, con el propósito de lograr los niveles esperados de eficacia, eficiencia, equidad y transparencia.</t>
  </si>
  <si>
    <t>Grupos sociales en situación de vulnerabilidad</t>
  </si>
  <si>
    <t>Se refiere a aquellos núcleos de población y/o personas que, por diferentes factores o la combinación de ellos, enfrentan situaciones de riesgo o discriminación que les impiden ejercer sus derechos humanos en igualdad de condiciones; por lo que requieren de la atención e implementación de acciones, medidas y políticas por parte de las autoridades competentes.</t>
  </si>
  <si>
    <t>Población atendida</t>
  </si>
  <si>
    <t>Se refiere a la población beneficiada por un programa o acción de desarrollo social durante un ejercicio fiscal.</t>
  </si>
  <si>
    <t xml:space="preserve">Para cada programa o acción de desarrollo social, en el apartado "Cantidad de población atendida" anote, según el tipo de población atendida seleccionado con anterioridad, la cantidad de población atendida durante el año 2022. Por ejemplo: en caso de que el programa o acción de desarrollo social haya atendido 500 mujeres, en la columna "Mujeres" del apartado "Cantidad de población atendida" anote 500. </t>
  </si>
  <si>
    <t>.</t>
  </si>
  <si>
    <t>El Subsistema Nacional de Información de Gobierno, Seguridad Pública e Impartición de Justicia (SNIGSPIJ) fue creado mediante acuerdo de la Junta de Gobierno del INEGI el 8 de diciembre de 2008, quedando establecido como el cuarto Subsistema Nacional de Información según los artículos 17 y 28 bis de la Ley del SNIEG.</t>
  </si>
  <si>
    <r>
      <t xml:space="preserve">Posteriormente, en 2011 se realizó el segundo levantamiento de este programa estadístico bajo la denominación de </t>
    </r>
    <r>
      <rPr>
        <i/>
        <sz val="9"/>
        <rFont val="Arial"/>
        <family val="2"/>
      </rPr>
      <t>Censo Nacional de Gobierno 2011. Poder Ejecutivo Estatal (CNG 2011 PEE)</t>
    </r>
    <r>
      <rPr>
        <sz val="9"/>
        <rFont val="Arial"/>
        <family val="2"/>
      </rPr>
      <t xml:space="preserve">. El 20 de diciembre de ese mismo año se publicó en el Diario Oficial de la Federación el acuerdo por el cual la Junta de Gobierno del INEGI determinó como Información de Interés Nacional (IIN) los datos generados por este programa, otorgándoles el carácter de oficiales y de uso obligatorio para la Federación, las entidades federativas, el Distrito Federal (ahora Ciudad de México) y los municipios, siendo a partir de ese momento que se institucionalizó como </t>
    </r>
    <r>
      <rPr>
        <i/>
        <sz val="9"/>
        <rFont val="Arial"/>
        <family val="2"/>
      </rPr>
      <t xml:space="preserve">Censo Nacional de Gobierno, Seguridad Pública y Sistema Penitenciario Estatales, </t>
    </r>
    <r>
      <rPr>
        <sz val="9"/>
        <rFont val="Arial"/>
        <family val="2"/>
      </rPr>
      <t>por lo que dicha edición (con información 2010) se publicó con la denominación de IIN.</t>
    </r>
  </si>
  <si>
    <r>
      <rPr>
        <b/>
        <sz val="9"/>
        <rFont val="Arial"/>
        <family val="2"/>
      </rPr>
      <t>Presentación.</t>
    </r>
    <r>
      <rPr>
        <sz val="9"/>
        <rFont val="Arial"/>
        <family val="2"/>
      </rPr>
      <t xml:space="preserve"> Contiene la introducción general y antecedentes del censo, así como las instrucciones generales para la entrega formal del presente instrumento de captación.</t>
    </r>
  </si>
  <si>
    <r>
      <rPr>
        <b/>
        <sz val="9"/>
        <rFont val="Arial"/>
        <family val="2"/>
      </rPr>
      <t xml:space="preserve">Informantes. </t>
    </r>
    <r>
      <rPr>
        <sz val="9"/>
        <rFont val="Arial"/>
        <family val="2"/>
      </rPr>
      <t>En este apartado se recaba información sobre las personas servidoras públicas designadas por las Unidades del Estado como responsables de recopilar, integrar y entregar la información requerida en el cuestionario.</t>
    </r>
  </si>
  <si>
    <r>
      <rPr>
        <b/>
        <sz val="9"/>
        <rFont val="Arial"/>
        <family val="2"/>
      </rPr>
      <t xml:space="preserve">Participantes. </t>
    </r>
    <r>
      <rPr>
        <sz val="9"/>
        <rFont val="Arial"/>
        <family val="2"/>
      </rPr>
      <t xml:space="preserve">Presenta un espacio destinado a la identificación de las personas servidoras públicas que participaron en el llenado de cada módulo y/o sección, según corresponda. </t>
    </r>
  </si>
  <si>
    <r>
      <rPr>
        <b/>
        <sz val="9"/>
        <rFont val="Arial"/>
        <family val="2"/>
      </rPr>
      <t>Cuestionario.</t>
    </r>
    <r>
      <rPr>
        <sz val="9"/>
        <rFont val="Arial"/>
        <family val="2"/>
      </rPr>
      <t xml:space="preserve"> Se integra por cada una de las preguntas destinadas a generar información estadística sobre los aspectos que conforman la estructura temática del presente programa. Con la finalidad de facilitar la ubicación de los temas contenidos, la versión electrónica del mismo se ha dividido en tantas pestañas como secciones son requeridas.</t>
    </r>
  </si>
  <si>
    <r>
      <rPr>
        <b/>
        <sz val="9"/>
        <rFont val="Arial"/>
        <family val="2"/>
      </rPr>
      <t>Glosario.</t>
    </r>
    <r>
      <rPr>
        <sz val="9"/>
        <rFont val="Arial"/>
        <family val="2"/>
      </rPr>
      <t xml:space="preserve"> Contiene un listado de conceptos y definiciones que se consideran relevantes para el llenado del cuestionario.</t>
    </r>
  </si>
  <si>
    <r>
      <t xml:space="preserve">Considerando la relevancia y diversidad de la información solicitada a través del cuestionario, es necesario que los informantes responsables de su llenado sean personas funcionarias públicas que, por sus atribuciones y actividades cotidianas, cuenten con la información adecuada y necesaria. A efecto de facilitar la recolección de la información solicitada, las personas responsables del llenado del cuestionario pueden auxiliarse de las personas servidoras públicas que integran sus equipos de trabajo. Cuando esto suceda, se solicita que registren sus datos en el apartado </t>
    </r>
    <r>
      <rPr>
        <i/>
        <sz val="9"/>
        <rFont val="Arial"/>
        <family val="2"/>
      </rPr>
      <t>Participantes</t>
    </r>
    <r>
      <rPr>
        <sz val="9"/>
        <rFont val="Arial"/>
        <family val="2"/>
      </rPr>
      <t>.</t>
    </r>
  </si>
  <si>
    <t>Las personas servidoras públicas que se establecen como informantes deberán validar y formalizar la entrega de la información proporcionada, ello mediante el estampado de su firma en la portada de cada módulo o sección, así como del sello de la institución que representan. Cabe destacar que la información recabada mediante el censo, una vez recibida con la firma de la o las personas servidoras públicas responsables y sello de la institución, será considerada como información oficial en términos de lo establecido en la Ley del SNIEG.</t>
  </si>
  <si>
    <t>El INEGI pondrá a disposición de la sociedad la información de este programa de forma gratuita a través del Servicio Público de Información, además de poder consultarse y descargarse de forma electrónica en el portal del Instituto.</t>
  </si>
  <si>
    <t>La entrega de información deberá hacerse a través del Departamento de Estadísticas de Gobierno de la Coordinación Estatal del INEGI en su entidad federativa, quien se acercará a los equipos de trabajo designados por la persona titular y/o servidora pública responsable para el llenado del cuestionario, con el objetivo de organizar los trabajos y recuperar la información requerida.</t>
  </si>
  <si>
    <r>
      <t xml:space="preserve">Una </t>
    </r>
    <r>
      <rPr>
        <b/>
        <sz val="9"/>
        <color theme="1"/>
        <rFont val="Arial"/>
        <family val="2"/>
      </rPr>
      <t>primera versión completa de la información</t>
    </r>
    <r>
      <rPr>
        <sz val="9"/>
        <color theme="1"/>
        <rFont val="Arial"/>
        <family val="2"/>
      </rPr>
      <t xml:space="preserve">, considerada como </t>
    </r>
    <r>
      <rPr>
        <b/>
        <sz val="9"/>
        <color theme="1"/>
        <rFont val="Arial"/>
        <family val="2"/>
      </rPr>
      <t>preliminar</t>
    </r>
    <r>
      <rPr>
        <sz val="9"/>
        <color theme="1"/>
        <rFont val="Arial"/>
        <family val="2"/>
      </rPr>
      <t>, tendrá un proceso de revisión y validación por parte del personal del INEGI en la Coordinación Estatal, con base en los criterios establecidos. Una vez concluida, el cuestionario será devuelto a la persona servidora pública responsable del llenado en la institución informante, a efecto de notificarle los resultados de la revisión y los ajustes o aclaraciones de información que, de ser procedentes, deberán atenderse. En caso de no presentar observaciones, será remitido a las Oficinas Centrales del INEGI para una verificación y revisión central.</t>
    </r>
  </si>
  <si>
    <r>
      <t xml:space="preserve">Si la verificación y revisión central arroja observaciones o solicitud de aclaración de información, el cuestionario será devuelto a la Coordinación Estatal para la atención o justificación de estas situaciones con la institución informante. En caso de que no existan observaciones o estas sean debidamente atendidas, se procederá con la </t>
    </r>
    <r>
      <rPr>
        <b/>
        <sz val="9"/>
        <color theme="1"/>
        <rFont val="Arial"/>
        <family val="2"/>
      </rPr>
      <t>liberación del cuestionario como versión definitiva</t>
    </r>
    <r>
      <rPr>
        <sz val="9"/>
        <color theme="1"/>
        <rFont val="Arial"/>
        <family val="2"/>
      </rPr>
      <t>, para que se proceda con la impresión y formalización de la información plasmada, mediante la firma y sello del instrumento físico por parte del informante básico e informantes complementarios.</t>
    </r>
  </si>
  <si>
    <r>
      <t xml:space="preserve">En este sentido, una vez completado el llenado de este instrumento, deberá enviarse en versión preliminar a la dirección electrónica de la Jefa o el Jefe de Departamento de Estadísticas de Gobierno (JDEG) de la Coordinación Estatal del INEGI: </t>
    </r>
    <r>
      <rPr>
        <b/>
        <sz val="9"/>
        <rFont val="Arial"/>
        <family val="2"/>
      </rPr>
      <t>xxxxxxxxx@inegi.org.mx</t>
    </r>
  </si>
  <si>
    <t>A efecto de llevar a cabo la revisión y validación del cuestionario, en la siguiente tabla se detallan los periodos en los que se realizarán las actividades en cada entidad federativa:</t>
  </si>
  <si>
    <t>Una vez que el archivo electrónico esté impreso y firmado, se llevará a cabo la entrega de la versión definitiva del cuestionario vía electrónica y de manera física, para lo cual se tomará en cuenta lo siguiente:</t>
  </si>
  <si>
    <r>
      <t xml:space="preserve">La versión definitiva del cuestionario en su versión electrónica deberá ser la misma que se entregue en versión física, de conformidad con las instrucciones correspondientes. Dicha entrega deberá realizarse en la dirección electrónica siguiente: </t>
    </r>
    <r>
      <rPr>
        <b/>
        <sz val="9"/>
        <rFont val="Arial"/>
        <family val="2"/>
      </rPr>
      <t>xxxxxxxxx@inegi.org.mx</t>
    </r>
  </si>
  <si>
    <t xml:space="preserve">La versión impresa, con las firmas correspondientes, deberá entregarse en la Coordinación Estatal del INEGI con los siguientes datos: 
</t>
  </si>
  <si>
    <r>
      <t xml:space="preserve">En caso de </t>
    </r>
    <r>
      <rPr>
        <b/>
        <sz val="9"/>
        <rFont val="Arial"/>
        <family val="2"/>
      </rPr>
      <t>dudas o comentarios</t>
    </r>
    <r>
      <rPr>
        <sz val="9"/>
        <rFont val="Arial"/>
        <family val="2"/>
      </rPr>
      <t>, deberá hacerlos llegar al personal del Departamento de Estadísticas de Gobierno de la Coordinación Estatal del INEGI que haya sido designado para el seguimiento de este programa de información, quien tiene los siguientes datos de contacto:</t>
    </r>
  </si>
  <si>
    <r>
      <t xml:space="preserve">Participantes
</t>
    </r>
    <r>
      <rPr>
        <i/>
        <sz val="8"/>
        <rFont val="Arial"/>
        <family val="2"/>
      </rPr>
      <t>(Registrar a las personas servidoras públicas y áreas que participaron en la integración de la información y/o en el llenado de los reactivos que se solicitan en la presente sección. En caso de que las personas servidoras públicas registradas como informantes básico y complementarios hayan integrado información, o llenado algunas preguntas, también deben registrarse en el presente apartado)</t>
    </r>
  </si>
  <si>
    <t>Instrucciones de llenado:</t>
  </si>
  <si>
    <r>
      <rPr>
        <b/>
        <i/>
        <sz val="8"/>
        <rFont val="Arial"/>
        <family val="2"/>
      </rPr>
      <t>Título:</t>
    </r>
    <r>
      <rPr>
        <i/>
        <sz val="8"/>
        <rFont val="Arial"/>
        <family val="2"/>
      </rPr>
      <t xml:space="preserve"> anotar el grado escolar o el formalismo para referirse a la persona participante: Licenciado(a), Maestro(a), Doctor(a), Ingeniero(a), Ciudadano(a), Señor(a), etcétera.</t>
    </r>
  </si>
  <si>
    <r>
      <rPr>
        <b/>
        <i/>
        <sz val="8"/>
        <rFont val="Arial"/>
        <family val="2"/>
      </rPr>
      <t xml:space="preserve">Nombre, primer y segundo apellido: </t>
    </r>
    <r>
      <rPr>
        <i/>
        <sz val="8"/>
        <rFont val="Arial"/>
        <family val="2"/>
      </rPr>
      <t>escribir los datos completos, sin abreviaturas y con acentos.</t>
    </r>
  </si>
  <si>
    <r>
      <rPr>
        <b/>
        <i/>
        <sz val="8"/>
        <rFont val="Arial"/>
        <family val="2"/>
      </rPr>
      <t xml:space="preserve">Unidad administrativa de adscripción: </t>
    </r>
    <r>
      <rPr>
        <i/>
        <sz val="8"/>
        <rFont val="Arial"/>
        <family val="2"/>
      </rPr>
      <t>incluir el nombre completo de la unidad administrativa o área, tal como aparece en su estructura orgánica.</t>
    </r>
  </si>
  <si>
    <r>
      <rPr>
        <b/>
        <i/>
        <sz val="8"/>
        <rFont val="Arial"/>
        <family val="2"/>
      </rPr>
      <t xml:space="preserve">Cargo o puesto: </t>
    </r>
    <r>
      <rPr>
        <i/>
        <sz val="8"/>
        <rFont val="Arial"/>
        <family val="2"/>
      </rPr>
      <t>incluir el nombre completo del cargo o puesto desempeñado.</t>
    </r>
  </si>
  <si>
    <r>
      <rPr>
        <b/>
        <i/>
        <sz val="8"/>
        <rFont val="Arial"/>
        <family val="2"/>
      </rPr>
      <t xml:space="preserve">Correo electrónico: </t>
    </r>
    <r>
      <rPr>
        <i/>
        <sz val="8"/>
        <rFont val="Arial"/>
        <family val="2"/>
      </rPr>
      <t>registrar preferentemente el correo institucional de la persona participante, evitando cuentas genéricas o personales.</t>
    </r>
  </si>
  <si>
    <r>
      <rPr>
        <b/>
        <i/>
        <sz val="8"/>
        <rFont val="Arial"/>
        <family val="2"/>
      </rPr>
      <t>Sección y/o preguntas en las que participó:</t>
    </r>
    <r>
      <rPr>
        <i/>
        <sz val="8"/>
        <rFont val="Arial"/>
        <family val="2"/>
      </rPr>
      <t xml:space="preserve"> registrar la sección, subsección, apartado, subapartado y/o preguntas en las que participó, conforme a lo siguiente:</t>
    </r>
  </si>
  <si>
    <t>a) Para referirse a preguntas individuales, anotar el número de la pregunta anteponiendo la letra "P", separando con coma en caso de ser varias preguntas. Ejemplo: P1.1, P1.3, P1.8.
b) Si participó en el llenado de todo el cuestionario, anotar la palabra "Todas".
c) Si participó en el llenado de todas las preguntas de una sección, subsección, apartado y/o subapartado, anotar la nomenclatura correspondiente, separando con comas en caso de que sean dos o más. Ejemplo: I, I.2, I.3.1, I.4.1.1.
d) En caso de que su participación incluya secciones, subsecciones, apartados o subapartados completos, así como algunas preguntas específicas, anotar de forma combinada. Ejemplo: I, II.2, I.4.2, P1.25, P1.26.</t>
  </si>
  <si>
    <t>Principales fuentes de información utilizadas para la integración de información proporcionada:</t>
  </si>
  <si>
    <r>
      <t xml:space="preserve">- Por </t>
    </r>
    <r>
      <rPr>
        <b/>
        <i/>
        <sz val="8"/>
        <rFont val="Arial"/>
        <family val="2"/>
      </rPr>
      <t xml:space="preserve">fuente principal </t>
    </r>
    <r>
      <rPr>
        <i/>
        <sz val="8"/>
        <rFont val="Arial"/>
        <family val="2"/>
      </rPr>
      <t xml:space="preserve">debe considerarse la fuente con la cual se genera toda o la mayor cantidad de información proporcionada, mientras que por </t>
    </r>
    <r>
      <rPr>
        <b/>
        <i/>
        <sz val="8"/>
        <rFont val="Arial"/>
        <family val="2"/>
      </rPr>
      <t xml:space="preserve">fuentes secundarias </t>
    </r>
    <r>
      <rPr>
        <i/>
        <sz val="8"/>
        <rFont val="Arial"/>
        <family val="2"/>
      </rPr>
      <t>debe considerar aquellas de las cuales se obtiene el resto de información (cuando hay más de una fuente).</t>
    </r>
  </si>
  <si>
    <r>
      <t xml:space="preserve">- En la columna </t>
    </r>
    <r>
      <rPr>
        <b/>
        <i/>
        <sz val="8"/>
        <rFont val="Arial"/>
        <family val="2"/>
      </rPr>
      <t xml:space="preserve">Nombre de la fuente </t>
    </r>
    <r>
      <rPr>
        <i/>
        <sz val="8"/>
        <rFont val="Arial"/>
        <family val="2"/>
      </rPr>
      <t>debe</t>
    </r>
    <r>
      <rPr>
        <b/>
        <i/>
        <sz val="8"/>
        <rFont val="Arial"/>
        <family val="2"/>
      </rPr>
      <t xml:space="preserve"> </t>
    </r>
    <r>
      <rPr>
        <i/>
        <sz val="8"/>
        <rFont val="Arial"/>
        <family val="2"/>
      </rPr>
      <t xml:space="preserve">anotar el nombre o descripción de la fuente principal y, en su caso, de las secundarias a partir de la(s) cual(es) se obtiene la información requerida en el presente instrumento de captación, y que la persona participante proporcionó. </t>
    </r>
  </si>
  <si>
    <r>
      <t xml:space="preserve">- En la columna </t>
    </r>
    <r>
      <rPr>
        <b/>
        <i/>
        <sz val="8"/>
        <rFont val="Arial"/>
        <family val="2"/>
      </rPr>
      <t>Tipo de fuente</t>
    </r>
    <r>
      <rPr>
        <i/>
        <sz val="8"/>
        <rFont val="Arial"/>
        <family val="2"/>
      </rPr>
      <t xml:space="preserve"> debe clasificar esa fuente según los tipos establecidos en el catálogo siguiente, con base en las características que más se adapten a la fuente utilizada (seleccionar de la lista desplegable el tipo): </t>
    </r>
  </si>
  <si>
    <r>
      <rPr>
        <b/>
        <i/>
        <sz val="8"/>
        <rFont val="Arial"/>
        <family val="2"/>
      </rPr>
      <t>Sistema informático propio:</t>
    </r>
    <r>
      <rPr>
        <i/>
        <sz val="8"/>
        <rFont val="Arial"/>
        <family val="2"/>
      </rPr>
      <t xml:space="preserve"> corresponde a una solución informática que haya sido desarrollada de manera específica para los fines de la institución, ya sea de forma interna o por un tercero, y tenga el propósito de almacenar o procesar la información generada o utilizada por la institución.
</t>
    </r>
    <r>
      <rPr>
        <b/>
        <i/>
        <sz val="8"/>
        <rFont val="Arial"/>
        <family val="2"/>
      </rPr>
      <t>Software comercial especializado:</t>
    </r>
    <r>
      <rPr>
        <i/>
        <sz val="8"/>
        <rFont val="Arial"/>
        <family val="2"/>
      </rPr>
      <t xml:space="preserve"> se refiere a algún programa o plataforma comercial diseñada o gestionada por un tercero ajeno a la institución, que sirve para los fines de almacenamiento y procesamiento de su información, sin ser un desarrollo exclusivo para la misma.
</t>
    </r>
    <r>
      <rPr>
        <b/>
        <i/>
        <sz val="8"/>
        <rFont val="Arial"/>
        <family val="2"/>
      </rPr>
      <t>Base de datos u hojas de cálculo estructuradas y estandarizadas:</t>
    </r>
    <r>
      <rPr>
        <i/>
        <sz val="8"/>
        <rFont val="Arial"/>
        <family val="2"/>
      </rPr>
      <t xml:space="preserve"> se refiere a la existencia de bases de datos, tablas o conjunto de datos planos que se encuentran estructurados y estandarizados, permitiendo su explotación o consulta a través de softwares estadísticos o de bases de datos (incluye tablas dinámicas, programación de macros en VBA, formularios y BD en Access o similares).
</t>
    </r>
    <r>
      <rPr>
        <b/>
        <i/>
        <sz val="8"/>
        <rFont val="Arial"/>
        <family val="2"/>
      </rPr>
      <t>Hojas de cálculo no estructuradas o no estandarizadas:</t>
    </r>
    <r>
      <rPr>
        <i/>
        <sz val="8"/>
        <rFont val="Arial"/>
        <family val="2"/>
      </rPr>
      <t xml:space="preserve"> corresponde a que la fuente de información son libros u hojas de Excel que concentran información generada por la institución y es consultada de forma directa sin posibilidad de hacer consultas de forma masiva o de un conjunto de datos. 
</t>
    </r>
    <r>
      <rPr>
        <b/>
        <i/>
        <sz val="8"/>
        <rFont val="Arial"/>
        <family val="2"/>
      </rPr>
      <t>Libro de gobierno en formato electrónico:</t>
    </r>
    <r>
      <rPr>
        <i/>
        <sz val="8"/>
        <rFont val="Arial"/>
        <family val="2"/>
      </rPr>
      <t xml:space="preserve"> corresponde a los libros o documentos en formato electrónico que se organizan conforme a lineamientos específicos y cuentan con formalidades como foliación, firmas, sellos o autorizaciones, etcétera, que contienen los registros de los procesos o actividades sustantivas del área o institución que genera la información.
</t>
    </r>
    <r>
      <rPr>
        <b/>
        <i/>
        <sz val="8"/>
        <rFont val="Arial"/>
        <family val="2"/>
      </rPr>
      <t xml:space="preserve">Libro de gobierno en papel: </t>
    </r>
    <r>
      <rPr>
        <i/>
        <sz val="8"/>
        <rFont val="Arial"/>
        <family val="2"/>
      </rPr>
      <t xml:space="preserve">corresponde a los libros o documentos físicos que se organizan conforme a lineamientos específicos y cuentan con formalidades como foliación, firmas, sellos o autorizaciones, etcétera, que contienen los registros de los procesos o actividades sustantivas del área o institución que genera la información.
</t>
    </r>
    <r>
      <rPr>
        <b/>
        <i/>
        <sz val="8"/>
        <rFont val="Arial"/>
        <family val="2"/>
      </rPr>
      <t>Bitácora en documento de texto electrónico:</t>
    </r>
    <r>
      <rPr>
        <i/>
        <sz val="8"/>
        <rFont val="Arial"/>
        <family val="2"/>
      </rPr>
      <t xml:space="preserve"> se refiere al registro o fuente en la que la información contenida está registrada en documentos electrónicos sin la formalidad de un libro de gobierno y que se utiliza para las actividades cotidianas del área o institución que proporciona la información.
</t>
    </r>
    <r>
      <rPr>
        <b/>
        <i/>
        <sz val="8"/>
        <rFont val="Arial"/>
        <family val="2"/>
      </rPr>
      <t>Bitácora en documento de texto en papel:</t>
    </r>
    <r>
      <rPr>
        <i/>
        <sz val="8"/>
        <rFont val="Arial"/>
        <family val="2"/>
      </rPr>
      <t xml:space="preserve"> se refiere al registro o fuente en la que la información contenida está registrada en documentos físicos sin la formalidad de un libro de gobierno y que se utiliza para las actividades cotidianas del área o institución que proporciona la información.
</t>
    </r>
    <r>
      <rPr>
        <b/>
        <i/>
        <sz val="8"/>
        <rFont val="Arial"/>
        <family val="2"/>
      </rPr>
      <t>De palabra:</t>
    </r>
    <r>
      <rPr>
        <i/>
        <sz val="8"/>
        <rFont val="Arial"/>
        <family val="2"/>
      </rPr>
      <t xml:space="preserve"> corresponde a cuando no existe una documentación o registro físico o electrónico y la información se obtiene "de palabra", es decir, la información se obtiene directamente de las personas involucradas en las actividades (ellas son la fuente) y está supeditada a la memoria de las personas servidoras públicas, no existiendo evidencia documental de lo reportado.
</t>
    </r>
    <r>
      <rPr>
        <b/>
        <i/>
        <sz val="8"/>
        <rFont val="Arial"/>
        <family val="2"/>
      </rPr>
      <t>Otra:</t>
    </r>
    <r>
      <rPr>
        <i/>
        <sz val="8"/>
        <rFont val="Arial"/>
        <family val="2"/>
      </rPr>
      <t xml:space="preserve"> se debe seleccionar cuando ninguno de los tipos de fuente listados anteriormente responde a las características de la fuente o medio de registro que es utilizado por el área o institución participante para el registro de la información proporcionada en este instrumento de captación.</t>
    </r>
  </si>
  <si>
    <t>Sección y/o preguntas en las que participó</t>
  </si>
  <si>
    <t>Principales fuentes utilizadas para la integración de la información proporcionada</t>
  </si>
  <si>
    <t>Fuente principal</t>
  </si>
  <si>
    <t>Fuente secundaria 1</t>
  </si>
  <si>
    <t>Fuente secundaria 2</t>
  </si>
  <si>
    <t>Comentarios o especificaciones sobre el tipo de fuente</t>
  </si>
  <si>
    <t>Nombre de la fuente</t>
  </si>
  <si>
    <t>Tipo de fuente</t>
  </si>
  <si>
    <t>Ej.</t>
  </si>
  <si>
    <t>Directora de Recursos Financieros</t>
  </si>
  <si>
    <t>hernandezg@dgsp.gob.mx</t>
  </si>
  <si>
    <t>I, II.2, I.4.2, P1.25, P1.26</t>
  </si>
  <si>
    <t>Control de nómina</t>
  </si>
  <si>
    <t>Base de datos u hojas de cálculo estructuradas y estandarizadas</t>
  </si>
  <si>
    <t>Sistema de control financiero</t>
  </si>
  <si>
    <t>Sistema Informático propio</t>
  </si>
  <si>
    <t>Hojas de cálculo  no estructuradas o no estandarizadas</t>
  </si>
  <si>
    <t>Software comercial especializado</t>
  </si>
  <si>
    <t>Hojas de cálculo no estructuradas o no estandarizadas</t>
  </si>
  <si>
    <t>Libro de gobierno en formato electrónico</t>
  </si>
  <si>
    <t>Libro de gobierno en papel</t>
  </si>
  <si>
    <t>Bitácora en documento de texto electrónico</t>
  </si>
  <si>
    <t>Bitácora en documento de texto en papel</t>
  </si>
  <si>
    <t>De palabra</t>
  </si>
  <si>
    <t>Otra</t>
  </si>
  <si>
    <t>Recursos públicos propios de la entidad federativa ejercidos</t>
  </si>
  <si>
    <t>Anote, por cada uno de los programas o acciones de desarrollo social operados por la Administración Pública de su entidad federativa, la cantidad de solicitudes de inscripción recibidas durante el año 2022, según estatus.</t>
  </si>
  <si>
    <t>Sección III. Programas sociales</t>
  </si>
  <si>
    <t>Preguntas 3.1 a 3.6</t>
  </si>
  <si>
    <r>
      <rPr>
        <b/>
        <sz val="9"/>
        <color theme="1"/>
        <rFont val="Arial"/>
        <family val="2"/>
      </rPr>
      <t>Módulo 1.</t>
    </r>
    <r>
      <rPr>
        <sz val="9"/>
        <color theme="1"/>
        <rFont val="Arial"/>
        <family val="2"/>
      </rPr>
      <t xml:space="preserve"> Administración Pública de la entidad federativa
</t>
    </r>
    <r>
      <rPr>
        <b/>
        <sz val="9"/>
        <color theme="1"/>
        <rFont val="Arial"/>
        <family val="2"/>
      </rPr>
      <t>Módulo 2.</t>
    </r>
    <r>
      <rPr>
        <sz val="9"/>
        <color theme="1"/>
        <rFont val="Arial"/>
        <family val="2"/>
      </rPr>
      <t xml:space="preserve"> Protección civil
</t>
    </r>
    <r>
      <rPr>
        <b/>
        <sz val="9"/>
        <color theme="1"/>
        <rFont val="Arial"/>
        <family val="2"/>
      </rPr>
      <t>Módulo 3.</t>
    </r>
    <r>
      <rPr>
        <sz val="9"/>
        <color theme="1"/>
        <rFont val="Arial"/>
        <family val="2"/>
      </rPr>
      <t xml:space="preserve"> Servicios periciales
</t>
    </r>
    <r>
      <rPr>
        <b/>
        <sz val="9"/>
        <color theme="1"/>
        <rFont val="Arial"/>
        <family val="2"/>
      </rPr>
      <t>Módulo 4.</t>
    </r>
    <r>
      <rPr>
        <sz val="9"/>
        <color theme="1"/>
        <rFont val="Arial"/>
        <family val="2"/>
      </rPr>
      <t xml:space="preserve"> Defensoría pública
</t>
    </r>
    <r>
      <rPr>
        <b/>
        <sz val="9"/>
        <color theme="1"/>
        <rFont val="Arial"/>
        <family val="2"/>
      </rPr>
      <t>Módulo 5</t>
    </r>
    <r>
      <rPr>
        <sz val="9"/>
        <color theme="1"/>
        <rFont val="Arial"/>
        <family val="2"/>
      </rPr>
      <t xml:space="preserve">. Justicia cívica
</t>
    </r>
    <r>
      <rPr>
        <b/>
        <sz val="9"/>
        <color theme="1"/>
        <rFont val="Arial"/>
        <family val="2"/>
      </rPr>
      <t>Módulo 6.</t>
    </r>
    <r>
      <rPr>
        <sz val="9"/>
        <color theme="1"/>
        <rFont val="Arial"/>
        <family val="2"/>
      </rPr>
      <t xml:space="preserve"> Medio ambiente
</t>
    </r>
    <r>
      <rPr>
        <b/>
        <sz val="9"/>
        <color theme="1"/>
        <rFont val="Arial"/>
        <family val="2"/>
      </rPr>
      <t xml:space="preserve">Módulo 7. </t>
    </r>
    <r>
      <rPr>
        <sz val="9"/>
        <color theme="1"/>
        <rFont val="Arial"/>
        <family val="2"/>
      </rPr>
      <t>Catastro, registro y territorio</t>
    </r>
  </si>
  <si>
    <t>III.1 Ámbito de aplicación y gestión institucional</t>
  </si>
  <si>
    <t>3.1.-</t>
  </si>
  <si>
    <t>3.2.-</t>
  </si>
  <si>
    <t>3.3.-</t>
  </si>
  <si>
    <t>3.4.-</t>
  </si>
  <si>
    <t>III.2 Solicitudes de inscripción</t>
  </si>
  <si>
    <t>3.5.-</t>
  </si>
  <si>
    <t>3.6.-</t>
  </si>
  <si>
    <t>4.- En caso de que seleccione el código "2" o "9" en la columna "¿Operó algún programa o acción de desarrollo social?" de la pregunta 3.1, concluya la sección.</t>
  </si>
  <si>
    <t>6.- Salvo aquellas preguntas que no requieran información por programa o acción de desarrollo social, el listado de programas o acciones de desarrollo social que se despliega corresponde al que registre como respuesta en la pregunta 3.2.</t>
  </si>
  <si>
    <t>7.- Para cada programa o acción de desarrollo social, en caso de que seleccione el código "2" o "9" en la columna "¿Se ejercieron total o parcialmente recursos públicos propios de la entidad federativa?" de la pregunta 3.2, no puede registrar información en las preguntas 3.3, 3.5 y 3.6.</t>
  </si>
  <si>
    <r>
      <t xml:space="preserve">Informantes
</t>
    </r>
    <r>
      <rPr>
        <i/>
        <sz val="8"/>
        <rFont val="Arial"/>
        <family val="2"/>
      </rPr>
      <t>(Responde: institución(es) o unidad(es) administrativa(s) encargada(s) o integradora(s) de la información sobre los programas o acciones de desarrollo social operados por la Administración Pública de la entidad federativa)</t>
    </r>
  </si>
  <si>
    <r>
      <t xml:space="preserve">Como resultado, se logró el acuerdo para generar información estadística en materia de gobierno con una visión integral, implementando así en 2010 el primer instrumento de captación en el ámbito estatal denominado </t>
    </r>
    <r>
      <rPr>
        <i/>
        <sz val="9"/>
        <rFont val="Arial"/>
        <family val="2"/>
      </rPr>
      <t>Encuesta Nacional de Gobierno 2010 – Poder Ejecutivo Estatal (ENGPEE 10)</t>
    </r>
    <r>
      <rPr>
        <sz val="9"/>
        <rFont val="Arial"/>
        <family val="2"/>
      </rPr>
      <t xml:space="preserve">, con lo cual se inició una serie histórica de información que permite diseñar, monitorear y evaluar las políticas públicas en este tema. </t>
    </r>
  </si>
  <si>
    <t>Derivado de las similitudes operativas con los temas de protección civil y servicios periciales, y considerando su naturaleza normativa, conceptual y metodológica, se tomó la decisión de elaborar un módulo específico con información asociada a la función de defensoría pública, retomando las principales necesidades de información existentes en la materia, así como los diseños institucionales establecidos para el ejercicio de la misma.</t>
  </si>
  <si>
    <t>Como resultado, esta edición del CNGE consolida la información generada en dichas materias en tres módulos específicos, los cuales retoman y profundizan los contenidos que hacían parte de las respectivas secciones del módulo 1 en anteriores ediciones.</t>
  </si>
  <si>
    <t>Asimismo, tomando en consideración la naturaleza de la información solicitada en cada módulo, alguno de estos puede presentar apartados adicionales a los anteriores, mismos que obedecen a características específicas del programa estadístico relacionado. Dichos apartados pueden ser: complementos, anexos y adiciones.</t>
  </si>
  <si>
    <t>Fecha</t>
  </si>
  <si>
    <t>Dirección:</t>
  </si>
  <si>
    <r>
      <t xml:space="preserve">Título </t>
    </r>
    <r>
      <rPr>
        <i/>
        <sz val="8"/>
        <rFont val="Arial"/>
        <family val="2"/>
      </rPr>
      <t>(Lic., Mtro(a)., Dr(a)., Ing., C., Sr(a)., etc.)</t>
    </r>
    <r>
      <rPr>
        <sz val="9"/>
        <rFont val="Arial"/>
        <family val="2"/>
      </rPr>
      <t>:</t>
    </r>
  </si>
  <si>
    <t>En caso de que seleccione en la categoría "Otra" en alguna de las columnas "Tipo de fuente", favor de especificar ese otro tipo de fuente(s) en la columna "Comentarios o especificaciones sobre el tipo de fuente".</t>
  </si>
  <si>
    <r>
      <t xml:space="preserve">Particularmente, en el </t>
    </r>
    <r>
      <rPr>
        <b/>
        <sz val="9"/>
        <color theme="1"/>
        <rFont val="Arial"/>
        <family val="2"/>
      </rPr>
      <t xml:space="preserve">módulo 1 </t>
    </r>
    <r>
      <rPr>
        <sz val="9"/>
        <color theme="1"/>
        <rFont val="Arial"/>
        <family val="2"/>
      </rPr>
      <t>se solicita, entre otra, información sobre la estructura organizacional de la Administración Pública de cada entidad federativa; la distribución de los recursos humanos, materiales y presupuestales con los que cuenta; la cantidad, tipos y características de acceso a los trámites y servicios prestados; así como los elementos y acciones institucionales que se llevan a cabo para la implementación y ejercicio de funciones específicas, como planeación, evaluación, actividades estadísticas y geográficas, transparencia, control interno, combate a la corrupción, contrataciones públicas, administración de archivos y gestión documental, entre otros.</t>
    </r>
  </si>
  <si>
    <t xml:space="preserve">Sección I. Estructura organizacional, recursos y ejercicio de funciones específicas
Sección II. Trámites y servicios
Sección III. Programas sociales 
Sección IV. Transparencia, acceso a la información pública y protección de datos personales
Sección V. Control interno y anticorrupción
Sección VI. Participación ciudadana
Sección VII. Contrataciones públicas
Sección VIII. Servicios postpenales y servicios para personas adolescentes egresadas y/o en tratamiento externo
Sección IX. Libertad condicionada
Sección X. Tránsito y vialidad
Sección XI. Alojamientos de asistencia social
Sección XII. Administración de archivos y gestión documental              </t>
  </si>
  <si>
    <t>Este proceso de segmentación implicó revocar la determinación de Información de Interés Nacional al CNGSPSPE mediante el acuerdo de la Junta de Gobierno del INEGI publicado el 29 de enero de 2021 en el Diario Oficial de la Federación. Este cambio tuvo como finalidad ampliar el alcance temático y analítico de cada rubro, así como adecuar conceptual y metodológicamente sus contenidos a las necesidades de información vigentes en las reformas constitucionales y en la transformación institucional del país.</t>
  </si>
  <si>
    <r>
      <t xml:space="preserve">Como resultado de dicha división, ahora se cuenta con </t>
    </r>
    <r>
      <rPr>
        <i/>
        <sz val="9"/>
        <color theme="1"/>
        <rFont val="Arial"/>
        <family val="2"/>
      </rPr>
      <t>el Censo Nacional de Gobiernos Estatales (CNGE) 2022</t>
    </r>
    <r>
      <rPr>
        <sz val="9"/>
        <color theme="1"/>
        <rFont val="Arial"/>
        <family val="2"/>
      </rPr>
      <t>, cuyos resultados pueden ser consultados en la página de internet del Instituto: https://www.inegi.org.mx/programas/cnge/2022/</t>
    </r>
  </si>
  <si>
    <t>Específicamente para la materia de protección civil es importante mencionar que durante 2021 y 2022 ocurrieron una serie de reuniones con personal del Centro Nacional de Prevención de Desastres (CENAPRED), de la Dirección General de Protección Civil y de la Dirección General para la Gestión de Riesgos de la Secretaría de Seguridad y Protección Ciudadana (SSPC) a efecto de consolidar un instrumento de captación que permita conocer de forma específica las capacidades operativas con las que cuentan las Unidades Estatales de Protección Civil u homólogas de las entidades federativas, retomando los contenidos establecidos en la Encuesta de Autoevaluación para las Unidades Estatales de Protección Civil, misma que fue implementada por dicha institución en ejercicios anteriores.</t>
  </si>
  <si>
    <t>Asimismo, a partir del contexto nacional y de la implementación de la Ley General en Materia de Desaparición Forzada de Personas, Desaparición Cometida por Particulares y del Sistema Nacional de Búsqueda de Personas, así como del Programa Nacional de Exhumaciones e Identificación Forense, que de ella emana, fue necesario comenzar a generar información específica sobre las capacidades institucionales de los servicios médicos forenses y periciales del país, así como del ejercicio de su función en cuanto a la identificación, disposición y almacenamientos de cadáveres y/o de restos de seres humanos.</t>
  </si>
  <si>
    <r>
      <t xml:space="preserve">Así, se presenta el </t>
    </r>
    <r>
      <rPr>
        <i/>
        <sz val="9"/>
        <color theme="1"/>
        <rFont val="Arial"/>
        <family val="2"/>
      </rPr>
      <t>Censo Nacional de Gobiernos Estatales (CNGE) 2023</t>
    </r>
    <r>
      <rPr>
        <sz val="9"/>
        <color theme="1"/>
        <rFont val="Arial"/>
        <family val="2"/>
      </rPr>
      <t>, como el decimocuarto programa estadístico desarrollado por el INEGI en materia de gobierno en el ámbito estatal del Estado Mexicano. Si bien el proceso de maduración de la información captada a través de este ha obligado a realizar ajustes en algunas variables, se ha preservado en todo momento la consistencia conceptual respecto de sus ediciones anteriores, continuando con la serie estadística y enriqueciendo sus contenidos por los temas que actualmente se desarrollan.</t>
    </r>
  </si>
  <si>
    <t>No debe considerar decimales en las cifras registradas, por lo que debe redondear las cifras a sus valores enteros más cercanos.</t>
  </si>
  <si>
    <r>
      <t xml:space="preserve">Por su parte, atendiendo a los procesos de levantamientos diferenciados establecidos para un mejor aprovechamiento de la información estadística, la presente edición del CNGE considera el tema de justicia cívica (aplicable únicamente a la Ciudad de México). Su finalidad es generar información estandarizada y comparable con la emanada del </t>
    </r>
    <r>
      <rPr>
        <i/>
        <sz val="9"/>
        <color theme="1"/>
        <rFont val="Arial"/>
        <family val="2"/>
      </rPr>
      <t>Censo Nacional de Gobiernos Municipales y Demarcaciones Territoriales de la Ciudad de México (CNGMD)</t>
    </r>
    <r>
      <rPr>
        <sz val="9"/>
        <color theme="1"/>
        <rFont val="Arial"/>
        <family val="2"/>
      </rPr>
      <t>; de tal forma que se generen datos con una misma temporalidad que permitan conocer la implementación del Modelo Homologado de Justicia Cívica, Buen Gobierno y Cultura de la Legalidad para los Municipios de México.</t>
    </r>
  </si>
  <si>
    <t>5.- Únicamente debe considerar la información de los programas o acciones de desarrollo social operados por la Administración Pública de la entidad federativa que liste en la pregunta 3.2.</t>
  </si>
  <si>
    <t>Anote el nombre de cada uno de los programas o acciones de desarrollo social operados durante el año 2022 por la Administración Pública de su entidad federativa. Por cada uno de estos, anote el presupuesto ejercido durante el referido año e indique si en dicho presupuesto se ejercieron total o parcialmente recursos públicos propios de la entidad federativa. En caso afirmativo, anote la cantidad de recursos públicos propios de la entidad federativa ejercidos.</t>
  </si>
  <si>
    <t>En la columna "Presupuesto ejercido" debe considerar la totalidad de presupuesto ejercido durante el año por determinado programa o acción de desarrollo social, por lo que debe considerar la cantidad ejercida como parte del presupuesto asignado por la entidad federativa, así como las aportaciones del Gobierno Federal y, de ser el caso, de los municipios o demarcaciones territoriales y/u otras instituciones o actores.</t>
  </si>
  <si>
    <t>Por "Recursos públicos propios de la entidad federativa" debe considerar aquellos ingresos de la entidad federativa que provienen de los impuestos, derechos, productos y aprovechamientos.</t>
  </si>
  <si>
    <t>Para cada programa o acción de desarrollo social, en caso de que en el presupuesto ejercido no se hayan empleado total o parcialmente recursos públicos propios de la entidad federativa, o no cuente con información para determinarlo, indíquelo en la columna correspondiente conforme al catálogo respectivo y deje la columna "Recursos públicos propios de la entidad federativa ejercidos" en blanco.</t>
  </si>
  <si>
    <t>Para cada programa o acción de desarrollo social, la cantidad registrada en la columna "Recursos públicos propios de la entidad federativa ejercidos" debe ser igual o menor a la cantidad reportada en la columna "Presupuesto ejercido".</t>
  </si>
  <si>
    <t>III.3 Población atendida</t>
  </si>
  <si>
    <r>
      <t>1.-</t>
    </r>
    <r>
      <rPr>
        <b/>
        <i/>
        <sz val="8"/>
        <rFont val="Arial"/>
        <family val="2"/>
      </rPr>
      <t xml:space="preserve"> Grupos sociales en situación de vulnerabilidad:</t>
    </r>
    <r>
      <rPr>
        <i/>
        <sz val="8"/>
        <rFont val="Arial"/>
        <family val="2"/>
      </rPr>
      <t xml:space="preserve"> se refiere a aquellos núcleos de población y/o personas que, por diferentes factores o la combinación de ellos, enfrentan situaciones de riesgo o discriminación que les impiden ejercer sus derechos humanos en igualdad de condiciones; por lo que requieren de la atención e implementación de acciones, medidas y políticas por parte de las autoridades competentes.</t>
    </r>
  </si>
  <si>
    <r>
      <t xml:space="preserve">Para ello, este módulo contiene </t>
    </r>
    <r>
      <rPr>
        <b/>
        <sz val="9"/>
        <color theme="1"/>
        <rFont val="Arial"/>
        <family val="2"/>
      </rPr>
      <t>179 preguntas</t>
    </r>
    <r>
      <rPr>
        <sz val="9"/>
        <color theme="1"/>
        <rFont val="Arial"/>
        <family val="2"/>
      </rPr>
      <t xml:space="preserve"> agrupadas en las siguientes secciones:</t>
    </r>
  </si>
  <si>
    <t>comp otra</t>
  </si>
  <si>
    <t>Entidad</t>
  </si>
  <si>
    <t>Clave</t>
  </si>
  <si>
    <t>Aguascalientes</t>
  </si>
  <si>
    <t>Baja California</t>
  </si>
  <si>
    <t>Baja California Sur</t>
  </si>
  <si>
    <t>Campeche</t>
  </si>
  <si>
    <t>Coahuila de Zaragoza</t>
  </si>
  <si>
    <t>Colima</t>
  </si>
  <si>
    <t>Chiapas</t>
  </si>
  <si>
    <t>Chihuahua</t>
  </si>
  <si>
    <t>Ciudad de México</t>
  </si>
  <si>
    <t>Durango</t>
  </si>
  <si>
    <t>Guanajuato</t>
  </si>
  <si>
    <t>Guerrero</t>
  </si>
  <si>
    <t>Hidalgo</t>
  </si>
  <si>
    <t>Jalisco</t>
  </si>
  <si>
    <t>México</t>
  </si>
  <si>
    <t>Michoacán de Ocampo</t>
  </si>
  <si>
    <t>Morelos</t>
  </si>
  <si>
    <t>Nayarit</t>
  </si>
  <si>
    <t>Nuevo León</t>
  </si>
  <si>
    <t>Oaxaca</t>
  </si>
  <si>
    <t>Puebla</t>
  </si>
  <si>
    <t>Querétaro</t>
  </si>
  <si>
    <t>Quintana Roo</t>
  </si>
  <si>
    <t>San Luis Potosí</t>
  </si>
  <si>
    <t>Sinaloa</t>
  </si>
  <si>
    <t>Sonora</t>
  </si>
  <si>
    <t>Tabasco</t>
  </si>
  <si>
    <t>Tamaulipas</t>
  </si>
  <si>
    <t>Tlaxcala</t>
  </si>
  <si>
    <t>Veracruz de Ignacio de la Llave</t>
  </si>
  <si>
    <t>Yucatán</t>
  </si>
  <si>
    <t>Zacatecas</t>
  </si>
  <si>
    <t>X</t>
  </si>
  <si>
    <t>""</t>
  </si>
  <si>
    <t>Tmax</t>
  </si>
  <si>
    <t>NS</t>
  </si>
  <si>
    <t>2 decimales</t>
  </si>
  <si>
    <t>comp</t>
  </si>
  <si>
    <t>duplicados</t>
  </si>
  <si>
    <t>"x"</t>
  </si>
  <si>
    <t>99°</t>
  </si>
  <si>
    <t>15°</t>
  </si>
  <si>
    <t>NI</t>
  </si>
  <si>
    <t>Tipo de población</t>
  </si>
  <si>
    <t>Cantidad de población</t>
  </si>
  <si>
    <t>H,M</t>
  </si>
  <si>
    <t>Grupos sociales</t>
  </si>
  <si>
    <t>21/99</t>
  </si>
  <si>
    <t>Otro TP</t>
  </si>
  <si>
    <t>C20</t>
  </si>
  <si>
    <t>T</t>
  </si>
  <si>
    <t>SUMA</t>
  </si>
  <si>
    <t>COMP</t>
  </si>
  <si>
    <t>Minúsculas</t>
  </si>
  <si>
    <t>Acentos</t>
  </si>
  <si>
    <t>Signos</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</si>
  <si>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</si>
  <si>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</si>
  <si>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</si>
  <si>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</si>
  <si>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</si>
  <si>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</si>
  <si>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</si>
  <si>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</si>
  <si>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</si>
  <si>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</si>
  <si>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</si>
  <si>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</si>
  <si>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</si>
  <si>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</si>
  <si>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</si>
  <si>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</si>
  <si>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</si>
  <si>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</si>
  <si>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</si>
  <si>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</si>
  <si>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</si>
  <si>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</si>
  <si>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</si>
  <si>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</si>
  <si>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</si>
  <si>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</si>
  <si>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</si>
  <si>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</si>
  <si>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</si>
  <si>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</si>
  <si>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</si>
  <si>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</si>
  <si>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comp 3° y 8°</t>
  </si>
  <si>
    <t>Presupuesto vs Recursos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</si>
</sst>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9">
    <font>
      <sz val="11"/>
      <color theme="1"/>
      <name val="Calibri"/>
      <family val="2"/>
      <scheme val="minor"/>
    </font>
    <font>
      <b/>
      <sz val="15"/>
      <color theme="1"/>
      <name val="Arial"/>
      <family val="2"/>
    </font>
    <font>
      <sz val="9"/>
      <color theme="1"/>
      <name val="Arial"/>
      <family val="2"/>
    </font>
    <font>
      <i/>
      <sz val="9"/>
      <color theme="1"/>
      <name val="Arial"/>
      <family val="2"/>
    </font>
    <font>
      <u/>
      <sz val="12"/>
      <color rgb="FF002060"/>
      <name val="Arial"/>
      <family val="2"/>
    </font>
    <font>
      <b/>
      <u/>
      <sz val="12"/>
      <color rgb="FF0070C0"/>
      <name val="Arial"/>
      <family val="2"/>
    </font>
    <font>
      <sz val="9"/>
      <color theme="0"/>
      <name val="Arial"/>
      <family val="2"/>
    </font>
    <font>
      <b/>
      <sz val="11"/>
      <color theme="0"/>
      <name val="Arial"/>
      <family val="2"/>
    </font>
    <font>
      <b/>
      <sz val="9"/>
      <color theme="0"/>
      <name val="Arial"/>
      <family val="2"/>
    </font>
    <font>
      <b/>
      <sz val="9"/>
      <color theme="1"/>
      <name val="Arial"/>
      <family val="2"/>
    </font>
    <font>
      <b/>
      <sz val="9"/>
      <name val="Arial"/>
      <family val="2"/>
    </font>
    <font>
      <sz val="9"/>
      <name val="Arial"/>
      <family val="2"/>
    </font>
    <font>
      <i/>
      <sz val="8"/>
      <color theme="1"/>
      <name val="Arial"/>
      <family val="2"/>
    </font>
    <font>
      <i/>
      <sz val="8"/>
      <name val="Arial"/>
      <family val="2"/>
    </font>
    <font>
      <u/>
      <sz val="11"/>
      <color theme="10"/>
      <name val="Calibri"/>
      <family val="2"/>
      <scheme val="minor"/>
    </font>
    <font>
      <u/>
      <sz val="9"/>
      <color theme="10"/>
      <name val="Arial"/>
      <family val="2"/>
    </font>
    <font>
      <sz val="9"/>
      <color theme="1"/>
      <name val="Arial "/>
    </font>
    <font>
      <sz val="11"/>
      <color theme="1"/>
      <name val="Arial"/>
      <family val="2"/>
    </font>
    <font>
      <b/>
      <i/>
      <sz val="8"/>
      <color theme="1"/>
      <name val="Arial"/>
      <family val="2"/>
    </font>
    <font>
      <b/>
      <sz val="8"/>
      <name val="Arial"/>
      <family val="2"/>
    </font>
    <font>
      <b/>
      <i/>
      <sz val="9"/>
      <color theme="1"/>
      <name val="Arial"/>
      <family val="2"/>
    </font>
    <font>
      <b/>
      <i/>
      <sz val="8"/>
      <name val="Arial"/>
      <family val="2"/>
    </font>
    <font>
      <i/>
      <sz val="9"/>
      <name val="Arial"/>
      <family val="2"/>
    </font>
    <font>
      <b/>
      <sz val="11"/>
      <name val="Symbol"/>
      <family val="1"/>
      <charset val="2"/>
    </font>
    <font>
      <sz val="11"/>
      <color indexed="8"/>
      <name val="Calibri"/>
      <family val="2"/>
    </font>
    <font>
      <u/>
      <sz val="11"/>
      <color theme="1"/>
      <name val="Calibri"/>
      <family val="2"/>
      <scheme val="minor"/>
    </font>
    <font>
      <sz val="8"/>
      <name val="Arial"/>
      <family val="2"/>
    </font>
    <font>
      <b/>
      <sz val="11"/>
      <color theme="0"/>
      <name val="Calibri"/>
      <family val="2"/>
      <scheme val="minor"/>
    </font>
    <font>
      <b/>
      <sz val="11"/>
      <color theme="1"/>
      <name val="Calibri"/>
      <family val="2"/>
      <scheme val="minor"/>
    </font>
    <font>
      <b/>
      <sz val="15"/>
      <name val="Arial"/>
      <family val="2"/>
    </font>
    <font>
      <b/>
      <sz val="15"/>
      <color rgb="FF000000"/>
      <name val="Arial"/>
      <family val="2"/>
    </font>
    <font>
      <sz val="11"/>
      <name val="Calibri"/>
      <family val="2"/>
      <scheme val="minor"/>
    </font>
    <font>
      <sz val="10"/>
      <color theme="1"/>
      <name val="Arial"/>
      <family val="2"/>
    </font>
    <font>
      <b/>
      <sz val="9"/>
      <color rgb="FFFF0000"/>
      <name val="Arial"/>
      <family val="2"/>
    </font>
    <font>
      <sz val="8"/>
      <color theme="1"/>
      <name val="Calibri"/>
      <family val="2"/>
      <scheme val="minor"/>
    </font>
    <font>
      <sz val="8"/>
      <color rgb="FF000000"/>
      <name val="Calibri"/>
      <family val="2"/>
    </font>
    <font>
      <b/>
      <sz val="9"/>
      <color theme="7" tint="-0.249977111117893"/>
      <name val="Arial"/>
      <family val="2"/>
    </font>
    <font>
      <sz val="11"/>
      <color rgb="FFFF0000"/>
      <name val="Calibri"/>
      <family val="2"/>
      <scheme val="minor"/>
    </font>
    <font>
      <sz val="9"/>
      <color rgb="FFFF0000"/>
      <name val="Arial"/>
      <family val="2"/>
    </font>
  </fonts>
  <fills count="10">
    <fill>
      <patternFill patternType="none"/>
    </fill>
    <fill>
      <patternFill patternType="gray125"/>
    </fill>
    <fill>
      <patternFill patternType="solid">
        <fgColor rgb="FF6F7070"/>
        <bgColor indexed="64"/>
      </patternFill>
    </fill>
    <fill>
      <patternFill patternType="solid">
        <fgColor rgb="FF003057"/>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0"/>
        <bgColor indexed="64"/>
      </patternFill>
    </fill>
    <fill>
      <patternFill patternType="solid">
        <fgColor rgb="FFFFCCFF"/>
        <bgColor indexed="64"/>
      </patternFill>
    </fill>
  </fills>
  <borders count="67">
    <border>
      <left/>
      <right/>
      <top/>
      <bottom/>
      <diagonal/>
    </border>
    <border>
      <left style="medium">
        <color rgb="FF6F7070"/>
      </left>
      <right/>
      <top style="medium">
        <color rgb="FF6F7070"/>
      </top>
      <bottom style="medium">
        <color rgb="FF6F7070"/>
      </bottom>
      <diagonal/>
    </border>
    <border>
      <left/>
      <right/>
      <top style="medium">
        <color rgb="FF6F7070"/>
      </top>
      <bottom style="medium">
        <color rgb="FF6F7070"/>
      </bottom>
      <diagonal/>
    </border>
    <border>
      <left/>
      <right style="medium">
        <color rgb="FF6F7070"/>
      </right>
      <top style="medium">
        <color rgb="FF6F7070"/>
      </top>
      <bottom style="medium">
        <color rgb="FF6F7070"/>
      </bottom>
      <diagonal/>
    </border>
    <border>
      <left style="medium">
        <color theme="0" tint="-0.24994659260841701"/>
      </left>
      <right/>
      <top style="medium">
        <color theme="0" tint="-0.24994659260841701"/>
      </top>
      <bottom/>
      <diagonal/>
    </border>
    <border>
      <left/>
      <right/>
      <top style="medium">
        <color theme="0" tint="-0.24994659260841701"/>
      </top>
      <bottom/>
      <diagonal/>
    </border>
    <border>
      <left/>
      <right style="medium">
        <color theme="0" tint="-0.24994659260841701"/>
      </right>
      <top style="medium">
        <color theme="0" tint="-0.24994659260841701"/>
      </top>
      <bottom/>
      <diagonal/>
    </border>
    <border>
      <left style="medium">
        <color theme="0" tint="-0.24994659260841701"/>
      </left>
      <right/>
      <top/>
      <bottom style="medium">
        <color theme="0" tint="-0.24994659260841701"/>
      </bottom>
      <diagonal/>
    </border>
    <border>
      <left/>
      <right/>
      <top/>
      <bottom style="medium">
        <color theme="0" tint="-0.24994659260841701"/>
      </bottom>
      <diagonal/>
    </border>
    <border>
      <left/>
      <right style="medium">
        <color theme="0" tint="-0.24994659260841701"/>
      </right>
      <top/>
      <bottom style="medium">
        <color theme="0" tint="-0.2499465926084170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theme="1"/>
      </right>
      <top/>
      <bottom/>
      <diagonal/>
    </border>
    <border>
      <left style="thin">
        <color theme="1"/>
      </left>
      <right/>
      <top/>
      <bottom/>
      <diagonal/>
    </border>
    <border>
      <left/>
      <right/>
      <top/>
      <bottom style="thin">
        <color theme="1"/>
      </bottom>
      <diagonal/>
    </border>
    <border>
      <left/>
      <right style="thin">
        <color theme="1"/>
      </right>
      <top/>
      <bottom style="thin">
        <color theme="1"/>
      </bottom>
      <diagonal/>
    </border>
    <border>
      <left style="medium">
        <color rgb="FFBFBFBF"/>
      </left>
      <right/>
      <top style="medium">
        <color rgb="FFBFBFBF"/>
      </top>
      <bottom style="medium">
        <color rgb="FFBFBFBF"/>
      </bottom>
      <diagonal/>
    </border>
    <border>
      <left/>
      <right/>
      <top style="medium">
        <color rgb="FFBFBFBF"/>
      </top>
      <bottom style="medium">
        <color rgb="FFBFBFBF"/>
      </bottom>
      <diagonal/>
    </border>
    <border>
      <left/>
      <right style="medium">
        <color rgb="FFBFBFBF"/>
      </right>
      <top style="medium">
        <color rgb="FFBFBFBF"/>
      </top>
      <bottom style="medium">
        <color rgb="FFBFBFBF"/>
      </bottom>
      <diagonal/>
    </border>
    <border>
      <left style="thin">
        <color theme="1"/>
      </left>
      <right/>
      <top style="medium">
        <color rgb="FFBFBFBF"/>
      </top>
      <bottom/>
      <diagonal/>
    </border>
    <border>
      <left/>
      <right/>
      <top style="medium">
        <color rgb="FFBFBFBF"/>
      </top>
      <bottom/>
      <diagonal/>
    </border>
    <border>
      <left/>
      <right style="thin">
        <color theme="1"/>
      </right>
      <top style="medium">
        <color rgb="FFBFBFBF"/>
      </top>
      <bottom/>
      <diagonal/>
    </border>
    <border>
      <left style="thin">
        <color theme="1"/>
      </left>
      <right/>
      <top/>
      <bottom style="thin">
        <color theme="1"/>
      </bottom>
      <diagonal/>
    </border>
    <border>
      <left style="thin">
        <color indexed="64"/>
      </left>
      <right style="thin">
        <color indexed="64"/>
      </right>
      <top style="thin">
        <color indexed="64"/>
      </top>
      <bottom style="thin">
        <color indexed="64"/>
      </bottom>
      <diagonal/>
    </border>
    <border>
      <left style="thin">
        <color theme="1"/>
      </left>
      <right/>
      <top style="thin">
        <color theme="1"/>
      </top>
      <bottom style="thin">
        <color theme="1"/>
      </bottom>
      <diagonal/>
    </border>
    <border>
      <left style="thin">
        <color theme="1"/>
      </left>
      <right/>
      <top style="thin">
        <color theme="1"/>
      </top>
      <bottom/>
      <diagonal/>
    </border>
    <border>
      <left/>
      <right/>
      <top style="medium">
        <color theme="0" tint="-0.249977111117893"/>
      </top>
      <bottom style="medium">
        <color theme="0" tint="-0.249977111117893"/>
      </bottom>
      <diagonal/>
    </border>
    <border>
      <left style="medium">
        <color theme="0" tint="-0.249977111117893"/>
      </left>
      <right/>
      <top style="medium">
        <color theme="0" tint="-0.249977111117893"/>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top style="medium">
        <color theme="0" tint="-0.249977111117893"/>
      </top>
      <bottom/>
      <diagonal/>
    </border>
    <border>
      <left/>
      <right style="medium">
        <color theme="0" tint="-0.249977111117893"/>
      </right>
      <top style="medium">
        <color theme="0" tint="-0.249977111117893"/>
      </top>
      <bottom/>
      <diagonal/>
    </border>
    <border>
      <left style="medium">
        <color theme="0" tint="-0.249977111117893"/>
      </left>
      <right/>
      <top/>
      <bottom/>
      <diagonal/>
    </border>
    <border>
      <left/>
      <right style="medium">
        <color theme="0" tint="-0.249977111117893"/>
      </right>
      <top/>
      <bottom/>
      <diagonal/>
    </border>
    <border>
      <left style="medium">
        <color theme="0" tint="-0.249977111117893"/>
      </left>
      <right/>
      <top/>
      <bottom style="medium">
        <color theme="0" tint="-0.249977111117893"/>
      </bottom>
      <diagonal/>
    </border>
    <border>
      <left/>
      <right/>
      <top/>
      <bottom style="medium">
        <color theme="0" tint="-0.249977111117893"/>
      </bottom>
      <diagonal/>
    </border>
    <border>
      <left/>
      <right style="medium">
        <color theme="0" tint="-0.249977111117893"/>
      </right>
      <top/>
      <bottom style="medium">
        <color theme="0" tint="-0.249977111117893"/>
      </bottom>
      <diagonal/>
    </border>
    <border>
      <left style="thin">
        <color indexed="64"/>
      </left>
      <right style="thin">
        <color indexed="64"/>
      </right>
      <top/>
      <bottom style="thin">
        <color indexed="64"/>
      </bottom>
      <diagonal/>
    </border>
    <border>
      <left style="thin">
        <color indexed="64"/>
      </left>
      <right/>
      <top style="medium">
        <color theme="0" tint="-0.249977111117893"/>
      </top>
      <bottom/>
      <diagonal/>
    </border>
    <border>
      <left/>
      <right style="thin">
        <color indexed="64"/>
      </right>
      <top style="medium">
        <color theme="0" tint="-0.249977111117893"/>
      </top>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medium">
        <color rgb="FFBFBFBF"/>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rgb="FFBFBFBF"/>
      </right>
      <top style="thin">
        <color theme="0" tint="-0.24994659260841701"/>
      </top>
      <bottom style="thin">
        <color theme="0" tint="-0.24994659260841701"/>
      </bottom>
      <diagonal/>
    </border>
    <border>
      <left/>
      <right style="medium">
        <color rgb="FFBFBFBF"/>
      </right>
      <top style="thin">
        <color theme="0" tint="-0.24994659260841701"/>
      </top>
      <bottom style="thin">
        <color theme="0" tint="-0.24994659260841701"/>
      </bottom>
      <diagonal/>
    </border>
    <border>
      <left style="medium">
        <color rgb="FFBFBFBF"/>
      </left>
      <right style="thin">
        <color theme="0" tint="-0.24994659260841701"/>
      </right>
      <top style="thin">
        <color theme="0" tint="-0.24994659260841701"/>
      </top>
      <bottom style="medium">
        <color rgb="FFBFBFBF"/>
      </bottom>
      <diagonal/>
    </border>
    <border>
      <left style="thin">
        <color theme="0" tint="-0.24994659260841701"/>
      </left>
      <right style="thin">
        <color theme="0" tint="-0.24994659260841701"/>
      </right>
      <top style="thin">
        <color theme="0" tint="-0.24994659260841701"/>
      </top>
      <bottom style="medium">
        <color rgb="FFBFBFBF"/>
      </bottom>
      <diagonal/>
    </border>
    <border>
      <left style="thin">
        <color theme="0" tint="-0.24994659260841701"/>
      </left>
      <right style="medium">
        <color rgb="FFBFBFBF"/>
      </right>
      <top style="thin">
        <color theme="0" tint="-0.24994659260841701"/>
      </top>
      <bottom style="medium">
        <color rgb="FFBFBFBF"/>
      </bottom>
      <diagonal/>
    </border>
    <border>
      <left style="medium">
        <color theme="0" tint="-0.24994659260841701"/>
      </left>
      <right/>
      <top/>
      <bottom/>
      <diagonal/>
    </border>
    <border>
      <left/>
      <right style="medium">
        <color theme="0" tint="-0.24994659260841701"/>
      </right>
      <top/>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thin">
        <color indexed="64"/>
      </left>
      <right style="thin">
        <color indexed="64"/>
      </right>
      <top/>
      <bottom/>
      <diagonal/>
    </border>
    <border>
      <left/>
      <right/>
      <top style="medium">
        <color rgb="FFFF0000"/>
      </top>
      <bottom style="medium">
        <color rgb="FFFF0000"/>
      </bottom>
      <diagonal/>
    </border>
  </borders>
  <cellStyleXfs count="3">
    <xf numFmtId="0" fontId="0" fillId="0" borderId="0"/>
    <xf numFmtId="0" fontId="14" fillId="0" borderId="0" applyNumberFormat="0" applyFill="0" applyBorder="0" applyAlignment="0" applyProtection="0"/>
    <xf numFmtId="0" fontId="24" fillId="0" borderId="0"/>
  </cellStyleXfs>
  <cellXfs count="280">
    <xf numFmtId="0" fontId="0" fillId="0" borderId="0" xfId="0"/>
    <xf numFmtId="0" fontId="2" fillId="0" borderId="0" xfId="0" applyFont="1" applyAlignment="1">
      <alignment horizontal="center" vertical="center"/>
    </xf>
    <xf numFmtId="0" fontId="3" fillId="0" borderId="0" xfId="0" applyFont="1" applyAlignment="1">
      <alignment vertical="center"/>
    </xf>
    <xf numFmtId="0" fontId="2" fillId="0" borderId="0" xfId="0" applyFont="1" applyAlignment="1">
      <alignment horizontal="justify" vertical="center"/>
    </xf>
    <xf numFmtId="0" fontId="2" fillId="0" borderId="0" xfId="0" applyFont="1" applyAlignment="1">
      <alignment vertical="center"/>
    </xf>
    <xf numFmtId="0" fontId="32" fillId="0" borderId="0" xfId="0" applyFont="1"/>
    <xf numFmtId="0" fontId="17" fillId="0" borderId="0" xfId="0" applyFont="1"/>
    <xf numFmtId="0" fontId="6" fillId="2" borderId="4" xfId="0" applyFont="1" applyFill="1" applyBorder="1"/>
    <xf numFmtId="0" fontId="7" fillId="2" borderId="5" xfId="0" applyFont="1" applyFill="1" applyBorder="1"/>
    <xf numFmtId="0" fontId="6" fillId="2" borderId="5" xfId="0" applyFont="1" applyFill="1" applyBorder="1"/>
    <xf numFmtId="0" fontId="6" fillId="2" borderId="6" xfId="0" applyFont="1" applyFill="1" applyBorder="1"/>
    <xf numFmtId="0" fontId="2" fillId="2" borderId="4" xfId="0" applyFont="1" applyFill="1" applyBorder="1"/>
    <xf numFmtId="0" fontId="7" fillId="2" borderId="5" xfId="0" applyFont="1" applyFill="1" applyBorder="1" applyAlignment="1">
      <alignment vertical="center"/>
    </xf>
    <xf numFmtId="0" fontId="2" fillId="2" borderId="5" xfId="0" applyFont="1" applyFill="1" applyBorder="1"/>
    <xf numFmtId="0" fontId="2" fillId="2" borderId="6" xfId="0" applyFont="1" applyFill="1" applyBorder="1"/>
    <xf numFmtId="0" fontId="6" fillId="2" borderId="7" xfId="0" applyFont="1" applyFill="1" applyBorder="1"/>
    <xf numFmtId="0" fontId="6" fillId="2" borderId="9" xfId="0" applyFont="1" applyFill="1" applyBorder="1"/>
    <xf numFmtId="0" fontId="2" fillId="2" borderId="7" xfId="0" applyFont="1" applyFill="1" applyBorder="1"/>
    <xf numFmtId="0" fontId="2" fillId="2" borderId="9" xfId="0" applyFont="1" applyFill="1" applyBorder="1"/>
    <xf numFmtId="0" fontId="2" fillId="0" borderId="4" xfId="0" applyFont="1" applyBorder="1" applyAlignment="1">
      <alignment vertical="center"/>
    </xf>
    <xf numFmtId="0" fontId="2" fillId="0" borderId="5" xfId="0" applyFont="1" applyBorder="1" applyAlignment="1">
      <alignment vertical="center"/>
    </xf>
    <xf numFmtId="0" fontId="2" fillId="0" borderId="6" xfId="0" applyFont="1" applyBorder="1" applyAlignment="1">
      <alignment vertical="center"/>
    </xf>
    <xf numFmtId="0" fontId="2" fillId="0" borderId="62" xfId="0" applyFont="1" applyBorder="1" applyAlignment="1">
      <alignment vertical="center"/>
    </xf>
    <xf numFmtId="0" fontId="2" fillId="0" borderId="63" xfId="0" applyFont="1" applyBorder="1" applyAlignment="1">
      <alignment vertical="center"/>
    </xf>
    <xf numFmtId="0" fontId="2" fillId="0" borderId="0" xfId="0" applyFont="1"/>
    <xf numFmtId="0" fontId="2" fillId="0" borderId="0" xfId="0" applyFont="1" applyAlignment="1">
      <alignment horizontal="justify" vertical="center" wrapText="1"/>
    </xf>
    <xf numFmtId="0" fontId="11" fillId="0" borderId="0" xfId="0" applyFont="1"/>
    <xf numFmtId="0" fontId="2" fillId="0" borderId="7" xfId="0" applyFont="1" applyBorder="1" applyAlignment="1">
      <alignment vertical="center"/>
    </xf>
    <xf numFmtId="0" fontId="2" fillId="0" borderId="8" xfId="0" applyFont="1" applyBorder="1" applyAlignment="1">
      <alignment horizontal="justify" vertical="center"/>
    </xf>
    <xf numFmtId="0" fontId="2" fillId="0" borderId="9" xfId="0" applyFont="1" applyBorder="1" applyAlignment="1">
      <alignment vertical="center"/>
    </xf>
    <xf numFmtId="0" fontId="2" fillId="0" borderId="5" xfId="0" applyFont="1" applyBorder="1" applyAlignment="1">
      <alignment horizontal="justify" vertical="center"/>
    </xf>
    <xf numFmtId="0" fontId="11" fillId="0" borderId="0" xfId="0" applyFont="1" applyAlignment="1">
      <alignment horizontal="justify" vertical="center" wrapText="1"/>
    </xf>
    <xf numFmtId="0" fontId="11" fillId="0" borderId="0" xfId="0" applyFont="1" applyAlignment="1">
      <alignment horizontal="left" vertical="center" wrapText="1"/>
    </xf>
    <xf numFmtId="0" fontId="10" fillId="0" borderId="0" xfId="0" applyFont="1" applyAlignment="1">
      <alignment vertical="center"/>
    </xf>
    <xf numFmtId="0" fontId="11" fillId="0" borderId="0" xfId="0" applyFont="1" applyAlignment="1">
      <alignment horizontal="justify" vertical="top" wrapText="1"/>
    </xf>
    <xf numFmtId="0" fontId="10" fillId="0" borderId="0" xfId="0" applyFont="1" applyAlignment="1">
      <alignment vertical="top" wrapText="1"/>
    </xf>
    <xf numFmtId="0" fontId="11" fillId="0" borderId="0" xfId="0" applyFont="1" applyAlignment="1">
      <alignment vertical="top" wrapText="1"/>
    </xf>
    <xf numFmtId="0" fontId="10" fillId="0" borderId="0" xfId="0" applyFont="1" applyAlignment="1">
      <alignment horizontal="center" vertical="top" wrapText="1"/>
    </xf>
    <xf numFmtId="0" fontId="11" fillId="0" borderId="0" xfId="0" applyFont="1" applyAlignment="1">
      <alignment horizontal="center" vertical="top" wrapText="1"/>
    </xf>
    <xf numFmtId="0" fontId="11" fillId="0" borderId="0" xfId="0" applyFont="1" applyAlignment="1">
      <alignment vertical="center" wrapText="1"/>
    </xf>
    <xf numFmtId="0" fontId="11" fillId="0" borderId="0" xfId="0" applyFont="1" applyAlignment="1">
      <alignment vertical="center"/>
    </xf>
    <xf numFmtId="0" fontId="2" fillId="0" borderId="8" xfId="0" applyFont="1" applyBorder="1" applyAlignment="1">
      <alignment vertical="center"/>
    </xf>
    <xf numFmtId="0" fontId="2" fillId="0" borderId="0" xfId="0" applyFont="1" applyAlignment="1">
      <alignment horizontal="center" vertical="center" wrapText="1"/>
    </xf>
    <xf numFmtId="0" fontId="12" fillId="0" borderId="36" xfId="0" applyFont="1" applyBorder="1" applyAlignment="1">
      <alignment wrapText="1"/>
    </xf>
    <xf numFmtId="0" fontId="12" fillId="0" borderId="37" xfId="0" applyFont="1" applyBorder="1" applyAlignment="1">
      <alignment wrapText="1"/>
    </xf>
    <xf numFmtId="0" fontId="17" fillId="0" borderId="38" xfId="0" applyFont="1" applyBorder="1"/>
    <xf numFmtId="0" fontId="17" fillId="0" borderId="39" xfId="0" applyFont="1" applyBorder="1"/>
    <xf numFmtId="0" fontId="17" fillId="0" borderId="40" xfId="0" applyFont="1" applyBorder="1"/>
    <xf numFmtId="0" fontId="17" fillId="0" borderId="41" xfId="0" applyFont="1" applyBorder="1"/>
    <xf numFmtId="0" fontId="17" fillId="0" borderId="42" xfId="0" applyFont="1" applyBorder="1"/>
    <xf numFmtId="0" fontId="2" fillId="0" borderId="0" xfId="0" applyFont="1" applyAlignment="1">
      <alignment vertical="center" wrapText="1"/>
    </xf>
    <xf numFmtId="0" fontId="2" fillId="0" borderId="15" xfId="0" applyFont="1" applyBorder="1"/>
    <xf numFmtId="0" fontId="17" fillId="0" borderId="43" xfId="0" applyFont="1" applyBorder="1"/>
    <xf numFmtId="0" fontId="17" fillId="0" borderId="44" xfId="0" applyFont="1" applyBorder="1"/>
    <xf numFmtId="0" fontId="17" fillId="0" borderId="45" xfId="0" applyFont="1" applyBorder="1"/>
    <xf numFmtId="0" fontId="9" fillId="0" borderId="38" xfId="0" applyFont="1" applyBorder="1" applyAlignment="1">
      <alignment vertical="center"/>
    </xf>
    <xf numFmtId="0" fontId="9" fillId="0" borderId="39" xfId="0" applyFont="1" applyBorder="1" applyAlignment="1">
      <alignment vertical="center"/>
    </xf>
    <xf numFmtId="0" fontId="9" fillId="0" borderId="40" xfId="0" applyFont="1" applyBorder="1" applyAlignment="1">
      <alignment vertical="center"/>
    </xf>
    <xf numFmtId="0" fontId="10" fillId="0" borderId="43" xfId="0" applyFont="1" applyBorder="1" applyAlignment="1">
      <alignment vertical="center"/>
    </xf>
    <xf numFmtId="0" fontId="10" fillId="0" borderId="45" xfId="0" applyFont="1" applyBorder="1" applyAlignment="1">
      <alignment vertical="center"/>
    </xf>
    <xf numFmtId="0" fontId="17" fillId="0" borderId="0" xfId="0" applyFont="1" applyAlignment="1">
      <alignment wrapText="1"/>
    </xf>
    <xf numFmtId="0" fontId="17" fillId="0" borderId="0" xfId="0" applyFont="1" applyAlignment="1">
      <alignment vertical="center" wrapText="1"/>
    </xf>
    <xf numFmtId="0" fontId="31" fillId="0" borderId="0" xfId="0" applyFont="1"/>
    <xf numFmtId="0" fontId="22" fillId="0" borderId="0" xfId="0" applyFont="1" applyAlignment="1">
      <alignment vertical="center"/>
    </xf>
    <xf numFmtId="0" fontId="17" fillId="0" borderId="0" xfId="0" applyFont="1" applyAlignment="1">
      <alignment horizontal="center" vertical="center"/>
    </xf>
    <xf numFmtId="0" fontId="27" fillId="0" borderId="0" xfId="0" applyFont="1" applyAlignment="1">
      <alignment horizontal="center" vertical="center"/>
    </xf>
    <xf numFmtId="0" fontId="8" fillId="0" borderId="0" xfId="0" applyFont="1" applyAlignment="1">
      <alignment vertical="center" wrapText="1"/>
    </xf>
    <xf numFmtId="0" fontId="0" fillId="0" borderId="0" xfId="0" applyAlignment="1">
      <alignment vertical="top"/>
    </xf>
    <xf numFmtId="0" fontId="21" fillId="0" borderId="17" xfId="0" applyFont="1" applyBorder="1" applyAlignment="1">
      <alignment horizontal="left" vertical="center"/>
    </xf>
    <xf numFmtId="0" fontId="13" fillId="0" borderId="0" xfId="0" applyFont="1" applyAlignment="1">
      <alignment vertical="center" wrapText="1"/>
    </xf>
    <xf numFmtId="0" fontId="11" fillId="0" borderId="17" xfId="0" applyFont="1" applyBorder="1"/>
    <xf numFmtId="0" fontId="0" fillId="0" borderId="0" xfId="0" applyAlignment="1">
      <alignment horizontal="left" vertical="center" indent="4"/>
    </xf>
    <xf numFmtId="0" fontId="11" fillId="0" borderId="17" xfId="0" applyFont="1" applyBorder="1" applyAlignment="1">
      <alignment horizontal="left" vertical="center" indent="4"/>
    </xf>
    <xf numFmtId="0" fontId="11" fillId="0" borderId="19" xfId="0" applyFont="1" applyBorder="1"/>
    <xf numFmtId="0" fontId="0" fillId="0" borderId="0" xfId="0" applyAlignment="1">
      <alignment vertical="center"/>
    </xf>
    <xf numFmtId="0" fontId="28" fillId="0" borderId="0" xfId="0" applyFont="1" applyAlignment="1">
      <alignment vertical="center"/>
    </xf>
    <xf numFmtId="0" fontId="0" fillId="0" borderId="0" xfId="0" applyAlignment="1">
      <alignment vertical="center" wrapText="1"/>
    </xf>
    <xf numFmtId="0" fontId="3" fillId="4" borderId="52" xfId="0" applyFont="1" applyFill="1" applyBorder="1" applyAlignment="1">
      <alignment horizontal="center" vertical="center" wrapText="1"/>
    </xf>
    <xf numFmtId="0" fontId="16" fillId="0" borderId="56" xfId="0" applyFont="1" applyBorder="1" applyAlignment="1">
      <alignment horizontal="center" vertical="center" wrapText="1"/>
    </xf>
    <xf numFmtId="0" fontId="16" fillId="0" borderId="59" xfId="0" applyFont="1" applyBorder="1" applyAlignment="1">
      <alignment horizontal="center" vertical="center" wrapText="1"/>
    </xf>
    <xf numFmtId="0" fontId="0" fillId="0" borderId="0" xfId="0" applyAlignment="1">
      <alignment horizontal="center"/>
    </xf>
    <xf numFmtId="0" fontId="9" fillId="0" borderId="0" xfId="0" applyFont="1" applyAlignment="1">
      <alignment vertical="center"/>
    </xf>
    <xf numFmtId="0" fontId="25" fillId="0" borderId="0" xfId="0" applyFont="1"/>
    <xf numFmtId="0" fontId="2" fillId="0" borderId="17" xfId="0" applyFont="1" applyBorder="1"/>
    <xf numFmtId="0" fontId="19" fillId="0" borderId="22" xfId="0" applyFont="1" applyBorder="1" applyAlignment="1">
      <alignment horizontal="center" vertical="top"/>
    </xf>
    <xf numFmtId="0" fontId="19" fillId="0" borderId="19" xfId="0" applyFont="1" applyBorder="1" applyAlignment="1">
      <alignment horizontal="justify" vertical="top" wrapText="1"/>
    </xf>
    <xf numFmtId="0" fontId="20" fillId="0" borderId="19" xfId="0" applyFont="1" applyBorder="1" applyAlignment="1">
      <alignment horizontal="left" vertical="center" wrapText="1"/>
    </xf>
    <xf numFmtId="0" fontId="8" fillId="0" borderId="0" xfId="0" applyFont="1" applyAlignment="1">
      <alignment horizontal="center" vertical="center" wrapText="1"/>
    </xf>
    <xf numFmtId="0" fontId="20" fillId="0" borderId="22" xfId="0" applyFont="1" applyBorder="1" applyAlignment="1">
      <alignment horizontal="left" vertical="center" wrapText="1"/>
    </xf>
    <xf numFmtId="0" fontId="2" fillId="0" borderId="22" xfId="0" applyFont="1" applyBorder="1"/>
    <xf numFmtId="0" fontId="20" fillId="0" borderId="31" xfId="0" applyFont="1" applyBorder="1" applyAlignment="1">
      <alignment horizontal="left" vertical="center" wrapText="1"/>
    </xf>
    <xf numFmtId="0" fontId="9" fillId="0" borderId="0" xfId="0" applyFont="1" applyAlignment="1">
      <alignment horizontal="center" vertical="top" wrapText="1"/>
    </xf>
    <xf numFmtId="0" fontId="2" fillId="0" borderId="0" xfId="0" applyFont="1" applyAlignment="1">
      <alignment horizontal="center" vertical="top" wrapText="1"/>
    </xf>
    <xf numFmtId="0" fontId="2" fillId="0" borderId="0" xfId="0" applyFont="1" applyAlignment="1">
      <alignment wrapText="1"/>
    </xf>
    <xf numFmtId="49" fontId="2" fillId="0" borderId="32" xfId="0" applyNumberFormat="1" applyFont="1" applyBorder="1" applyAlignment="1">
      <alignment horizontal="center" vertical="center" wrapText="1"/>
    </xf>
    <xf numFmtId="49" fontId="2" fillId="0" borderId="31" xfId="0" applyNumberFormat="1" applyFont="1" applyBorder="1" applyAlignment="1">
      <alignment horizontal="center" vertical="center" wrapText="1"/>
    </xf>
    <xf numFmtId="49" fontId="2" fillId="0" borderId="33" xfId="0" applyNumberFormat="1" applyFont="1" applyBorder="1" applyAlignment="1">
      <alignment horizontal="center" vertical="center" wrapText="1"/>
    </xf>
    <xf numFmtId="49" fontId="2" fillId="0" borderId="34" xfId="0" applyNumberFormat="1" applyFont="1" applyBorder="1" applyAlignment="1">
      <alignment horizontal="center" vertical="center" wrapText="1"/>
    </xf>
    <xf numFmtId="49" fontId="2" fillId="0" borderId="33" xfId="0" applyNumberFormat="1" applyFont="1" applyBorder="1" applyAlignment="1">
      <alignment horizontal="center" vertical="center"/>
    </xf>
    <xf numFmtId="49" fontId="2" fillId="0" borderId="32" xfId="0" applyNumberFormat="1" applyFont="1" applyBorder="1" applyAlignment="1">
      <alignment horizontal="center" vertical="center"/>
    </xf>
    <xf numFmtId="0" fontId="9" fillId="0" borderId="0" xfId="0" applyFont="1" applyAlignment="1">
      <alignment horizontal="center" vertical="top"/>
    </xf>
    <xf numFmtId="49" fontId="2" fillId="0" borderId="22" xfId="0" applyNumberFormat="1" applyFont="1" applyBorder="1" applyAlignment="1">
      <alignment horizontal="center" vertical="center" wrapText="1"/>
    </xf>
    <xf numFmtId="49" fontId="11" fillId="0" borderId="0" xfId="0" applyNumberFormat="1" applyFont="1" applyAlignment="1">
      <alignment horizontal="center" vertical="center" wrapText="1"/>
    </xf>
    <xf numFmtId="49" fontId="11" fillId="0" borderId="0" xfId="0" applyNumberFormat="1" applyFont="1" applyAlignment="1">
      <alignment horizontal="center" vertical="center"/>
    </xf>
    <xf numFmtId="0" fontId="11" fillId="0" borderId="0" xfId="2" applyFont="1" applyAlignment="1">
      <alignment horizontal="center" vertical="top" wrapText="1"/>
    </xf>
    <xf numFmtId="0" fontId="10" fillId="0" borderId="0" xfId="0" applyFont="1"/>
    <xf numFmtId="0" fontId="23" fillId="0" borderId="0" xfId="0" applyFont="1" applyAlignment="1">
      <alignment horizontal="right" vertical="center"/>
    </xf>
    <xf numFmtId="0" fontId="18" fillId="0" borderId="17" xfId="0" applyFont="1" applyBorder="1" applyAlignment="1">
      <alignment vertical="center" wrapText="1"/>
    </xf>
    <xf numFmtId="0" fontId="2" fillId="0" borderId="32" xfId="0" applyFont="1" applyBorder="1" applyAlignment="1">
      <alignment horizontal="center" vertical="center" textRotation="90" wrapText="1"/>
    </xf>
    <xf numFmtId="0" fontId="2" fillId="0" borderId="32" xfId="0" applyFont="1" applyBorder="1" applyAlignment="1">
      <alignment horizontal="center" vertical="center"/>
    </xf>
    <xf numFmtId="0" fontId="0" fillId="0" borderId="0" xfId="0" applyAlignment="1">
      <alignment wrapText="1"/>
    </xf>
    <xf numFmtId="49" fontId="11" fillId="0" borderId="46" xfId="0" applyNumberFormat="1" applyFont="1" applyBorder="1" applyAlignment="1">
      <alignment horizontal="center" vertical="center" wrapText="1"/>
    </xf>
    <xf numFmtId="49" fontId="11" fillId="0" borderId="32" xfId="0" applyNumberFormat="1" applyFont="1" applyBorder="1" applyAlignment="1">
      <alignment horizontal="center" vertical="center" wrapText="1"/>
    </xf>
    <xf numFmtId="0" fontId="11" fillId="0" borderId="0" xfId="0" applyFont="1" applyAlignment="1">
      <alignment horizontal="justify" vertical="center"/>
    </xf>
    <xf numFmtId="0" fontId="0" fillId="0" borderId="0" xfId="0" applyAlignment="1">
      <alignment horizontal="center" vertical="center"/>
    </xf>
    <xf numFmtId="0" fontId="2" fillId="5" borderId="0" xfId="0" applyFont="1" applyFill="1" applyAlignment="1">
      <alignment vertical="center"/>
    </xf>
    <xf numFmtId="0" fontId="0" fillId="6" borderId="32" xfId="0" applyFill="1" applyBorder="1" applyAlignment="1">
      <alignment horizontal="left"/>
    </xf>
    <xf numFmtId="0" fontId="0" fillId="6" borderId="32" xfId="0" applyFill="1" applyBorder="1" applyAlignment="1">
      <alignment horizontal="center"/>
    </xf>
    <xf numFmtId="0" fontId="0" fillId="0" borderId="65" xfId="0" applyBorder="1"/>
    <xf numFmtId="0" fontId="0" fillId="0" borderId="65" xfId="0" applyBorder="1" applyAlignment="1">
      <alignment horizontal="left"/>
    </xf>
    <xf numFmtId="49" fontId="0" fillId="0" borderId="65" xfId="0" applyNumberFormat="1" applyBorder="1" applyAlignment="1">
      <alignment horizontal="center"/>
    </xf>
    <xf numFmtId="0" fontId="0" fillId="0" borderId="46" xfId="0" applyBorder="1" applyAlignment="1">
      <alignment horizontal="left"/>
    </xf>
    <xf numFmtId="49" fontId="0" fillId="0" borderId="46" xfId="0" applyNumberFormat="1" applyBorder="1" applyAlignment="1">
      <alignment horizontal="center"/>
    </xf>
    <xf numFmtId="0" fontId="2" fillId="0" borderId="0" xfId="0" applyFont="1" applyAlignment="1">
      <alignment horizontal="left" vertical="center" wrapText="1"/>
    </xf>
    <xf numFmtId="0" fontId="2" fillId="0" borderId="0" xfId="0" applyFont="1" applyAlignment="1">
      <alignment horizontal="center" vertical="center" textRotation="90" wrapText="1"/>
    </xf>
    <xf numFmtId="0" fontId="34" fillId="0" borderId="0" xfId="0" applyFont="1"/>
    <xf numFmtId="0" fontId="34" fillId="0" borderId="0" xfId="0" applyFont="1" applyAlignment="1">
      <alignment horizontal="left" vertical="center"/>
    </xf>
    <xf numFmtId="0" fontId="34" fillId="0" borderId="0" xfId="0" applyFont="1" applyAlignment="1">
      <alignment horizontal="center" vertical="center"/>
    </xf>
    <xf numFmtId="0" fontId="34" fillId="7" borderId="66" xfId="0" applyFont="1" applyFill="1" applyBorder="1" applyAlignment="1">
      <alignment horizontal="center"/>
    </xf>
    <xf numFmtId="0" fontId="34" fillId="0" borderId="0" xfId="0" applyFont="1" applyAlignment="1">
      <alignment horizontal="center"/>
    </xf>
    <xf numFmtId="0" fontId="11" fillId="0" borderId="32" xfId="0" applyFont="1" applyBorder="1" applyAlignment="1">
      <alignment horizontal="center" vertical="center" wrapText="1"/>
    </xf>
    <xf numFmtId="0" fontId="13" fillId="0" borderId="0" xfId="0" applyFont="1" applyAlignment="1">
      <alignment horizontal="justify" vertical="center" wrapText="1"/>
    </xf>
    <xf numFmtId="0" fontId="9" fillId="0" borderId="0" xfId="0" applyFont="1" applyAlignment="1">
      <alignment horizontal="justify" vertical="top" wrapText="1"/>
    </xf>
    <xf numFmtId="0" fontId="2" fillId="0" borderId="32" xfId="0" applyFont="1" applyBorder="1" applyAlignment="1">
      <alignment horizontal="center" vertical="center" wrapText="1"/>
    </xf>
    <xf numFmtId="0" fontId="9" fillId="0" borderId="0" xfId="0" applyFont="1" applyAlignment="1">
      <alignment horizontal="justify" vertical="top"/>
    </xf>
    <xf numFmtId="0" fontId="11" fillId="0" borderId="32" xfId="0" applyFont="1" applyBorder="1" applyAlignment="1">
      <alignment horizontal="center" vertical="center" textRotation="90" wrapText="1"/>
    </xf>
    <xf numFmtId="0" fontId="35" fillId="0" borderId="0" xfId="0" applyFont="1"/>
    <xf numFmtId="0" fontId="11" fillId="0" borderId="32" xfId="0" applyFont="1" applyBorder="1" applyAlignment="1" applyProtection="1">
      <alignment horizontal="center" vertical="center" wrapText="1"/>
      <protection locked="0"/>
    </xf>
    <xf numFmtId="0" fontId="26" fillId="0" borderId="32" xfId="0" applyFont="1" applyBorder="1" applyAlignment="1" applyProtection="1">
      <alignment horizontal="center" vertical="center" wrapText="1"/>
      <protection locked="0"/>
    </xf>
    <xf numFmtId="0" fontId="38" fillId="9" borderId="0" xfId="0" applyFont="1" applyFill="1" applyAlignment="1">
      <alignment horizontal="center" vertical="center" wrapText="1"/>
    </xf>
    <xf numFmtId="0" fontId="37" fillId="9" borderId="0" xfId="0" applyFont="1" applyFill="1"/>
    <xf numFmtId="0" fontId="4" fillId="0" borderId="0" xfId="0" applyFont="1" applyAlignment="1" applyProtection="1">
      <alignment horizontal="justify" vertical="center" wrapText="1"/>
      <protection locked="0"/>
    </xf>
    <xf numFmtId="0" fontId="1" fillId="0" borderId="0" xfId="0" applyFont="1" applyAlignment="1">
      <alignment horizontal="center" wrapText="1"/>
    </xf>
    <xf numFmtId="0" fontId="1" fillId="0" borderId="0" xfId="0" applyFont="1" applyAlignment="1">
      <alignment horizontal="center"/>
    </xf>
    <xf numFmtId="0" fontId="1" fillId="0" borderId="0" xfId="0" applyFont="1" applyAlignment="1">
      <alignment horizontal="center" vertical="center" wrapText="1"/>
    </xf>
    <xf numFmtId="0" fontId="1" fillId="0" borderId="0" xfId="0" applyFont="1" applyAlignment="1">
      <alignment horizontal="center" vertical="center"/>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2" fillId="0" borderId="0" xfId="0" applyFont="1" applyAlignment="1">
      <alignment horizontal="justify" vertical="center" wrapText="1"/>
    </xf>
    <xf numFmtId="0" fontId="5" fillId="0" borderId="0" xfId="1" applyFont="1" applyFill="1" applyAlignment="1" applyProtection="1">
      <alignment horizontal="right" vertical="center" wrapText="1"/>
      <protection locked="0"/>
    </xf>
    <xf numFmtId="0" fontId="9" fillId="0" borderId="1" xfId="0" applyFont="1" applyBorder="1" applyAlignment="1" applyProtection="1">
      <alignment horizontal="center" vertical="center" wrapText="1"/>
      <protection locked="0"/>
    </xf>
    <xf numFmtId="0" fontId="9" fillId="0" borderId="2" xfId="0" applyFont="1" applyBorder="1" applyAlignment="1" applyProtection="1">
      <alignment horizontal="center" vertical="center" wrapText="1"/>
      <protection locked="0"/>
    </xf>
    <xf numFmtId="0" fontId="9" fillId="0" borderId="3" xfId="0" applyFont="1" applyBorder="1" applyAlignment="1" applyProtection="1">
      <alignment horizontal="center" vertical="center" wrapText="1"/>
      <protection locked="0"/>
    </xf>
    <xf numFmtId="0" fontId="6" fillId="2" borderId="8" xfId="0" applyFont="1" applyFill="1" applyBorder="1" applyAlignment="1">
      <alignment horizontal="justify" vertical="top" wrapText="1"/>
    </xf>
    <xf numFmtId="0" fontId="11" fillId="0" borderId="0" xfId="0" applyFont="1" applyAlignment="1">
      <alignment horizontal="justify" vertical="center" wrapText="1"/>
    </xf>
    <xf numFmtId="0" fontId="10" fillId="0" borderId="10" xfId="0" applyFont="1" applyBorder="1" applyAlignment="1">
      <alignment horizontal="center" vertical="center" wrapText="1"/>
    </xf>
    <xf numFmtId="0" fontId="10" fillId="0" borderId="11" xfId="0" applyFont="1" applyBorder="1" applyAlignment="1">
      <alignment horizontal="center" vertical="center" wrapText="1"/>
    </xf>
    <xf numFmtId="0" fontId="10" fillId="0" borderId="12" xfId="0" applyFont="1" applyBorder="1" applyAlignment="1">
      <alignment horizontal="center" vertical="center" wrapText="1"/>
    </xf>
    <xf numFmtId="0" fontId="10" fillId="0" borderId="32" xfId="0" applyFont="1" applyBorder="1" applyAlignment="1">
      <alignment horizontal="center" vertical="center" wrapText="1"/>
    </xf>
    <xf numFmtId="0" fontId="11" fillId="0" borderId="10" xfId="0" applyFont="1" applyBorder="1" applyAlignment="1">
      <alignment horizontal="center" vertical="center" wrapText="1"/>
    </xf>
    <xf numFmtId="0" fontId="11" fillId="0" borderId="11"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32" xfId="0" applyFont="1" applyBorder="1" applyAlignment="1">
      <alignment horizontal="center" vertical="center" wrapText="1"/>
    </xf>
    <xf numFmtId="0" fontId="11" fillId="0" borderId="13" xfId="0" applyFont="1" applyBorder="1" applyAlignment="1">
      <alignment horizontal="center" vertical="center" wrapText="1"/>
    </xf>
    <xf numFmtId="0" fontId="29" fillId="0" borderId="0" xfId="0" applyFont="1" applyAlignment="1">
      <alignment horizontal="center" vertical="center" wrapText="1"/>
    </xf>
    <xf numFmtId="0" fontId="8" fillId="3" borderId="36" xfId="0" applyFont="1" applyFill="1" applyBorder="1" applyAlignment="1">
      <alignment horizontal="center" vertical="center" wrapText="1"/>
    </xf>
    <xf numFmtId="0" fontId="8" fillId="3" borderId="35" xfId="0" applyFont="1" applyFill="1" applyBorder="1" applyAlignment="1">
      <alignment horizontal="center" vertical="center" wrapText="1"/>
    </xf>
    <xf numFmtId="0" fontId="8" fillId="3" borderId="37" xfId="0" applyFont="1" applyFill="1" applyBorder="1" applyAlignment="1">
      <alignment horizontal="center" vertical="center" wrapText="1"/>
    </xf>
    <xf numFmtId="0" fontId="13" fillId="0" borderId="35" xfId="0" applyFont="1" applyBorder="1" applyAlignment="1">
      <alignment horizontal="center" vertical="center" wrapText="1"/>
    </xf>
    <xf numFmtId="0" fontId="13" fillId="0" borderId="38" xfId="0" applyFont="1" applyBorder="1" applyAlignment="1">
      <alignment horizontal="center" vertical="center" wrapText="1"/>
    </xf>
    <xf numFmtId="0" fontId="13" fillId="0" borderId="39" xfId="0" applyFont="1" applyBorder="1" applyAlignment="1">
      <alignment horizontal="center" vertical="center" wrapText="1"/>
    </xf>
    <xf numFmtId="0" fontId="13" fillId="0" borderId="40" xfId="0" applyFont="1" applyBorder="1" applyAlignment="1">
      <alignment horizontal="center" vertical="center" wrapText="1"/>
    </xf>
    <xf numFmtId="0" fontId="2" fillId="0" borderId="13" xfId="0" applyFont="1" applyBorder="1" applyAlignment="1" applyProtection="1">
      <alignment horizontal="center" vertical="center" wrapText="1"/>
      <protection locked="0"/>
    </xf>
    <xf numFmtId="0" fontId="2" fillId="0" borderId="32" xfId="0" applyFont="1" applyBorder="1" applyAlignment="1" applyProtection="1">
      <alignment horizontal="center" vertical="center" wrapText="1"/>
      <protection locked="0"/>
    </xf>
    <xf numFmtId="0" fontId="2" fillId="0" borderId="11" xfId="0" applyFont="1" applyBorder="1" applyAlignment="1" applyProtection="1">
      <alignment horizontal="center" vertical="center" wrapText="1"/>
      <protection locked="0"/>
    </xf>
    <xf numFmtId="0" fontId="12" fillId="0" borderId="35" xfId="0" applyFont="1" applyBorder="1" applyAlignment="1">
      <alignment horizontal="center" vertical="center" wrapText="1"/>
    </xf>
    <xf numFmtId="0" fontId="11" fillId="0" borderId="44" xfId="0" applyFont="1" applyBorder="1" applyAlignment="1" applyProtection="1">
      <alignment horizontal="justify" vertical="center" wrapText="1"/>
      <protection locked="0"/>
    </xf>
    <xf numFmtId="0" fontId="36" fillId="0" borderId="0" xfId="0" applyFont="1" applyAlignment="1">
      <alignment horizontal="center" vertical="center"/>
    </xf>
    <xf numFmtId="0" fontId="30" fillId="0" borderId="0" xfId="0" applyFont="1" applyAlignment="1">
      <alignment horizontal="center" vertical="center" wrapText="1"/>
    </xf>
    <xf numFmtId="0" fontId="13" fillId="0" borderId="0" xfId="0" applyFont="1" applyAlignment="1">
      <alignment horizontal="justify" vertical="center" wrapText="1"/>
    </xf>
    <xf numFmtId="0" fontId="13" fillId="0" borderId="18" xfId="0" applyFont="1" applyBorder="1" applyAlignment="1">
      <alignment horizontal="justify" vertical="center" wrapText="1"/>
    </xf>
    <xf numFmtId="0" fontId="21" fillId="0" borderId="0" xfId="0" applyFont="1" applyAlignment="1">
      <alignment horizontal="justify" vertical="center" wrapText="1"/>
    </xf>
    <xf numFmtId="0" fontId="21" fillId="0" borderId="18" xfId="0" applyFont="1" applyBorder="1" applyAlignment="1">
      <alignment horizontal="justify" vertical="center" wrapText="1"/>
    </xf>
    <xf numFmtId="0" fontId="13" fillId="0" borderId="0" xfId="0" quotePrefix="1" applyFont="1" applyAlignment="1">
      <alignment horizontal="justify" vertical="center" wrapText="1"/>
    </xf>
    <xf numFmtId="0" fontId="13" fillId="0" borderId="18" xfId="0" quotePrefix="1" applyFont="1" applyBorder="1" applyAlignment="1">
      <alignment horizontal="justify" vertical="center" wrapText="1"/>
    </xf>
    <xf numFmtId="0" fontId="21" fillId="0" borderId="47" xfId="0" applyFont="1" applyBorder="1" applyAlignment="1">
      <alignment vertical="center"/>
    </xf>
    <xf numFmtId="0" fontId="21" fillId="0" borderId="39" xfId="0" applyFont="1" applyBorder="1" applyAlignment="1">
      <alignment vertical="center"/>
    </xf>
    <xf numFmtId="0" fontId="21" fillId="0" borderId="48" xfId="0" applyFont="1" applyBorder="1" applyAlignment="1">
      <alignment vertical="center"/>
    </xf>
    <xf numFmtId="0" fontId="8" fillId="3" borderId="50" xfId="0" applyFont="1" applyFill="1" applyBorder="1" applyAlignment="1">
      <alignment horizontal="center" vertical="center" wrapText="1"/>
    </xf>
    <xf numFmtId="0" fontId="8" fillId="3" borderId="53" xfId="0" applyFont="1" applyFill="1" applyBorder="1" applyAlignment="1">
      <alignment horizontal="center" vertical="center" wrapText="1"/>
    </xf>
    <xf numFmtId="0" fontId="13" fillId="0" borderId="13" xfId="0" applyFont="1" applyBorder="1" applyAlignment="1">
      <alignment horizontal="justify" vertical="center" wrapText="1"/>
    </xf>
    <xf numFmtId="0" fontId="13" fillId="0" borderId="20" xfId="0" applyFont="1" applyBorder="1" applyAlignment="1">
      <alignment horizontal="justify" vertical="center" wrapText="1"/>
    </xf>
    <xf numFmtId="0" fontId="8" fillId="3" borderId="49" xfId="0" applyFont="1" applyFill="1" applyBorder="1" applyAlignment="1">
      <alignment horizontal="center" vertical="center" wrapText="1"/>
    </xf>
    <xf numFmtId="0" fontId="8" fillId="3" borderId="52" xfId="0" applyFont="1" applyFill="1" applyBorder="1" applyAlignment="1">
      <alignment horizontal="center" vertical="center" wrapText="1"/>
    </xf>
    <xf numFmtId="0" fontId="8" fillId="3" borderId="51" xfId="0" applyFont="1" applyFill="1" applyBorder="1" applyAlignment="1">
      <alignment horizontal="center" vertical="center" wrapText="1"/>
    </xf>
    <xf numFmtId="0" fontId="8" fillId="3" borderId="64" xfId="0" applyFont="1" applyFill="1" applyBorder="1" applyAlignment="1">
      <alignment horizontal="center" vertical="center" wrapText="1"/>
    </xf>
    <xf numFmtId="0" fontId="2" fillId="4" borderId="53" xfId="0" applyFont="1" applyFill="1" applyBorder="1" applyAlignment="1">
      <alignment horizontal="center" vertical="center" wrapText="1"/>
    </xf>
    <xf numFmtId="0" fontId="2" fillId="4" borderId="64" xfId="0" applyFont="1" applyFill="1" applyBorder="1" applyAlignment="1">
      <alignment horizontal="center" vertical="center" wrapText="1"/>
    </xf>
    <xf numFmtId="0" fontId="2" fillId="0" borderId="53" xfId="0" applyFont="1" applyBorder="1" applyAlignment="1" applyProtection="1">
      <alignment horizontal="center" vertical="center" wrapText="1"/>
      <protection locked="0"/>
    </xf>
    <xf numFmtId="0" fontId="22" fillId="4" borderId="53" xfId="0" applyFont="1" applyFill="1" applyBorder="1" applyAlignment="1">
      <alignment horizontal="center" vertical="center" wrapText="1"/>
    </xf>
    <xf numFmtId="0" fontId="14" fillId="4" borderId="53" xfId="1" applyNumberFormat="1" applyFill="1" applyBorder="1" applyAlignment="1" applyProtection="1">
      <alignment horizontal="center" vertical="center" wrapText="1"/>
    </xf>
    <xf numFmtId="0" fontId="15" fillId="4" borderId="53" xfId="1" applyNumberFormat="1" applyFont="1" applyFill="1" applyBorder="1" applyAlignment="1" applyProtection="1">
      <alignment horizontal="center" vertical="center" wrapText="1"/>
    </xf>
    <xf numFmtId="0" fontId="2" fillId="0" borderId="57" xfId="0" applyFont="1" applyBorder="1" applyAlignment="1" applyProtection="1">
      <alignment horizontal="center" vertical="center" wrapText="1"/>
      <protection locked="0"/>
    </xf>
    <xf numFmtId="0" fontId="2" fillId="0" borderId="54" xfId="0" applyFont="1" applyBorder="1" applyAlignment="1" applyProtection="1">
      <alignment horizontal="center" vertical="center" wrapText="1"/>
      <protection locked="0"/>
    </xf>
    <xf numFmtId="0" fontId="2" fillId="0" borderId="55" xfId="0" applyFont="1" applyBorder="1" applyAlignment="1" applyProtection="1">
      <alignment horizontal="center" vertical="center" wrapText="1"/>
      <protection locked="0"/>
    </xf>
    <xf numFmtId="0" fontId="2" fillId="0" borderId="58" xfId="0" applyFont="1" applyBorder="1" applyAlignment="1" applyProtection="1">
      <alignment horizontal="center" vertical="center" wrapText="1"/>
      <protection locked="0"/>
    </xf>
    <xf numFmtId="0" fontId="2" fillId="0" borderId="60" xfId="0" applyFont="1" applyBorder="1" applyAlignment="1" applyProtection="1">
      <alignment horizontal="center" vertical="center" wrapText="1"/>
      <protection locked="0"/>
    </xf>
    <xf numFmtId="0" fontId="2" fillId="0" borderId="61" xfId="0" applyFont="1" applyBorder="1" applyAlignment="1" applyProtection="1">
      <alignment horizontal="center" vertical="center" wrapText="1"/>
      <protection locked="0"/>
    </xf>
    <xf numFmtId="0" fontId="33" fillId="0" borderId="0" xfId="0" applyFont="1" applyAlignment="1">
      <alignment horizontal="center" vertical="center"/>
    </xf>
    <xf numFmtId="0" fontId="0" fillId="0" borderId="0" xfId="0" applyAlignment="1">
      <alignment horizontal="center"/>
    </xf>
    <xf numFmtId="0" fontId="11" fillId="0" borderId="32" xfId="0" applyFont="1" applyBorder="1" applyAlignment="1">
      <alignment horizontal="justify" vertical="center"/>
    </xf>
    <xf numFmtId="0" fontId="11" fillId="0" borderId="10" xfId="0" applyFont="1" applyBorder="1" applyAlignment="1">
      <alignment horizontal="justify" vertical="center" wrapText="1"/>
    </xf>
    <xf numFmtId="0" fontId="11" fillId="0" borderId="11" xfId="0" applyFont="1" applyBorder="1" applyAlignment="1">
      <alignment horizontal="justify" vertical="center" wrapText="1"/>
    </xf>
    <xf numFmtId="0" fontId="11" fillId="0" borderId="12" xfId="0" applyFont="1" applyBorder="1" applyAlignment="1">
      <alignment horizontal="justify" vertical="center" wrapText="1"/>
    </xf>
    <xf numFmtId="0" fontId="11" fillId="0" borderId="32" xfId="0" applyFont="1" applyBorder="1" applyAlignment="1" applyProtection="1">
      <alignment horizontal="justify" vertical="center" wrapText="1"/>
      <protection locked="0"/>
    </xf>
    <xf numFmtId="0" fontId="2" fillId="0" borderId="0" xfId="0" applyFont="1" applyAlignment="1">
      <alignment horizontal="center" vertical="center" wrapText="1"/>
    </xf>
    <xf numFmtId="0" fontId="11" fillId="0" borderId="32" xfId="0" applyFont="1" applyBorder="1" applyAlignment="1" applyProtection="1">
      <alignment horizontal="center" vertical="center" wrapText="1"/>
      <protection locked="0"/>
    </xf>
    <xf numFmtId="0" fontId="11" fillId="0" borderId="10" xfId="0" applyFont="1" applyBorder="1" applyAlignment="1" applyProtection="1">
      <alignment horizontal="center" vertical="center" wrapText="1"/>
      <protection locked="0"/>
    </xf>
    <xf numFmtId="0" fontId="11" fillId="0" borderId="12" xfId="0" applyFont="1" applyBorder="1" applyAlignment="1" applyProtection="1">
      <alignment horizontal="center" vertical="center" wrapText="1"/>
      <protection locked="0"/>
    </xf>
    <xf numFmtId="0" fontId="22" fillId="0" borderId="0" xfId="0" applyFont="1" applyAlignment="1">
      <alignment horizontal="right" vertical="center" wrapText="1"/>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19" xfId="0" applyFont="1" applyBorder="1" applyAlignment="1">
      <alignment horizontal="center" vertical="center" wrapText="1"/>
    </xf>
    <xf numFmtId="0" fontId="9" fillId="0" borderId="13" xfId="0" applyFont="1" applyBorder="1" applyAlignment="1">
      <alignment horizontal="center" vertical="center" wrapText="1"/>
    </xf>
    <xf numFmtId="0" fontId="9" fillId="0" borderId="20" xfId="0" applyFont="1" applyBorder="1" applyAlignment="1">
      <alignment horizontal="center" vertical="center" wrapText="1"/>
    </xf>
    <xf numFmtId="0" fontId="9" fillId="0" borderId="10"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2" xfId="0" applyFont="1" applyBorder="1" applyAlignment="1">
      <alignment horizontal="center" vertical="center" wrapText="1"/>
    </xf>
    <xf numFmtId="0" fontId="12" fillId="0" borderId="0" xfId="0" applyFont="1" applyAlignment="1">
      <alignment horizontal="justify" vertical="center" wrapText="1"/>
    </xf>
    <xf numFmtId="0" fontId="12" fillId="0" borderId="0" xfId="0" applyFont="1" applyAlignment="1">
      <alignment horizontal="justify" vertical="center"/>
    </xf>
    <xf numFmtId="0" fontId="9" fillId="0" borderId="14" xfId="0" applyFont="1" applyBorder="1" applyAlignment="1">
      <alignment horizontal="center" vertical="center" textRotation="90" wrapText="1"/>
    </xf>
    <xf numFmtId="0" fontId="9" fillId="0" borderId="16" xfId="0" applyFont="1" applyBorder="1" applyAlignment="1">
      <alignment horizontal="center" vertical="center" textRotation="90" wrapText="1"/>
    </xf>
    <xf numFmtId="0" fontId="9" fillId="0" borderId="19" xfId="0" applyFont="1" applyBorder="1" applyAlignment="1">
      <alignment horizontal="center" vertical="center" textRotation="90" wrapText="1"/>
    </xf>
    <xf numFmtId="0" fontId="9" fillId="0" borderId="20" xfId="0" applyFont="1" applyBorder="1" applyAlignment="1">
      <alignment horizontal="center" vertical="center" textRotation="90" wrapText="1"/>
    </xf>
    <xf numFmtId="0" fontId="2" fillId="0" borderId="32" xfId="0" applyFont="1" applyBorder="1" applyAlignment="1" applyProtection="1">
      <alignment horizontal="justify" vertical="center"/>
      <protection locked="0"/>
    </xf>
    <xf numFmtId="0" fontId="8" fillId="3" borderId="25" xfId="0" applyFont="1" applyFill="1" applyBorder="1" applyAlignment="1">
      <alignment horizontal="center" vertical="center" wrapText="1"/>
    </xf>
    <xf numFmtId="0" fontId="8" fillId="3" borderId="26" xfId="0" applyFont="1" applyFill="1" applyBorder="1" applyAlignment="1">
      <alignment horizontal="center" vertical="center" wrapText="1"/>
    </xf>
    <xf numFmtId="0" fontId="8" fillId="3" borderId="27" xfId="0" applyFont="1" applyFill="1" applyBorder="1" applyAlignment="1">
      <alignment horizontal="center" vertical="center" wrapText="1"/>
    </xf>
    <xf numFmtId="0" fontId="10" fillId="0" borderId="0" xfId="0" applyFont="1" applyAlignment="1">
      <alignment horizontal="justify" vertical="top" wrapText="1"/>
    </xf>
    <xf numFmtId="0" fontId="2" fillId="0" borderId="10" xfId="0" applyFont="1" applyBorder="1" applyAlignment="1" applyProtection="1">
      <alignment horizontal="center" vertical="center" wrapText="1"/>
      <protection locked="0"/>
    </xf>
    <xf numFmtId="0" fontId="2" fillId="0" borderId="12" xfId="0" applyFont="1" applyBorder="1" applyAlignment="1" applyProtection="1">
      <alignment horizontal="center" vertical="center" wrapText="1"/>
      <protection locked="0"/>
    </xf>
    <xf numFmtId="0" fontId="11" fillId="0" borderId="32" xfId="0" applyFont="1" applyBorder="1" applyAlignment="1">
      <alignment horizontal="justify" vertical="center" wrapText="1"/>
    </xf>
    <xf numFmtId="0" fontId="5" fillId="0" borderId="0" xfId="1" applyNumberFormat="1" applyFont="1" applyFill="1" applyAlignment="1" applyProtection="1">
      <alignment horizontal="right" vertical="center" wrapText="1"/>
      <protection locked="0"/>
    </xf>
    <xf numFmtId="0" fontId="12" fillId="0" borderId="21" xfId="0" applyFont="1" applyBorder="1" applyAlignment="1">
      <alignment horizontal="justify" vertical="center" wrapText="1"/>
    </xf>
    <xf numFmtId="0" fontId="18" fillId="0" borderId="14" xfId="0" applyFont="1" applyBorder="1" applyAlignment="1">
      <alignment vertical="center" wrapText="1"/>
    </xf>
    <xf numFmtId="0" fontId="18" fillId="0" borderId="15" xfId="0" applyFont="1" applyBorder="1" applyAlignment="1">
      <alignment vertical="center" wrapText="1"/>
    </xf>
    <xf numFmtId="0" fontId="18" fillId="0" borderId="16" xfId="0" applyFont="1" applyBorder="1" applyAlignment="1">
      <alignment vertical="center" wrapText="1"/>
    </xf>
    <xf numFmtId="0" fontId="18" fillId="0" borderId="28" xfId="0" applyFont="1" applyBorder="1" applyAlignment="1">
      <alignment vertical="center" wrapText="1"/>
    </xf>
    <xf numFmtId="0" fontId="18" fillId="0" borderId="29" xfId="0" applyFont="1" applyBorder="1" applyAlignment="1">
      <alignment vertical="center" wrapText="1"/>
    </xf>
    <xf numFmtId="0" fontId="18" fillId="0" borderId="30" xfId="0" applyFont="1" applyBorder="1" applyAlignment="1">
      <alignment vertical="center" wrapText="1"/>
    </xf>
    <xf numFmtId="0" fontId="13" fillId="0" borderId="21" xfId="0" applyFont="1" applyBorder="1" applyAlignment="1">
      <alignment horizontal="justify" vertical="center" wrapText="1"/>
    </xf>
    <xf numFmtId="0" fontId="12" fillId="0" borderId="21" xfId="0" applyFont="1" applyBorder="1" applyAlignment="1">
      <alignment horizontal="justify" vertical="center"/>
    </xf>
    <xf numFmtId="0" fontId="12" fillId="0" borderId="18" xfId="0" applyFont="1" applyBorder="1" applyAlignment="1">
      <alignment horizontal="justify" vertical="center"/>
    </xf>
    <xf numFmtId="0" fontId="13" fillId="0" borderId="0" xfId="0" applyFont="1" applyAlignment="1">
      <alignment horizontal="justify" vertical="center"/>
    </xf>
    <xf numFmtId="0" fontId="13" fillId="0" borderId="21" xfId="0" applyFont="1" applyBorder="1" applyAlignment="1">
      <alignment horizontal="justify" vertical="center"/>
    </xf>
    <xf numFmtId="0" fontId="9" fillId="0" borderId="0" xfId="0" applyFont="1" applyAlignment="1">
      <alignment horizontal="justify" vertical="top"/>
    </xf>
    <xf numFmtId="0" fontId="11" fillId="0" borderId="11" xfId="0" applyFont="1" applyBorder="1" applyAlignment="1" applyProtection="1">
      <alignment horizontal="center" vertical="center" wrapText="1"/>
      <protection locked="0"/>
    </xf>
    <xf numFmtId="0" fontId="13" fillId="0" borderId="23" xfId="0" applyFont="1" applyBorder="1" applyAlignment="1">
      <alignment horizontal="justify" vertical="center" wrapText="1"/>
    </xf>
    <xf numFmtId="0" fontId="13" fillId="0" borderId="24" xfId="0" applyFont="1" applyBorder="1" applyAlignment="1">
      <alignment horizontal="justify" vertical="center" wrapText="1"/>
    </xf>
    <xf numFmtId="0" fontId="9" fillId="0" borderId="32" xfId="0" applyFont="1" applyBorder="1" applyAlignment="1">
      <alignment horizontal="center" vertical="center" wrapText="1"/>
    </xf>
    <xf numFmtId="0" fontId="11" fillId="0" borderId="10" xfId="0" applyFont="1" applyBorder="1" applyAlignment="1" applyProtection="1">
      <alignment horizontal="justify" vertical="center" wrapText="1"/>
      <protection locked="0"/>
    </xf>
    <xf numFmtId="0" fontId="11" fillId="0" borderId="11" xfId="0" applyFont="1" applyBorder="1" applyAlignment="1" applyProtection="1">
      <alignment horizontal="justify" vertical="center" wrapText="1"/>
      <protection locked="0"/>
    </xf>
    <xf numFmtId="0" fontId="11" fillId="0" borderId="12" xfId="0" applyFont="1" applyBorder="1" applyAlignment="1" applyProtection="1">
      <alignment horizontal="justify" vertical="center" wrapText="1"/>
      <protection locked="0"/>
    </xf>
    <xf numFmtId="0" fontId="22" fillId="0" borderId="13" xfId="0" applyFont="1" applyBorder="1" applyAlignment="1">
      <alignment horizontal="right" vertical="center" wrapText="1"/>
    </xf>
    <xf numFmtId="0" fontId="11" fillId="0" borderId="32" xfId="0" applyFont="1" applyBorder="1" applyAlignment="1">
      <alignment horizontal="center" vertical="center" textRotation="90" wrapText="1"/>
    </xf>
    <xf numFmtId="0" fontId="2" fillId="0" borderId="10" xfId="0" applyFont="1" applyBorder="1" applyAlignment="1">
      <alignment horizontal="justify" vertical="center" wrapText="1"/>
    </xf>
    <xf numFmtId="0" fontId="2" fillId="0" borderId="11" xfId="0" applyFont="1" applyBorder="1" applyAlignment="1">
      <alignment horizontal="justify" vertical="center" wrapText="1"/>
    </xf>
    <xf numFmtId="0" fontId="2" fillId="0" borderId="12" xfId="0" applyFont="1" applyBorder="1" applyAlignment="1">
      <alignment horizontal="justify" vertical="center" wrapText="1"/>
    </xf>
    <xf numFmtId="0" fontId="2" fillId="0" borderId="32" xfId="0" applyFont="1" applyBorder="1" applyAlignment="1" applyProtection="1">
      <alignment horizontal="justify" vertical="center" wrapText="1"/>
      <protection locked="0"/>
    </xf>
    <xf numFmtId="0" fontId="9" fillId="0" borderId="0" xfId="0" applyFont="1" applyAlignment="1">
      <alignment horizontal="justify" vertical="top" wrapText="1"/>
    </xf>
    <xf numFmtId="0" fontId="10" fillId="0" borderId="32" xfId="0" applyFont="1" applyBorder="1" applyAlignment="1">
      <alignment horizontal="center" vertical="center" textRotation="90" wrapText="1"/>
    </xf>
    <xf numFmtId="0" fontId="2" fillId="0" borderId="32" xfId="0" applyFont="1" applyBorder="1" applyAlignment="1">
      <alignment horizontal="center" vertical="center" wrapText="1"/>
    </xf>
    <xf numFmtId="0" fontId="2" fillId="0" borderId="32" xfId="0" applyFont="1" applyBorder="1" applyAlignment="1">
      <alignment horizontal="justify" vertical="center" wrapText="1"/>
    </xf>
    <xf numFmtId="0" fontId="33" fillId="0" borderId="0" xfId="0" applyFont="1" applyAlignment="1">
      <alignment horizontal="center" vertical="center" wrapText="1"/>
    </xf>
    <xf numFmtId="0" fontId="36" fillId="8" borderId="0" xfId="0" applyFont="1" applyFill="1" applyAlignment="1">
      <alignment horizontal="center"/>
    </xf>
    <xf numFmtId="0" fontId="33" fillId="0" borderId="0" xfId="0" applyFont="1" applyAlignment="1">
      <alignment horizontal="center"/>
    </xf>
    <xf numFmtId="0" fontId="33" fillId="0" borderId="0" xfId="0" applyFont="1" applyAlignment="1">
      <alignment horizontal="center" wrapText="1"/>
    </xf>
    <xf numFmtId="0" fontId="33" fillId="8" borderId="0" xfId="0" applyFont="1" applyFill="1" applyAlignment="1">
      <alignment horizontal="center"/>
    </xf>
  </cellXfs>
  <cellStyles count="3">
    <cellStyle name="Hipervínculo" xfId="1" builtinId="8"/>
    <cellStyle name="Normal" xfId="0" builtinId="0"/>
    <cellStyle name="Normal_Hoja1" xfId="2" xr:uid="{00D53BDA-F93E-4187-844C-61FCDF6BD13A}"/>
  </cellStyles>
  <dxfs count="30">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patternType="mediumGray"/>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s>
  <tableStyles count="1" defaultTableStyle="TableStyleMedium2" defaultPivotStyle="PivotStyleLight16">
    <tableStyle name="Invisible" pivot="0" table="0" count="0" xr9:uid="{A7212F94-805B-4418-AAC5-E7DD53454898}"/>
  </tableStyles>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20</xdr:col>
      <xdr:colOff>209550</xdr:colOff>
      <xdr:row>0</xdr:row>
      <xdr:rowOff>0</xdr:rowOff>
    </xdr:from>
    <xdr:to>
      <xdr:col>30</xdr:col>
      <xdr:colOff>4650</xdr:colOff>
      <xdr:row>0</xdr:row>
      <xdr:rowOff>1137600</xdr:rowOff>
    </xdr:to>
    <xdr:pic>
      <xdr:nvPicPr>
        <xdr:cNvPr id="2" name="Imagen 1">
          <a:extLst>
            <a:ext uri="{FF2B5EF4-FFF2-40B4-BE49-F238E27FC236}">
              <a16:creationId xmlns:a16="http://schemas.microsoft.com/office/drawing/2014/main" id="{623156A2-DDEE-4BB8-8554-BA49B21D2369}"/>
            </a:ext>
          </a:extLst>
        </xdr:cNvPr>
        <xdr:cNvPicPr>
          <a:picLocks/>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030" t="12854" r="6675" b="13072"/>
        <a:stretch/>
      </xdr:blipFill>
      <xdr:spPr>
        <a:xfrm>
          <a:off x="5295900" y="0"/>
          <a:ext cx="2271600" cy="1137600"/>
        </a:xfrm>
        <a:prstGeom prst="rect">
          <a:avLst/>
        </a:prstGeom>
      </xdr:spPr>
    </xdr:pic>
    <xdr:clientData/>
  </xdr:twoCellAnchor>
  <xdr:oneCellAnchor>
    <xdr:from>
      <xdr:col>1</xdr:col>
      <xdr:colOff>0</xdr:colOff>
      <xdr:row>0</xdr:row>
      <xdr:rowOff>0</xdr:rowOff>
    </xdr:from>
    <xdr:ext cx="1094400" cy="1011600"/>
    <xdr:pic>
      <xdr:nvPicPr>
        <xdr:cNvPr id="3" name="Imagen 2" descr="http://intranet.inegi.org.mx/Servicios/Difusion/Imagen_Institucional/img/2019/INEGI1_v.png">
          <a:extLst>
            <a:ext uri="{FF2B5EF4-FFF2-40B4-BE49-F238E27FC236}">
              <a16:creationId xmlns:a16="http://schemas.microsoft.com/office/drawing/2014/main" id="{164B9C15-E3BB-4C79-896B-828B0092295D}"/>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20</xdr:col>
      <xdr:colOff>209550</xdr:colOff>
      <xdr:row>0</xdr:row>
      <xdr:rowOff>0</xdr:rowOff>
    </xdr:from>
    <xdr:ext cx="2271600" cy="1137600"/>
    <xdr:pic>
      <xdr:nvPicPr>
        <xdr:cNvPr id="2" name="Imagen 1">
          <a:extLst>
            <a:ext uri="{FF2B5EF4-FFF2-40B4-BE49-F238E27FC236}">
              <a16:creationId xmlns:a16="http://schemas.microsoft.com/office/drawing/2014/main" id="{9BDB5BF2-84B8-40B2-9C19-B92ED59FBC8E}"/>
            </a:ext>
          </a:extLst>
        </xdr:cNvPr>
        <xdr:cNvPicPr>
          <a:picLocks/>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030" t="12854" r="6675" b="13072"/>
        <a:stretch/>
      </xdr:blipFill>
      <xdr:spPr>
        <a:xfrm>
          <a:off x="5295900" y="0"/>
          <a:ext cx="2271600" cy="1137600"/>
        </a:xfrm>
        <a:prstGeom prst="rect">
          <a:avLst/>
        </a:prstGeom>
      </xdr:spPr>
    </xdr:pic>
    <xdr:clientData/>
  </xdr:oneCellAnchor>
  <xdr:oneCellAnchor>
    <xdr:from>
      <xdr:col>1</xdr:col>
      <xdr:colOff>0</xdr:colOff>
      <xdr:row>0</xdr:row>
      <xdr:rowOff>0</xdr:rowOff>
    </xdr:from>
    <xdr:ext cx="1094400" cy="1011600"/>
    <xdr:pic>
      <xdr:nvPicPr>
        <xdr:cNvPr id="3" name="Imagen 2" descr="http://intranet.inegi.org.mx/Servicios/Difusion/Imagen_Institucional/img/2019/INEGI1_v.png">
          <a:extLst>
            <a:ext uri="{FF2B5EF4-FFF2-40B4-BE49-F238E27FC236}">
              <a16:creationId xmlns:a16="http://schemas.microsoft.com/office/drawing/2014/main" id="{04407BF1-074C-4CEE-B28F-1542ECC1063E}"/>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20</xdr:col>
      <xdr:colOff>209550</xdr:colOff>
      <xdr:row>0</xdr:row>
      <xdr:rowOff>0</xdr:rowOff>
    </xdr:from>
    <xdr:to>
      <xdr:col>30</xdr:col>
      <xdr:colOff>4650</xdr:colOff>
      <xdr:row>0</xdr:row>
      <xdr:rowOff>1137600</xdr:rowOff>
    </xdr:to>
    <xdr:pic>
      <xdr:nvPicPr>
        <xdr:cNvPr id="2" name="Imagen 1">
          <a:extLst>
            <a:ext uri="{FF2B5EF4-FFF2-40B4-BE49-F238E27FC236}">
              <a16:creationId xmlns:a16="http://schemas.microsoft.com/office/drawing/2014/main" id="{2A000E48-4D64-4EDB-832B-C271E7159671}"/>
            </a:ext>
          </a:extLst>
        </xdr:cNvPr>
        <xdr:cNvPicPr>
          <a:picLocks/>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030" t="12854" r="6675" b="13072"/>
        <a:stretch/>
      </xdr:blipFill>
      <xdr:spPr>
        <a:xfrm>
          <a:off x="5295900" y="0"/>
          <a:ext cx="2271600" cy="1137600"/>
        </a:xfrm>
        <a:prstGeom prst="rect">
          <a:avLst/>
        </a:prstGeom>
      </xdr:spPr>
    </xdr:pic>
    <xdr:clientData/>
  </xdr:twoCellAnchor>
  <xdr:oneCellAnchor>
    <xdr:from>
      <xdr:col>1</xdr:col>
      <xdr:colOff>0</xdr:colOff>
      <xdr:row>0</xdr:row>
      <xdr:rowOff>0</xdr:rowOff>
    </xdr:from>
    <xdr:ext cx="1094400" cy="1011600"/>
    <xdr:pic>
      <xdr:nvPicPr>
        <xdr:cNvPr id="3" name="Imagen 2" descr="http://intranet.inegi.org.mx/Servicios/Difusion/Imagen_Institucional/img/2019/INEGI1_v.png">
          <a:extLst>
            <a:ext uri="{FF2B5EF4-FFF2-40B4-BE49-F238E27FC236}">
              <a16:creationId xmlns:a16="http://schemas.microsoft.com/office/drawing/2014/main" id="{79D90118-B846-47FD-BBA8-5BDA3262FFBA}"/>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5</xdr:col>
      <xdr:colOff>103800</xdr:colOff>
      <xdr:row>0</xdr:row>
      <xdr:rowOff>1011600</xdr:rowOff>
    </xdr:to>
    <xdr:pic>
      <xdr:nvPicPr>
        <xdr:cNvPr id="2" name="Imagen 1">
          <a:extLst>
            <a:ext uri="{FF2B5EF4-FFF2-40B4-BE49-F238E27FC236}">
              <a16:creationId xmlns:a16="http://schemas.microsoft.com/office/drawing/2014/main" id="{C694872D-ADED-42F0-A8C0-114B9857B8A8}"/>
            </a:ext>
          </a:extLst>
        </xdr:cNvPr>
        <xdr:cNvPicPr preferRelativeResize="0">
          <a:picLocks/>
        </xdr:cNvPicPr>
      </xdr:nvPicPr>
      <xdr:blipFill>
        <a:blip xmlns:r="http://schemas.openxmlformats.org/officeDocument/2006/relationships" r:embed="rId1"/>
        <a:stretch>
          <a:fillRect/>
        </a:stretch>
      </xdr:blipFill>
      <xdr:spPr>
        <a:xfrm>
          <a:off x="381000" y="0"/>
          <a:ext cx="1094400" cy="1011600"/>
        </a:xfrm>
        <a:prstGeom prst="rect">
          <a:avLst/>
        </a:prstGeom>
      </xdr:spPr>
    </xdr:pic>
    <xdr:clientData/>
  </xdr:twoCellAnchor>
  <xdr:twoCellAnchor editAs="oneCell">
    <xdr:from>
      <xdr:col>47</xdr:col>
      <xdr:colOff>209550</xdr:colOff>
      <xdr:row>0</xdr:row>
      <xdr:rowOff>0</xdr:rowOff>
    </xdr:from>
    <xdr:to>
      <xdr:col>57</xdr:col>
      <xdr:colOff>4650</xdr:colOff>
      <xdr:row>0</xdr:row>
      <xdr:rowOff>1137600</xdr:rowOff>
    </xdr:to>
    <xdr:pic>
      <xdr:nvPicPr>
        <xdr:cNvPr id="3" name="Imagen 2">
          <a:extLst>
            <a:ext uri="{FF2B5EF4-FFF2-40B4-BE49-F238E27FC236}">
              <a16:creationId xmlns:a16="http://schemas.microsoft.com/office/drawing/2014/main" id="{B0A9A7AB-E8EC-4118-A354-B015891D809B}"/>
            </a:ext>
          </a:extLst>
        </xdr:cNvPr>
        <xdr:cNvPicPr>
          <a:picLocks/>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030" t="12854" r="6675" b="13072"/>
        <a:stretch/>
      </xdr:blipFill>
      <xdr:spPr>
        <a:xfrm>
          <a:off x="11982450" y="0"/>
          <a:ext cx="2271600" cy="11376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20</xdr:col>
      <xdr:colOff>209550</xdr:colOff>
      <xdr:row>0</xdr:row>
      <xdr:rowOff>0</xdr:rowOff>
    </xdr:from>
    <xdr:to>
      <xdr:col>30</xdr:col>
      <xdr:colOff>4650</xdr:colOff>
      <xdr:row>0</xdr:row>
      <xdr:rowOff>1137600</xdr:rowOff>
    </xdr:to>
    <xdr:pic>
      <xdr:nvPicPr>
        <xdr:cNvPr id="2" name="Imagen 1">
          <a:extLst>
            <a:ext uri="{FF2B5EF4-FFF2-40B4-BE49-F238E27FC236}">
              <a16:creationId xmlns:a16="http://schemas.microsoft.com/office/drawing/2014/main" id="{8D7CCF70-B6F7-46DD-B082-406A71162416}"/>
            </a:ext>
          </a:extLst>
        </xdr:cNvPr>
        <xdr:cNvPicPr>
          <a:picLocks/>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030" t="12854" r="6675" b="13072"/>
        <a:stretch/>
      </xdr:blipFill>
      <xdr:spPr>
        <a:xfrm>
          <a:off x="5295900" y="0"/>
          <a:ext cx="2271600" cy="1137600"/>
        </a:xfrm>
        <a:prstGeom prst="rect">
          <a:avLst/>
        </a:prstGeom>
      </xdr:spPr>
    </xdr:pic>
    <xdr:clientData/>
  </xdr:twoCellAnchor>
  <xdr:oneCellAnchor>
    <xdr:from>
      <xdr:col>1</xdr:col>
      <xdr:colOff>0</xdr:colOff>
      <xdr:row>0</xdr:row>
      <xdr:rowOff>0</xdr:rowOff>
    </xdr:from>
    <xdr:ext cx="1094400" cy="1011600"/>
    <xdr:pic>
      <xdr:nvPicPr>
        <xdr:cNvPr id="3" name="Imagen 2" descr="http://intranet.inegi.org.mx/Servicios/Difusion/Imagen_Institucional/img/2019/INEGI1_v.png">
          <a:extLst>
            <a:ext uri="{FF2B5EF4-FFF2-40B4-BE49-F238E27FC236}">
              <a16:creationId xmlns:a16="http://schemas.microsoft.com/office/drawing/2014/main" id="{F71ADB62-8A59-48B9-9757-5FC6ED8C83BE}"/>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6.xml><?xml version="1.0" encoding="utf-8"?>
<xdr:wsDr xmlns:xdr="http://schemas.openxmlformats.org/drawingml/2006/spreadsheetDrawing" xmlns:a="http://schemas.openxmlformats.org/drawingml/2006/main">
  <xdr:twoCellAnchor editAs="oneCell">
    <xdr:from>
      <xdr:col>20</xdr:col>
      <xdr:colOff>209550</xdr:colOff>
      <xdr:row>0</xdr:row>
      <xdr:rowOff>0</xdr:rowOff>
    </xdr:from>
    <xdr:to>
      <xdr:col>30</xdr:col>
      <xdr:colOff>4650</xdr:colOff>
      <xdr:row>0</xdr:row>
      <xdr:rowOff>1137600</xdr:rowOff>
    </xdr:to>
    <xdr:pic>
      <xdr:nvPicPr>
        <xdr:cNvPr id="2" name="Imagen 1">
          <a:extLst>
            <a:ext uri="{FF2B5EF4-FFF2-40B4-BE49-F238E27FC236}">
              <a16:creationId xmlns:a16="http://schemas.microsoft.com/office/drawing/2014/main" id="{7FAFEEBE-8264-42C0-817A-13152479B923}"/>
            </a:ext>
          </a:extLst>
        </xdr:cNvPr>
        <xdr:cNvPicPr>
          <a:picLocks/>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030" t="12854" r="6675" b="13072"/>
        <a:stretch/>
      </xdr:blipFill>
      <xdr:spPr>
        <a:xfrm>
          <a:off x="5295900" y="0"/>
          <a:ext cx="2271600" cy="1137600"/>
        </a:xfrm>
        <a:prstGeom prst="rect">
          <a:avLst/>
        </a:prstGeom>
      </xdr:spPr>
    </xdr:pic>
    <xdr:clientData/>
  </xdr:twoCellAnchor>
  <xdr:oneCellAnchor>
    <xdr:from>
      <xdr:col>1</xdr:col>
      <xdr:colOff>0</xdr:colOff>
      <xdr:row>0</xdr:row>
      <xdr:rowOff>0</xdr:rowOff>
    </xdr:from>
    <xdr:ext cx="1094400" cy="1011600"/>
    <xdr:pic>
      <xdr:nvPicPr>
        <xdr:cNvPr id="3" name="Imagen 2" descr="http://intranet.inegi.org.mx/Servicios/Difusion/Imagen_Institucional/img/2019/INEGI1_v.png">
          <a:extLst>
            <a:ext uri="{FF2B5EF4-FFF2-40B4-BE49-F238E27FC236}">
              <a16:creationId xmlns:a16="http://schemas.microsoft.com/office/drawing/2014/main" id="{972CFF1D-7C57-435C-9934-E19C79E2EFD7}"/>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81000" y="0"/>
          <a:ext cx="1094400" cy="10116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mailto:hernandezg@dgsp.gob.mx" TargetMode="Externa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A968F-4533-4B0A-90AB-9A8216DC3ECC}">
  <dimension ref="A1:AE25"/>
  <sheetViews>
    <sheetView showGridLines="0" zoomScaleNormal="100" workbookViewId="0">
      <selection activeCell="B11" sqref="B11:U11"/>
    </sheetView>
  </sheetViews>
  <sheetFormatPr baseColWidth="10" defaultColWidth="0" defaultRowHeight="15" customHeight="1" zeroHeight="1"/>
  <cols>
    <col min="1" max="1" width="5.7109375" style="1" customWidth="1"/>
    <col min="2" max="30" width="3.7109375" style="1" customWidth="1"/>
    <col min="31" max="31" width="5.7109375" style="1" customWidth="1"/>
    <col min="32" max="16384" width="3.7109375" style="1" hidden="1"/>
  </cols>
  <sheetData>
    <row r="1" spans="1:30" ht="173.25" customHeight="1">
      <c r="B1" s="142" t="s">
        <v>0</v>
      </c>
      <c r="C1" s="143"/>
      <c r="D1" s="143"/>
      <c r="E1" s="143"/>
      <c r="F1" s="143"/>
      <c r="G1" s="143"/>
      <c r="H1" s="143"/>
      <c r="I1" s="143"/>
      <c r="J1" s="143"/>
      <c r="K1" s="143"/>
      <c r="L1" s="143"/>
      <c r="M1" s="143"/>
      <c r="N1" s="143"/>
      <c r="O1" s="143"/>
      <c r="P1" s="143"/>
      <c r="Q1" s="143"/>
      <c r="R1" s="143"/>
      <c r="S1" s="143"/>
      <c r="T1" s="143"/>
      <c r="U1" s="143"/>
      <c r="V1" s="143"/>
      <c r="W1" s="143"/>
      <c r="X1" s="143"/>
      <c r="Y1" s="143"/>
      <c r="Z1" s="143"/>
      <c r="AA1" s="143"/>
      <c r="AB1" s="143"/>
      <c r="AC1" s="143"/>
      <c r="AD1" s="143"/>
    </row>
    <row r="2" spans="1:30" ht="15" customHeight="1"/>
    <row r="3" spans="1:30" ht="45" customHeight="1">
      <c r="B3" s="144" t="s">
        <v>1</v>
      </c>
      <c r="C3" s="145"/>
      <c r="D3" s="145"/>
      <c r="E3" s="145"/>
      <c r="F3" s="145"/>
      <c r="G3" s="145"/>
      <c r="H3" s="145"/>
      <c r="I3" s="145"/>
      <c r="J3" s="145"/>
      <c r="K3" s="145"/>
      <c r="L3" s="145"/>
      <c r="M3" s="145"/>
      <c r="N3" s="145"/>
      <c r="O3" s="145"/>
      <c r="P3" s="145"/>
      <c r="Q3" s="145"/>
      <c r="R3" s="145"/>
      <c r="S3" s="145"/>
      <c r="T3" s="145"/>
      <c r="U3" s="145"/>
      <c r="V3" s="145"/>
      <c r="W3" s="145"/>
      <c r="X3" s="145"/>
      <c r="Y3" s="145"/>
      <c r="Z3" s="145"/>
      <c r="AA3" s="145"/>
      <c r="AB3" s="145"/>
      <c r="AC3" s="145"/>
      <c r="AD3" s="145"/>
    </row>
    <row r="4" spans="1:30" ht="15" customHeight="1"/>
    <row r="5" spans="1:30" ht="45" customHeight="1">
      <c r="B5" s="144" t="s">
        <v>458</v>
      </c>
      <c r="C5" s="144"/>
      <c r="D5" s="144"/>
      <c r="E5" s="144"/>
      <c r="F5" s="144"/>
      <c r="G5" s="144"/>
      <c r="H5" s="144"/>
      <c r="I5" s="144"/>
      <c r="J5" s="144"/>
      <c r="K5" s="144"/>
      <c r="L5" s="144"/>
      <c r="M5" s="144"/>
      <c r="N5" s="144"/>
      <c r="O5" s="144"/>
      <c r="P5" s="144"/>
      <c r="Q5" s="144"/>
      <c r="R5" s="144"/>
      <c r="S5" s="144"/>
      <c r="T5" s="144"/>
      <c r="U5" s="144"/>
      <c r="V5" s="144"/>
      <c r="W5" s="144"/>
      <c r="X5" s="144"/>
      <c r="Y5" s="144"/>
      <c r="Z5" s="144"/>
      <c r="AA5" s="144"/>
      <c r="AB5" s="144"/>
      <c r="AC5" s="144"/>
      <c r="AD5" s="144"/>
    </row>
    <row r="6" spans="1:30" ht="15" customHeight="1"/>
    <row r="7" spans="1:30" ht="60" customHeight="1">
      <c r="B7" s="144" t="s">
        <v>2</v>
      </c>
      <c r="C7" s="144"/>
      <c r="D7" s="144"/>
      <c r="E7" s="144"/>
      <c r="F7" s="144"/>
      <c r="G7" s="144"/>
      <c r="H7" s="144"/>
      <c r="I7" s="144"/>
      <c r="J7" s="144"/>
      <c r="K7" s="144"/>
      <c r="L7" s="144"/>
      <c r="M7" s="144"/>
      <c r="N7" s="144"/>
      <c r="O7" s="144"/>
      <c r="P7" s="144"/>
      <c r="Q7" s="144"/>
      <c r="R7" s="144"/>
      <c r="S7" s="144"/>
      <c r="T7" s="144"/>
      <c r="U7" s="144"/>
      <c r="V7" s="144"/>
      <c r="W7" s="144"/>
      <c r="X7" s="144"/>
      <c r="Y7" s="144"/>
      <c r="Z7" s="144"/>
      <c r="AA7" s="144"/>
      <c r="AB7" s="144"/>
      <c r="AC7" s="144"/>
      <c r="AD7" s="144"/>
    </row>
    <row r="8" spans="1:30" ht="15" customHeight="1" thickBot="1">
      <c r="B8" s="2" t="s">
        <v>3</v>
      </c>
      <c r="N8" s="2" t="s">
        <v>4</v>
      </c>
    </row>
    <row r="9" spans="1:30" ht="15" customHeight="1" thickBot="1">
      <c r="B9" s="146" t="str">
        <f>+IF(Presentación!B10="","",Presentación!B10)</f>
        <v/>
      </c>
      <c r="C9" s="147"/>
      <c r="D9" s="147"/>
      <c r="E9" s="147"/>
      <c r="F9" s="147"/>
      <c r="G9" s="147"/>
      <c r="H9" s="147"/>
      <c r="I9" s="147"/>
      <c r="J9" s="147"/>
      <c r="K9" s="147"/>
      <c r="L9" s="148"/>
      <c r="N9" s="146" t="str">
        <f>+IF(Presentación!N10="","",Presentación!N10)</f>
        <v/>
      </c>
      <c r="O9" s="148"/>
    </row>
    <row r="10" spans="1:30" ht="15" customHeight="1">
      <c r="A10" s="3"/>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spans="1:30" ht="15" customHeight="1">
      <c r="A11" s="3"/>
      <c r="B11" s="141" t="s">
        <v>5</v>
      </c>
      <c r="C11" s="141"/>
      <c r="D11" s="141"/>
      <c r="E11" s="141"/>
      <c r="F11" s="141"/>
      <c r="G11" s="141"/>
      <c r="H11" s="141"/>
      <c r="I11" s="141"/>
      <c r="J11" s="141"/>
      <c r="K11" s="141"/>
      <c r="L11" s="141"/>
      <c r="M11" s="141"/>
      <c r="N11" s="141"/>
      <c r="O11" s="141"/>
      <c r="P11" s="141"/>
      <c r="Q11" s="141"/>
      <c r="R11" s="141"/>
      <c r="S11" s="141"/>
      <c r="T11" s="141"/>
      <c r="U11" s="141"/>
      <c r="V11" s="3"/>
      <c r="W11" s="3"/>
      <c r="X11" s="3"/>
      <c r="Y11" s="3"/>
      <c r="Z11" s="3"/>
      <c r="AA11" s="3"/>
      <c r="AB11" s="3"/>
      <c r="AC11" s="3"/>
      <c r="AD11" s="3"/>
    </row>
    <row r="12" spans="1:30" ht="15" customHeight="1">
      <c r="A12" s="3"/>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spans="1:30" ht="15" customHeight="1">
      <c r="A13" s="3"/>
      <c r="B13" s="141" t="s">
        <v>6</v>
      </c>
      <c r="C13" s="141"/>
      <c r="D13" s="141"/>
      <c r="E13" s="141"/>
      <c r="F13" s="141"/>
      <c r="G13" s="141"/>
      <c r="H13" s="141"/>
      <c r="I13" s="141"/>
      <c r="J13" s="141"/>
      <c r="K13" s="141"/>
      <c r="L13" s="141"/>
      <c r="M13" s="141"/>
      <c r="N13" s="141"/>
      <c r="O13" s="141"/>
      <c r="P13" s="141"/>
      <c r="Q13" s="141"/>
      <c r="R13" s="141"/>
      <c r="S13" s="141"/>
      <c r="T13" s="141"/>
      <c r="U13" s="141"/>
      <c r="V13" s="3"/>
      <c r="W13" s="3"/>
      <c r="X13" s="3"/>
      <c r="Y13" s="3"/>
      <c r="Z13" s="3"/>
      <c r="AA13" s="3"/>
      <c r="AB13" s="3"/>
      <c r="AC13" s="3"/>
      <c r="AD13" s="3"/>
    </row>
    <row r="14" spans="1:30" ht="1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spans="1:30" ht="15" customHeight="1">
      <c r="A15" s="3"/>
      <c r="B15" s="141" t="s">
        <v>7</v>
      </c>
      <c r="C15" s="141"/>
      <c r="D15" s="141"/>
      <c r="E15" s="141"/>
      <c r="F15" s="141"/>
      <c r="G15" s="141"/>
      <c r="H15" s="141"/>
      <c r="I15" s="141"/>
      <c r="J15" s="141"/>
      <c r="K15" s="141"/>
      <c r="L15" s="141"/>
      <c r="M15" s="141"/>
      <c r="N15" s="141"/>
      <c r="O15" s="141"/>
      <c r="P15" s="141"/>
      <c r="Q15" s="141"/>
      <c r="R15" s="141"/>
      <c r="S15" s="141"/>
      <c r="T15" s="141"/>
      <c r="U15" s="141"/>
      <c r="V15" s="3"/>
      <c r="W15" s="3"/>
      <c r="X15" s="3"/>
      <c r="Y15" s="3"/>
      <c r="Z15" s="3"/>
      <c r="AA15" s="3"/>
      <c r="AB15" s="3"/>
      <c r="AC15" s="3"/>
      <c r="AD15" s="3"/>
    </row>
    <row r="16" spans="1:30" ht="1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spans="1:30" ht="15" customHeight="1">
      <c r="A17" s="3"/>
      <c r="B17" s="141" t="s">
        <v>458</v>
      </c>
      <c r="C17" s="141"/>
      <c r="D17" s="141"/>
      <c r="E17" s="141"/>
      <c r="F17" s="141"/>
      <c r="G17" s="141"/>
      <c r="H17" s="141"/>
      <c r="I17" s="141"/>
      <c r="J17" s="141"/>
      <c r="K17" s="141"/>
      <c r="L17" s="141"/>
      <c r="M17" s="141"/>
      <c r="N17" s="141"/>
      <c r="O17" s="141"/>
      <c r="P17" s="141"/>
      <c r="Q17" s="141"/>
      <c r="R17" s="141"/>
      <c r="S17" s="141"/>
      <c r="T17" s="141"/>
      <c r="U17" s="141"/>
      <c r="V17" s="3"/>
      <c r="W17" s="3"/>
      <c r="X17" s="141" t="s">
        <v>459</v>
      </c>
      <c r="Y17" s="141"/>
      <c r="Z17" s="141"/>
      <c r="AA17" s="141"/>
      <c r="AB17" s="141"/>
      <c r="AC17" s="141"/>
      <c r="AD17" s="141"/>
    </row>
    <row r="18" spans="1:30" ht="1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spans="1:30" ht="15" customHeight="1">
      <c r="A19" s="3"/>
      <c r="B19" s="141" t="s">
        <v>8</v>
      </c>
      <c r="C19" s="141"/>
      <c r="D19" s="141"/>
      <c r="E19" s="141"/>
      <c r="F19" s="141"/>
      <c r="G19" s="141"/>
      <c r="H19" s="141"/>
      <c r="I19" s="141"/>
      <c r="J19" s="141"/>
      <c r="K19" s="141"/>
      <c r="L19" s="141"/>
      <c r="M19" s="141"/>
      <c r="N19" s="141"/>
      <c r="O19" s="141"/>
      <c r="P19" s="141"/>
      <c r="Q19" s="141"/>
      <c r="R19" s="141"/>
      <c r="S19" s="141"/>
      <c r="T19" s="141"/>
      <c r="U19" s="141"/>
      <c r="V19" s="3"/>
      <c r="W19" s="3"/>
      <c r="X19" s="3"/>
      <c r="Y19" s="3"/>
      <c r="Z19" s="3"/>
      <c r="AA19" s="3"/>
      <c r="AB19" s="3"/>
      <c r="AC19" s="3"/>
      <c r="AD19" s="3"/>
    </row>
    <row r="20" spans="1:30" ht="1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row>
    <row r="21" spans="1:30" ht="1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spans="1:30" ht="15" customHeight="1"/>
    <row r="23" spans="1:30" ht="15" customHeight="1"/>
    <row r="24" spans="1:30" ht="15" customHeight="1"/>
    <row r="25" spans="1:30" ht="15" customHeight="1"/>
  </sheetData>
  <sheetProtection algorithmName="SHA-512" hashValue="Z8v28KsPSUgYkWP16Icbt/6E89+E2MFq2P/ih/ZmArGg0x+B5/E3aLsAqOXQfuPFNzjBzwBzMoXNY765QF2xSg==" saltValue="GPciyHVdnPIJamIcbu+1rQ==" spinCount="100000" sheet="1" objects="1" scenarios="1"/>
  <mergeCells count="12">
    <mergeCell ref="B19:U19"/>
    <mergeCell ref="B11:U11"/>
    <mergeCell ref="B13:U13"/>
    <mergeCell ref="B15:U15"/>
    <mergeCell ref="B17:U17"/>
    <mergeCell ref="X17:AD17"/>
    <mergeCell ref="B1:AD1"/>
    <mergeCell ref="B3:AD3"/>
    <mergeCell ref="B5:AD5"/>
    <mergeCell ref="B7:AD7"/>
    <mergeCell ref="B9:L9"/>
    <mergeCell ref="N9:O9"/>
  </mergeCells>
  <hyperlinks>
    <hyperlink ref="B11:U11" location="Presentación!AA9" display="Presentación" xr:uid="{039B1111-3E04-4EC6-83C0-8AA0010C8B0C}"/>
    <hyperlink ref="B13:U13" location="Informantes!AA9" display="Informantes" xr:uid="{29FA92A1-3A77-460B-B2A1-143872FF56A8}"/>
    <hyperlink ref="B15:U15" location="Participantes!BB9" display="Participantes" xr:uid="{422E44C8-219E-4CA6-9314-93C3DC9BECCA}"/>
    <hyperlink ref="B17:U17" location="CNGE_2023_M1_Secc3!AA7" display="Sección III. Programas sociales" xr:uid="{1348BB28-8C5C-4FDF-8FD5-FE2E2C51780C}"/>
    <hyperlink ref="X17:AD17" location="CNGE_2023_M1_Secc3!AA7" display="Preguntas 3.1 a 3.6" xr:uid="{8323C187-046A-4388-A043-71C16961FA0C}"/>
    <hyperlink ref="B19:U19" location="Glosario!AA9" display="Glosario" xr:uid="{4FF9A09F-AA49-4BFA-BCBD-EB0D246003A7}"/>
  </hyperlinks>
  <pageMargins left="0.70866141732283472" right="0.70866141732283472" top="0.74803149606299213" bottom="0.74803149606299213" header="0.31496062992125984" footer="0.31496062992125984"/>
  <pageSetup scale="75" orientation="portrait" r:id="rId1"/>
  <headerFooter>
    <oddHeader>&amp;CMódulo 1 Sección III
Índice</oddHeader>
    <oddFooter>&amp;LCenso Nacional de Gobiernos Estatales 2023&amp;R&amp;P de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6AF8B-5D7E-44EF-A144-0677B9C1B47F}">
  <dimension ref="A1:AI136"/>
  <sheetViews>
    <sheetView showGridLines="0" zoomScaleNormal="100" workbookViewId="0">
      <selection activeCell="B10" sqref="B10:L10"/>
    </sheetView>
  </sheetViews>
  <sheetFormatPr baseColWidth="10" defaultColWidth="0" defaultRowHeight="0" customHeight="1" zeroHeight="1"/>
  <cols>
    <col min="1" max="1" width="5.7109375" style="4" customWidth="1"/>
    <col min="2" max="30" width="3.7109375" style="4" customWidth="1"/>
    <col min="31" max="31" width="5.7109375" style="4" customWidth="1"/>
    <col min="32" max="32" width="3.7109375" style="115" hidden="1" customWidth="1"/>
    <col min="33" max="16384" width="3.7109375" style="4" hidden="1"/>
  </cols>
  <sheetData>
    <row r="1" spans="2:35" ht="173.25" customHeight="1">
      <c r="B1" s="142" t="s">
        <v>0</v>
      </c>
      <c r="C1" s="143"/>
      <c r="D1" s="143"/>
      <c r="E1" s="143"/>
      <c r="F1" s="143"/>
      <c r="G1" s="143"/>
      <c r="H1" s="143"/>
      <c r="I1" s="143"/>
      <c r="J1" s="143"/>
      <c r="K1" s="143"/>
      <c r="L1" s="143"/>
      <c r="M1" s="143"/>
      <c r="N1" s="143"/>
      <c r="O1" s="143"/>
      <c r="P1" s="143"/>
      <c r="Q1" s="143"/>
      <c r="R1" s="143"/>
      <c r="S1" s="143"/>
      <c r="T1" s="143"/>
      <c r="U1" s="143"/>
      <c r="V1" s="143"/>
      <c r="W1" s="143"/>
      <c r="X1" s="143"/>
      <c r="Y1" s="143"/>
      <c r="Z1" s="143"/>
      <c r="AA1" s="143"/>
      <c r="AB1" s="143"/>
      <c r="AC1" s="143"/>
      <c r="AD1" s="143"/>
    </row>
    <row r="2" spans="2:35" ht="15" customHeight="1">
      <c r="B2" s="1"/>
      <c r="C2" s="1"/>
      <c r="D2" s="1"/>
      <c r="E2" s="1"/>
      <c r="F2" s="1"/>
      <c r="G2" s="1"/>
      <c r="H2" s="1"/>
      <c r="I2" s="1"/>
      <c r="J2" s="1"/>
      <c r="K2" s="1"/>
      <c r="L2" s="1"/>
      <c r="M2" s="1"/>
      <c r="N2" s="1"/>
      <c r="O2" s="1"/>
      <c r="P2" s="1"/>
      <c r="Q2" s="1"/>
      <c r="R2" s="1"/>
      <c r="S2" s="1"/>
      <c r="T2" s="1"/>
      <c r="U2" s="1"/>
      <c r="V2" s="1"/>
      <c r="W2" s="1"/>
      <c r="X2" s="1"/>
      <c r="Y2" s="1"/>
      <c r="Z2" s="1"/>
      <c r="AA2" s="1"/>
      <c r="AB2" s="1"/>
      <c r="AC2" s="1"/>
      <c r="AD2" s="1"/>
    </row>
    <row r="3" spans="2:35" ht="45" customHeight="1">
      <c r="B3" s="144" t="s">
        <v>1</v>
      </c>
      <c r="C3" s="145"/>
      <c r="D3" s="145"/>
      <c r="E3" s="145"/>
      <c r="F3" s="145"/>
      <c r="G3" s="145"/>
      <c r="H3" s="145"/>
      <c r="I3" s="145"/>
      <c r="J3" s="145"/>
      <c r="K3" s="145"/>
      <c r="L3" s="145"/>
      <c r="M3" s="145"/>
      <c r="N3" s="145"/>
      <c r="O3" s="145"/>
      <c r="P3" s="145"/>
      <c r="Q3" s="145"/>
      <c r="R3" s="145"/>
      <c r="S3" s="145"/>
      <c r="T3" s="145"/>
      <c r="U3" s="145"/>
      <c r="V3" s="145"/>
      <c r="W3" s="145"/>
      <c r="X3" s="145"/>
      <c r="Y3" s="145"/>
      <c r="Z3" s="145"/>
      <c r="AA3" s="145"/>
      <c r="AB3" s="145"/>
      <c r="AC3" s="145"/>
      <c r="AD3" s="145"/>
    </row>
    <row r="4" spans="2:35" ht="15" customHeight="1">
      <c r="B4" s="1"/>
      <c r="C4" s="1"/>
      <c r="D4" s="1"/>
      <c r="E4" s="1"/>
      <c r="F4" s="1"/>
      <c r="G4" s="1"/>
      <c r="H4" s="1"/>
      <c r="I4" s="1"/>
      <c r="J4" s="1"/>
      <c r="K4" s="1"/>
      <c r="L4" s="1"/>
      <c r="M4" s="1"/>
      <c r="N4" s="1"/>
      <c r="O4" s="1"/>
      <c r="P4" s="1"/>
      <c r="Q4" s="1"/>
      <c r="R4" s="1"/>
      <c r="S4" s="1"/>
      <c r="T4" s="1"/>
      <c r="U4" s="1"/>
      <c r="V4" s="1"/>
      <c r="W4" s="1"/>
      <c r="X4" s="1"/>
      <c r="Y4" s="1"/>
      <c r="Z4" s="1"/>
      <c r="AA4" s="1"/>
      <c r="AB4" s="1"/>
      <c r="AC4" s="1"/>
      <c r="AD4" s="1"/>
    </row>
    <row r="5" spans="2:35" ht="45" customHeight="1">
      <c r="B5" s="144" t="s">
        <v>458</v>
      </c>
      <c r="C5" s="144"/>
      <c r="D5" s="144"/>
      <c r="E5" s="144"/>
      <c r="F5" s="144"/>
      <c r="G5" s="144"/>
      <c r="H5" s="144"/>
      <c r="I5" s="144"/>
      <c r="J5" s="144"/>
      <c r="K5" s="144"/>
      <c r="L5" s="144"/>
      <c r="M5" s="144"/>
      <c r="N5" s="144"/>
      <c r="O5" s="144"/>
      <c r="P5" s="144"/>
      <c r="Q5" s="144"/>
      <c r="R5" s="144"/>
      <c r="S5" s="144"/>
      <c r="T5" s="144"/>
      <c r="U5" s="144"/>
      <c r="V5" s="144"/>
      <c r="W5" s="144"/>
      <c r="X5" s="144"/>
      <c r="Y5" s="144"/>
      <c r="Z5" s="144"/>
      <c r="AA5" s="144"/>
      <c r="AB5" s="144"/>
      <c r="AC5" s="144"/>
      <c r="AD5" s="144"/>
    </row>
    <row r="6" spans="2:35" ht="15" customHeight="1">
      <c r="B6" s="1"/>
      <c r="C6" s="1"/>
      <c r="D6" s="1"/>
      <c r="E6" s="1"/>
      <c r="F6" s="1"/>
      <c r="G6" s="1"/>
      <c r="H6" s="1"/>
      <c r="I6" s="1"/>
      <c r="J6" s="1"/>
      <c r="K6" s="1"/>
      <c r="L6" s="1"/>
      <c r="M6" s="1"/>
      <c r="N6" s="1"/>
      <c r="O6" s="1"/>
      <c r="P6" s="1"/>
      <c r="Q6" s="1"/>
      <c r="R6" s="1"/>
      <c r="S6" s="1"/>
      <c r="T6" s="1"/>
      <c r="U6" s="1"/>
      <c r="V6" s="1"/>
      <c r="W6" s="1"/>
      <c r="X6" s="1"/>
      <c r="Y6" s="1"/>
      <c r="Z6" s="1"/>
      <c r="AA6" s="1"/>
      <c r="AB6" s="1"/>
      <c r="AC6" s="1"/>
      <c r="AD6" s="1"/>
    </row>
    <row r="7" spans="2:35" ht="60" customHeight="1">
      <c r="B7" s="144" t="s">
        <v>5</v>
      </c>
      <c r="C7" s="144"/>
      <c r="D7" s="144"/>
      <c r="E7" s="144"/>
      <c r="F7" s="144"/>
      <c r="G7" s="144"/>
      <c r="H7" s="144"/>
      <c r="I7" s="144"/>
      <c r="J7" s="144"/>
      <c r="K7" s="144"/>
      <c r="L7" s="144"/>
      <c r="M7" s="144"/>
      <c r="N7" s="144"/>
      <c r="O7" s="144"/>
      <c r="P7" s="144"/>
      <c r="Q7" s="144"/>
      <c r="R7" s="144"/>
      <c r="S7" s="144"/>
      <c r="T7" s="144"/>
      <c r="U7" s="144"/>
      <c r="V7" s="144"/>
      <c r="W7" s="144"/>
      <c r="X7" s="144"/>
      <c r="Y7" s="144"/>
      <c r="Z7" s="144"/>
      <c r="AA7" s="144"/>
      <c r="AB7" s="144"/>
      <c r="AC7" s="144"/>
      <c r="AD7" s="144"/>
    </row>
    <row r="8" spans="2:35" ht="15" customHeight="1">
      <c r="B8" s="2"/>
      <c r="C8" s="1"/>
      <c r="D8" s="1"/>
      <c r="E8" s="1"/>
      <c r="F8" s="1"/>
      <c r="G8" s="1"/>
      <c r="H8" s="1"/>
      <c r="I8" s="1"/>
      <c r="J8" s="1"/>
      <c r="K8" s="1"/>
      <c r="L8" s="1"/>
      <c r="M8" s="1"/>
      <c r="N8" s="2"/>
      <c r="O8" s="1"/>
      <c r="P8" s="1"/>
      <c r="Q8" s="1"/>
      <c r="R8" s="1"/>
      <c r="S8" s="1"/>
      <c r="T8" s="1"/>
      <c r="U8" s="1"/>
      <c r="V8" s="1"/>
      <c r="W8" s="1"/>
      <c r="X8" s="1"/>
      <c r="Y8" s="1"/>
      <c r="Z8" s="1"/>
      <c r="AA8" s="1"/>
      <c r="AB8" s="1"/>
      <c r="AC8" s="1"/>
      <c r="AD8" s="1"/>
    </row>
    <row r="9" spans="2:35" ht="15" customHeight="1" thickBot="1">
      <c r="B9" s="2" t="s">
        <v>3</v>
      </c>
      <c r="C9" s="5"/>
      <c r="D9" s="5"/>
      <c r="E9" s="5"/>
      <c r="F9" s="5"/>
      <c r="G9" s="5"/>
      <c r="H9" s="5"/>
      <c r="I9" s="5"/>
      <c r="J9" s="5"/>
      <c r="K9" s="5"/>
      <c r="L9" s="5"/>
      <c r="M9" s="5"/>
      <c r="N9" s="2" t="s">
        <v>4</v>
      </c>
      <c r="O9" s="5"/>
      <c r="P9" s="1"/>
      <c r="Q9" s="1"/>
      <c r="R9" s="1"/>
      <c r="S9" s="1"/>
      <c r="T9" s="1"/>
      <c r="U9" s="1"/>
      <c r="V9" s="1"/>
      <c r="W9" s="1"/>
      <c r="X9" s="1"/>
      <c r="Y9" s="1"/>
      <c r="Z9" s="1"/>
      <c r="AA9" s="150" t="s">
        <v>2</v>
      </c>
      <c r="AB9" s="150"/>
      <c r="AC9" s="150"/>
      <c r="AD9" s="150"/>
      <c r="AH9" s="116" t="s">
        <v>500</v>
      </c>
      <c r="AI9" s="117" t="s">
        <v>501</v>
      </c>
    </row>
    <row r="10" spans="2:35" ht="15" customHeight="1" thickBot="1">
      <c r="B10" s="151"/>
      <c r="C10" s="152"/>
      <c r="D10" s="152"/>
      <c r="E10" s="152"/>
      <c r="F10" s="152"/>
      <c r="G10" s="152"/>
      <c r="H10" s="152"/>
      <c r="I10" s="152"/>
      <c r="J10" s="152"/>
      <c r="K10" s="152"/>
      <c r="L10" s="153"/>
      <c r="M10" s="6"/>
      <c r="N10" s="146" t="str">
        <f>IFERROR(VLOOKUP(B10, AH11:AI42, 2, FALSE), "")</f>
        <v/>
      </c>
      <c r="O10" s="148"/>
      <c r="AH10" s="118"/>
      <c r="AI10" s="118"/>
    </row>
    <row r="11" spans="2:35" ht="15" customHeight="1" thickBot="1">
      <c r="AH11" s="119" t="s">
        <v>502</v>
      </c>
      <c r="AI11" s="120" t="s">
        <v>558</v>
      </c>
    </row>
    <row r="12" spans="2:35" ht="15">
      <c r="B12" s="7"/>
      <c r="C12" s="8" t="s">
        <v>9</v>
      </c>
      <c r="D12" s="9"/>
      <c r="E12" s="9"/>
      <c r="F12" s="9"/>
      <c r="G12" s="9"/>
      <c r="H12" s="9"/>
      <c r="I12" s="9"/>
      <c r="J12" s="9"/>
      <c r="K12" s="9"/>
      <c r="L12" s="10"/>
      <c r="N12" s="11"/>
      <c r="O12" s="12" t="s">
        <v>10</v>
      </c>
      <c r="P12" s="13"/>
      <c r="Q12" s="13"/>
      <c r="R12" s="13"/>
      <c r="S12" s="13"/>
      <c r="T12" s="13"/>
      <c r="U12" s="13"/>
      <c r="V12" s="13"/>
      <c r="W12" s="13"/>
      <c r="X12" s="13"/>
      <c r="Y12" s="13"/>
      <c r="Z12" s="13"/>
      <c r="AA12" s="13"/>
      <c r="AB12" s="13"/>
      <c r="AC12" s="13"/>
      <c r="AD12" s="14"/>
      <c r="AH12" s="119" t="s">
        <v>503</v>
      </c>
      <c r="AI12" s="120" t="s">
        <v>559</v>
      </c>
    </row>
    <row r="13" spans="2:35" ht="144" customHeight="1" thickBot="1">
      <c r="B13" s="15"/>
      <c r="C13" s="154" t="s">
        <v>11</v>
      </c>
      <c r="D13" s="154"/>
      <c r="E13" s="154"/>
      <c r="F13" s="154"/>
      <c r="G13" s="154"/>
      <c r="H13" s="154"/>
      <c r="I13" s="154"/>
      <c r="J13" s="154"/>
      <c r="K13" s="154"/>
      <c r="L13" s="16"/>
      <c r="N13" s="17"/>
      <c r="O13" s="154" t="s">
        <v>12</v>
      </c>
      <c r="P13" s="154"/>
      <c r="Q13" s="154"/>
      <c r="R13" s="154"/>
      <c r="S13" s="154"/>
      <c r="T13" s="154"/>
      <c r="U13" s="154"/>
      <c r="V13" s="154"/>
      <c r="W13" s="154"/>
      <c r="X13" s="154"/>
      <c r="Y13" s="154"/>
      <c r="Z13" s="154"/>
      <c r="AA13" s="154"/>
      <c r="AB13" s="154"/>
      <c r="AC13" s="154"/>
      <c r="AD13" s="18"/>
      <c r="AH13" s="119" t="s">
        <v>504</v>
      </c>
      <c r="AI13" s="120" t="s">
        <v>560</v>
      </c>
    </row>
    <row r="14" spans="2:35" ht="15" customHeight="1" thickBot="1">
      <c r="AH14" s="119" t="s">
        <v>505</v>
      </c>
      <c r="AI14" s="120" t="s">
        <v>561</v>
      </c>
    </row>
    <row r="15" spans="2:35" ht="15">
      <c r="B15" s="7"/>
      <c r="C15" s="8" t="s">
        <v>13</v>
      </c>
      <c r="D15" s="9"/>
      <c r="E15" s="9"/>
      <c r="F15" s="9"/>
      <c r="G15" s="9"/>
      <c r="H15" s="9"/>
      <c r="I15" s="9"/>
      <c r="J15" s="9"/>
      <c r="K15" s="9"/>
      <c r="L15" s="9"/>
      <c r="M15" s="9"/>
      <c r="N15" s="9"/>
      <c r="O15" s="9"/>
      <c r="P15" s="9"/>
      <c r="Q15" s="9"/>
      <c r="R15" s="9"/>
      <c r="S15" s="9"/>
      <c r="T15" s="9"/>
      <c r="U15" s="9"/>
      <c r="V15" s="9"/>
      <c r="W15" s="9"/>
      <c r="X15" s="9"/>
      <c r="Y15" s="9"/>
      <c r="Z15" s="9"/>
      <c r="AA15" s="9"/>
      <c r="AB15" s="9"/>
      <c r="AC15" s="9"/>
      <c r="AD15" s="14"/>
      <c r="AH15" s="119" t="s">
        <v>506</v>
      </c>
      <c r="AI15" s="120" t="s">
        <v>562</v>
      </c>
    </row>
    <row r="16" spans="2:35" ht="36" customHeight="1" thickBot="1">
      <c r="B16" s="15"/>
      <c r="C16" s="154" t="s">
        <v>14</v>
      </c>
      <c r="D16" s="154"/>
      <c r="E16" s="154"/>
      <c r="F16" s="154"/>
      <c r="G16" s="154"/>
      <c r="H16" s="154"/>
      <c r="I16" s="154"/>
      <c r="J16" s="154"/>
      <c r="K16" s="154"/>
      <c r="L16" s="154"/>
      <c r="M16" s="154"/>
      <c r="N16" s="154"/>
      <c r="O16" s="154"/>
      <c r="P16" s="154"/>
      <c r="Q16" s="154"/>
      <c r="R16" s="154"/>
      <c r="S16" s="154"/>
      <c r="T16" s="154"/>
      <c r="U16" s="154"/>
      <c r="V16" s="154"/>
      <c r="W16" s="154"/>
      <c r="X16" s="154"/>
      <c r="Y16" s="154"/>
      <c r="Z16" s="154"/>
      <c r="AA16" s="154"/>
      <c r="AB16" s="154"/>
      <c r="AC16" s="154"/>
      <c r="AD16" s="18"/>
      <c r="AH16" s="119" t="s">
        <v>507</v>
      </c>
      <c r="AI16" s="120" t="s">
        <v>563</v>
      </c>
    </row>
    <row r="17" spans="2:35" ht="15" customHeight="1" thickBot="1">
      <c r="AH17" s="119" t="s">
        <v>508</v>
      </c>
      <c r="AI17" s="120" t="s">
        <v>564</v>
      </c>
    </row>
    <row r="18" spans="2:35" ht="15" customHeight="1">
      <c r="B18" s="19"/>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1"/>
      <c r="AH18" s="119" t="s">
        <v>509</v>
      </c>
      <c r="AI18" s="120" t="s">
        <v>565</v>
      </c>
    </row>
    <row r="19" spans="2:35" ht="48" customHeight="1">
      <c r="B19" s="22"/>
      <c r="C19" s="149" t="s">
        <v>15</v>
      </c>
      <c r="D19" s="149"/>
      <c r="E19" s="149"/>
      <c r="F19" s="149"/>
      <c r="G19" s="149"/>
      <c r="H19" s="149"/>
      <c r="I19" s="149"/>
      <c r="J19" s="149"/>
      <c r="K19" s="149"/>
      <c r="L19" s="149"/>
      <c r="M19" s="149"/>
      <c r="N19" s="149"/>
      <c r="O19" s="149"/>
      <c r="P19" s="149"/>
      <c r="Q19" s="149"/>
      <c r="R19" s="149"/>
      <c r="S19" s="149"/>
      <c r="T19" s="149"/>
      <c r="U19" s="149"/>
      <c r="V19" s="149"/>
      <c r="W19" s="149"/>
      <c r="X19" s="149"/>
      <c r="Y19" s="149"/>
      <c r="Z19" s="149"/>
      <c r="AA19" s="149"/>
      <c r="AB19" s="149"/>
      <c r="AC19" s="149"/>
      <c r="AD19" s="23"/>
      <c r="AH19" s="119" t="s">
        <v>510</v>
      </c>
      <c r="AI19" s="120" t="s">
        <v>566</v>
      </c>
    </row>
    <row r="20" spans="2:35" ht="6.75" customHeight="1">
      <c r="B20" s="22"/>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3"/>
      <c r="AH20" s="119" t="s">
        <v>511</v>
      </c>
      <c r="AI20" s="120" t="s">
        <v>567</v>
      </c>
    </row>
    <row r="21" spans="2:35" ht="36" customHeight="1">
      <c r="B21" s="22"/>
      <c r="C21" s="149" t="s">
        <v>16</v>
      </c>
      <c r="D21" s="149"/>
      <c r="E21" s="149"/>
      <c r="F21" s="149"/>
      <c r="G21" s="149"/>
      <c r="H21" s="149"/>
      <c r="I21" s="149"/>
      <c r="J21" s="149"/>
      <c r="K21" s="149"/>
      <c r="L21" s="149"/>
      <c r="M21" s="149"/>
      <c r="N21" s="149"/>
      <c r="O21" s="149"/>
      <c r="P21" s="149"/>
      <c r="Q21" s="149"/>
      <c r="R21" s="149"/>
      <c r="S21" s="149"/>
      <c r="T21" s="149"/>
      <c r="U21" s="149"/>
      <c r="V21" s="149"/>
      <c r="W21" s="149"/>
      <c r="X21" s="149"/>
      <c r="Y21" s="149"/>
      <c r="Z21" s="149"/>
      <c r="AA21" s="149"/>
      <c r="AB21" s="149"/>
      <c r="AC21" s="149"/>
      <c r="AD21" s="23"/>
      <c r="AH21" s="119" t="s">
        <v>512</v>
      </c>
      <c r="AI21" s="120" t="s">
        <v>568</v>
      </c>
    </row>
    <row r="22" spans="2:35" ht="6.75" customHeight="1">
      <c r="B22" s="22"/>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23"/>
      <c r="AH22" s="119" t="s">
        <v>513</v>
      </c>
      <c r="AI22" s="120" t="s">
        <v>569</v>
      </c>
    </row>
    <row r="23" spans="2:35" ht="15" customHeight="1">
      <c r="B23" s="22"/>
      <c r="C23" s="149" t="s">
        <v>17</v>
      </c>
      <c r="D23" s="149"/>
      <c r="E23" s="149"/>
      <c r="F23" s="149"/>
      <c r="G23" s="149"/>
      <c r="H23" s="149"/>
      <c r="I23" s="149"/>
      <c r="J23" s="149"/>
      <c r="K23" s="149"/>
      <c r="L23" s="149"/>
      <c r="M23" s="149"/>
      <c r="N23" s="149"/>
      <c r="O23" s="149"/>
      <c r="P23" s="149"/>
      <c r="Q23" s="149"/>
      <c r="R23" s="149"/>
      <c r="S23" s="149"/>
      <c r="T23" s="149"/>
      <c r="U23" s="149"/>
      <c r="V23" s="149"/>
      <c r="W23" s="149"/>
      <c r="X23" s="149"/>
      <c r="Y23" s="149"/>
      <c r="Z23" s="149"/>
      <c r="AA23" s="149"/>
      <c r="AB23" s="149"/>
      <c r="AC23" s="149"/>
      <c r="AD23" s="23"/>
      <c r="AH23" s="119" t="s">
        <v>514</v>
      </c>
      <c r="AI23" s="120" t="s">
        <v>570</v>
      </c>
    </row>
    <row r="24" spans="2:35" ht="6.75" customHeight="1">
      <c r="B24" s="22"/>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23"/>
      <c r="AH24" s="119" t="s">
        <v>515</v>
      </c>
      <c r="AI24" s="120" t="s">
        <v>571</v>
      </c>
    </row>
    <row r="25" spans="2:35" ht="48" customHeight="1">
      <c r="B25" s="22"/>
      <c r="C25" s="25"/>
      <c r="D25" s="149" t="s">
        <v>18</v>
      </c>
      <c r="E25" s="149"/>
      <c r="F25" s="149"/>
      <c r="G25" s="149"/>
      <c r="H25" s="149"/>
      <c r="I25" s="149"/>
      <c r="J25" s="149"/>
      <c r="K25" s="149"/>
      <c r="L25" s="149"/>
      <c r="M25" s="149"/>
      <c r="N25" s="149"/>
      <c r="O25" s="149"/>
      <c r="P25" s="149"/>
      <c r="Q25" s="149"/>
      <c r="R25" s="149"/>
      <c r="S25" s="149"/>
      <c r="T25" s="149"/>
      <c r="U25" s="149"/>
      <c r="V25" s="149"/>
      <c r="W25" s="149"/>
      <c r="X25" s="149"/>
      <c r="Y25" s="149"/>
      <c r="Z25" s="149"/>
      <c r="AA25" s="149"/>
      <c r="AB25" s="149"/>
      <c r="AC25" s="149"/>
      <c r="AD25" s="23"/>
      <c r="AH25" s="119" t="s">
        <v>516</v>
      </c>
      <c r="AI25" s="120" t="s">
        <v>572</v>
      </c>
    </row>
    <row r="26" spans="2:35" ht="6.75" customHeight="1">
      <c r="B26" s="22"/>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23"/>
      <c r="AH26" s="119" t="s">
        <v>517</v>
      </c>
      <c r="AI26" s="120" t="s">
        <v>573</v>
      </c>
    </row>
    <row r="27" spans="2:35" ht="36" customHeight="1">
      <c r="B27" s="22"/>
      <c r="C27" s="155" t="s">
        <v>398</v>
      </c>
      <c r="D27" s="155"/>
      <c r="E27" s="155"/>
      <c r="F27" s="155"/>
      <c r="G27" s="155"/>
      <c r="H27" s="155"/>
      <c r="I27" s="155"/>
      <c r="J27" s="155"/>
      <c r="K27" s="155"/>
      <c r="L27" s="155"/>
      <c r="M27" s="155"/>
      <c r="N27" s="155"/>
      <c r="O27" s="155"/>
      <c r="P27" s="155"/>
      <c r="Q27" s="155"/>
      <c r="R27" s="155"/>
      <c r="S27" s="155"/>
      <c r="T27" s="155"/>
      <c r="U27" s="155"/>
      <c r="V27" s="155"/>
      <c r="W27" s="155"/>
      <c r="X27" s="155"/>
      <c r="Y27" s="155"/>
      <c r="Z27" s="155"/>
      <c r="AA27" s="155"/>
      <c r="AB27" s="155"/>
      <c r="AC27" s="155"/>
      <c r="AD27" s="23"/>
      <c r="AH27" s="119" t="s">
        <v>518</v>
      </c>
      <c r="AI27" s="120" t="s">
        <v>574</v>
      </c>
    </row>
    <row r="28" spans="2:35" ht="6.75" customHeight="1">
      <c r="B28" s="22"/>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23"/>
      <c r="AH28" s="119" t="s">
        <v>519</v>
      </c>
      <c r="AI28" s="120" t="s">
        <v>575</v>
      </c>
    </row>
    <row r="29" spans="2:35" ht="60" customHeight="1">
      <c r="B29" s="22"/>
      <c r="C29" s="149" t="s">
        <v>19</v>
      </c>
      <c r="D29" s="149"/>
      <c r="E29" s="149"/>
      <c r="F29" s="149"/>
      <c r="G29" s="149"/>
      <c r="H29" s="149"/>
      <c r="I29" s="149"/>
      <c r="J29" s="149"/>
      <c r="K29" s="149"/>
      <c r="L29" s="149"/>
      <c r="M29" s="149"/>
      <c r="N29" s="149"/>
      <c r="O29" s="149"/>
      <c r="P29" s="149"/>
      <c r="Q29" s="149"/>
      <c r="R29" s="149"/>
      <c r="S29" s="149"/>
      <c r="T29" s="149"/>
      <c r="U29" s="149"/>
      <c r="V29" s="149"/>
      <c r="W29" s="149"/>
      <c r="X29" s="149"/>
      <c r="Y29" s="149"/>
      <c r="Z29" s="149"/>
      <c r="AA29" s="149"/>
      <c r="AB29" s="149"/>
      <c r="AC29" s="149"/>
      <c r="AD29" s="23"/>
      <c r="AH29" s="119" t="s">
        <v>520</v>
      </c>
      <c r="AI29" s="120" t="s">
        <v>576</v>
      </c>
    </row>
    <row r="30" spans="2:35" ht="6.75" customHeight="1">
      <c r="B30" s="22"/>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23"/>
      <c r="AH30" s="119" t="s">
        <v>521</v>
      </c>
      <c r="AI30" s="120" t="s">
        <v>577</v>
      </c>
    </row>
    <row r="31" spans="2:35" ht="48" customHeight="1">
      <c r="B31" s="22"/>
      <c r="C31" s="149" t="s">
        <v>20</v>
      </c>
      <c r="D31" s="149"/>
      <c r="E31" s="149"/>
      <c r="F31" s="149"/>
      <c r="G31" s="149"/>
      <c r="H31" s="149"/>
      <c r="I31" s="149"/>
      <c r="J31" s="149"/>
      <c r="K31" s="149"/>
      <c r="L31" s="149"/>
      <c r="M31" s="149"/>
      <c r="N31" s="149"/>
      <c r="O31" s="149"/>
      <c r="P31" s="149"/>
      <c r="Q31" s="149"/>
      <c r="R31" s="149"/>
      <c r="S31" s="149"/>
      <c r="T31" s="149"/>
      <c r="U31" s="149"/>
      <c r="V31" s="149"/>
      <c r="W31" s="149"/>
      <c r="X31" s="149"/>
      <c r="Y31" s="149"/>
      <c r="Z31" s="149"/>
      <c r="AA31" s="149"/>
      <c r="AB31" s="149"/>
      <c r="AC31" s="149"/>
      <c r="AD31" s="23"/>
      <c r="AH31" s="119" t="s">
        <v>522</v>
      </c>
      <c r="AI31" s="120" t="s">
        <v>578</v>
      </c>
    </row>
    <row r="32" spans="2:35" ht="6.75" customHeight="1">
      <c r="B32" s="22"/>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23"/>
      <c r="AH32" s="119" t="s">
        <v>523</v>
      </c>
      <c r="AI32" s="120" t="s">
        <v>579</v>
      </c>
    </row>
    <row r="33" spans="2:35" ht="48" customHeight="1">
      <c r="B33" s="22"/>
      <c r="C33" s="155" t="s">
        <v>473</v>
      </c>
      <c r="D33" s="155"/>
      <c r="E33" s="155"/>
      <c r="F33" s="155"/>
      <c r="G33" s="155"/>
      <c r="H33" s="155"/>
      <c r="I33" s="155"/>
      <c r="J33" s="155"/>
      <c r="K33" s="155"/>
      <c r="L33" s="155"/>
      <c r="M33" s="155"/>
      <c r="N33" s="155"/>
      <c r="O33" s="155"/>
      <c r="P33" s="155"/>
      <c r="Q33" s="155"/>
      <c r="R33" s="155"/>
      <c r="S33" s="155"/>
      <c r="T33" s="155"/>
      <c r="U33" s="155"/>
      <c r="V33" s="155"/>
      <c r="W33" s="155"/>
      <c r="X33" s="155"/>
      <c r="Y33" s="155"/>
      <c r="Z33" s="155"/>
      <c r="AA33" s="155"/>
      <c r="AB33" s="155"/>
      <c r="AC33" s="155"/>
      <c r="AD33" s="23"/>
      <c r="AH33" s="119" t="s">
        <v>524</v>
      </c>
      <c r="AI33" s="120" t="s">
        <v>580</v>
      </c>
    </row>
    <row r="34" spans="2:35" ht="6.75" customHeight="1">
      <c r="B34" s="22"/>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23"/>
      <c r="AH34" s="119" t="s">
        <v>525</v>
      </c>
      <c r="AI34" s="120" t="s">
        <v>581</v>
      </c>
    </row>
    <row r="35" spans="2:35" ht="84" customHeight="1">
      <c r="B35" s="22"/>
      <c r="C35" s="155" t="s">
        <v>399</v>
      </c>
      <c r="D35" s="155"/>
      <c r="E35" s="155"/>
      <c r="F35" s="155"/>
      <c r="G35" s="155"/>
      <c r="H35" s="155"/>
      <c r="I35" s="155"/>
      <c r="J35" s="155"/>
      <c r="K35" s="155"/>
      <c r="L35" s="155"/>
      <c r="M35" s="155"/>
      <c r="N35" s="155"/>
      <c r="O35" s="155"/>
      <c r="P35" s="155"/>
      <c r="Q35" s="155"/>
      <c r="R35" s="155"/>
      <c r="S35" s="155"/>
      <c r="T35" s="155"/>
      <c r="U35" s="155"/>
      <c r="V35" s="155"/>
      <c r="W35" s="155"/>
      <c r="X35" s="155"/>
      <c r="Y35" s="155"/>
      <c r="Z35" s="155"/>
      <c r="AA35" s="155"/>
      <c r="AB35" s="155"/>
      <c r="AC35" s="155"/>
      <c r="AD35" s="23"/>
      <c r="AH35" s="119" t="s">
        <v>526</v>
      </c>
      <c r="AI35" s="120" t="s">
        <v>582</v>
      </c>
    </row>
    <row r="36" spans="2:35" ht="6.75" customHeight="1">
      <c r="B36" s="22"/>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23"/>
      <c r="AH36" s="119" t="s">
        <v>527</v>
      </c>
      <c r="AI36" s="120" t="s">
        <v>583</v>
      </c>
    </row>
    <row r="37" spans="2:35" ht="36" customHeight="1">
      <c r="B37" s="22"/>
      <c r="C37" s="155" t="s">
        <v>21</v>
      </c>
      <c r="D37" s="155"/>
      <c r="E37" s="155"/>
      <c r="F37" s="155"/>
      <c r="G37" s="155"/>
      <c r="H37" s="155"/>
      <c r="I37" s="155"/>
      <c r="J37" s="155"/>
      <c r="K37" s="155"/>
      <c r="L37" s="155"/>
      <c r="M37" s="155"/>
      <c r="N37" s="155"/>
      <c r="O37" s="155"/>
      <c r="P37" s="155"/>
      <c r="Q37" s="155"/>
      <c r="R37" s="155"/>
      <c r="S37" s="155"/>
      <c r="T37" s="155"/>
      <c r="U37" s="155"/>
      <c r="V37" s="155"/>
      <c r="W37" s="155"/>
      <c r="X37" s="155"/>
      <c r="Y37" s="155"/>
      <c r="Z37" s="155"/>
      <c r="AA37" s="155"/>
      <c r="AB37" s="155"/>
      <c r="AC37" s="155"/>
      <c r="AD37" s="23"/>
      <c r="AH37" s="119" t="s">
        <v>528</v>
      </c>
      <c r="AI37" s="120" t="s">
        <v>584</v>
      </c>
    </row>
    <row r="38" spans="2:35" ht="6.75" customHeight="1">
      <c r="B38" s="22"/>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23"/>
      <c r="AH38" s="119" t="s">
        <v>529</v>
      </c>
      <c r="AI38" s="120" t="s">
        <v>585</v>
      </c>
    </row>
    <row r="39" spans="2:35" ht="36" customHeight="1">
      <c r="B39" s="22"/>
      <c r="C39" s="3"/>
      <c r="D39" s="155" t="s">
        <v>22</v>
      </c>
      <c r="E39" s="155"/>
      <c r="F39" s="155"/>
      <c r="G39" s="155"/>
      <c r="H39" s="155"/>
      <c r="I39" s="155"/>
      <c r="J39" s="155"/>
      <c r="K39" s="155"/>
      <c r="L39" s="155"/>
      <c r="M39" s="155"/>
      <c r="N39" s="155"/>
      <c r="O39" s="155"/>
      <c r="P39" s="155"/>
      <c r="Q39" s="155"/>
      <c r="R39" s="155"/>
      <c r="S39" s="155"/>
      <c r="T39" s="155"/>
      <c r="U39" s="155"/>
      <c r="V39" s="155"/>
      <c r="W39" s="155"/>
      <c r="X39" s="155"/>
      <c r="Y39" s="155"/>
      <c r="Z39" s="155"/>
      <c r="AA39" s="155"/>
      <c r="AB39" s="155"/>
      <c r="AC39" s="155"/>
      <c r="AD39" s="23"/>
      <c r="AH39" s="119" t="s">
        <v>530</v>
      </c>
      <c r="AI39" s="120" t="s">
        <v>586</v>
      </c>
    </row>
    <row r="40" spans="2:35" ht="6.75" customHeight="1">
      <c r="B40" s="22"/>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23"/>
      <c r="AH40" s="119" t="s">
        <v>531</v>
      </c>
      <c r="AI40" s="120" t="s">
        <v>587</v>
      </c>
    </row>
    <row r="41" spans="2:35" ht="72" customHeight="1">
      <c r="B41" s="22"/>
      <c r="C41" s="155" t="s">
        <v>23</v>
      </c>
      <c r="D41" s="155"/>
      <c r="E41" s="155"/>
      <c r="F41" s="155"/>
      <c r="G41" s="155"/>
      <c r="H41" s="155"/>
      <c r="I41" s="155"/>
      <c r="J41" s="155"/>
      <c r="K41" s="155"/>
      <c r="L41" s="155"/>
      <c r="M41" s="155"/>
      <c r="N41" s="155"/>
      <c r="O41" s="155"/>
      <c r="P41" s="155"/>
      <c r="Q41" s="155"/>
      <c r="R41" s="155"/>
      <c r="S41" s="155"/>
      <c r="T41" s="155"/>
      <c r="U41" s="155"/>
      <c r="V41" s="155"/>
      <c r="W41" s="155"/>
      <c r="X41" s="155"/>
      <c r="Y41" s="155"/>
      <c r="Z41" s="155"/>
      <c r="AA41" s="155"/>
      <c r="AB41" s="155"/>
      <c r="AC41" s="155"/>
      <c r="AD41" s="23"/>
      <c r="AH41" s="119" t="s">
        <v>532</v>
      </c>
      <c r="AI41" s="120" t="s">
        <v>588</v>
      </c>
    </row>
    <row r="42" spans="2:35" ht="6.75" customHeight="1">
      <c r="B42" s="22"/>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23"/>
      <c r="AH42" s="121" t="s">
        <v>533</v>
      </c>
      <c r="AI42" s="122" t="s">
        <v>589</v>
      </c>
    </row>
    <row r="43" spans="2:35" ht="60" customHeight="1">
      <c r="B43" s="22"/>
      <c r="C43" s="155" t="s">
        <v>483</v>
      </c>
      <c r="D43" s="155"/>
      <c r="E43" s="155"/>
      <c r="F43" s="155"/>
      <c r="G43" s="155"/>
      <c r="H43" s="155"/>
      <c r="I43" s="155"/>
      <c r="J43" s="155"/>
      <c r="K43" s="155"/>
      <c r="L43" s="155"/>
      <c r="M43" s="155"/>
      <c r="N43" s="155"/>
      <c r="O43" s="155"/>
      <c r="P43" s="155"/>
      <c r="Q43" s="155"/>
      <c r="R43" s="155"/>
      <c r="S43" s="155"/>
      <c r="T43" s="155"/>
      <c r="U43" s="155"/>
      <c r="V43" s="155"/>
      <c r="W43" s="155"/>
      <c r="X43" s="155"/>
      <c r="Y43" s="155"/>
      <c r="Z43" s="155"/>
      <c r="AA43" s="155"/>
      <c r="AB43" s="155"/>
      <c r="AC43" s="155"/>
      <c r="AD43" s="23"/>
    </row>
    <row r="44" spans="2:35" ht="6.75" customHeight="1">
      <c r="B44" s="22"/>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23"/>
    </row>
    <row r="45" spans="2:35" ht="24" customHeight="1">
      <c r="B45" s="22"/>
      <c r="C45" s="149" t="s">
        <v>484</v>
      </c>
      <c r="D45" s="149"/>
      <c r="E45" s="149"/>
      <c r="F45" s="149"/>
      <c r="G45" s="149"/>
      <c r="H45" s="149"/>
      <c r="I45" s="149"/>
      <c r="J45" s="149"/>
      <c r="K45" s="149"/>
      <c r="L45" s="149"/>
      <c r="M45" s="149"/>
      <c r="N45" s="149"/>
      <c r="O45" s="149"/>
      <c r="P45" s="149"/>
      <c r="Q45" s="149"/>
      <c r="R45" s="149"/>
      <c r="S45" s="149"/>
      <c r="T45" s="149"/>
      <c r="U45" s="149"/>
      <c r="V45" s="149"/>
      <c r="W45" s="149"/>
      <c r="X45" s="149"/>
      <c r="Y45" s="149"/>
      <c r="Z45" s="149"/>
      <c r="AA45" s="149"/>
      <c r="AB45" s="149"/>
      <c r="AC45" s="149"/>
      <c r="AD45" s="23"/>
    </row>
    <row r="46" spans="2:35" ht="6.75" customHeight="1">
      <c r="B46" s="22"/>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23"/>
    </row>
    <row r="47" spans="2:35" ht="84" customHeight="1">
      <c r="B47" s="22"/>
      <c r="C47" s="149" t="s">
        <v>485</v>
      </c>
      <c r="D47" s="149"/>
      <c r="E47" s="149"/>
      <c r="F47" s="149"/>
      <c r="G47" s="149"/>
      <c r="H47" s="149"/>
      <c r="I47" s="149"/>
      <c r="J47" s="149"/>
      <c r="K47" s="149"/>
      <c r="L47" s="149"/>
      <c r="M47" s="149"/>
      <c r="N47" s="149"/>
      <c r="O47" s="149"/>
      <c r="P47" s="149"/>
      <c r="Q47" s="149"/>
      <c r="R47" s="149"/>
      <c r="S47" s="149"/>
      <c r="T47" s="149"/>
      <c r="U47" s="149"/>
      <c r="V47" s="149"/>
      <c r="W47" s="149"/>
      <c r="X47" s="149"/>
      <c r="Y47" s="149"/>
      <c r="Z47" s="149"/>
      <c r="AA47" s="149"/>
      <c r="AB47" s="149"/>
      <c r="AC47" s="149"/>
      <c r="AD47" s="23"/>
    </row>
    <row r="48" spans="2:35" ht="6.75" customHeight="1">
      <c r="B48" s="22"/>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23"/>
    </row>
    <row r="49" spans="2:30" ht="72" customHeight="1">
      <c r="B49" s="22"/>
      <c r="C49" s="149" t="s">
        <v>486</v>
      </c>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23"/>
    </row>
    <row r="50" spans="2:30" ht="6.75" customHeight="1">
      <c r="B50" s="22"/>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23"/>
    </row>
    <row r="51" spans="2:30" ht="48" customHeight="1">
      <c r="B51" s="22"/>
      <c r="C51" s="149" t="s">
        <v>474</v>
      </c>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23"/>
    </row>
    <row r="52" spans="2:30" ht="6.75" customHeight="1">
      <c r="B52" s="22"/>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23"/>
    </row>
    <row r="53" spans="2:30" ht="36" customHeight="1">
      <c r="B53" s="22"/>
      <c r="C53" s="149" t="s">
        <v>475</v>
      </c>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23"/>
    </row>
    <row r="54" spans="2:30" ht="6.75" customHeight="1">
      <c r="B54" s="22"/>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23"/>
    </row>
    <row r="55" spans="2:30" ht="72" customHeight="1">
      <c r="B55" s="22"/>
      <c r="C55" s="149" t="s">
        <v>489</v>
      </c>
      <c r="D55" s="149"/>
      <c r="E55" s="149"/>
      <c r="F55" s="149"/>
      <c r="G55" s="149"/>
      <c r="H55" s="149"/>
      <c r="I55" s="149"/>
      <c r="J55" s="149"/>
      <c r="K55" s="149"/>
      <c r="L55" s="149"/>
      <c r="M55" s="149"/>
      <c r="N55" s="149"/>
      <c r="O55" s="149"/>
      <c r="P55" s="149"/>
      <c r="Q55" s="149"/>
      <c r="R55" s="149"/>
      <c r="S55" s="149"/>
      <c r="T55" s="149"/>
      <c r="U55" s="149"/>
      <c r="V55" s="149"/>
      <c r="W55" s="149"/>
      <c r="X55" s="149"/>
      <c r="Y55" s="149"/>
      <c r="Z55" s="149"/>
      <c r="AA55" s="149"/>
      <c r="AB55" s="149"/>
      <c r="AC55" s="149"/>
      <c r="AD55" s="23"/>
    </row>
    <row r="56" spans="2:30" ht="6.75" customHeight="1">
      <c r="B56" s="22"/>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23"/>
    </row>
    <row r="57" spans="2:30" ht="60" customHeight="1">
      <c r="B57" s="22"/>
      <c r="C57" s="149" t="s">
        <v>487</v>
      </c>
      <c r="D57" s="149"/>
      <c r="E57" s="149"/>
      <c r="F57" s="149"/>
      <c r="G57" s="149"/>
      <c r="H57" s="149"/>
      <c r="I57" s="149"/>
      <c r="J57" s="149"/>
      <c r="K57" s="149"/>
      <c r="L57" s="149"/>
      <c r="M57" s="149"/>
      <c r="N57" s="149"/>
      <c r="O57" s="149"/>
      <c r="P57" s="149"/>
      <c r="Q57" s="149"/>
      <c r="R57" s="149"/>
      <c r="S57" s="149"/>
      <c r="T57" s="149"/>
      <c r="U57" s="149"/>
      <c r="V57" s="149"/>
      <c r="W57" s="149"/>
      <c r="X57" s="149"/>
      <c r="Y57" s="149"/>
      <c r="Z57" s="149"/>
      <c r="AA57" s="149"/>
      <c r="AB57" s="149"/>
      <c r="AC57" s="149"/>
      <c r="AD57" s="23"/>
    </row>
    <row r="58" spans="2:30" ht="6.75" customHeight="1">
      <c r="B58" s="22"/>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3"/>
    </row>
    <row r="59" spans="2:30" ht="15" customHeight="1">
      <c r="B59" s="22"/>
      <c r="C59" s="149" t="s">
        <v>24</v>
      </c>
      <c r="D59" s="149"/>
      <c r="E59" s="149"/>
      <c r="F59" s="149"/>
      <c r="G59" s="149"/>
      <c r="H59" s="149"/>
      <c r="I59" s="149"/>
      <c r="J59" s="149"/>
      <c r="K59" s="149"/>
      <c r="L59" s="149"/>
      <c r="M59" s="149"/>
      <c r="N59" s="149"/>
      <c r="O59" s="149"/>
      <c r="P59" s="149"/>
      <c r="Q59" s="149"/>
      <c r="R59" s="149"/>
      <c r="S59" s="149"/>
      <c r="T59" s="149"/>
      <c r="U59" s="149"/>
      <c r="V59" s="149"/>
      <c r="W59" s="149"/>
      <c r="X59" s="149"/>
      <c r="Y59" s="149"/>
      <c r="Z59" s="149"/>
      <c r="AA59" s="149"/>
      <c r="AB59" s="149"/>
      <c r="AC59" s="149"/>
      <c r="AD59" s="23"/>
    </row>
    <row r="60" spans="2:30" ht="6.75" customHeight="1">
      <c r="B60" s="22"/>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23"/>
    </row>
    <row r="61" spans="2:30" ht="84" customHeight="1">
      <c r="B61" s="22"/>
      <c r="C61" s="3"/>
      <c r="D61" s="149" t="s">
        <v>460</v>
      </c>
      <c r="E61" s="149"/>
      <c r="F61" s="149"/>
      <c r="G61" s="149"/>
      <c r="H61" s="149"/>
      <c r="I61" s="149"/>
      <c r="J61" s="149"/>
      <c r="K61" s="149"/>
      <c r="L61" s="149"/>
      <c r="M61" s="149"/>
      <c r="N61" s="149"/>
      <c r="O61" s="149"/>
      <c r="P61" s="149"/>
      <c r="Q61" s="149"/>
      <c r="R61" s="149"/>
      <c r="S61" s="149"/>
      <c r="T61" s="149"/>
      <c r="U61" s="149"/>
      <c r="V61" s="149"/>
      <c r="W61" s="149"/>
      <c r="X61" s="149"/>
      <c r="Y61" s="149"/>
      <c r="Z61" s="149"/>
      <c r="AA61" s="149"/>
      <c r="AB61" s="149"/>
      <c r="AC61" s="149"/>
      <c r="AD61" s="23"/>
    </row>
    <row r="62" spans="2:30" ht="6.75" customHeight="1">
      <c r="B62" s="22"/>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23"/>
    </row>
    <row r="63" spans="2:30" ht="15" customHeight="1">
      <c r="B63" s="22"/>
      <c r="C63" s="149" t="s">
        <v>25</v>
      </c>
      <c r="D63" s="149"/>
      <c r="E63" s="149"/>
      <c r="F63" s="149"/>
      <c r="G63" s="149"/>
      <c r="H63" s="149"/>
      <c r="I63" s="149"/>
      <c r="J63" s="149"/>
      <c r="K63" s="149"/>
      <c r="L63" s="149"/>
      <c r="M63" s="149"/>
      <c r="N63" s="149"/>
      <c r="O63" s="149"/>
      <c r="P63" s="149"/>
      <c r="Q63" s="149"/>
      <c r="R63" s="149"/>
      <c r="S63" s="149"/>
      <c r="T63" s="149"/>
      <c r="U63" s="149"/>
      <c r="V63" s="149"/>
      <c r="W63" s="149"/>
      <c r="X63" s="149"/>
      <c r="Y63" s="149"/>
      <c r="Z63" s="149"/>
      <c r="AA63" s="149"/>
      <c r="AB63" s="149"/>
      <c r="AC63" s="149"/>
      <c r="AD63" s="23"/>
    </row>
    <row r="64" spans="2:30" ht="6.75" customHeight="1">
      <c r="B64" s="22"/>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23"/>
    </row>
    <row r="65" spans="2:30" ht="24" customHeight="1">
      <c r="B65" s="22"/>
      <c r="C65" s="3"/>
      <c r="D65" s="155" t="s">
        <v>400</v>
      </c>
      <c r="E65" s="155"/>
      <c r="F65" s="155"/>
      <c r="G65" s="155"/>
      <c r="H65" s="155"/>
      <c r="I65" s="155"/>
      <c r="J65" s="155"/>
      <c r="K65" s="155"/>
      <c r="L65" s="155"/>
      <c r="M65" s="155"/>
      <c r="N65" s="155"/>
      <c r="O65" s="155"/>
      <c r="P65" s="155"/>
      <c r="Q65" s="155"/>
      <c r="R65" s="155"/>
      <c r="S65" s="155"/>
      <c r="T65" s="155"/>
      <c r="U65" s="155"/>
      <c r="V65" s="155"/>
      <c r="W65" s="155"/>
      <c r="X65" s="155"/>
      <c r="Y65" s="155"/>
      <c r="Z65" s="155"/>
      <c r="AA65" s="155"/>
      <c r="AB65" s="155"/>
      <c r="AC65" s="155"/>
      <c r="AD65" s="23"/>
    </row>
    <row r="66" spans="2:30" ht="6.75" customHeight="1">
      <c r="B66" s="22"/>
      <c r="C66" s="3"/>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3"/>
    </row>
    <row r="67" spans="2:30" ht="24" customHeight="1">
      <c r="B67" s="22"/>
      <c r="C67" s="3"/>
      <c r="D67" s="155" t="s">
        <v>401</v>
      </c>
      <c r="E67" s="155"/>
      <c r="F67" s="155"/>
      <c r="G67" s="155"/>
      <c r="H67" s="155"/>
      <c r="I67" s="155"/>
      <c r="J67" s="155"/>
      <c r="K67" s="155"/>
      <c r="L67" s="155"/>
      <c r="M67" s="155"/>
      <c r="N67" s="155"/>
      <c r="O67" s="155"/>
      <c r="P67" s="155"/>
      <c r="Q67" s="155"/>
      <c r="R67" s="155"/>
      <c r="S67" s="155"/>
      <c r="T67" s="155"/>
      <c r="U67" s="155"/>
      <c r="V67" s="155"/>
      <c r="W67" s="155"/>
      <c r="X67" s="155"/>
      <c r="Y67" s="155"/>
      <c r="Z67" s="155"/>
      <c r="AA67" s="155"/>
      <c r="AB67" s="155"/>
      <c r="AC67" s="155"/>
      <c r="AD67" s="23"/>
    </row>
    <row r="68" spans="2:30" ht="6.75" customHeight="1">
      <c r="B68" s="22"/>
      <c r="C68" s="3"/>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3"/>
    </row>
    <row r="69" spans="2:30" ht="24" customHeight="1">
      <c r="B69" s="22"/>
      <c r="C69" s="3"/>
      <c r="D69" s="155" t="s">
        <v>402</v>
      </c>
      <c r="E69" s="155"/>
      <c r="F69" s="155"/>
      <c r="G69" s="155"/>
      <c r="H69" s="155"/>
      <c r="I69" s="155"/>
      <c r="J69" s="155"/>
      <c r="K69" s="155"/>
      <c r="L69" s="155"/>
      <c r="M69" s="155"/>
      <c r="N69" s="155"/>
      <c r="O69" s="155"/>
      <c r="P69" s="155"/>
      <c r="Q69" s="155"/>
      <c r="R69" s="155"/>
      <c r="S69" s="155"/>
      <c r="T69" s="155"/>
      <c r="U69" s="155"/>
      <c r="V69" s="155"/>
      <c r="W69" s="155"/>
      <c r="X69" s="155"/>
      <c r="Y69" s="155"/>
      <c r="Z69" s="155"/>
      <c r="AA69" s="155"/>
      <c r="AB69" s="155"/>
      <c r="AC69" s="155"/>
      <c r="AD69" s="23"/>
    </row>
    <row r="70" spans="2:30" ht="6.75" customHeight="1">
      <c r="B70" s="22"/>
      <c r="C70" s="3"/>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3"/>
    </row>
    <row r="71" spans="2:30" ht="36" customHeight="1">
      <c r="B71" s="22"/>
      <c r="C71" s="3"/>
      <c r="D71" s="155" t="s">
        <v>403</v>
      </c>
      <c r="E71" s="155"/>
      <c r="F71" s="155"/>
      <c r="G71" s="155"/>
      <c r="H71" s="155"/>
      <c r="I71" s="155"/>
      <c r="J71" s="155"/>
      <c r="K71" s="155"/>
      <c r="L71" s="155"/>
      <c r="M71" s="155"/>
      <c r="N71" s="155"/>
      <c r="O71" s="155"/>
      <c r="P71" s="155"/>
      <c r="Q71" s="155"/>
      <c r="R71" s="155"/>
      <c r="S71" s="155"/>
      <c r="T71" s="155"/>
      <c r="U71" s="155"/>
      <c r="V71" s="155"/>
      <c r="W71" s="155"/>
      <c r="X71" s="155"/>
      <c r="Y71" s="155"/>
      <c r="Z71" s="155"/>
      <c r="AA71" s="155"/>
      <c r="AB71" s="155"/>
      <c r="AC71" s="155"/>
      <c r="AD71" s="23"/>
    </row>
    <row r="72" spans="2:30" ht="6.75" customHeight="1">
      <c r="B72" s="22"/>
      <c r="C72" s="3"/>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3"/>
    </row>
    <row r="73" spans="2:30" ht="15" customHeight="1">
      <c r="B73" s="22"/>
      <c r="C73" s="3"/>
      <c r="D73" s="155" t="s">
        <v>404</v>
      </c>
      <c r="E73" s="155"/>
      <c r="F73" s="155"/>
      <c r="G73" s="155"/>
      <c r="H73" s="155"/>
      <c r="I73" s="155"/>
      <c r="J73" s="155"/>
      <c r="K73" s="155"/>
      <c r="L73" s="155"/>
      <c r="M73" s="155"/>
      <c r="N73" s="155"/>
      <c r="O73" s="155"/>
      <c r="P73" s="155"/>
      <c r="Q73" s="155"/>
      <c r="R73" s="155"/>
      <c r="S73" s="155"/>
      <c r="T73" s="155"/>
      <c r="U73" s="155"/>
      <c r="V73" s="155"/>
      <c r="W73" s="155"/>
      <c r="X73" s="155"/>
      <c r="Y73" s="155"/>
      <c r="Z73" s="155"/>
      <c r="AA73" s="155"/>
      <c r="AB73" s="155"/>
      <c r="AC73" s="155"/>
      <c r="AD73" s="23"/>
    </row>
    <row r="74" spans="2:30" ht="6.75" customHeight="1">
      <c r="B74" s="22"/>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3"/>
    </row>
    <row r="75" spans="2:30" ht="36" customHeight="1">
      <c r="B75" s="22"/>
      <c r="C75" s="155" t="s">
        <v>476</v>
      </c>
      <c r="D75" s="155"/>
      <c r="E75" s="155"/>
      <c r="F75" s="155"/>
      <c r="G75" s="155"/>
      <c r="H75" s="155"/>
      <c r="I75" s="155"/>
      <c r="J75" s="155"/>
      <c r="K75" s="155"/>
      <c r="L75" s="155"/>
      <c r="M75" s="155"/>
      <c r="N75" s="155"/>
      <c r="O75" s="155"/>
      <c r="P75" s="155"/>
      <c r="Q75" s="155"/>
      <c r="R75" s="155"/>
      <c r="S75" s="155"/>
      <c r="T75" s="155"/>
      <c r="U75" s="155"/>
      <c r="V75" s="155"/>
      <c r="W75" s="155"/>
      <c r="X75" s="155"/>
      <c r="Y75" s="155"/>
      <c r="Z75" s="155"/>
      <c r="AA75" s="155"/>
      <c r="AB75" s="155"/>
      <c r="AC75" s="155"/>
      <c r="AD75" s="23"/>
    </row>
    <row r="76" spans="2:30" ht="6.75" customHeight="1">
      <c r="B76" s="22"/>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23"/>
    </row>
    <row r="77" spans="2:30" ht="72" customHeight="1">
      <c r="B77" s="22"/>
      <c r="C77" s="149" t="s">
        <v>481</v>
      </c>
      <c r="D77" s="149"/>
      <c r="E77" s="149"/>
      <c r="F77" s="149"/>
      <c r="G77" s="149"/>
      <c r="H77" s="149"/>
      <c r="I77" s="149"/>
      <c r="J77" s="149"/>
      <c r="K77" s="149"/>
      <c r="L77" s="149"/>
      <c r="M77" s="149"/>
      <c r="N77" s="149"/>
      <c r="O77" s="149"/>
      <c r="P77" s="149"/>
      <c r="Q77" s="149"/>
      <c r="R77" s="149"/>
      <c r="S77" s="149"/>
      <c r="T77" s="149"/>
      <c r="U77" s="149"/>
      <c r="V77" s="149"/>
      <c r="W77" s="149"/>
      <c r="X77" s="149"/>
      <c r="Y77" s="149"/>
      <c r="Z77" s="149"/>
      <c r="AA77" s="149"/>
      <c r="AB77" s="149"/>
      <c r="AC77" s="149"/>
      <c r="AD77" s="23"/>
    </row>
    <row r="78" spans="2:30" ht="6.75" customHeight="1">
      <c r="B78" s="22"/>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23"/>
    </row>
    <row r="79" spans="2:30" ht="15" customHeight="1">
      <c r="B79" s="22"/>
      <c r="C79" s="149" t="s">
        <v>498</v>
      </c>
      <c r="D79" s="149"/>
      <c r="E79" s="149"/>
      <c r="F79" s="149"/>
      <c r="G79" s="149"/>
      <c r="H79" s="149"/>
      <c r="I79" s="149"/>
      <c r="J79" s="149"/>
      <c r="K79" s="149"/>
      <c r="L79" s="149"/>
      <c r="M79" s="149"/>
      <c r="N79" s="149"/>
      <c r="O79" s="149"/>
      <c r="P79" s="149"/>
      <c r="Q79" s="149"/>
      <c r="R79" s="149"/>
      <c r="S79" s="149"/>
      <c r="T79" s="149"/>
      <c r="U79" s="149"/>
      <c r="V79" s="149"/>
      <c r="W79" s="149"/>
      <c r="X79" s="149"/>
      <c r="Y79" s="149"/>
      <c r="Z79" s="149"/>
      <c r="AA79" s="149"/>
      <c r="AB79" s="149"/>
      <c r="AC79" s="149"/>
      <c r="AD79" s="23"/>
    </row>
    <row r="80" spans="2:30" ht="6.75" customHeight="1">
      <c r="B80" s="22"/>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23"/>
    </row>
    <row r="81" spans="2:30" ht="146.1" customHeight="1">
      <c r="B81" s="22"/>
      <c r="C81" s="3"/>
      <c r="D81" s="149" t="s">
        <v>482</v>
      </c>
      <c r="E81" s="149"/>
      <c r="F81" s="149"/>
      <c r="G81" s="149"/>
      <c r="H81" s="149"/>
      <c r="I81" s="149"/>
      <c r="J81" s="149"/>
      <c r="K81" s="149"/>
      <c r="L81" s="149"/>
      <c r="M81" s="149"/>
      <c r="N81" s="149"/>
      <c r="O81" s="149"/>
      <c r="P81" s="149"/>
      <c r="Q81" s="149"/>
      <c r="R81" s="149"/>
      <c r="S81" s="149"/>
      <c r="T81" s="149"/>
      <c r="U81" s="149"/>
      <c r="V81" s="149"/>
      <c r="W81" s="149"/>
      <c r="X81" s="149"/>
      <c r="Y81" s="149"/>
      <c r="Z81" s="149"/>
      <c r="AA81" s="149"/>
      <c r="AB81" s="149"/>
      <c r="AC81" s="149"/>
      <c r="AD81" s="23"/>
    </row>
    <row r="82" spans="2:30" ht="6.75" customHeight="1">
      <c r="B82" s="22"/>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23"/>
    </row>
    <row r="83" spans="2:30" ht="60" customHeight="1">
      <c r="B83" s="22"/>
      <c r="C83" s="155" t="s">
        <v>405</v>
      </c>
      <c r="D83" s="155"/>
      <c r="E83" s="155"/>
      <c r="F83" s="155"/>
      <c r="G83" s="155"/>
      <c r="H83" s="155"/>
      <c r="I83" s="155"/>
      <c r="J83" s="155"/>
      <c r="K83" s="155"/>
      <c r="L83" s="155"/>
      <c r="M83" s="155"/>
      <c r="N83" s="155"/>
      <c r="O83" s="155"/>
      <c r="P83" s="155"/>
      <c r="Q83" s="155"/>
      <c r="R83" s="155"/>
      <c r="S83" s="155"/>
      <c r="T83" s="155"/>
      <c r="U83" s="155"/>
      <c r="V83" s="155"/>
      <c r="W83" s="155"/>
      <c r="X83" s="155"/>
      <c r="Y83" s="155"/>
      <c r="Z83" s="155"/>
      <c r="AA83" s="155"/>
      <c r="AB83" s="155"/>
      <c r="AC83" s="155"/>
      <c r="AD83" s="23"/>
    </row>
    <row r="84" spans="2:30" ht="6.75" customHeight="1">
      <c r="B84" s="22"/>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3"/>
    </row>
    <row r="85" spans="2:30" ht="60" customHeight="1">
      <c r="B85" s="22"/>
      <c r="C85" s="155" t="s">
        <v>406</v>
      </c>
      <c r="D85" s="155"/>
      <c r="E85" s="155"/>
      <c r="F85" s="155"/>
      <c r="G85" s="155"/>
      <c r="H85" s="155"/>
      <c r="I85" s="155"/>
      <c r="J85" s="155"/>
      <c r="K85" s="155"/>
      <c r="L85" s="155"/>
      <c r="M85" s="155"/>
      <c r="N85" s="155"/>
      <c r="O85" s="155"/>
      <c r="P85" s="155"/>
      <c r="Q85" s="155"/>
      <c r="R85" s="155"/>
      <c r="S85" s="155"/>
      <c r="T85" s="155"/>
      <c r="U85" s="155"/>
      <c r="V85" s="155"/>
      <c r="W85" s="155"/>
      <c r="X85" s="155"/>
      <c r="Y85" s="155"/>
      <c r="Z85" s="155"/>
      <c r="AA85" s="155"/>
      <c r="AB85" s="155"/>
      <c r="AC85" s="155"/>
      <c r="AD85" s="23"/>
    </row>
    <row r="86" spans="2:30" ht="6.75" customHeight="1">
      <c r="B86" s="22"/>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3"/>
    </row>
    <row r="87" spans="2:30" ht="24" customHeight="1">
      <c r="B87" s="22"/>
      <c r="C87" s="155" t="s">
        <v>407</v>
      </c>
      <c r="D87" s="155"/>
      <c r="E87" s="155"/>
      <c r="F87" s="155"/>
      <c r="G87" s="155"/>
      <c r="H87" s="155"/>
      <c r="I87" s="155"/>
      <c r="J87" s="155"/>
      <c r="K87" s="155"/>
      <c r="L87" s="155"/>
      <c r="M87" s="155"/>
      <c r="N87" s="155"/>
      <c r="O87" s="155"/>
      <c r="P87" s="155"/>
      <c r="Q87" s="155"/>
      <c r="R87" s="155"/>
      <c r="S87" s="155"/>
      <c r="T87" s="155"/>
      <c r="U87" s="155"/>
      <c r="V87" s="155"/>
      <c r="W87" s="155"/>
      <c r="X87" s="155"/>
      <c r="Y87" s="155"/>
      <c r="Z87" s="155"/>
      <c r="AA87" s="155"/>
      <c r="AB87" s="155"/>
      <c r="AC87" s="155"/>
      <c r="AD87" s="23"/>
    </row>
    <row r="88" spans="2:30" ht="15" customHeight="1" thickBot="1">
      <c r="B88" s="27"/>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9"/>
    </row>
    <row r="89" spans="2:30" ht="15" customHeight="1" thickBot="1">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spans="2:30" ht="15" customHeight="1">
      <c r="B90" s="19"/>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21"/>
    </row>
    <row r="91" spans="2:30" ht="48" customHeight="1">
      <c r="B91" s="22"/>
      <c r="C91" s="155" t="s">
        <v>408</v>
      </c>
      <c r="D91" s="155"/>
      <c r="E91" s="155"/>
      <c r="F91" s="155"/>
      <c r="G91" s="155"/>
      <c r="H91" s="155"/>
      <c r="I91" s="155"/>
      <c r="J91" s="155"/>
      <c r="K91" s="155"/>
      <c r="L91" s="155"/>
      <c r="M91" s="155"/>
      <c r="N91" s="155"/>
      <c r="O91" s="155"/>
      <c r="P91" s="155"/>
      <c r="Q91" s="155"/>
      <c r="R91" s="155"/>
      <c r="S91" s="155"/>
      <c r="T91" s="155"/>
      <c r="U91" s="155"/>
      <c r="V91" s="155"/>
      <c r="W91" s="155"/>
      <c r="X91" s="155"/>
      <c r="Y91" s="155"/>
      <c r="Z91" s="155"/>
      <c r="AA91" s="155"/>
      <c r="AB91" s="155"/>
      <c r="AC91" s="155"/>
      <c r="AD91" s="23"/>
    </row>
    <row r="92" spans="2:30" ht="6.75" customHeight="1">
      <c r="B92" s="22"/>
      <c r="C92" s="31"/>
      <c r="D92" s="31"/>
      <c r="E92" s="31"/>
      <c r="F92" s="31"/>
      <c r="G92" s="31"/>
      <c r="H92" s="31"/>
      <c r="I92" s="31"/>
      <c r="J92" s="31"/>
      <c r="K92" s="31"/>
      <c r="L92" s="31"/>
      <c r="M92" s="31"/>
      <c r="N92" s="31"/>
      <c r="O92" s="31"/>
      <c r="P92" s="31"/>
      <c r="Q92" s="31"/>
      <c r="R92" s="31"/>
      <c r="S92" s="31"/>
      <c r="T92" s="31"/>
      <c r="U92" s="31"/>
      <c r="V92" s="31"/>
      <c r="W92" s="31"/>
      <c r="X92" s="31"/>
      <c r="Y92" s="31"/>
      <c r="Z92" s="31"/>
      <c r="AA92" s="31"/>
      <c r="AB92" s="31"/>
      <c r="AC92" s="31"/>
      <c r="AD92" s="23"/>
    </row>
    <row r="93" spans="2:30" ht="72" customHeight="1">
      <c r="B93" s="22"/>
      <c r="C93" s="149" t="s">
        <v>409</v>
      </c>
      <c r="D93" s="149"/>
      <c r="E93" s="149"/>
      <c r="F93" s="149"/>
      <c r="G93" s="149"/>
      <c r="H93" s="149"/>
      <c r="I93" s="149"/>
      <c r="J93" s="149"/>
      <c r="K93" s="149"/>
      <c r="L93" s="149"/>
      <c r="M93" s="149"/>
      <c r="N93" s="149"/>
      <c r="O93" s="149"/>
      <c r="P93" s="149"/>
      <c r="Q93" s="149"/>
      <c r="R93" s="149"/>
      <c r="S93" s="149"/>
      <c r="T93" s="149"/>
      <c r="U93" s="149"/>
      <c r="V93" s="149"/>
      <c r="W93" s="149"/>
      <c r="X93" s="149"/>
      <c r="Y93" s="149"/>
      <c r="Z93" s="149"/>
      <c r="AA93" s="149"/>
      <c r="AB93" s="149"/>
      <c r="AC93" s="149"/>
      <c r="AD93" s="23"/>
    </row>
    <row r="94" spans="2:30" ht="6.75" customHeight="1">
      <c r="B94" s="22"/>
      <c r="C94" s="31"/>
      <c r="D94" s="31"/>
      <c r="E94" s="31"/>
      <c r="F94" s="31"/>
      <c r="G94" s="31"/>
      <c r="H94" s="31"/>
      <c r="I94" s="31"/>
      <c r="J94" s="31"/>
      <c r="K94" s="31"/>
      <c r="L94" s="31"/>
      <c r="M94" s="31"/>
      <c r="N94" s="31"/>
      <c r="O94" s="31"/>
      <c r="P94" s="31"/>
      <c r="Q94" s="31"/>
      <c r="R94" s="31"/>
      <c r="S94" s="31"/>
      <c r="T94" s="31"/>
      <c r="U94" s="31"/>
      <c r="V94" s="31"/>
      <c r="W94" s="31"/>
      <c r="X94" s="31"/>
      <c r="Y94" s="31"/>
      <c r="Z94" s="31"/>
      <c r="AA94" s="31"/>
      <c r="AB94" s="31"/>
      <c r="AC94" s="31"/>
      <c r="AD94" s="23"/>
    </row>
    <row r="95" spans="2:30" ht="60" customHeight="1">
      <c r="B95" s="22"/>
      <c r="C95" s="149" t="s">
        <v>410</v>
      </c>
      <c r="D95" s="149"/>
      <c r="E95" s="149"/>
      <c r="F95" s="149"/>
      <c r="G95" s="149"/>
      <c r="H95" s="149"/>
      <c r="I95" s="149"/>
      <c r="J95" s="149"/>
      <c r="K95" s="149"/>
      <c r="L95" s="149"/>
      <c r="M95" s="149"/>
      <c r="N95" s="149"/>
      <c r="O95" s="149"/>
      <c r="P95" s="149"/>
      <c r="Q95" s="149"/>
      <c r="R95" s="149"/>
      <c r="S95" s="149"/>
      <c r="T95" s="149"/>
      <c r="U95" s="149"/>
      <c r="V95" s="149"/>
      <c r="W95" s="149"/>
      <c r="X95" s="149"/>
      <c r="Y95" s="149"/>
      <c r="Z95" s="149"/>
      <c r="AA95" s="149"/>
      <c r="AB95" s="149"/>
      <c r="AC95" s="149"/>
      <c r="AD95" s="23"/>
    </row>
    <row r="96" spans="2:30" ht="6.75" customHeight="1">
      <c r="B96" s="22"/>
      <c r="C96" s="31"/>
      <c r="D96" s="31"/>
      <c r="E96" s="31"/>
      <c r="F96" s="31"/>
      <c r="G96" s="31"/>
      <c r="H96" s="31"/>
      <c r="I96" s="31"/>
      <c r="J96" s="31"/>
      <c r="K96" s="31"/>
      <c r="L96" s="31"/>
      <c r="M96" s="31"/>
      <c r="N96" s="31"/>
      <c r="O96" s="31"/>
      <c r="P96" s="31"/>
      <c r="Q96" s="31"/>
      <c r="R96" s="31"/>
      <c r="S96" s="31"/>
      <c r="T96" s="31"/>
      <c r="U96" s="31"/>
      <c r="V96" s="31"/>
      <c r="W96" s="31"/>
      <c r="X96" s="31"/>
      <c r="Y96" s="31"/>
      <c r="Z96" s="31"/>
      <c r="AA96" s="31"/>
      <c r="AB96" s="31"/>
      <c r="AC96" s="31"/>
      <c r="AD96" s="23"/>
    </row>
    <row r="97" spans="2:30" ht="36" customHeight="1">
      <c r="B97" s="22"/>
      <c r="C97" s="155" t="s">
        <v>411</v>
      </c>
      <c r="D97" s="155"/>
      <c r="E97" s="155"/>
      <c r="F97" s="155"/>
      <c r="G97" s="155"/>
      <c r="H97" s="155"/>
      <c r="I97" s="155"/>
      <c r="J97" s="155"/>
      <c r="K97" s="155"/>
      <c r="L97" s="155"/>
      <c r="M97" s="155"/>
      <c r="N97" s="155"/>
      <c r="O97" s="155"/>
      <c r="P97" s="155"/>
      <c r="Q97" s="155"/>
      <c r="R97" s="155"/>
      <c r="S97" s="155"/>
      <c r="T97" s="155"/>
      <c r="U97" s="155"/>
      <c r="V97" s="155"/>
      <c r="W97" s="155"/>
      <c r="X97" s="155"/>
      <c r="Y97" s="155"/>
      <c r="Z97" s="155"/>
      <c r="AA97" s="155"/>
      <c r="AB97" s="155"/>
      <c r="AC97" s="155"/>
      <c r="AD97" s="23"/>
    </row>
    <row r="98" spans="2:30" ht="6.75" customHeight="1">
      <c r="B98" s="22"/>
      <c r="C98" s="3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23"/>
    </row>
    <row r="99" spans="2:30" ht="24" customHeight="1">
      <c r="B99" s="22"/>
      <c r="C99" s="155" t="s">
        <v>412</v>
      </c>
      <c r="D99" s="155"/>
      <c r="E99" s="155"/>
      <c r="F99" s="155"/>
      <c r="G99" s="155"/>
      <c r="H99" s="155"/>
      <c r="I99" s="155"/>
      <c r="J99" s="155"/>
      <c r="K99" s="155"/>
      <c r="L99" s="155"/>
      <c r="M99" s="155"/>
      <c r="N99" s="155"/>
      <c r="O99" s="155"/>
      <c r="P99" s="155"/>
      <c r="Q99" s="155"/>
      <c r="R99" s="155"/>
      <c r="S99" s="155"/>
      <c r="T99" s="155"/>
      <c r="U99" s="155"/>
      <c r="V99" s="155"/>
      <c r="W99" s="155"/>
      <c r="X99" s="155"/>
      <c r="Y99" s="155"/>
      <c r="Z99" s="155"/>
      <c r="AA99" s="155"/>
      <c r="AB99" s="155"/>
      <c r="AC99" s="155"/>
      <c r="AD99" s="23"/>
    </row>
    <row r="100" spans="2:30" ht="6.75" customHeight="1">
      <c r="B100" s="22"/>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23"/>
    </row>
    <row r="101" spans="2:30" ht="15" customHeight="1">
      <c r="B101" s="22"/>
      <c r="C101" s="3"/>
      <c r="D101" s="3"/>
      <c r="E101" s="3"/>
      <c r="F101" s="156" t="s">
        <v>477</v>
      </c>
      <c r="G101" s="157"/>
      <c r="H101" s="157"/>
      <c r="I101" s="157"/>
      <c r="J101" s="158"/>
      <c r="K101" s="159" t="s">
        <v>26</v>
      </c>
      <c r="L101" s="159"/>
      <c r="M101" s="159"/>
      <c r="N101" s="159"/>
      <c r="O101" s="159"/>
      <c r="P101" s="159"/>
      <c r="Q101" s="159"/>
      <c r="R101" s="159"/>
      <c r="S101" s="159"/>
      <c r="T101" s="159"/>
      <c r="U101" s="159"/>
      <c r="V101" s="159"/>
      <c r="W101" s="159"/>
      <c r="X101" s="159"/>
      <c r="Y101" s="159"/>
      <c r="Z101" s="159"/>
      <c r="AA101" s="3"/>
      <c r="AB101" s="3"/>
      <c r="AC101" s="3"/>
      <c r="AD101" s="23"/>
    </row>
    <row r="102" spans="2:30" ht="24" customHeight="1">
      <c r="B102" s="22"/>
      <c r="C102" s="3"/>
      <c r="D102" s="3"/>
      <c r="E102" s="3"/>
      <c r="F102" s="160" t="s">
        <v>27</v>
      </c>
      <c r="G102" s="161"/>
      <c r="H102" s="161"/>
      <c r="I102" s="161"/>
      <c r="J102" s="162"/>
      <c r="K102" s="163" t="s">
        <v>28</v>
      </c>
      <c r="L102" s="163"/>
      <c r="M102" s="163"/>
      <c r="N102" s="163"/>
      <c r="O102" s="163"/>
      <c r="P102" s="163"/>
      <c r="Q102" s="163"/>
      <c r="R102" s="163"/>
      <c r="S102" s="163"/>
      <c r="T102" s="163"/>
      <c r="U102" s="163"/>
      <c r="V102" s="163"/>
      <c r="W102" s="163"/>
      <c r="X102" s="163"/>
      <c r="Y102" s="163"/>
      <c r="Z102" s="163"/>
      <c r="AA102" s="3"/>
      <c r="AB102" s="3"/>
      <c r="AC102" s="3"/>
      <c r="AD102" s="23"/>
    </row>
    <row r="103" spans="2:30" ht="36" customHeight="1">
      <c r="B103" s="22"/>
      <c r="C103" s="3"/>
      <c r="D103" s="3"/>
      <c r="E103" s="3"/>
      <c r="F103" s="160" t="s">
        <v>27</v>
      </c>
      <c r="G103" s="161"/>
      <c r="H103" s="161"/>
      <c r="I103" s="161"/>
      <c r="J103" s="162"/>
      <c r="K103" s="163" t="s">
        <v>29</v>
      </c>
      <c r="L103" s="163"/>
      <c r="M103" s="163"/>
      <c r="N103" s="163"/>
      <c r="O103" s="163"/>
      <c r="P103" s="163"/>
      <c r="Q103" s="163"/>
      <c r="R103" s="163"/>
      <c r="S103" s="163"/>
      <c r="T103" s="163"/>
      <c r="U103" s="163"/>
      <c r="V103" s="163"/>
      <c r="W103" s="163"/>
      <c r="X103" s="163"/>
      <c r="Y103" s="163"/>
      <c r="Z103" s="163"/>
      <c r="AA103" s="3"/>
      <c r="AB103" s="3"/>
      <c r="AC103" s="3"/>
      <c r="AD103" s="23"/>
    </row>
    <row r="104" spans="2:30" ht="36" customHeight="1">
      <c r="B104" s="22"/>
      <c r="C104" s="3"/>
      <c r="D104" s="3"/>
      <c r="E104" s="3"/>
      <c r="F104" s="160" t="s">
        <v>27</v>
      </c>
      <c r="G104" s="161"/>
      <c r="H104" s="161"/>
      <c r="I104" s="161"/>
      <c r="J104" s="162"/>
      <c r="K104" s="163" t="s">
        <v>30</v>
      </c>
      <c r="L104" s="163"/>
      <c r="M104" s="163"/>
      <c r="N104" s="163"/>
      <c r="O104" s="163"/>
      <c r="P104" s="163"/>
      <c r="Q104" s="163"/>
      <c r="R104" s="163"/>
      <c r="S104" s="163"/>
      <c r="T104" s="163"/>
      <c r="U104" s="163"/>
      <c r="V104" s="163"/>
      <c r="W104" s="163"/>
      <c r="X104" s="163"/>
      <c r="Y104" s="163"/>
      <c r="Z104" s="163"/>
      <c r="AA104" s="3"/>
      <c r="AB104" s="3"/>
      <c r="AC104" s="3"/>
      <c r="AD104" s="23"/>
    </row>
    <row r="105" spans="2:30" ht="24" customHeight="1">
      <c r="B105" s="22"/>
      <c r="C105" s="3"/>
      <c r="D105" s="3"/>
      <c r="E105" s="3"/>
      <c r="F105" s="160" t="s">
        <v>27</v>
      </c>
      <c r="G105" s="161"/>
      <c r="H105" s="161"/>
      <c r="I105" s="161"/>
      <c r="J105" s="162"/>
      <c r="K105" s="163" t="s">
        <v>31</v>
      </c>
      <c r="L105" s="163"/>
      <c r="M105" s="163"/>
      <c r="N105" s="163"/>
      <c r="O105" s="163"/>
      <c r="P105" s="163"/>
      <c r="Q105" s="163"/>
      <c r="R105" s="163"/>
      <c r="S105" s="163"/>
      <c r="T105" s="163"/>
      <c r="U105" s="163"/>
      <c r="V105" s="163"/>
      <c r="W105" s="163"/>
      <c r="X105" s="163"/>
      <c r="Y105" s="163"/>
      <c r="Z105" s="163"/>
      <c r="AA105" s="3"/>
      <c r="AB105" s="3"/>
      <c r="AC105" s="3"/>
      <c r="AD105" s="23"/>
    </row>
    <row r="106" spans="2:30" ht="6.75" customHeight="1">
      <c r="B106" s="22"/>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23"/>
    </row>
    <row r="107" spans="2:30" ht="24" customHeight="1">
      <c r="B107" s="22"/>
      <c r="C107" s="149" t="s">
        <v>413</v>
      </c>
      <c r="D107" s="149"/>
      <c r="E107" s="149"/>
      <c r="F107" s="149"/>
      <c r="G107" s="149"/>
      <c r="H107" s="149"/>
      <c r="I107" s="149"/>
      <c r="J107" s="149"/>
      <c r="K107" s="149"/>
      <c r="L107" s="149"/>
      <c r="M107" s="149"/>
      <c r="N107" s="149"/>
      <c r="O107" s="149"/>
      <c r="P107" s="149"/>
      <c r="Q107" s="149"/>
      <c r="R107" s="149"/>
      <c r="S107" s="149"/>
      <c r="T107" s="149"/>
      <c r="U107" s="149"/>
      <c r="V107" s="149"/>
      <c r="W107" s="149"/>
      <c r="X107" s="149"/>
      <c r="Y107" s="149"/>
      <c r="Z107" s="149"/>
      <c r="AA107" s="149"/>
      <c r="AB107" s="149"/>
      <c r="AC107" s="149"/>
      <c r="AD107" s="23"/>
    </row>
    <row r="108" spans="2:30" ht="6.75" customHeight="1">
      <c r="B108" s="22"/>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23"/>
    </row>
    <row r="109" spans="2:30" ht="15" customHeight="1">
      <c r="B109" s="22"/>
      <c r="C109" s="26"/>
      <c r="D109" s="33" t="s">
        <v>32</v>
      </c>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3"/>
    </row>
    <row r="110" spans="2:30" ht="6.75" customHeight="1">
      <c r="B110" s="22"/>
      <c r="C110" s="26"/>
      <c r="D110" s="33"/>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3"/>
    </row>
    <row r="111" spans="2:30" ht="36" customHeight="1">
      <c r="B111" s="22"/>
      <c r="C111" s="26"/>
      <c r="D111" s="155" t="s">
        <v>414</v>
      </c>
      <c r="E111" s="155"/>
      <c r="F111" s="155"/>
      <c r="G111" s="155"/>
      <c r="H111" s="155"/>
      <c r="I111" s="155"/>
      <c r="J111" s="155"/>
      <c r="K111" s="155"/>
      <c r="L111" s="155"/>
      <c r="M111" s="155"/>
      <c r="N111" s="155"/>
      <c r="O111" s="155"/>
      <c r="P111" s="155"/>
      <c r="Q111" s="155"/>
      <c r="R111" s="155"/>
      <c r="S111" s="155"/>
      <c r="T111" s="155"/>
      <c r="U111" s="155"/>
      <c r="V111" s="155"/>
      <c r="W111" s="155"/>
      <c r="X111" s="155"/>
      <c r="Y111" s="155"/>
      <c r="Z111" s="155"/>
      <c r="AA111" s="155"/>
      <c r="AB111" s="155"/>
      <c r="AC111" s="155"/>
      <c r="AD111" s="23"/>
    </row>
    <row r="112" spans="2:30" ht="6.75" customHeight="1">
      <c r="B112" s="22"/>
      <c r="C112" s="26"/>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23"/>
    </row>
    <row r="113" spans="2:30" ht="15" customHeight="1">
      <c r="B113" s="22"/>
      <c r="C113" s="26"/>
      <c r="D113" s="33" t="s">
        <v>33</v>
      </c>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3"/>
    </row>
    <row r="114" spans="2:30" ht="6.75" customHeight="1">
      <c r="B114" s="22"/>
      <c r="C114" s="26"/>
      <c r="D114" s="33"/>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3"/>
    </row>
    <row r="115" spans="2:30" ht="24" customHeight="1">
      <c r="B115" s="22"/>
      <c r="C115" s="26"/>
      <c r="D115" s="155" t="s">
        <v>415</v>
      </c>
      <c r="E115" s="155"/>
      <c r="F115" s="155"/>
      <c r="G115" s="155"/>
      <c r="H115" s="155"/>
      <c r="I115" s="155"/>
      <c r="J115" s="155"/>
      <c r="K115" s="155"/>
      <c r="L115" s="155"/>
      <c r="M115" s="155"/>
      <c r="N115" s="155"/>
      <c r="O115" s="155"/>
      <c r="P115" s="155"/>
      <c r="Q115" s="155"/>
      <c r="R115" s="155"/>
      <c r="S115" s="155"/>
      <c r="T115" s="155"/>
      <c r="U115" s="155"/>
      <c r="V115" s="155"/>
      <c r="W115" s="155"/>
      <c r="X115" s="155"/>
      <c r="Y115" s="155"/>
      <c r="Z115" s="155"/>
      <c r="AA115" s="155"/>
      <c r="AB115" s="155"/>
      <c r="AC115" s="155"/>
      <c r="AD115" s="23"/>
    </row>
    <row r="116" spans="2:30" ht="6.75" customHeight="1">
      <c r="B116" s="22"/>
      <c r="C116" s="26"/>
      <c r="D116" s="34"/>
      <c r="E116" s="34"/>
      <c r="F116" s="34"/>
      <c r="G116" s="34"/>
      <c r="H116" s="34"/>
      <c r="I116" s="34"/>
      <c r="J116" s="34"/>
      <c r="K116" s="34"/>
      <c r="L116" s="34"/>
      <c r="M116" s="34"/>
      <c r="N116" s="34"/>
      <c r="O116" s="34"/>
      <c r="P116" s="34"/>
      <c r="Q116" s="34"/>
      <c r="R116" s="34"/>
      <c r="S116" s="34"/>
      <c r="T116" s="34"/>
      <c r="U116" s="34"/>
      <c r="V116" s="34"/>
      <c r="W116" s="34"/>
      <c r="X116" s="34"/>
      <c r="Y116" s="34"/>
      <c r="Z116" s="34"/>
      <c r="AA116" s="34"/>
      <c r="AB116" s="34"/>
      <c r="AC116" s="34"/>
      <c r="AD116" s="23"/>
    </row>
    <row r="117" spans="2:30" ht="15" customHeight="1">
      <c r="B117" s="22"/>
      <c r="C117" s="26"/>
      <c r="D117" s="33" t="s">
        <v>34</v>
      </c>
      <c r="E117" s="35"/>
      <c r="F117" s="35"/>
      <c r="G117" s="36"/>
      <c r="H117" s="164"/>
      <c r="I117" s="164"/>
      <c r="J117" s="164"/>
      <c r="K117" s="164"/>
      <c r="L117" s="164"/>
      <c r="M117" s="164"/>
      <c r="N117" s="164"/>
      <c r="O117" s="164"/>
      <c r="P117" s="164"/>
      <c r="Q117" s="164"/>
      <c r="R117" s="164"/>
      <c r="S117" s="164"/>
      <c r="T117" s="164"/>
      <c r="U117" s="164"/>
      <c r="V117" s="164"/>
      <c r="W117" s="164"/>
      <c r="X117" s="164"/>
      <c r="Y117" s="164"/>
      <c r="Z117" s="164"/>
      <c r="AA117" s="164"/>
      <c r="AB117" s="164"/>
      <c r="AC117" s="164"/>
      <c r="AD117" s="23"/>
    </row>
    <row r="118" spans="2:30" ht="6.75" customHeight="1">
      <c r="B118" s="22"/>
      <c r="C118" s="26"/>
      <c r="D118" s="37"/>
      <c r="E118" s="37"/>
      <c r="F118" s="37"/>
      <c r="G118" s="38"/>
      <c r="H118" s="38"/>
      <c r="I118" s="38"/>
      <c r="J118" s="38"/>
      <c r="K118" s="38"/>
      <c r="L118" s="38"/>
      <c r="M118" s="38"/>
      <c r="N118" s="38"/>
      <c r="O118" s="38"/>
      <c r="P118" s="38"/>
      <c r="Q118" s="38"/>
      <c r="R118" s="38"/>
      <c r="S118" s="38"/>
      <c r="T118" s="38"/>
      <c r="U118" s="38"/>
      <c r="V118" s="38"/>
      <c r="W118" s="38"/>
      <c r="X118" s="38"/>
      <c r="Y118" s="38"/>
      <c r="Z118" s="38"/>
      <c r="AA118" s="38"/>
      <c r="AB118" s="38"/>
      <c r="AC118" s="38"/>
      <c r="AD118" s="23"/>
    </row>
    <row r="119" spans="2:30" ht="15" customHeight="1">
      <c r="B119" s="22"/>
      <c r="C119" s="26"/>
      <c r="D119" s="33" t="s">
        <v>478</v>
      </c>
      <c r="E119" s="33"/>
      <c r="F119" s="33"/>
      <c r="G119" s="39"/>
      <c r="H119" s="164"/>
      <c r="I119" s="164"/>
      <c r="J119" s="164"/>
      <c r="K119" s="164"/>
      <c r="L119" s="164"/>
      <c r="M119" s="164"/>
      <c r="N119" s="164"/>
      <c r="O119" s="164"/>
      <c r="P119" s="164"/>
      <c r="Q119" s="164"/>
      <c r="R119" s="164"/>
      <c r="S119" s="164"/>
      <c r="T119" s="164"/>
      <c r="U119" s="164"/>
      <c r="V119" s="164"/>
      <c r="W119" s="164"/>
      <c r="X119" s="164"/>
      <c r="Y119" s="164"/>
      <c r="Z119" s="164"/>
      <c r="AA119" s="164"/>
      <c r="AB119" s="164"/>
      <c r="AC119" s="164"/>
      <c r="AD119" s="23"/>
    </row>
    <row r="120" spans="2:30" ht="15" customHeight="1" thickBot="1">
      <c r="B120" s="27"/>
      <c r="C120" s="28"/>
      <c r="D120" s="28"/>
      <c r="E120" s="28"/>
      <c r="F120" s="28"/>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9"/>
    </row>
    <row r="121" spans="2:30" ht="15" customHeight="1" thickBot="1"/>
    <row r="122" spans="2:30" ht="15" customHeight="1">
      <c r="B122" s="19"/>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c r="AB122" s="20"/>
      <c r="AC122" s="20"/>
      <c r="AD122" s="21"/>
    </row>
    <row r="123" spans="2:30" ht="36" customHeight="1">
      <c r="B123" s="22"/>
      <c r="C123" s="155" t="s">
        <v>416</v>
      </c>
      <c r="D123" s="155"/>
      <c r="E123" s="155"/>
      <c r="F123" s="155"/>
      <c r="G123" s="155"/>
      <c r="H123" s="155"/>
      <c r="I123" s="155"/>
      <c r="J123" s="155"/>
      <c r="K123" s="155"/>
      <c r="L123" s="155"/>
      <c r="M123" s="155"/>
      <c r="N123" s="155"/>
      <c r="O123" s="155"/>
      <c r="P123" s="155"/>
      <c r="Q123" s="155"/>
      <c r="R123" s="155"/>
      <c r="S123" s="155"/>
      <c r="T123" s="155"/>
      <c r="U123" s="155"/>
      <c r="V123" s="155"/>
      <c r="W123" s="155"/>
      <c r="X123" s="155"/>
      <c r="Y123" s="155"/>
      <c r="Z123" s="155"/>
      <c r="AA123" s="155"/>
      <c r="AB123" s="155"/>
      <c r="AC123" s="155"/>
      <c r="AD123" s="23"/>
    </row>
    <row r="124" spans="2:30" ht="6.75" customHeight="1">
      <c r="B124" s="22"/>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3"/>
    </row>
    <row r="125" spans="2:30" ht="15" customHeight="1">
      <c r="B125" s="22"/>
      <c r="C125" s="26"/>
      <c r="D125" s="40" t="s">
        <v>35</v>
      </c>
      <c r="E125" s="26"/>
      <c r="F125" s="26"/>
      <c r="G125" s="164"/>
      <c r="H125" s="164"/>
      <c r="I125" s="164"/>
      <c r="J125" s="164"/>
      <c r="K125" s="164"/>
      <c r="L125" s="164"/>
      <c r="M125" s="164"/>
      <c r="N125" s="164"/>
      <c r="O125" s="164"/>
      <c r="P125" s="164"/>
      <c r="Q125" s="164"/>
      <c r="R125" s="164"/>
      <c r="S125" s="164"/>
      <c r="T125" s="164"/>
      <c r="U125" s="164"/>
      <c r="V125" s="164"/>
      <c r="W125" s="164"/>
      <c r="X125" s="164"/>
      <c r="Y125" s="164"/>
      <c r="Z125" s="164"/>
      <c r="AA125" s="164"/>
      <c r="AB125" s="164"/>
      <c r="AC125" s="164"/>
      <c r="AD125" s="23"/>
    </row>
    <row r="126" spans="2:30" ht="15" customHeight="1">
      <c r="B126" s="22"/>
      <c r="C126" s="26"/>
      <c r="D126" s="40" t="s">
        <v>36</v>
      </c>
      <c r="E126" s="26"/>
      <c r="F126" s="26"/>
      <c r="G126" s="26"/>
      <c r="H126" s="26"/>
      <c r="I126" s="26"/>
      <c r="J126" s="26"/>
      <c r="K126" s="161"/>
      <c r="L126" s="161"/>
      <c r="M126" s="161"/>
      <c r="N126" s="161"/>
      <c r="O126" s="161"/>
      <c r="P126" s="161"/>
      <c r="Q126" s="161"/>
      <c r="R126" s="161"/>
      <c r="S126" s="161"/>
      <c r="T126" s="161"/>
      <c r="U126" s="161"/>
      <c r="V126" s="161"/>
      <c r="W126" s="161"/>
      <c r="X126" s="161"/>
      <c r="Y126" s="161"/>
      <c r="Z126" s="161"/>
      <c r="AA126" s="161"/>
      <c r="AB126" s="161"/>
      <c r="AC126" s="161"/>
      <c r="AD126" s="23"/>
    </row>
    <row r="127" spans="2:30" ht="15" customHeight="1">
      <c r="B127" s="22"/>
      <c r="C127" s="26"/>
      <c r="D127" s="40" t="s">
        <v>37</v>
      </c>
      <c r="E127" s="26"/>
      <c r="F127" s="26"/>
      <c r="G127" s="164"/>
      <c r="H127" s="164"/>
      <c r="I127" s="164"/>
      <c r="J127" s="164"/>
      <c r="K127" s="164"/>
      <c r="L127" s="164"/>
      <c r="M127" s="164"/>
      <c r="N127" s="164"/>
      <c r="O127" s="164"/>
      <c r="P127" s="164"/>
      <c r="Q127" s="164"/>
      <c r="R127" s="164"/>
      <c r="S127" s="164"/>
      <c r="T127" s="164"/>
      <c r="U127" s="164"/>
      <c r="V127" s="164"/>
      <c r="W127" s="164"/>
      <c r="X127" s="164"/>
      <c r="Y127" s="164"/>
      <c r="Z127" s="164"/>
      <c r="AA127" s="164"/>
      <c r="AB127" s="164"/>
      <c r="AC127" s="164"/>
      <c r="AD127" s="23"/>
    </row>
    <row r="128" spans="2:30" ht="15" customHeight="1">
      <c r="B128" s="22"/>
      <c r="C128" s="26"/>
      <c r="D128" s="40" t="s">
        <v>38</v>
      </c>
      <c r="E128" s="26"/>
      <c r="F128" s="26"/>
      <c r="G128" s="26"/>
      <c r="H128" s="26"/>
      <c r="I128" s="161"/>
      <c r="J128" s="161"/>
      <c r="K128" s="161"/>
      <c r="L128" s="161"/>
      <c r="M128" s="161"/>
      <c r="N128" s="161"/>
      <c r="O128" s="161"/>
      <c r="P128" s="161"/>
      <c r="Q128" s="161"/>
      <c r="R128" s="161"/>
      <c r="S128" s="161"/>
      <c r="T128" s="161"/>
      <c r="U128" s="161"/>
      <c r="V128" s="161"/>
      <c r="W128" s="161"/>
      <c r="X128" s="161"/>
      <c r="Y128" s="161"/>
      <c r="Z128" s="161"/>
      <c r="AA128" s="161"/>
      <c r="AB128" s="161"/>
      <c r="AC128" s="161"/>
      <c r="AD128" s="23"/>
    </row>
    <row r="129" spans="2:30" ht="15" customHeight="1">
      <c r="B129" s="22"/>
      <c r="C129" s="26"/>
      <c r="D129" s="40" t="s">
        <v>39</v>
      </c>
      <c r="E129" s="26"/>
      <c r="F129" s="26"/>
      <c r="G129" s="164"/>
      <c r="H129" s="164"/>
      <c r="I129" s="164"/>
      <c r="J129" s="164"/>
      <c r="K129" s="164"/>
      <c r="L129" s="164"/>
      <c r="M129" s="164"/>
      <c r="N129" s="164"/>
      <c r="O129" s="164"/>
      <c r="P129" s="164"/>
      <c r="Q129" s="164"/>
      <c r="R129" s="40" t="s">
        <v>40</v>
      </c>
      <c r="S129" s="40"/>
      <c r="T129" s="40"/>
      <c r="U129" s="161"/>
      <c r="V129" s="161"/>
      <c r="W129" s="161"/>
      <c r="X129" s="161"/>
      <c r="Y129" s="161"/>
      <c r="Z129" s="161"/>
      <c r="AA129" s="161"/>
      <c r="AB129" s="161"/>
      <c r="AC129" s="161"/>
      <c r="AD129" s="23"/>
    </row>
    <row r="130" spans="2:30" ht="15" customHeight="1" thickBot="1">
      <c r="B130" s="27"/>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29"/>
    </row>
    <row r="131" spans="2:30" ht="15" customHeight="1"/>
    <row r="132" spans="2:30" ht="15" customHeight="1"/>
    <row r="133" spans="2:30" ht="15" customHeight="1"/>
    <row r="134" spans="2:30" ht="15" customHeight="1"/>
    <row r="135" spans="2:30" ht="15" customHeight="1"/>
    <row r="136" spans="2:30" ht="15" customHeight="1"/>
  </sheetData>
  <sheetProtection algorithmName="SHA-512" hashValue="Zn/zfjTDFbo87bGtjs6IgpnDC7IDepDImUDWsQzw0Y9+CzDbCqgZf/07159Ogpb0pGEE/jkXJg8G0TftmeLxPA==" saltValue="1P0Ln01DwHYfHK68qa4oxA==" spinCount="100000" sheet="1" objects="1" scenarios="1"/>
  <mergeCells count="72">
    <mergeCell ref="G127:AC127"/>
    <mergeCell ref="I128:AC128"/>
    <mergeCell ref="G129:Q129"/>
    <mergeCell ref="U129:AC129"/>
    <mergeCell ref="D115:AC115"/>
    <mergeCell ref="H117:AC117"/>
    <mergeCell ref="H119:AC119"/>
    <mergeCell ref="C123:AC123"/>
    <mergeCell ref="G125:AC125"/>
    <mergeCell ref="K126:AC126"/>
    <mergeCell ref="D111:AC111"/>
    <mergeCell ref="C99:AC99"/>
    <mergeCell ref="F101:J101"/>
    <mergeCell ref="K101:Z101"/>
    <mergeCell ref="F102:J102"/>
    <mergeCell ref="K102:Z102"/>
    <mergeCell ref="F103:J103"/>
    <mergeCell ref="K103:Z103"/>
    <mergeCell ref="F104:J104"/>
    <mergeCell ref="K104:Z104"/>
    <mergeCell ref="F105:J105"/>
    <mergeCell ref="K105:Z105"/>
    <mergeCell ref="C107:AC107"/>
    <mergeCell ref="C97:AC97"/>
    <mergeCell ref="D73:AC73"/>
    <mergeCell ref="C75:AC75"/>
    <mergeCell ref="C77:AC77"/>
    <mergeCell ref="C79:AC79"/>
    <mergeCell ref="D81:AC81"/>
    <mergeCell ref="C83:AC83"/>
    <mergeCell ref="C85:AC85"/>
    <mergeCell ref="C87:AC87"/>
    <mergeCell ref="C91:AC91"/>
    <mergeCell ref="C93:AC93"/>
    <mergeCell ref="C95:AC95"/>
    <mergeCell ref="D71:AC71"/>
    <mergeCell ref="C49:AC49"/>
    <mergeCell ref="C51:AC51"/>
    <mergeCell ref="C53:AC53"/>
    <mergeCell ref="C55:AC55"/>
    <mergeCell ref="C57:AC57"/>
    <mergeCell ref="C59:AC59"/>
    <mergeCell ref="D61:AC61"/>
    <mergeCell ref="C63:AC63"/>
    <mergeCell ref="D65:AC65"/>
    <mergeCell ref="D67:AC67"/>
    <mergeCell ref="D69:AC69"/>
    <mergeCell ref="C47:AC47"/>
    <mergeCell ref="D25:AC25"/>
    <mergeCell ref="C27:AC27"/>
    <mergeCell ref="C29:AC29"/>
    <mergeCell ref="C31:AC31"/>
    <mergeCell ref="C33:AC33"/>
    <mergeCell ref="C35:AC35"/>
    <mergeCell ref="C37:AC37"/>
    <mergeCell ref="D39:AC39"/>
    <mergeCell ref="C41:AC41"/>
    <mergeCell ref="C43:AC43"/>
    <mergeCell ref="C45:AC45"/>
    <mergeCell ref="C23:AC23"/>
    <mergeCell ref="B1:AD1"/>
    <mergeCell ref="B3:AD3"/>
    <mergeCell ref="B5:AD5"/>
    <mergeCell ref="B7:AD7"/>
    <mergeCell ref="AA9:AD9"/>
    <mergeCell ref="B10:L10"/>
    <mergeCell ref="N10:O10"/>
    <mergeCell ref="C13:K13"/>
    <mergeCell ref="O13:AC13"/>
    <mergeCell ref="C16:AC16"/>
    <mergeCell ref="C19:AC19"/>
    <mergeCell ref="C21:AC21"/>
  </mergeCells>
  <dataValidations count="1">
    <dataValidation type="list" allowBlank="1" showInputMessage="1" showErrorMessage="1" sqref="B10:L10" xr:uid="{25898854-BC8A-482C-B596-751297C45BE9}">
      <formula1>$AH$10:$AH$42</formula1>
    </dataValidation>
  </dataValidations>
  <hyperlinks>
    <hyperlink ref="AA9:AD9" location="Índice!B11" display="Índice" xr:uid="{CBDF15C1-7FF6-4938-AC6A-8283DBE1DE37}"/>
  </hyperlinks>
  <pageMargins left="0.70866141732283472" right="0.70866141732283472" top="0.74803149606299213" bottom="0.74803149606299213" header="0.31496062992125984" footer="0.31496062992125984"/>
  <pageSetup scale="75" orientation="portrait" r:id="rId1"/>
  <headerFooter>
    <oddHeader>&amp;C Módulo 1 Sección III
Presentación</oddHeader>
    <oddFooter>&amp;LCenso Nacional de Gobiernos Estatales 2023&amp;R&amp;P de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86C0E-D96A-46DB-8AFA-C9BA040557F7}">
  <dimension ref="A1:AE58"/>
  <sheetViews>
    <sheetView showGridLines="0" zoomScaleNormal="100" workbookViewId="0">
      <selection activeCell="AA9" sqref="AA9:AD9"/>
    </sheetView>
  </sheetViews>
  <sheetFormatPr baseColWidth="10" defaultColWidth="0" defaultRowHeight="15" customHeight="1" zeroHeight="1"/>
  <cols>
    <col min="1" max="1" width="5.7109375" style="42" customWidth="1"/>
    <col min="2" max="30" width="3.7109375" style="42" customWidth="1"/>
    <col min="31" max="31" width="5.7109375" style="42" customWidth="1"/>
    <col min="32" max="16384" width="3.7109375" style="42" hidden="1"/>
  </cols>
  <sheetData>
    <row r="1" spans="2:30" ht="173.25" customHeight="1">
      <c r="B1" s="142" t="s">
        <v>0</v>
      </c>
      <c r="C1" s="143"/>
      <c r="D1" s="143"/>
      <c r="E1" s="143"/>
      <c r="F1" s="143"/>
      <c r="G1" s="143"/>
      <c r="H1" s="143"/>
      <c r="I1" s="143"/>
      <c r="J1" s="143"/>
      <c r="K1" s="143"/>
      <c r="L1" s="143"/>
      <c r="M1" s="143"/>
      <c r="N1" s="143"/>
      <c r="O1" s="143"/>
      <c r="P1" s="143"/>
      <c r="Q1" s="143"/>
      <c r="R1" s="143"/>
      <c r="S1" s="143"/>
      <c r="T1" s="143"/>
      <c r="U1" s="143"/>
      <c r="V1" s="143"/>
      <c r="W1" s="143"/>
      <c r="X1" s="143"/>
      <c r="Y1" s="143"/>
      <c r="Z1" s="143"/>
      <c r="AA1" s="143"/>
      <c r="AB1" s="143"/>
      <c r="AC1" s="143"/>
      <c r="AD1" s="143"/>
    </row>
    <row r="2" spans="2:30" ht="15" customHeight="1">
      <c r="B2" s="1"/>
      <c r="C2" s="1"/>
      <c r="D2" s="1"/>
      <c r="E2" s="1"/>
      <c r="F2" s="1"/>
      <c r="G2" s="1"/>
      <c r="H2" s="1"/>
      <c r="I2" s="1"/>
      <c r="J2" s="1"/>
      <c r="K2" s="1"/>
      <c r="L2" s="1"/>
      <c r="M2" s="1"/>
      <c r="N2" s="1"/>
      <c r="O2" s="1"/>
      <c r="P2" s="1"/>
      <c r="Q2" s="1"/>
      <c r="R2" s="1"/>
      <c r="S2" s="1"/>
      <c r="T2" s="1"/>
      <c r="U2" s="1"/>
      <c r="V2" s="1"/>
      <c r="W2" s="1"/>
      <c r="X2" s="1"/>
      <c r="Y2" s="1"/>
      <c r="Z2" s="1"/>
      <c r="AA2" s="1"/>
      <c r="AB2" s="1"/>
      <c r="AC2" s="1"/>
      <c r="AD2" s="1"/>
    </row>
    <row r="3" spans="2:30" ht="45" customHeight="1">
      <c r="B3" s="144" t="s">
        <v>1</v>
      </c>
      <c r="C3" s="145"/>
      <c r="D3" s="145"/>
      <c r="E3" s="145"/>
      <c r="F3" s="145"/>
      <c r="G3" s="145"/>
      <c r="H3" s="145"/>
      <c r="I3" s="145"/>
      <c r="J3" s="145"/>
      <c r="K3" s="145"/>
      <c r="L3" s="145"/>
      <c r="M3" s="145"/>
      <c r="N3" s="145"/>
      <c r="O3" s="145"/>
      <c r="P3" s="145"/>
      <c r="Q3" s="145"/>
      <c r="R3" s="145"/>
      <c r="S3" s="145"/>
      <c r="T3" s="145"/>
      <c r="U3" s="145"/>
      <c r="V3" s="145"/>
      <c r="W3" s="145"/>
      <c r="X3" s="145"/>
      <c r="Y3" s="145"/>
      <c r="Z3" s="145"/>
      <c r="AA3" s="145"/>
      <c r="AB3" s="145"/>
      <c r="AC3" s="145"/>
      <c r="AD3" s="145"/>
    </row>
    <row r="4" spans="2:30" ht="15" customHeight="1">
      <c r="B4" s="1"/>
      <c r="C4" s="1"/>
      <c r="D4" s="1"/>
      <c r="E4" s="1"/>
      <c r="F4" s="1"/>
      <c r="G4" s="1"/>
      <c r="H4" s="1"/>
      <c r="I4" s="1"/>
      <c r="J4" s="1"/>
      <c r="K4" s="1"/>
      <c r="L4" s="1"/>
      <c r="M4" s="1"/>
      <c r="N4" s="1"/>
      <c r="O4" s="1"/>
      <c r="P4" s="1"/>
      <c r="Q4" s="1"/>
      <c r="R4" s="1"/>
      <c r="S4" s="1"/>
      <c r="T4" s="1"/>
      <c r="U4" s="1"/>
      <c r="V4" s="1"/>
      <c r="W4" s="1"/>
      <c r="X4" s="1"/>
      <c r="Y4" s="1"/>
      <c r="Z4" s="1"/>
      <c r="AA4" s="1"/>
      <c r="AB4" s="1"/>
      <c r="AC4" s="1"/>
      <c r="AD4" s="1"/>
    </row>
    <row r="5" spans="2:30" ht="45" customHeight="1">
      <c r="B5" s="144" t="s">
        <v>458</v>
      </c>
      <c r="C5" s="144"/>
      <c r="D5" s="144"/>
      <c r="E5" s="144"/>
      <c r="F5" s="144"/>
      <c r="G5" s="144"/>
      <c r="H5" s="144"/>
      <c r="I5" s="144"/>
      <c r="J5" s="144"/>
      <c r="K5" s="144"/>
      <c r="L5" s="144"/>
      <c r="M5" s="144"/>
      <c r="N5" s="144"/>
      <c r="O5" s="144"/>
      <c r="P5" s="144"/>
      <c r="Q5" s="144"/>
      <c r="R5" s="144"/>
      <c r="S5" s="144"/>
      <c r="T5" s="144"/>
      <c r="U5" s="144"/>
      <c r="V5" s="144"/>
      <c r="W5" s="144"/>
      <c r="X5" s="144"/>
      <c r="Y5" s="144"/>
      <c r="Z5" s="144"/>
      <c r="AA5" s="144"/>
      <c r="AB5" s="144"/>
      <c r="AC5" s="144"/>
      <c r="AD5" s="144"/>
    </row>
    <row r="6" spans="2:30" ht="15" customHeight="1">
      <c r="B6" s="1"/>
      <c r="C6" s="1"/>
      <c r="D6" s="1"/>
      <c r="E6" s="1"/>
      <c r="F6" s="1"/>
      <c r="G6" s="1"/>
      <c r="H6" s="1"/>
      <c r="I6" s="1"/>
      <c r="J6" s="1"/>
      <c r="K6" s="1"/>
      <c r="L6" s="1"/>
      <c r="M6" s="1"/>
      <c r="N6" s="1"/>
      <c r="O6" s="1"/>
      <c r="P6" s="1"/>
      <c r="Q6" s="1"/>
      <c r="R6" s="1"/>
      <c r="S6" s="1"/>
      <c r="T6" s="1"/>
      <c r="U6" s="1"/>
      <c r="V6" s="1"/>
      <c r="W6" s="1"/>
      <c r="X6" s="1"/>
      <c r="Y6" s="1"/>
      <c r="Z6" s="1"/>
      <c r="AA6" s="1"/>
      <c r="AB6" s="1"/>
      <c r="AC6" s="1"/>
      <c r="AD6" s="1"/>
    </row>
    <row r="7" spans="2:30" ht="60" customHeight="1">
      <c r="B7" s="165" t="s">
        <v>472</v>
      </c>
      <c r="C7" s="165"/>
      <c r="D7" s="165"/>
      <c r="E7" s="165"/>
      <c r="F7" s="165"/>
      <c r="G7" s="165"/>
      <c r="H7" s="165"/>
      <c r="I7" s="165"/>
      <c r="J7" s="165"/>
      <c r="K7" s="165"/>
      <c r="L7" s="165"/>
      <c r="M7" s="165"/>
      <c r="N7" s="165"/>
      <c r="O7" s="165"/>
      <c r="P7" s="165"/>
      <c r="Q7" s="165"/>
      <c r="R7" s="165"/>
      <c r="S7" s="165"/>
      <c r="T7" s="165"/>
      <c r="U7" s="165"/>
      <c r="V7" s="165"/>
      <c r="W7" s="165"/>
      <c r="X7" s="165"/>
      <c r="Y7" s="165"/>
      <c r="Z7" s="165"/>
      <c r="AA7" s="165"/>
      <c r="AB7" s="165"/>
      <c r="AC7" s="165"/>
      <c r="AD7" s="165"/>
    </row>
    <row r="8" spans="2:30" ht="15" customHeight="1">
      <c r="B8" s="2"/>
      <c r="C8" s="1"/>
      <c r="D8" s="1"/>
      <c r="E8" s="1"/>
      <c r="F8" s="1"/>
      <c r="G8" s="1"/>
      <c r="H8" s="1"/>
      <c r="I8" s="1"/>
      <c r="J8" s="1"/>
      <c r="K8" s="1"/>
      <c r="L8" s="1"/>
      <c r="M8" s="1"/>
      <c r="N8" s="2"/>
      <c r="O8" s="1"/>
      <c r="P8" s="1"/>
      <c r="Q8" s="1"/>
      <c r="R8" s="1"/>
      <c r="S8" s="1"/>
      <c r="T8" s="1"/>
      <c r="U8" s="1"/>
      <c r="V8" s="1"/>
      <c r="W8" s="1"/>
      <c r="X8" s="1"/>
      <c r="Y8" s="1"/>
      <c r="Z8" s="1"/>
      <c r="AA8" s="1"/>
      <c r="AB8" s="1"/>
      <c r="AC8" s="1"/>
      <c r="AD8" s="1"/>
    </row>
    <row r="9" spans="2:30" ht="15" customHeight="1" thickBot="1">
      <c r="B9" s="2" t="s">
        <v>3</v>
      </c>
      <c r="C9" s="5"/>
      <c r="D9" s="5"/>
      <c r="E9" s="5"/>
      <c r="F9" s="5"/>
      <c r="G9" s="5"/>
      <c r="H9" s="5"/>
      <c r="I9" s="5"/>
      <c r="J9" s="5"/>
      <c r="K9" s="5"/>
      <c r="L9" s="5"/>
      <c r="M9" s="5"/>
      <c r="N9" s="2" t="s">
        <v>4</v>
      </c>
      <c r="O9" s="5"/>
      <c r="P9" s="1"/>
      <c r="Q9" s="1"/>
      <c r="R9" s="1"/>
      <c r="S9" s="1"/>
      <c r="T9" s="1"/>
      <c r="U9" s="1"/>
      <c r="V9" s="1"/>
      <c r="W9" s="1"/>
      <c r="X9" s="1"/>
      <c r="Y9" s="1"/>
      <c r="Z9" s="1"/>
      <c r="AA9" s="150" t="s">
        <v>2</v>
      </c>
      <c r="AB9" s="150"/>
      <c r="AC9" s="150"/>
      <c r="AD9" s="150"/>
    </row>
    <row r="10" spans="2:30" ht="15" customHeight="1" thickBot="1">
      <c r="B10" s="146" t="str">
        <f>+IF(Presentación!B10="","",Presentación!B10)</f>
        <v/>
      </c>
      <c r="C10" s="147"/>
      <c r="D10" s="147"/>
      <c r="E10" s="147"/>
      <c r="F10" s="147"/>
      <c r="G10" s="147"/>
      <c r="H10" s="147"/>
      <c r="I10" s="147"/>
      <c r="J10" s="147"/>
      <c r="K10" s="147"/>
      <c r="L10" s="148"/>
      <c r="M10" s="6"/>
      <c r="N10" s="146" t="str">
        <f>+IF(Presentación!N10="","",Presentación!N10)</f>
        <v/>
      </c>
      <c r="O10" s="148"/>
      <c r="P10" s="4"/>
      <c r="Q10" s="4"/>
      <c r="R10" s="4"/>
      <c r="S10" s="4"/>
      <c r="T10" s="4"/>
      <c r="U10" s="4"/>
      <c r="V10" s="4"/>
      <c r="W10" s="4"/>
      <c r="X10" s="4"/>
      <c r="Y10" s="4"/>
      <c r="Z10" s="4"/>
      <c r="AA10" s="4"/>
      <c r="AB10" s="4"/>
      <c r="AC10" s="4"/>
      <c r="AD10" s="4"/>
    </row>
    <row r="11" spans="2:30" ht="15" customHeight="1" thickBot="1"/>
    <row r="12" spans="2:30" ht="15" customHeight="1" thickBot="1">
      <c r="B12" s="166" t="s">
        <v>41</v>
      </c>
      <c r="C12" s="167"/>
      <c r="D12" s="167"/>
      <c r="E12" s="167"/>
      <c r="F12" s="167"/>
      <c r="G12" s="167"/>
      <c r="H12" s="167"/>
      <c r="I12" s="167"/>
      <c r="J12" s="167"/>
      <c r="K12" s="167"/>
      <c r="L12" s="167"/>
      <c r="M12" s="167"/>
      <c r="N12" s="167"/>
      <c r="O12" s="167"/>
      <c r="P12" s="167"/>
      <c r="Q12" s="167"/>
      <c r="R12" s="168"/>
      <c r="S12" s="6"/>
      <c r="T12" s="166" t="s">
        <v>269</v>
      </c>
      <c r="U12" s="167"/>
      <c r="V12" s="167"/>
      <c r="W12" s="167"/>
      <c r="X12" s="167"/>
      <c r="Y12" s="167"/>
      <c r="Z12" s="167"/>
      <c r="AA12" s="167"/>
      <c r="AB12" s="167"/>
      <c r="AC12" s="167"/>
      <c r="AD12" s="168"/>
    </row>
    <row r="13" spans="2:30" ht="48" customHeight="1" thickBot="1">
      <c r="B13" s="43"/>
      <c r="C13" s="169" t="s">
        <v>268</v>
      </c>
      <c r="D13" s="169"/>
      <c r="E13" s="169"/>
      <c r="F13" s="169"/>
      <c r="G13" s="169"/>
      <c r="H13" s="169"/>
      <c r="I13" s="169"/>
      <c r="J13" s="169"/>
      <c r="K13" s="169"/>
      <c r="L13" s="169"/>
      <c r="M13" s="169"/>
      <c r="N13" s="169"/>
      <c r="O13" s="169"/>
      <c r="P13" s="169"/>
      <c r="Q13" s="169"/>
      <c r="R13" s="44"/>
      <c r="S13" s="6"/>
      <c r="T13" s="170" t="s">
        <v>270</v>
      </c>
      <c r="U13" s="171"/>
      <c r="V13" s="171"/>
      <c r="W13" s="171"/>
      <c r="X13" s="171"/>
      <c r="Y13" s="171"/>
      <c r="Z13" s="171"/>
      <c r="AA13" s="171"/>
      <c r="AB13" s="171"/>
      <c r="AC13" s="171"/>
      <c r="AD13" s="172"/>
    </row>
    <row r="14" spans="2:30" ht="15" customHeight="1">
      <c r="B14" s="45"/>
      <c r="C14" s="46"/>
      <c r="D14" s="46"/>
      <c r="E14" s="46"/>
      <c r="F14" s="46"/>
      <c r="G14" s="46"/>
      <c r="H14" s="46"/>
      <c r="I14" s="46"/>
      <c r="J14" s="46"/>
      <c r="K14" s="46"/>
      <c r="L14" s="46"/>
      <c r="M14" s="46"/>
      <c r="N14" s="46"/>
      <c r="O14" s="46"/>
      <c r="P14" s="46"/>
      <c r="Q14" s="46"/>
      <c r="R14" s="47"/>
      <c r="S14" s="6"/>
      <c r="T14" s="48"/>
      <c r="U14" s="6"/>
      <c r="V14" s="6"/>
      <c r="W14"/>
      <c r="X14"/>
      <c r="Y14"/>
      <c r="Z14"/>
      <c r="AA14"/>
      <c r="AB14" s="6"/>
      <c r="AC14" s="6"/>
      <c r="AD14" s="49"/>
    </row>
    <row r="15" spans="2:30" ht="15" customHeight="1">
      <c r="B15" s="48"/>
      <c r="C15" s="40" t="s">
        <v>479</v>
      </c>
      <c r="D15" s="24"/>
      <c r="E15" s="24"/>
      <c r="F15" s="24"/>
      <c r="G15" s="24"/>
      <c r="H15" s="50"/>
      <c r="I15" s="50"/>
      <c r="J15" s="50"/>
      <c r="K15" s="50"/>
      <c r="L15" s="50"/>
      <c r="M15" s="173"/>
      <c r="N15" s="173"/>
      <c r="O15" s="173"/>
      <c r="P15" s="173"/>
      <c r="Q15" s="173"/>
      <c r="R15" s="49"/>
      <c r="S15" s="6"/>
      <c r="T15" s="48"/>
      <c r="U15" s="160" t="s">
        <v>43</v>
      </c>
      <c r="V15" s="161"/>
      <c r="W15" s="161"/>
      <c r="X15" s="161"/>
      <c r="Y15" s="161"/>
      <c r="Z15" s="161"/>
      <c r="AA15" s="161"/>
      <c r="AB15" s="161"/>
      <c r="AC15" s="162"/>
      <c r="AD15" s="49"/>
    </row>
    <row r="16" spans="2:30" ht="15" customHeight="1">
      <c r="B16" s="48"/>
      <c r="C16" s="40" t="s">
        <v>42</v>
      </c>
      <c r="D16" s="24"/>
      <c r="E16" s="24"/>
      <c r="F16" s="173"/>
      <c r="G16" s="173"/>
      <c r="H16" s="173"/>
      <c r="I16" s="173"/>
      <c r="J16" s="173"/>
      <c r="K16" s="173"/>
      <c r="L16" s="173"/>
      <c r="M16" s="173"/>
      <c r="N16" s="173"/>
      <c r="O16" s="173"/>
      <c r="P16" s="173"/>
      <c r="Q16" s="173"/>
      <c r="R16" s="49"/>
      <c r="S16" s="6"/>
      <c r="T16" s="48"/>
      <c r="U16" s="174"/>
      <c r="V16" s="174"/>
      <c r="W16" s="174"/>
      <c r="X16" s="174"/>
      <c r="Y16" s="174"/>
      <c r="Z16" s="174"/>
      <c r="AA16" s="174"/>
      <c r="AB16" s="174"/>
      <c r="AC16" s="174"/>
      <c r="AD16" s="49"/>
    </row>
    <row r="17" spans="2:30" ht="15" customHeight="1">
      <c r="B17" s="48"/>
      <c r="C17" s="40" t="s">
        <v>44</v>
      </c>
      <c r="D17" s="24"/>
      <c r="E17" s="24"/>
      <c r="F17" s="24"/>
      <c r="G17" s="175"/>
      <c r="H17" s="175"/>
      <c r="I17" s="175"/>
      <c r="J17" s="175"/>
      <c r="K17" s="175"/>
      <c r="L17" s="175"/>
      <c r="M17" s="175"/>
      <c r="N17" s="175"/>
      <c r="O17" s="175"/>
      <c r="P17" s="175"/>
      <c r="Q17" s="175"/>
      <c r="R17" s="49"/>
      <c r="S17" s="6"/>
      <c r="T17" s="48"/>
      <c r="U17" s="174"/>
      <c r="V17" s="174"/>
      <c r="W17" s="174"/>
      <c r="X17" s="174"/>
      <c r="Y17" s="174"/>
      <c r="Z17" s="174"/>
      <c r="AA17" s="174"/>
      <c r="AB17" s="174"/>
      <c r="AC17" s="174"/>
      <c r="AD17" s="49"/>
    </row>
    <row r="18" spans="2:30" ht="15" customHeight="1">
      <c r="B18" s="48"/>
      <c r="C18" s="40" t="s">
        <v>45</v>
      </c>
      <c r="D18" s="24"/>
      <c r="E18" s="24"/>
      <c r="F18" s="24"/>
      <c r="G18" s="24"/>
      <c r="H18" s="175"/>
      <c r="I18" s="175"/>
      <c r="J18" s="175"/>
      <c r="K18" s="175"/>
      <c r="L18" s="175"/>
      <c r="M18" s="175"/>
      <c r="N18" s="175"/>
      <c r="O18" s="175"/>
      <c r="P18" s="175"/>
      <c r="Q18" s="175"/>
      <c r="R18" s="49"/>
      <c r="S18" s="6"/>
      <c r="T18" s="48"/>
      <c r="U18" s="174"/>
      <c r="V18" s="174"/>
      <c r="W18" s="174"/>
      <c r="X18" s="174"/>
      <c r="Y18" s="174"/>
      <c r="Z18" s="174"/>
      <c r="AA18" s="174"/>
      <c r="AB18" s="174"/>
      <c r="AC18" s="174"/>
      <c r="AD18" s="49"/>
    </row>
    <row r="19" spans="2:30" ht="15" customHeight="1">
      <c r="B19" s="48"/>
      <c r="C19" s="40" t="s">
        <v>46</v>
      </c>
      <c r="D19" s="24"/>
      <c r="E19" s="24"/>
      <c r="F19" s="24"/>
      <c r="G19" s="24"/>
      <c r="H19" s="175"/>
      <c r="I19" s="175"/>
      <c r="J19" s="175"/>
      <c r="K19" s="175"/>
      <c r="L19" s="175"/>
      <c r="M19" s="175"/>
      <c r="N19" s="175"/>
      <c r="O19" s="175"/>
      <c r="P19" s="175"/>
      <c r="Q19" s="175"/>
      <c r="R19" s="49"/>
      <c r="S19" s="6"/>
      <c r="T19" s="48"/>
      <c r="U19" s="174"/>
      <c r="V19" s="174"/>
      <c r="W19" s="174"/>
      <c r="X19" s="174"/>
      <c r="Y19" s="174"/>
      <c r="Z19" s="174"/>
      <c r="AA19" s="174"/>
      <c r="AB19" s="174"/>
      <c r="AC19" s="174"/>
      <c r="AD19" s="49"/>
    </row>
    <row r="20" spans="2:30" ht="15" customHeight="1">
      <c r="B20" s="48"/>
      <c r="C20" s="40" t="s">
        <v>37</v>
      </c>
      <c r="D20" s="24"/>
      <c r="E20" s="173"/>
      <c r="F20" s="173"/>
      <c r="G20" s="173"/>
      <c r="H20" s="173"/>
      <c r="I20" s="173"/>
      <c r="J20" s="173"/>
      <c r="K20" s="173"/>
      <c r="L20" s="173"/>
      <c r="M20" s="173"/>
      <c r="N20" s="173"/>
      <c r="O20" s="173"/>
      <c r="P20" s="173"/>
      <c r="Q20" s="173"/>
      <c r="R20" s="49"/>
      <c r="S20" s="6"/>
      <c r="T20" s="48"/>
      <c r="U20" s="174"/>
      <c r="V20" s="174"/>
      <c r="W20" s="174"/>
      <c r="X20" s="174"/>
      <c r="Y20" s="174"/>
      <c r="Z20" s="174"/>
      <c r="AA20" s="174"/>
      <c r="AB20" s="174"/>
      <c r="AC20" s="174"/>
      <c r="AD20" s="49"/>
    </row>
    <row r="21" spans="2:30" ht="15" customHeight="1">
      <c r="B21" s="48"/>
      <c r="C21" s="40" t="s">
        <v>39</v>
      </c>
      <c r="D21" s="24"/>
      <c r="E21" s="24"/>
      <c r="F21" s="175"/>
      <c r="G21" s="175"/>
      <c r="H21" s="175"/>
      <c r="I21" s="175"/>
      <c r="J21" s="175"/>
      <c r="K21" s="175"/>
      <c r="L21" s="175"/>
      <c r="M21" s="175"/>
      <c r="N21" s="175"/>
      <c r="O21" s="175"/>
      <c r="P21" s="175"/>
      <c r="Q21" s="175"/>
      <c r="R21" s="49"/>
      <c r="S21" s="6"/>
      <c r="T21" s="48"/>
      <c r="U21" s="174"/>
      <c r="V21" s="174"/>
      <c r="W21" s="174"/>
      <c r="X21" s="174"/>
      <c r="Y21" s="174"/>
      <c r="Z21" s="174"/>
      <c r="AA21" s="174"/>
      <c r="AB21" s="174"/>
      <c r="AC21" s="174"/>
      <c r="AD21" s="49"/>
    </row>
    <row r="22" spans="2:30" ht="15" customHeight="1">
      <c r="B22" s="48"/>
      <c r="C22" s="40" t="s">
        <v>38</v>
      </c>
      <c r="D22" s="24"/>
      <c r="E22" s="24"/>
      <c r="F22" s="51"/>
      <c r="G22" s="51"/>
      <c r="H22" s="175"/>
      <c r="I22" s="175"/>
      <c r="J22" s="175"/>
      <c r="K22" s="175"/>
      <c r="L22" s="175"/>
      <c r="M22" s="175"/>
      <c r="N22" s="175"/>
      <c r="O22" s="175"/>
      <c r="P22" s="175"/>
      <c r="Q22" s="175"/>
      <c r="R22" s="49"/>
      <c r="S22" s="6"/>
      <c r="T22" s="48"/>
      <c r="U22" s="174"/>
      <c r="V22" s="174"/>
      <c r="W22" s="174"/>
      <c r="X22" s="174"/>
      <c r="Y22" s="174"/>
      <c r="Z22" s="174"/>
      <c r="AA22" s="174"/>
      <c r="AB22" s="174"/>
      <c r="AC22" s="174"/>
      <c r="AD22" s="49"/>
    </row>
    <row r="23" spans="2:30" ht="15" customHeight="1" thickBot="1">
      <c r="B23" s="52"/>
      <c r="C23" s="53"/>
      <c r="D23" s="53"/>
      <c r="E23" s="53"/>
      <c r="F23" s="53"/>
      <c r="G23" s="53"/>
      <c r="H23" s="53"/>
      <c r="I23" s="53"/>
      <c r="J23" s="53"/>
      <c r="K23" s="53"/>
      <c r="L23" s="53"/>
      <c r="M23" s="53"/>
      <c r="N23" s="53"/>
      <c r="O23" s="53"/>
      <c r="P23" s="53"/>
      <c r="Q23" s="53"/>
      <c r="R23" s="54"/>
      <c r="S23" s="6"/>
      <c r="T23" s="52"/>
      <c r="U23" s="53"/>
      <c r="V23" s="53"/>
      <c r="W23" s="53"/>
      <c r="X23" s="53"/>
      <c r="Y23" s="53"/>
      <c r="Z23" s="53"/>
      <c r="AA23" s="53"/>
      <c r="AB23" s="53"/>
      <c r="AC23" s="53"/>
      <c r="AD23" s="54"/>
    </row>
    <row r="24" spans="2:30" ht="15" customHeight="1" thickBot="1">
      <c r="B24"/>
      <c r="C24"/>
      <c r="D24"/>
      <c r="E24"/>
      <c r="F24"/>
      <c r="G24"/>
      <c r="H24"/>
      <c r="I24"/>
      <c r="J24"/>
      <c r="K24"/>
      <c r="L24"/>
      <c r="M24"/>
      <c r="N24"/>
      <c r="O24"/>
      <c r="P24"/>
      <c r="Q24"/>
      <c r="R24"/>
      <c r="S24"/>
      <c r="T24"/>
      <c r="U24"/>
      <c r="V24"/>
      <c r="W24"/>
      <c r="X24"/>
      <c r="Y24"/>
      <c r="Z24"/>
      <c r="AA24"/>
      <c r="AB24"/>
      <c r="AC24"/>
      <c r="AD24"/>
    </row>
    <row r="25" spans="2:30" ht="15" customHeight="1" thickBot="1">
      <c r="B25" s="166" t="s">
        <v>47</v>
      </c>
      <c r="C25" s="167"/>
      <c r="D25" s="167"/>
      <c r="E25" s="167"/>
      <c r="F25" s="167"/>
      <c r="G25" s="167"/>
      <c r="H25" s="167"/>
      <c r="I25" s="167"/>
      <c r="J25" s="167"/>
      <c r="K25" s="167"/>
      <c r="L25" s="167"/>
      <c r="M25" s="167"/>
      <c r="N25" s="167"/>
      <c r="O25" s="167"/>
      <c r="P25" s="167"/>
      <c r="Q25" s="167"/>
      <c r="R25" s="168"/>
      <c r="S25" s="6"/>
      <c r="T25" s="166" t="s">
        <v>269</v>
      </c>
      <c r="U25" s="167"/>
      <c r="V25" s="167"/>
      <c r="W25" s="167"/>
      <c r="X25" s="167"/>
      <c r="Y25" s="167"/>
      <c r="Z25" s="167"/>
      <c r="AA25" s="167"/>
      <c r="AB25" s="167"/>
      <c r="AC25" s="167"/>
      <c r="AD25" s="168"/>
    </row>
    <row r="26" spans="2:30" ht="60" customHeight="1" thickBot="1">
      <c r="B26" s="43"/>
      <c r="C26" s="169" t="s">
        <v>271</v>
      </c>
      <c r="D26" s="169"/>
      <c r="E26" s="169"/>
      <c r="F26" s="169"/>
      <c r="G26" s="169"/>
      <c r="H26" s="169"/>
      <c r="I26" s="169"/>
      <c r="J26" s="169"/>
      <c r="K26" s="169"/>
      <c r="L26" s="169"/>
      <c r="M26" s="169"/>
      <c r="N26" s="169"/>
      <c r="O26" s="169"/>
      <c r="P26" s="169"/>
      <c r="Q26" s="169"/>
      <c r="R26" s="44"/>
      <c r="S26" s="6"/>
      <c r="T26" s="170" t="s">
        <v>270</v>
      </c>
      <c r="U26" s="171"/>
      <c r="V26" s="171"/>
      <c r="W26" s="171"/>
      <c r="X26" s="171"/>
      <c r="Y26" s="171"/>
      <c r="Z26" s="171"/>
      <c r="AA26" s="171"/>
      <c r="AB26" s="171"/>
      <c r="AC26" s="171"/>
      <c r="AD26" s="172"/>
    </row>
    <row r="27" spans="2:30" ht="15" customHeight="1">
      <c r="B27" s="45"/>
      <c r="C27" s="46"/>
      <c r="D27" s="46"/>
      <c r="E27" s="46"/>
      <c r="F27" s="46"/>
      <c r="G27" s="46"/>
      <c r="H27" s="46"/>
      <c r="I27" s="46"/>
      <c r="J27" s="46"/>
      <c r="K27" s="46"/>
      <c r="L27" s="46"/>
      <c r="M27" s="46"/>
      <c r="N27" s="46"/>
      <c r="O27" s="46"/>
      <c r="P27" s="46"/>
      <c r="Q27" s="46"/>
      <c r="R27" s="47"/>
      <c r="S27" s="6"/>
      <c r="T27" s="48"/>
      <c r="U27" s="6"/>
      <c r="V27" s="6"/>
      <c r="W27"/>
      <c r="X27"/>
      <c r="Y27"/>
      <c r="Z27"/>
      <c r="AA27"/>
      <c r="AB27" s="6"/>
      <c r="AC27" s="6"/>
      <c r="AD27" s="49"/>
    </row>
    <row r="28" spans="2:30" ht="15" customHeight="1">
      <c r="B28" s="48"/>
      <c r="C28" s="40" t="s">
        <v>479</v>
      </c>
      <c r="D28" s="24"/>
      <c r="E28" s="24"/>
      <c r="F28" s="24"/>
      <c r="G28" s="24"/>
      <c r="H28" s="50"/>
      <c r="I28" s="50"/>
      <c r="J28" s="50"/>
      <c r="K28" s="50"/>
      <c r="L28" s="50"/>
      <c r="M28" s="173"/>
      <c r="N28" s="173"/>
      <c r="O28" s="173"/>
      <c r="P28" s="173"/>
      <c r="Q28" s="173"/>
      <c r="R28" s="49"/>
      <c r="S28" s="6"/>
      <c r="T28" s="48"/>
      <c r="U28" s="160" t="s">
        <v>43</v>
      </c>
      <c r="V28" s="161"/>
      <c r="W28" s="161"/>
      <c r="X28" s="161"/>
      <c r="Y28" s="161"/>
      <c r="Z28" s="161"/>
      <c r="AA28" s="161"/>
      <c r="AB28" s="161"/>
      <c r="AC28" s="162"/>
      <c r="AD28" s="49"/>
    </row>
    <row r="29" spans="2:30" ht="15" customHeight="1">
      <c r="B29" s="48"/>
      <c r="C29" s="40" t="s">
        <v>42</v>
      </c>
      <c r="D29" s="24"/>
      <c r="E29" s="24"/>
      <c r="F29" s="173"/>
      <c r="G29" s="173"/>
      <c r="H29" s="173"/>
      <c r="I29" s="173"/>
      <c r="J29" s="173"/>
      <c r="K29" s="173"/>
      <c r="L29" s="173"/>
      <c r="M29" s="173"/>
      <c r="N29" s="173"/>
      <c r="O29" s="173"/>
      <c r="P29" s="173"/>
      <c r="Q29" s="173"/>
      <c r="R29" s="49"/>
      <c r="S29" s="6"/>
      <c r="T29" s="48"/>
      <c r="U29" s="174"/>
      <c r="V29" s="174"/>
      <c r="W29" s="174"/>
      <c r="X29" s="174"/>
      <c r="Y29" s="174"/>
      <c r="Z29" s="174"/>
      <c r="AA29" s="174"/>
      <c r="AB29" s="174"/>
      <c r="AC29" s="174"/>
      <c r="AD29" s="49"/>
    </row>
    <row r="30" spans="2:30" ht="15" customHeight="1">
      <c r="B30" s="48"/>
      <c r="C30" s="40" t="s">
        <v>44</v>
      </c>
      <c r="D30" s="24"/>
      <c r="E30" s="24"/>
      <c r="F30" s="24"/>
      <c r="G30" s="175"/>
      <c r="H30" s="175"/>
      <c r="I30" s="175"/>
      <c r="J30" s="175"/>
      <c r="K30" s="175"/>
      <c r="L30" s="175"/>
      <c r="M30" s="175"/>
      <c r="N30" s="175"/>
      <c r="O30" s="175"/>
      <c r="P30" s="175"/>
      <c r="Q30" s="175"/>
      <c r="R30" s="49"/>
      <c r="S30" s="6"/>
      <c r="T30" s="48"/>
      <c r="U30" s="174"/>
      <c r="V30" s="174"/>
      <c r="W30" s="174"/>
      <c r="X30" s="174"/>
      <c r="Y30" s="174"/>
      <c r="Z30" s="174"/>
      <c r="AA30" s="174"/>
      <c r="AB30" s="174"/>
      <c r="AC30" s="174"/>
      <c r="AD30" s="49"/>
    </row>
    <row r="31" spans="2:30" ht="15" customHeight="1">
      <c r="B31" s="48"/>
      <c r="C31" s="40" t="s">
        <v>45</v>
      </c>
      <c r="D31" s="24"/>
      <c r="E31" s="24"/>
      <c r="F31" s="24"/>
      <c r="G31" s="24"/>
      <c r="H31" s="175"/>
      <c r="I31" s="175"/>
      <c r="J31" s="175"/>
      <c r="K31" s="175"/>
      <c r="L31" s="175"/>
      <c r="M31" s="175"/>
      <c r="N31" s="175"/>
      <c r="O31" s="175"/>
      <c r="P31" s="175"/>
      <c r="Q31" s="175"/>
      <c r="R31" s="49"/>
      <c r="S31" s="6"/>
      <c r="T31" s="48"/>
      <c r="U31" s="174"/>
      <c r="V31" s="174"/>
      <c r="W31" s="174"/>
      <c r="X31" s="174"/>
      <c r="Y31" s="174"/>
      <c r="Z31" s="174"/>
      <c r="AA31" s="174"/>
      <c r="AB31" s="174"/>
      <c r="AC31" s="174"/>
      <c r="AD31" s="49"/>
    </row>
    <row r="32" spans="2:30" ht="15" customHeight="1">
      <c r="B32" s="48"/>
      <c r="C32" s="40" t="s">
        <v>46</v>
      </c>
      <c r="D32" s="24"/>
      <c r="E32" s="24"/>
      <c r="F32" s="24"/>
      <c r="G32" s="24"/>
      <c r="H32" s="175"/>
      <c r="I32" s="175"/>
      <c r="J32" s="175"/>
      <c r="K32" s="175"/>
      <c r="L32" s="175"/>
      <c r="M32" s="175"/>
      <c r="N32" s="175"/>
      <c r="O32" s="175"/>
      <c r="P32" s="175"/>
      <c r="Q32" s="175"/>
      <c r="R32" s="49"/>
      <c r="S32" s="6"/>
      <c r="T32" s="48"/>
      <c r="U32" s="174"/>
      <c r="V32" s="174"/>
      <c r="W32" s="174"/>
      <c r="X32" s="174"/>
      <c r="Y32" s="174"/>
      <c r="Z32" s="174"/>
      <c r="AA32" s="174"/>
      <c r="AB32" s="174"/>
      <c r="AC32" s="174"/>
      <c r="AD32" s="49"/>
    </row>
    <row r="33" spans="2:30" ht="15" customHeight="1">
      <c r="B33" s="48"/>
      <c r="C33" s="40" t="s">
        <v>37</v>
      </c>
      <c r="D33" s="24"/>
      <c r="E33" s="173"/>
      <c r="F33" s="173"/>
      <c r="G33" s="173"/>
      <c r="H33" s="173"/>
      <c r="I33" s="173"/>
      <c r="J33" s="173"/>
      <c r="K33" s="173"/>
      <c r="L33" s="173"/>
      <c r="M33" s="173"/>
      <c r="N33" s="173"/>
      <c r="O33" s="173"/>
      <c r="P33" s="173"/>
      <c r="Q33" s="173"/>
      <c r="R33" s="49"/>
      <c r="S33" s="6"/>
      <c r="T33" s="48"/>
      <c r="U33" s="174"/>
      <c r="V33" s="174"/>
      <c r="W33" s="174"/>
      <c r="X33" s="174"/>
      <c r="Y33" s="174"/>
      <c r="Z33" s="174"/>
      <c r="AA33" s="174"/>
      <c r="AB33" s="174"/>
      <c r="AC33" s="174"/>
      <c r="AD33" s="49"/>
    </row>
    <row r="34" spans="2:30" ht="15" customHeight="1">
      <c r="B34" s="48"/>
      <c r="C34" s="40" t="s">
        <v>39</v>
      </c>
      <c r="D34" s="24"/>
      <c r="E34" s="24"/>
      <c r="F34" s="175"/>
      <c r="G34" s="175"/>
      <c r="H34" s="175"/>
      <c r="I34" s="175"/>
      <c r="J34" s="175"/>
      <c r="K34" s="175"/>
      <c r="L34" s="175"/>
      <c r="M34" s="175"/>
      <c r="N34" s="175"/>
      <c r="O34" s="175"/>
      <c r="P34" s="175"/>
      <c r="Q34" s="175"/>
      <c r="R34" s="49"/>
      <c r="S34" s="6"/>
      <c r="T34" s="48"/>
      <c r="U34" s="174"/>
      <c r="V34" s="174"/>
      <c r="W34" s="174"/>
      <c r="X34" s="174"/>
      <c r="Y34" s="174"/>
      <c r="Z34" s="174"/>
      <c r="AA34" s="174"/>
      <c r="AB34" s="174"/>
      <c r="AC34" s="174"/>
      <c r="AD34" s="49"/>
    </row>
    <row r="35" spans="2:30" ht="15" customHeight="1">
      <c r="B35" s="48"/>
      <c r="C35" s="40" t="s">
        <v>38</v>
      </c>
      <c r="D35" s="24"/>
      <c r="E35" s="24"/>
      <c r="F35" s="51"/>
      <c r="G35" s="51"/>
      <c r="H35" s="175"/>
      <c r="I35" s="175"/>
      <c r="J35" s="175"/>
      <c r="K35" s="175"/>
      <c r="L35" s="175"/>
      <c r="M35" s="175"/>
      <c r="N35" s="175"/>
      <c r="O35" s="175"/>
      <c r="P35" s="175"/>
      <c r="Q35" s="175"/>
      <c r="R35" s="49"/>
      <c r="S35" s="6"/>
      <c r="T35" s="48"/>
      <c r="U35" s="174"/>
      <c r="V35" s="174"/>
      <c r="W35" s="174"/>
      <c r="X35" s="174"/>
      <c r="Y35" s="174"/>
      <c r="Z35" s="174"/>
      <c r="AA35" s="174"/>
      <c r="AB35" s="174"/>
      <c r="AC35" s="174"/>
      <c r="AD35" s="49"/>
    </row>
    <row r="36" spans="2:30" ht="15" customHeight="1" thickBot="1">
      <c r="B36" s="52"/>
      <c r="C36" s="53"/>
      <c r="D36" s="53"/>
      <c r="E36" s="53"/>
      <c r="F36" s="53"/>
      <c r="G36" s="53"/>
      <c r="H36" s="53"/>
      <c r="I36" s="53"/>
      <c r="J36" s="53"/>
      <c r="K36" s="53"/>
      <c r="L36" s="53"/>
      <c r="M36" s="53"/>
      <c r="N36" s="53"/>
      <c r="O36" s="53"/>
      <c r="P36" s="53"/>
      <c r="Q36" s="53"/>
      <c r="R36" s="54"/>
      <c r="S36" s="6"/>
      <c r="T36" s="52"/>
      <c r="U36" s="53"/>
      <c r="V36" s="53"/>
      <c r="W36" s="53"/>
      <c r="X36" s="53"/>
      <c r="Y36" s="53"/>
      <c r="Z36" s="53"/>
      <c r="AA36" s="53"/>
      <c r="AB36" s="53"/>
      <c r="AC36" s="53"/>
      <c r="AD36" s="54"/>
    </row>
    <row r="37" spans="2:30" ht="15" customHeight="1" thickBot="1">
      <c r="B37"/>
      <c r="C37"/>
      <c r="D37"/>
      <c r="E37"/>
      <c r="F37"/>
      <c r="G37"/>
      <c r="H37"/>
      <c r="I37"/>
      <c r="J37"/>
      <c r="K37"/>
      <c r="L37"/>
      <c r="M37"/>
      <c r="N37"/>
      <c r="O37"/>
      <c r="P37"/>
      <c r="Q37"/>
      <c r="R37"/>
      <c r="S37"/>
      <c r="T37"/>
      <c r="U37"/>
      <c r="V37"/>
      <c r="W37"/>
      <c r="X37"/>
      <c r="Y37"/>
      <c r="Z37"/>
      <c r="AA37"/>
      <c r="AB37"/>
      <c r="AC37"/>
      <c r="AD37"/>
    </row>
    <row r="38" spans="2:30" ht="15" customHeight="1" thickBot="1">
      <c r="B38" s="166" t="s">
        <v>48</v>
      </c>
      <c r="C38" s="167"/>
      <c r="D38" s="167"/>
      <c r="E38" s="167"/>
      <c r="F38" s="167"/>
      <c r="G38" s="167"/>
      <c r="H38" s="167"/>
      <c r="I38" s="167"/>
      <c r="J38" s="167"/>
      <c r="K38" s="167"/>
      <c r="L38" s="167"/>
      <c r="M38" s="167"/>
      <c r="N38" s="167"/>
      <c r="O38" s="167"/>
      <c r="P38" s="167"/>
      <c r="Q38" s="167"/>
      <c r="R38" s="168"/>
      <c r="S38" s="6"/>
      <c r="T38" s="166" t="s">
        <v>269</v>
      </c>
      <c r="U38" s="167"/>
      <c r="V38" s="167"/>
      <c r="W38" s="167"/>
      <c r="X38" s="167"/>
      <c r="Y38" s="167"/>
      <c r="Z38" s="167"/>
      <c r="AA38" s="167"/>
      <c r="AB38" s="167"/>
      <c r="AC38" s="167"/>
      <c r="AD38" s="168"/>
    </row>
    <row r="39" spans="2:30" ht="72" customHeight="1" thickBot="1">
      <c r="B39" s="43"/>
      <c r="C39" s="176" t="s">
        <v>272</v>
      </c>
      <c r="D39" s="176"/>
      <c r="E39" s="176"/>
      <c r="F39" s="176"/>
      <c r="G39" s="176"/>
      <c r="H39" s="176"/>
      <c r="I39" s="176"/>
      <c r="J39" s="176"/>
      <c r="K39" s="176"/>
      <c r="L39" s="176"/>
      <c r="M39" s="176"/>
      <c r="N39" s="176"/>
      <c r="O39" s="176"/>
      <c r="P39" s="176"/>
      <c r="Q39" s="176"/>
      <c r="R39" s="44"/>
      <c r="S39" s="6"/>
      <c r="T39" s="170" t="s">
        <v>270</v>
      </c>
      <c r="U39" s="171"/>
      <c r="V39" s="171"/>
      <c r="W39" s="171"/>
      <c r="X39" s="171"/>
      <c r="Y39" s="171"/>
      <c r="Z39" s="171"/>
      <c r="AA39" s="171"/>
      <c r="AB39" s="171"/>
      <c r="AC39" s="171"/>
      <c r="AD39" s="172"/>
    </row>
    <row r="40" spans="2:30" ht="15" customHeight="1">
      <c r="B40" s="45"/>
      <c r="C40" s="46"/>
      <c r="D40" s="46"/>
      <c r="E40" s="46"/>
      <c r="F40" s="46"/>
      <c r="G40" s="46"/>
      <c r="H40" s="46"/>
      <c r="I40" s="46"/>
      <c r="J40" s="46"/>
      <c r="K40" s="46"/>
      <c r="L40" s="46"/>
      <c r="M40" s="46"/>
      <c r="N40" s="46"/>
      <c r="O40" s="46"/>
      <c r="P40" s="46"/>
      <c r="Q40" s="46"/>
      <c r="R40" s="47"/>
      <c r="S40" s="6"/>
      <c r="T40" s="48"/>
      <c r="U40" s="6"/>
      <c r="V40" s="6"/>
      <c r="W40"/>
      <c r="X40"/>
      <c r="Y40"/>
      <c r="Z40"/>
      <c r="AA40"/>
      <c r="AB40" s="6"/>
      <c r="AC40" s="6"/>
      <c r="AD40" s="49"/>
    </row>
    <row r="41" spans="2:30" ht="15" customHeight="1">
      <c r="B41" s="48"/>
      <c r="C41" s="40" t="s">
        <v>479</v>
      </c>
      <c r="D41" s="24"/>
      <c r="E41" s="24"/>
      <c r="F41" s="24"/>
      <c r="G41" s="24"/>
      <c r="H41" s="50"/>
      <c r="I41" s="50"/>
      <c r="J41" s="50"/>
      <c r="K41" s="50"/>
      <c r="L41" s="50"/>
      <c r="M41" s="173"/>
      <c r="N41" s="173"/>
      <c r="O41" s="173"/>
      <c r="P41" s="173"/>
      <c r="Q41" s="173"/>
      <c r="R41" s="49"/>
      <c r="S41" s="6"/>
      <c r="T41" s="48"/>
      <c r="U41" s="160" t="s">
        <v>43</v>
      </c>
      <c r="V41" s="161"/>
      <c r="W41" s="161"/>
      <c r="X41" s="161"/>
      <c r="Y41" s="161"/>
      <c r="Z41" s="161"/>
      <c r="AA41" s="161"/>
      <c r="AB41" s="161"/>
      <c r="AC41" s="162"/>
      <c r="AD41" s="49"/>
    </row>
    <row r="42" spans="2:30" ht="15" customHeight="1">
      <c r="B42" s="48"/>
      <c r="C42" s="40" t="s">
        <v>42</v>
      </c>
      <c r="D42" s="24"/>
      <c r="E42" s="24"/>
      <c r="F42" s="173"/>
      <c r="G42" s="173"/>
      <c r="H42" s="173"/>
      <c r="I42" s="173"/>
      <c r="J42" s="173"/>
      <c r="K42" s="173"/>
      <c r="L42" s="173"/>
      <c r="M42" s="173"/>
      <c r="N42" s="173"/>
      <c r="O42" s="173"/>
      <c r="P42" s="173"/>
      <c r="Q42" s="173"/>
      <c r="R42" s="49"/>
      <c r="S42" s="6"/>
      <c r="T42" s="48"/>
      <c r="U42" s="174"/>
      <c r="V42" s="174"/>
      <c r="W42" s="174"/>
      <c r="X42" s="174"/>
      <c r="Y42" s="174"/>
      <c r="Z42" s="174"/>
      <c r="AA42" s="174"/>
      <c r="AB42" s="174"/>
      <c r="AC42" s="174"/>
      <c r="AD42" s="49"/>
    </row>
    <row r="43" spans="2:30" ht="15" customHeight="1">
      <c r="B43" s="48"/>
      <c r="C43" s="40" t="s">
        <v>44</v>
      </c>
      <c r="D43" s="24"/>
      <c r="E43" s="24"/>
      <c r="F43" s="24"/>
      <c r="G43" s="175"/>
      <c r="H43" s="175"/>
      <c r="I43" s="175"/>
      <c r="J43" s="175"/>
      <c r="K43" s="175"/>
      <c r="L43" s="175"/>
      <c r="M43" s="175"/>
      <c r="N43" s="175"/>
      <c r="O43" s="175"/>
      <c r="P43" s="175"/>
      <c r="Q43" s="175"/>
      <c r="R43" s="49"/>
      <c r="S43" s="6"/>
      <c r="T43" s="48"/>
      <c r="U43" s="174"/>
      <c r="V43" s="174"/>
      <c r="W43" s="174"/>
      <c r="X43" s="174"/>
      <c r="Y43" s="174"/>
      <c r="Z43" s="174"/>
      <c r="AA43" s="174"/>
      <c r="AB43" s="174"/>
      <c r="AC43" s="174"/>
      <c r="AD43" s="49"/>
    </row>
    <row r="44" spans="2:30" ht="15" customHeight="1">
      <c r="B44" s="48"/>
      <c r="C44" s="40" t="s">
        <v>45</v>
      </c>
      <c r="D44" s="24"/>
      <c r="E44" s="24"/>
      <c r="F44" s="24"/>
      <c r="G44" s="24"/>
      <c r="H44" s="175"/>
      <c r="I44" s="175"/>
      <c r="J44" s="175"/>
      <c r="K44" s="175"/>
      <c r="L44" s="175"/>
      <c r="M44" s="175"/>
      <c r="N44" s="175"/>
      <c r="O44" s="175"/>
      <c r="P44" s="175"/>
      <c r="Q44" s="175"/>
      <c r="R44" s="49"/>
      <c r="S44" s="6"/>
      <c r="T44" s="48"/>
      <c r="U44" s="174"/>
      <c r="V44" s="174"/>
      <c r="W44" s="174"/>
      <c r="X44" s="174"/>
      <c r="Y44" s="174"/>
      <c r="Z44" s="174"/>
      <c r="AA44" s="174"/>
      <c r="AB44" s="174"/>
      <c r="AC44" s="174"/>
      <c r="AD44" s="49"/>
    </row>
    <row r="45" spans="2:30" ht="15" customHeight="1">
      <c r="B45" s="48"/>
      <c r="C45" s="40" t="s">
        <v>46</v>
      </c>
      <c r="D45" s="24"/>
      <c r="E45" s="24"/>
      <c r="F45" s="24"/>
      <c r="G45" s="24"/>
      <c r="H45" s="175"/>
      <c r="I45" s="175"/>
      <c r="J45" s="175"/>
      <c r="K45" s="175"/>
      <c r="L45" s="175"/>
      <c r="M45" s="175"/>
      <c r="N45" s="175"/>
      <c r="O45" s="175"/>
      <c r="P45" s="175"/>
      <c r="Q45" s="175"/>
      <c r="R45" s="49"/>
      <c r="S45" s="6"/>
      <c r="T45" s="48"/>
      <c r="U45" s="174"/>
      <c r="V45" s="174"/>
      <c r="W45" s="174"/>
      <c r="X45" s="174"/>
      <c r="Y45" s="174"/>
      <c r="Z45" s="174"/>
      <c r="AA45" s="174"/>
      <c r="AB45" s="174"/>
      <c r="AC45" s="174"/>
      <c r="AD45" s="49"/>
    </row>
    <row r="46" spans="2:30" ht="15" customHeight="1">
      <c r="B46" s="48"/>
      <c r="C46" s="40" t="s">
        <v>37</v>
      </c>
      <c r="D46" s="24"/>
      <c r="E46" s="173"/>
      <c r="F46" s="173"/>
      <c r="G46" s="173"/>
      <c r="H46" s="173"/>
      <c r="I46" s="173"/>
      <c r="J46" s="173"/>
      <c r="K46" s="173"/>
      <c r="L46" s="173"/>
      <c r="M46" s="173"/>
      <c r="N46" s="173"/>
      <c r="O46" s="173"/>
      <c r="P46" s="173"/>
      <c r="Q46" s="173"/>
      <c r="R46" s="49"/>
      <c r="S46" s="6"/>
      <c r="T46" s="48"/>
      <c r="U46" s="174"/>
      <c r="V46" s="174"/>
      <c r="W46" s="174"/>
      <c r="X46" s="174"/>
      <c r="Y46" s="174"/>
      <c r="Z46" s="174"/>
      <c r="AA46" s="174"/>
      <c r="AB46" s="174"/>
      <c r="AC46" s="174"/>
      <c r="AD46" s="49"/>
    </row>
    <row r="47" spans="2:30" ht="15" customHeight="1">
      <c r="B47" s="48"/>
      <c r="C47" s="40" t="s">
        <v>39</v>
      </c>
      <c r="D47" s="24"/>
      <c r="E47" s="24"/>
      <c r="F47" s="175"/>
      <c r="G47" s="175"/>
      <c r="H47" s="175"/>
      <c r="I47" s="175"/>
      <c r="J47" s="175"/>
      <c r="K47" s="175"/>
      <c r="L47" s="175"/>
      <c r="M47" s="175"/>
      <c r="N47" s="175"/>
      <c r="O47" s="175"/>
      <c r="P47" s="175"/>
      <c r="Q47" s="175"/>
      <c r="R47" s="49"/>
      <c r="S47" s="6"/>
      <c r="T47" s="48"/>
      <c r="U47" s="174"/>
      <c r="V47" s="174"/>
      <c r="W47" s="174"/>
      <c r="X47" s="174"/>
      <c r="Y47" s="174"/>
      <c r="Z47" s="174"/>
      <c r="AA47" s="174"/>
      <c r="AB47" s="174"/>
      <c r="AC47" s="174"/>
      <c r="AD47" s="49"/>
    </row>
    <row r="48" spans="2:30" ht="15" customHeight="1">
      <c r="B48" s="48"/>
      <c r="C48" s="40" t="s">
        <v>38</v>
      </c>
      <c r="D48" s="24"/>
      <c r="E48" s="24"/>
      <c r="F48" s="51"/>
      <c r="G48" s="51"/>
      <c r="H48" s="175"/>
      <c r="I48" s="175"/>
      <c r="J48" s="175"/>
      <c r="K48" s="175"/>
      <c r="L48" s="175"/>
      <c r="M48" s="175"/>
      <c r="N48" s="175"/>
      <c r="O48" s="175"/>
      <c r="P48" s="175"/>
      <c r="Q48" s="175"/>
      <c r="R48" s="49"/>
      <c r="S48" s="6"/>
      <c r="T48" s="48"/>
      <c r="U48" s="174"/>
      <c r="V48" s="174"/>
      <c r="W48" s="174"/>
      <c r="X48" s="174"/>
      <c r="Y48" s="174"/>
      <c r="Z48" s="174"/>
      <c r="AA48" s="174"/>
      <c r="AB48" s="174"/>
      <c r="AC48" s="174"/>
      <c r="AD48" s="49"/>
    </row>
    <row r="49" spans="2:30" ht="15" customHeight="1" thickBot="1">
      <c r="B49" s="52"/>
      <c r="C49" s="53"/>
      <c r="D49" s="53"/>
      <c r="E49" s="53"/>
      <c r="F49" s="53"/>
      <c r="G49" s="53"/>
      <c r="H49" s="53"/>
      <c r="I49" s="53"/>
      <c r="J49" s="53"/>
      <c r="K49" s="53"/>
      <c r="L49" s="53"/>
      <c r="M49" s="53"/>
      <c r="N49" s="53"/>
      <c r="O49" s="53"/>
      <c r="P49" s="53"/>
      <c r="Q49" s="53"/>
      <c r="R49" s="54"/>
      <c r="S49" s="6"/>
      <c r="T49" s="52"/>
      <c r="U49" s="53"/>
      <c r="V49" s="53"/>
      <c r="W49" s="53"/>
      <c r="X49" s="53"/>
      <c r="Y49" s="53"/>
      <c r="Z49" s="53"/>
      <c r="AA49" s="53"/>
      <c r="AB49" s="53"/>
      <c r="AC49" s="53"/>
      <c r="AD49" s="54"/>
    </row>
    <row r="50" spans="2:30" ht="15" customHeight="1" thickBot="1">
      <c r="B50"/>
      <c r="C50"/>
      <c r="D50"/>
      <c r="E50"/>
      <c r="F50"/>
      <c r="G50"/>
      <c r="H50"/>
      <c r="I50"/>
      <c r="J50"/>
      <c r="K50"/>
      <c r="L50"/>
      <c r="M50"/>
      <c r="N50"/>
      <c r="O50"/>
      <c r="P50"/>
      <c r="Q50"/>
      <c r="R50"/>
      <c r="S50"/>
      <c r="T50"/>
      <c r="U50"/>
      <c r="V50"/>
      <c r="W50"/>
      <c r="X50"/>
      <c r="Y50"/>
      <c r="Z50"/>
      <c r="AA50"/>
      <c r="AB50"/>
      <c r="AC50"/>
      <c r="AD50"/>
    </row>
    <row r="51" spans="2:30" ht="15" customHeight="1">
      <c r="B51" s="55"/>
      <c r="C51" s="56" t="s">
        <v>49</v>
      </c>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7"/>
    </row>
    <row r="52" spans="2:30" ht="72" customHeight="1" thickBot="1">
      <c r="B52" s="58"/>
      <c r="C52" s="177"/>
      <c r="D52" s="177"/>
      <c r="E52" s="177"/>
      <c r="F52" s="177"/>
      <c r="G52" s="177"/>
      <c r="H52" s="177"/>
      <c r="I52" s="177"/>
      <c r="J52" s="177"/>
      <c r="K52" s="177"/>
      <c r="L52" s="177"/>
      <c r="M52" s="177"/>
      <c r="N52" s="177"/>
      <c r="O52" s="177"/>
      <c r="P52" s="177"/>
      <c r="Q52" s="177"/>
      <c r="R52" s="177"/>
      <c r="S52" s="177"/>
      <c r="T52" s="177"/>
      <c r="U52" s="177"/>
      <c r="V52" s="177"/>
      <c r="W52" s="177"/>
      <c r="X52" s="177"/>
      <c r="Y52" s="177"/>
      <c r="Z52" s="177"/>
      <c r="AA52" s="177"/>
      <c r="AB52" s="177"/>
      <c r="AC52" s="177"/>
      <c r="AD52" s="59"/>
    </row>
    <row r="53" spans="2:30" ht="15" customHeight="1"/>
    <row r="54" spans="2:30" ht="15" customHeight="1"/>
    <row r="55" spans="2:30" ht="15" customHeight="1"/>
    <row r="56" spans="2:30" ht="15" customHeight="1"/>
    <row r="57" spans="2:30" ht="15" customHeight="1"/>
    <row r="58" spans="2:30" ht="15" customHeight="1"/>
  </sheetData>
  <sheetProtection algorithmName="SHA-512" hashValue="KNSSqrtlEqm/yYQLV7YGLxCM48vXdK1Hx1E2XaQIXS1bRlroBNbwBmE0BojpKInxF3zFSlEU18xgOCKH90KVNg==" saltValue="MEsDeD9HLoBiI2gV1STQ/Q==" spinCount="100000" sheet="1" objects="1" scenarios="1"/>
  <mergeCells count="50">
    <mergeCell ref="C52:AC52"/>
    <mergeCell ref="F42:Q42"/>
    <mergeCell ref="U42:AC48"/>
    <mergeCell ref="G43:Q43"/>
    <mergeCell ref="H44:Q44"/>
    <mergeCell ref="H45:Q45"/>
    <mergeCell ref="E46:Q46"/>
    <mergeCell ref="F47:Q47"/>
    <mergeCell ref="H48:Q48"/>
    <mergeCell ref="B38:R38"/>
    <mergeCell ref="T38:AD38"/>
    <mergeCell ref="C39:Q39"/>
    <mergeCell ref="T39:AD39"/>
    <mergeCell ref="M41:Q41"/>
    <mergeCell ref="U41:AC41"/>
    <mergeCell ref="F29:Q29"/>
    <mergeCell ref="U29:AC35"/>
    <mergeCell ref="G30:Q30"/>
    <mergeCell ref="H31:Q31"/>
    <mergeCell ref="H32:Q32"/>
    <mergeCell ref="E33:Q33"/>
    <mergeCell ref="F34:Q34"/>
    <mergeCell ref="H35:Q35"/>
    <mergeCell ref="B25:R25"/>
    <mergeCell ref="T25:AD25"/>
    <mergeCell ref="C26:Q26"/>
    <mergeCell ref="T26:AD26"/>
    <mergeCell ref="M28:Q28"/>
    <mergeCell ref="U28:AC28"/>
    <mergeCell ref="F16:Q16"/>
    <mergeCell ref="U16:AC22"/>
    <mergeCell ref="G17:Q17"/>
    <mergeCell ref="H18:Q18"/>
    <mergeCell ref="H19:Q19"/>
    <mergeCell ref="E20:Q20"/>
    <mergeCell ref="F21:Q21"/>
    <mergeCell ref="H22:Q22"/>
    <mergeCell ref="B12:R12"/>
    <mergeCell ref="T12:AD12"/>
    <mergeCell ref="C13:Q13"/>
    <mergeCell ref="T13:AD13"/>
    <mergeCell ref="M15:Q15"/>
    <mergeCell ref="U15:AC15"/>
    <mergeCell ref="B10:L10"/>
    <mergeCell ref="N10:O10"/>
    <mergeCell ref="B1:AD1"/>
    <mergeCell ref="B3:AD3"/>
    <mergeCell ref="B5:AD5"/>
    <mergeCell ref="B7:AD7"/>
    <mergeCell ref="AA9:AD9"/>
  </mergeCells>
  <hyperlinks>
    <hyperlink ref="AA9:AD9" location="Índice!B13" display="Índice" xr:uid="{BCF3C2C7-0F11-4FE3-8F6B-A05A0F98E91A}"/>
  </hyperlinks>
  <pageMargins left="0.70866141732283472" right="0.70866141732283472" top="0.74803149606299213" bottom="0.74803149606299213" header="0.31496062992125984" footer="0.31496062992125984"/>
  <pageSetup scale="75" orientation="portrait" r:id="rId1"/>
  <headerFooter>
    <oddHeader>&amp;CMódulo 1 Sección III
Informantes</oddHeader>
    <oddFooter>&amp;LCenso Nacional de Gobiernos Estatales 2023&amp;R&amp;P de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A6433-D6D1-445C-954B-B22D360EC6A6}">
  <dimension ref="A1:XFC72"/>
  <sheetViews>
    <sheetView showGridLines="0" zoomScaleNormal="100" workbookViewId="0">
      <selection activeCell="BB9" sqref="BB9:BE9"/>
    </sheetView>
  </sheetViews>
  <sheetFormatPr baseColWidth="10" defaultColWidth="0" defaultRowHeight="15" customHeight="1" zeroHeight="1"/>
  <cols>
    <col min="1" max="1" width="5.7109375" customWidth="1"/>
    <col min="2" max="57" width="3.7109375" customWidth="1"/>
    <col min="58" max="58" width="5.7109375" customWidth="1"/>
    <col min="59" max="16383" width="11.42578125" hidden="1"/>
    <col min="16384" max="16384" width="8.7109375" hidden="1"/>
  </cols>
  <sheetData>
    <row r="1" spans="1:61" s="60" customFormat="1" ht="173.25" customHeight="1">
      <c r="B1" s="142" t="s">
        <v>0</v>
      </c>
      <c r="C1" s="142"/>
      <c r="D1" s="14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c r="AD1" s="142"/>
      <c r="AE1" s="142"/>
      <c r="AF1" s="142"/>
      <c r="AG1" s="142"/>
      <c r="AH1" s="142"/>
      <c r="AI1" s="142"/>
      <c r="AJ1" s="142"/>
      <c r="AK1" s="142"/>
      <c r="AL1" s="142"/>
      <c r="AM1" s="142"/>
      <c r="AN1" s="142"/>
      <c r="AO1" s="142"/>
      <c r="AP1" s="142"/>
      <c r="AQ1" s="142"/>
      <c r="AR1" s="142"/>
      <c r="AS1" s="142"/>
      <c r="AT1" s="142"/>
      <c r="AU1" s="142"/>
      <c r="AV1" s="142"/>
      <c r="AW1" s="142"/>
      <c r="AX1" s="142"/>
      <c r="AY1" s="142"/>
      <c r="AZ1" s="142"/>
      <c r="BA1" s="142"/>
      <c r="BB1" s="142"/>
      <c r="BC1" s="142"/>
      <c r="BD1" s="142"/>
      <c r="BE1" s="142"/>
    </row>
    <row r="2" spans="1:61" s="61" customFormat="1" ht="15" customHeight="1"/>
    <row r="3" spans="1:61" s="6" customFormat="1" ht="45" customHeight="1">
      <c r="B3" s="179" t="s">
        <v>1</v>
      </c>
      <c r="C3" s="179"/>
      <c r="D3" s="179"/>
      <c r="E3" s="179"/>
      <c r="F3" s="179"/>
      <c r="G3" s="179"/>
      <c r="H3" s="179"/>
      <c r="I3" s="179"/>
      <c r="J3" s="179"/>
      <c r="K3" s="179"/>
      <c r="L3" s="179"/>
      <c r="M3" s="179"/>
      <c r="N3" s="179"/>
      <c r="O3" s="179"/>
      <c r="P3" s="179"/>
      <c r="Q3" s="179"/>
      <c r="R3" s="179"/>
      <c r="S3" s="179"/>
      <c r="T3" s="179"/>
      <c r="U3" s="179"/>
      <c r="V3" s="179"/>
      <c r="W3" s="179"/>
      <c r="X3" s="179"/>
      <c r="Y3" s="179"/>
      <c r="Z3" s="179"/>
      <c r="AA3" s="179"/>
      <c r="AB3" s="179"/>
      <c r="AC3" s="179"/>
      <c r="AD3" s="179"/>
      <c r="AE3" s="179"/>
      <c r="AF3" s="179"/>
      <c r="AG3" s="179"/>
      <c r="AH3" s="179"/>
      <c r="AI3" s="179"/>
      <c r="AJ3" s="179"/>
      <c r="AK3" s="179"/>
      <c r="AL3" s="179"/>
      <c r="AM3" s="179"/>
      <c r="AN3" s="179"/>
      <c r="AO3" s="179"/>
      <c r="AP3" s="179"/>
      <c r="AQ3" s="179"/>
      <c r="AR3" s="179"/>
      <c r="AS3" s="179"/>
      <c r="AT3" s="179"/>
      <c r="AU3" s="179"/>
      <c r="AV3" s="179"/>
      <c r="AW3" s="179"/>
      <c r="AX3" s="179"/>
      <c r="AY3" s="179"/>
      <c r="AZ3" s="179"/>
      <c r="BA3" s="179"/>
      <c r="BB3" s="179"/>
      <c r="BC3" s="179"/>
      <c r="BD3" s="179"/>
      <c r="BE3" s="179"/>
    </row>
    <row r="4" spans="1:61" s="61" customFormat="1" ht="15" customHeight="1"/>
    <row r="5" spans="1:61" s="50" customFormat="1" ht="45" customHeight="1">
      <c r="B5" s="144" t="s">
        <v>458</v>
      </c>
      <c r="C5" s="144"/>
      <c r="D5" s="144"/>
      <c r="E5" s="144"/>
      <c r="F5" s="144"/>
      <c r="G5" s="144"/>
      <c r="H5" s="144"/>
      <c r="I5" s="144"/>
      <c r="J5" s="144"/>
      <c r="K5" s="144"/>
      <c r="L5" s="144"/>
      <c r="M5" s="144"/>
      <c r="N5" s="144"/>
      <c r="O5" s="144"/>
      <c r="P5" s="144"/>
      <c r="Q5" s="144"/>
      <c r="R5" s="144"/>
      <c r="S5" s="144"/>
      <c r="T5" s="144"/>
      <c r="U5" s="144"/>
      <c r="V5" s="144"/>
      <c r="W5" s="144"/>
      <c r="X5" s="144"/>
      <c r="Y5" s="144"/>
      <c r="Z5" s="144"/>
      <c r="AA5" s="144"/>
      <c r="AB5" s="144"/>
      <c r="AC5" s="144"/>
      <c r="AD5" s="144"/>
      <c r="AE5" s="144"/>
      <c r="AF5" s="144"/>
      <c r="AG5" s="144"/>
      <c r="AH5" s="144"/>
      <c r="AI5" s="144"/>
      <c r="AJ5" s="144"/>
      <c r="AK5" s="144"/>
      <c r="AL5" s="144"/>
      <c r="AM5" s="144"/>
      <c r="AN5" s="144"/>
      <c r="AO5" s="144"/>
      <c r="AP5" s="144"/>
      <c r="AQ5" s="144"/>
      <c r="AR5" s="144"/>
      <c r="AS5" s="144"/>
      <c r="AT5" s="144"/>
      <c r="AU5" s="144"/>
      <c r="AV5" s="144"/>
      <c r="AW5" s="144"/>
      <c r="AX5" s="144"/>
      <c r="AY5" s="144"/>
      <c r="AZ5" s="144"/>
      <c r="BA5" s="144"/>
      <c r="BB5" s="144"/>
      <c r="BC5" s="144"/>
      <c r="BD5" s="144"/>
      <c r="BE5" s="144"/>
    </row>
    <row r="6" spans="1:61" s="50" customFormat="1" ht="15" customHeight="1">
      <c r="B6" s="1"/>
      <c r="C6" s="1"/>
      <c r="D6" s="1"/>
      <c r="E6" s="1"/>
      <c r="F6" s="1"/>
      <c r="G6" s="1"/>
      <c r="H6" s="1"/>
      <c r="I6" s="1"/>
      <c r="J6" s="1"/>
      <c r="K6" s="1"/>
      <c r="L6" s="1"/>
      <c r="M6" s="1"/>
      <c r="N6" s="1"/>
      <c r="O6" s="1"/>
      <c r="P6" s="1"/>
      <c r="Q6" s="1"/>
      <c r="R6" s="1"/>
      <c r="S6" s="1"/>
      <c r="T6" s="1"/>
      <c r="U6" s="1"/>
      <c r="V6" s="1"/>
      <c r="W6" s="1"/>
      <c r="X6" s="1"/>
      <c r="Y6" s="1"/>
      <c r="Z6" s="1"/>
      <c r="AA6" s="1"/>
      <c r="AB6" s="1"/>
      <c r="AC6" s="1"/>
      <c r="AD6" s="1"/>
    </row>
    <row r="7" spans="1:61" s="6" customFormat="1" ht="60" customHeight="1">
      <c r="B7" s="165" t="s">
        <v>417</v>
      </c>
      <c r="C7" s="165"/>
      <c r="D7" s="165"/>
      <c r="E7" s="165"/>
      <c r="F7" s="165"/>
      <c r="G7" s="165"/>
      <c r="H7" s="165"/>
      <c r="I7" s="165"/>
      <c r="J7" s="165"/>
      <c r="K7" s="165"/>
      <c r="L7" s="165"/>
      <c r="M7" s="165"/>
      <c r="N7" s="165"/>
      <c r="O7" s="165"/>
      <c r="P7" s="165"/>
      <c r="Q7" s="165"/>
      <c r="R7" s="165"/>
      <c r="S7" s="165"/>
      <c r="T7" s="165"/>
      <c r="U7" s="165"/>
      <c r="V7" s="165"/>
      <c r="W7" s="165"/>
      <c r="X7" s="165"/>
      <c r="Y7" s="165"/>
      <c r="Z7" s="165"/>
      <c r="AA7" s="165"/>
      <c r="AB7" s="165"/>
      <c r="AC7" s="165"/>
      <c r="AD7" s="165"/>
      <c r="AE7" s="165"/>
      <c r="AF7" s="165"/>
      <c r="AG7" s="165"/>
      <c r="AH7" s="165"/>
      <c r="AI7" s="165"/>
      <c r="AJ7" s="165"/>
      <c r="AK7" s="165"/>
      <c r="AL7" s="165"/>
      <c r="AM7" s="165"/>
      <c r="AN7" s="165"/>
      <c r="AO7" s="165"/>
      <c r="AP7" s="165"/>
      <c r="AQ7" s="165"/>
      <c r="AR7" s="165"/>
      <c r="AS7" s="165"/>
      <c r="AT7" s="165"/>
      <c r="AU7" s="165"/>
      <c r="AV7" s="165"/>
      <c r="AW7" s="165"/>
      <c r="AX7" s="165"/>
      <c r="AY7" s="165"/>
      <c r="AZ7" s="165"/>
      <c r="BA7" s="165"/>
      <c r="BB7" s="165"/>
      <c r="BC7" s="165"/>
      <c r="BD7" s="165"/>
      <c r="BE7" s="165"/>
    </row>
    <row r="8" spans="1:61" s="61" customFormat="1" ht="15" customHeight="1"/>
    <row r="9" spans="1:61" s="62" customFormat="1" ht="15" customHeight="1" thickBot="1">
      <c r="B9" s="63" t="s">
        <v>3</v>
      </c>
      <c r="N9" s="63" t="s">
        <v>4</v>
      </c>
      <c r="AA9"/>
      <c r="AB9"/>
      <c r="AC9"/>
      <c r="AD9"/>
      <c r="AE9"/>
      <c r="AF9"/>
      <c r="AG9"/>
      <c r="AH9"/>
      <c r="AI9"/>
      <c r="AJ9"/>
      <c r="AK9"/>
      <c r="AL9"/>
      <c r="AM9"/>
      <c r="AN9"/>
      <c r="AO9"/>
      <c r="AP9"/>
      <c r="AQ9"/>
      <c r="AR9"/>
      <c r="AS9"/>
      <c r="AT9"/>
      <c r="AU9"/>
      <c r="AV9"/>
      <c r="AW9"/>
      <c r="AX9"/>
      <c r="AY9"/>
      <c r="AZ9"/>
      <c r="BA9"/>
      <c r="BB9" s="150" t="s">
        <v>2</v>
      </c>
      <c r="BC9" s="150"/>
      <c r="BD9" s="150"/>
      <c r="BE9" s="150"/>
    </row>
    <row r="10" spans="1:61" s="6" customFormat="1" ht="15" customHeight="1" thickBot="1">
      <c r="A10" s="64"/>
      <c r="B10" s="146" t="str">
        <f>+IF(Presentación!B10="","",Presentación!B10)</f>
        <v/>
      </c>
      <c r="C10" s="147"/>
      <c r="D10" s="147"/>
      <c r="E10" s="147"/>
      <c r="F10" s="147"/>
      <c r="G10" s="147"/>
      <c r="H10" s="147"/>
      <c r="I10" s="147"/>
      <c r="J10" s="147"/>
      <c r="K10" s="147"/>
      <c r="L10" s="148"/>
      <c r="M10" s="24"/>
      <c r="N10" s="146" t="str">
        <f>+IF(Presentación!N10="","",Presentación!N10)</f>
        <v/>
      </c>
      <c r="O10" s="148"/>
    </row>
    <row r="11" spans="1:61" ht="15.75" thickBot="1"/>
    <row r="12" spans="1:61" ht="15" customHeight="1" thickBot="1">
      <c r="A12" s="65"/>
      <c r="B12" s="166" t="s">
        <v>273</v>
      </c>
      <c r="C12" s="167"/>
      <c r="D12" s="167"/>
      <c r="E12" s="167"/>
      <c r="F12" s="167"/>
      <c r="G12" s="167"/>
      <c r="H12" s="167"/>
      <c r="I12" s="167"/>
      <c r="J12" s="167"/>
      <c r="K12" s="167"/>
      <c r="L12" s="167"/>
      <c r="M12" s="167"/>
      <c r="N12" s="167"/>
      <c r="O12" s="167"/>
      <c r="P12" s="167"/>
      <c r="Q12" s="167"/>
      <c r="R12" s="167"/>
      <c r="S12" s="167"/>
      <c r="T12" s="167"/>
      <c r="U12" s="167"/>
      <c r="V12" s="167"/>
      <c r="W12" s="167"/>
      <c r="X12" s="167"/>
      <c r="Y12" s="167"/>
      <c r="Z12" s="167"/>
      <c r="AA12" s="167"/>
      <c r="AB12" s="167"/>
      <c r="AC12" s="167"/>
      <c r="AD12" s="167"/>
      <c r="AE12" s="167"/>
      <c r="AF12" s="167"/>
      <c r="AG12" s="167"/>
      <c r="AH12" s="167"/>
      <c r="AI12" s="167"/>
      <c r="AJ12" s="167"/>
      <c r="AK12" s="167"/>
      <c r="AL12" s="167"/>
      <c r="AM12" s="167"/>
      <c r="AN12" s="167"/>
      <c r="AO12" s="167"/>
      <c r="AP12" s="167"/>
      <c r="AQ12" s="167"/>
      <c r="AR12" s="167"/>
      <c r="AS12" s="167"/>
      <c r="AT12" s="167"/>
      <c r="AU12" s="167"/>
      <c r="AV12" s="167"/>
      <c r="AW12" s="167"/>
      <c r="AX12" s="167"/>
      <c r="AY12" s="167"/>
      <c r="AZ12" s="167"/>
      <c r="BA12" s="167"/>
      <c r="BB12" s="167"/>
      <c r="BC12" s="167"/>
      <c r="BD12" s="167"/>
      <c r="BE12" s="167"/>
      <c r="BF12" s="66"/>
      <c r="BG12" s="66"/>
      <c r="BH12" s="66"/>
      <c r="BI12" s="66"/>
    </row>
    <row r="13" spans="1:61" ht="15" customHeight="1">
      <c r="A13" s="67"/>
      <c r="B13" s="186" t="s">
        <v>418</v>
      </c>
      <c r="C13" s="187"/>
      <c r="D13" s="187"/>
      <c r="E13" s="187"/>
      <c r="F13" s="187"/>
      <c r="G13" s="187"/>
      <c r="H13" s="187"/>
      <c r="I13" s="187"/>
      <c r="J13" s="187"/>
      <c r="K13" s="187"/>
      <c r="L13" s="187"/>
      <c r="M13" s="187"/>
      <c r="N13" s="187"/>
      <c r="O13" s="187"/>
      <c r="P13" s="187"/>
      <c r="Q13" s="187"/>
      <c r="R13" s="187"/>
      <c r="S13" s="187"/>
      <c r="T13" s="187"/>
      <c r="U13" s="187"/>
      <c r="V13" s="187"/>
      <c r="W13" s="187"/>
      <c r="X13" s="187"/>
      <c r="Y13" s="187"/>
      <c r="Z13" s="187"/>
      <c r="AA13" s="187"/>
      <c r="AB13" s="187"/>
      <c r="AC13" s="187"/>
      <c r="AD13" s="187"/>
      <c r="AE13" s="187"/>
      <c r="AF13" s="187"/>
      <c r="AG13" s="187"/>
      <c r="AH13" s="187"/>
      <c r="AI13" s="187"/>
      <c r="AJ13" s="187"/>
      <c r="AK13" s="187"/>
      <c r="AL13" s="187"/>
      <c r="AM13" s="187"/>
      <c r="AN13" s="187"/>
      <c r="AO13" s="187"/>
      <c r="AP13" s="187"/>
      <c r="AQ13" s="187"/>
      <c r="AR13" s="187"/>
      <c r="AS13" s="187"/>
      <c r="AT13" s="187"/>
      <c r="AU13" s="187"/>
      <c r="AV13" s="187"/>
      <c r="AW13" s="187"/>
      <c r="AX13" s="187"/>
      <c r="AY13" s="187"/>
      <c r="AZ13" s="187"/>
      <c r="BA13" s="187"/>
      <c r="BB13" s="187"/>
      <c r="BC13" s="187"/>
      <c r="BD13" s="187"/>
      <c r="BE13" s="188"/>
    </row>
    <row r="14" spans="1:61" ht="15" customHeight="1">
      <c r="A14" s="67"/>
      <c r="B14" s="68"/>
      <c r="C14" s="180" t="s">
        <v>419</v>
      </c>
      <c r="D14" s="180"/>
      <c r="E14" s="180"/>
      <c r="F14" s="180"/>
      <c r="G14" s="180"/>
      <c r="H14" s="180"/>
      <c r="I14" s="180"/>
      <c r="J14" s="180"/>
      <c r="K14" s="180"/>
      <c r="L14" s="180"/>
      <c r="M14" s="180"/>
      <c r="N14" s="180"/>
      <c r="O14" s="180"/>
      <c r="P14" s="180"/>
      <c r="Q14" s="180"/>
      <c r="R14" s="180"/>
      <c r="S14" s="180"/>
      <c r="T14" s="180"/>
      <c r="U14" s="180"/>
      <c r="V14" s="180"/>
      <c r="W14" s="180"/>
      <c r="X14" s="180"/>
      <c r="Y14" s="180"/>
      <c r="Z14" s="180"/>
      <c r="AA14" s="180"/>
      <c r="AB14" s="180"/>
      <c r="AC14" s="180"/>
      <c r="AD14" s="180"/>
      <c r="AE14" s="180"/>
      <c r="AF14" s="180"/>
      <c r="AG14" s="180"/>
      <c r="AH14" s="180"/>
      <c r="AI14" s="180"/>
      <c r="AJ14" s="180"/>
      <c r="AK14" s="180"/>
      <c r="AL14" s="180"/>
      <c r="AM14" s="180"/>
      <c r="AN14" s="180"/>
      <c r="AO14" s="180"/>
      <c r="AP14" s="180"/>
      <c r="AQ14" s="180"/>
      <c r="AR14" s="180"/>
      <c r="AS14" s="180"/>
      <c r="AT14" s="180"/>
      <c r="AU14" s="180"/>
      <c r="AV14" s="180"/>
      <c r="AW14" s="180"/>
      <c r="AX14" s="180"/>
      <c r="AY14" s="180"/>
      <c r="AZ14" s="180"/>
      <c r="BA14" s="180"/>
      <c r="BB14" s="180"/>
      <c r="BC14" s="180"/>
      <c r="BD14" s="180"/>
      <c r="BE14" s="181"/>
      <c r="BF14" s="69"/>
    </row>
    <row r="15" spans="1:61" ht="15" customHeight="1">
      <c r="A15" s="67"/>
      <c r="B15" s="68"/>
      <c r="C15" s="180" t="s">
        <v>420</v>
      </c>
      <c r="D15" s="180"/>
      <c r="E15" s="180"/>
      <c r="F15" s="180"/>
      <c r="G15" s="180"/>
      <c r="H15" s="180"/>
      <c r="I15" s="180"/>
      <c r="J15" s="180"/>
      <c r="K15" s="180"/>
      <c r="L15" s="180"/>
      <c r="M15" s="180"/>
      <c r="N15" s="180"/>
      <c r="O15" s="180"/>
      <c r="P15" s="180"/>
      <c r="Q15" s="180"/>
      <c r="R15" s="180"/>
      <c r="S15" s="180"/>
      <c r="T15" s="180"/>
      <c r="U15" s="180"/>
      <c r="V15" s="180"/>
      <c r="W15" s="180"/>
      <c r="X15" s="180"/>
      <c r="Y15" s="180"/>
      <c r="Z15" s="180"/>
      <c r="AA15" s="180"/>
      <c r="AB15" s="180"/>
      <c r="AC15" s="180"/>
      <c r="AD15" s="180"/>
      <c r="AE15" s="180"/>
      <c r="AF15" s="180"/>
      <c r="AG15" s="180"/>
      <c r="AH15" s="180"/>
      <c r="AI15" s="180"/>
      <c r="AJ15" s="180"/>
      <c r="AK15" s="180"/>
      <c r="AL15" s="180"/>
      <c r="AM15" s="180"/>
      <c r="AN15" s="180"/>
      <c r="AO15" s="180"/>
      <c r="AP15" s="180"/>
      <c r="AQ15" s="180"/>
      <c r="AR15" s="180"/>
      <c r="AS15" s="180"/>
      <c r="AT15" s="180"/>
      <c r="AU15" s="180"/>
      <c r="AV15" s="180"/>
      <c r="AW15" s="180"/>
      <c r="AX15" s="180"/>
      <c r="AY15" s="180"/>
      <c r="AZ15" s="180"/>
      <c r="BA15" s="180"/>
      <c r="BB15" s="180"/>
      <c r="BC15" s="180"/>
      <c r="BD15" s="180"/>
      <c r="BE15" s="181"/>
      <c r="BF15" s="69"/>
    </row>
    <row r="16" spans="1:61" ht="15" customHeight="1">
      <c r="A16" s="67"/>
      <c r="B16" s="68"/>
      <c r="C16" s="180" t="s">
        <v>421</v>
      </c>
      <c r="D16" s="180"/>
      <c r="E16" s="180"/>
      <c r="F16" s="180"/>
      <c r="G16" s="180"/>
      <c r="H16" s="180"/>
      <c r="I16" s="180"/>
      <c r="J16" s="180"/>
      <c r="K16" s="180"/>
      <c r="L16" s="180"/>
      <c r="M16" s="180"/>
      <c r="N16" s="180"/>
      <c r="O16" s="180"/>
      <c r="P16" s="180"/>
      <c r="Q16" s="180"/>
      <c r="R16" s="180"/>
      <c r="S16" s="180"/>
      <c r="T16" s="180"/>
      <c r="U16" s="180"/>
      <c r="V16" s="180"/>
      <c r="W16" s="180"/>
      <c r="X16" s="180"/>
      <c r="Y16" s="180"/>
      <c r="Z16" s="180"/>
      <c r="AA16" s="180"/>
      <c r="AB16" s="180"/>
      <c r="AC16" s="180"/>
      <c r="AD16" s="180"/>
      <c r="AE16" s="180"/>
      <c r="AF16" s="180"/>
      <c r="AG16" s="180"/>
      <c r="AH16" s="180"/>
      <c r="AI16" s="180"/>
      <c r="AJ16" s="180"/>
      <c r="AK16" s="180"/>
      <c r="AL16" s="180"/>
      <c r="AM16" s="180"/>
      <c r="AN16" s="180"/>
      <c r="AO16" s="180"/>
      <c r="AP16" s="180"/>
      <c r="AQ16" s="180"/>
      <c r="AR16" s="180"/>
      <c r="AS16" s="180"/>
      <c r="AT16" s="180"/>
      <c r="AU16" s="180"/>
      <c r="AV16" s="180"/>
      <c r="AW16" s="180"/>
      <c r="AX16" s="180"/>
      <c r="AY16" s="180"/>
      <c r="AZ16" s="180"/>
      <c r="BA16" s="180"/>
      <c r="BB16" s="180"/>
      <c r="BC16" s="180"/>
      <c r="BD16" s="180"/>
      <c r="BE16" s="181"/>
      <c r="BF16" s="69"/>
    </row>
    <row r="17" spans="1:62" ht="15" customHeight="1">
      <c r="A17" s="67"/>
      <c r="B17" s="68"/>
      <c r="C17" s="180" t="s">
        <v>422</v>
      </c>
      <c r="D17" s="180"/>
      <c r="E17" s="180"/>
      <c r="F17" s="180"/>
      <c r="G17" s="180"/>
      <c r="H17" s="180"/>
      <c r="I17" s="180"/>
      <c r="J17" s="180"/>
      <c r="K17" s="180"/>
      <c r="L17" s="180"/>
      <c r="M17" s="180"/>
      <c r="N17" s="180"/>
      <c r="O17" s="180"/>
      <c r="P17" s="180"/>
      <c r="Q17" s="180"/>
      <c r="R17" s="180"/>
      <c r="S17" s="180"/>
      <c r="T17" s="180"/>
      <c r="U17" s="180"/>
      <c r="V17" s="180"/>
      <c r="W17" s="180"/>
      <c r="X17" s="180"/>
      <c r="Y17" s="180"/>
      <c r="Z17" s="180"/>
      <c r="AA17" s="180"/>
      <c r="AB17" s="180"/>
      <c r="AC17" s="180"/>
      <c r="AD17" s="180"/>
      <c r="AE17" s="180"/>
      <c r="AF17" s="180"/>
      <c r="AG17" s="180"/>
      <c r="AH17" s="180"/>
      <c r="AI17" s="180"/>
      <c r="AJ17" s="180"/>
      <c r="AK17" s="180"/>
      <c r="AL17" s="180"/>
      <c r="AM17" s="180"/>
      <c r="AN17" s="180"/>
      <c r="AO17" s="180"/>
      <c r="AP17" s="180"/>
      <c r="AQ17" s="180"/>
      <c r="AR17" s="180"/>
      <c r="AS17" s="180"/>
      <c r="AT17" s="180"/>
      <c r="AU17" s="180"/>
      <c r="AV17" s="180"/>
      <c r="AW17" s="180"/>
      <c r="AX17" s="180"/>
      <c r="AY17" s="180"/>
      <c r="AZ17" s="180"/>
      <c r="BA17" s="180"/>
      <c r="BB17" s="180"/>
      <c r="BC17" s="180"/>
      <c r="BD17" s="180"/>
      <c r="BE17" s="181"/>
      <c r="BF17" s="69"/>
    </row>
    <row r="18" spans="1:62" ht="15" customHeight="1">
      <c r="A18" s="67"/>
      <c r="B18" s="70"/>
      <c r="C18" s="180" t="s">
        <v>423</v>
      </c>
      <c r="D18" s="180"/>
      <c r="E18" s="180"/>
      <c r="F18" s="180"/>
      <c r="G18" s="180"/>
      <c r="H18" s="180"/>
      <c r="I18" s="180"/>
      <c r="J18" s="180"/>
      <c r="K18" s="180"/>
      <c r="L18" s="180"/>
      <c r="M18" s="180"/>
      <c r="N18" s="180"/>
      <c r="O18" s="180"/>
      <c r="P18" s="180"/>
      <c r="Q18" s="180"/>
      <c r="R18" s="180"/>
      <c r="S18" s="180"/>
      <c r="T18" s="180"/>
      <c r="U18" s="180"/>
      <c r="V18" s="180"/>
      <c r="W18" s="180"/>
      <c r="X18" s="180"/>
      <c r="Y18" s="180"/>
      <c r="Z18" s="180"/>
      <c r="AA18" s="180"/>
      <c r="AB18" s="180"/>
      <c r="AC18" s="180"/>
      <c r="AD18" s="180"/>
      <c r="AE18" s="180"/>
      <c r="AF18" s="180"/>
      <c r="AG18" s="180"/>
      <c r="AH18" s="180"/>
      <c r="AI18" s="180"/>
      <c r="AJ18" s="180"/>
      <c r="AK18" s="180"/>
      <c r="AL18" s="180"/>
      <c r="AM18" s="180"/>
      <c r="AN18" s="180"/>
      <c r="AO18" s="180"/>
      <c r="AP18" s="180"/>
      <c r="AQ18" s="180"/>
      <c r="AR18" s="180"/>
      <c r="AS18" s="180"/>
      <c r="AT18" s="180"/>
      <c r="AU18" s="180"/>
      <c r="AV18" s="180"/>
      <c r="AW18" s="180"/>
      <c r="AX18" s="180"/>
      <c r="AY18" s="180"/>
      <c r="AZ18" s="180"/>
      <c r="BA18" s="180"/>
      <c r="BB18" s="180"/>
      <c r="BC18" s="180"/>
      <c r="BD18" s="180"/>
      <c r="BE18" s="181"/>
      <c r="BF18" s="69"/>
    </row>
    <row r="19" spans="1:62" ht="15" customHeight="1">
      <c r="A19" s="67"/>
      <c r="B19" s="70"/>
      <c r="C19" s="180" t="s">
        <v>424</v>
      </c>
      <c r="D19" s="180"/>
      <c r="E19" s="180"/>
      <c r="F19" s="180"/>
      <c r="G19" s="180"/>
      <c r="H19" s="180"/>
      <c r="I19" s="180"/>
      <c r="J19" s="180"/>
      <c r="K19" s="180"/>
      <c r="L19" s="180"/>
      <c r="M19" s="180"/>
      <c r="N19" s="180"/>
      <c r="O19" s="180"/>
      <c r="P19" s="180"/>
      <c r="Q19" s="180"/>
      <c r="R19" s="180"/>
      <c r="S19" s="180"/>
      <c r="T19" s="180"/>
      <c r="U19" s="180"/>
      <c r="V19" s="180"/>
      <c r="W19" s="180"/>
      <c r="X19" s="180"/>
      <c r="Y19" s="180"/>
      <c r="Z19" s="180"/>
      <c r="AA19" s="180"/>
      <c r="AB19" s="180"/>
      <c r="AC19" s="180"/>
      <c r="AD19" s="180"/>
      <c r="AE19" s="180"/>
      <c r="AF19" s="180"/>
      <c r="AG19" s="180"/>
      <c r="AH19" s="180"/>
      <c r="AI19" s="180"/>
      <c r="AJ19" s="180"/>
      <c r="AK19" s="180"/>
      <c r="AL19" s="180"/>
      <c r="AM19" s="180"/>
      <c r="AN19" s="180"/>
      <c r="AO19" s="180"/>
      <c r="AP19" s="180"/>
      <c r="AQ19" s="180"/>
      <c r="AR19" s="180"/>
      <c r="AS19" s="180"/>
      <c r="AT19" s="180"/>
      <c r="AU19" s="180"/>
      <c r="AV19" s="180"/>
      <c r="AW19" s="180"/>
      <c r="AX19" s="180"/>
      <c r="AY19" s="180"/>
      <c r="AZ19" s="180"/>
      <c r="BA19" s="180"/>
      <c r="BB19" s="180"/>
      <c r="BC19" s="180"/>
      <c r="BD19" s="180"/>
      <c r="BE19" s="181"/>
      <c r="BF19" s="69"/>
    </row>
    <row r="20" spans="1:62" ht="48" customHeight="1">
      <c r="A20" s="67"/>
      <c r="B20" s="70"/>
      <c r="C20" s="180" t="s">
        <v>425</v>
      </c>
      <c r="D20" s="180"/>
      <c r="E20" s="180"/>
      <c r="F20" s="180"/>
      <c r="G20" s="180"/>
      <c r="H20" s="180"/>
      <c r="I20" s="180"/>
      <c r="J20" s="180"/>
      <c r="K20" s="180"/>
      <c r="L20" s="180"/>
      <c r="M20" s="180"/>
      <c r="N20" s="180"/>
      <c r="O20" s="180"/>
      <c r="P20" s="180"/>
      <c r="Q20" s="180"/>
      <c r="R20" s="180"/>
      <c r="S20" s="180"/>
      <c r="T20" s="180"/>
      <c r="U20" s="180"/>
      <c r="V20" s="180"/>
      <c r="W20" s="180"/>
      <c r="X20" s="180"/>
      <c r="Y20" s="180"/>
      <c r="Z20" s="180"/>
      <c r="AA20" s="180"/>
      <c r="AB20" s="180"/>
      <c r="AC20" s="180"/>
      <c r="AD20" s="180"/>
      <c r="AE20" s="180"/>
      <c r="AF20" s="180"/>
      <c r="AG20" s="180"/>
      <c r="AH20" s="180"/>
      <c r="AI20" s="180"/>
      <c r="AJ20" s="180"/>
      <c r="AK20" s="180"/>
      <c r="AL20" s="180"/>
      <c r="AM20" s="180"/>
      <c r="AN20" s="180"/>
      <c r="AO20" s="180"/>
      <c r="AP20" s="180"/>
      <c r="AQ20" s="180"/>
      <c r="AR20" s="180"/>
      <c r="AS20" s="180"/>
      <c r="AT20" s="180"/>
      <c r="AU20" s="180"/>
      <c r="AV20" s="180"/>
      <c r="AW20" s="180"/>
      <c r="AX20" s="180"/>
      <c r="AY20" s="180"/>
      <c r="AZ20" s="180"/>
      <c r="BA20" s="180"/>
      <c r="BB20" s="180"/>
      <c r="BC20" s="180"/>
      <c r="BD20" s="180"/>
      <c r="BE20" s="181"/>
      <c r="BF20" s="69"/>
    </row>
    <row r="21" spans="1:62" ht="15" customHeight="1">
      <c r="A21" s="67"/>
      <c r="B21" s="70"/>
      <c r="C21" s="182" t="s">
        <v>426</v>
      </c>
      <c r="D21" s="182"/>
      <c r="E21" s="182"/>
      <c r="F21" s="182"/>
      <c r="G21" s="182"/>
      <c r="H21" s="182"/>
      <c r="I21" s="182"/>
      <c r="J21" s="182"/>
      <c r="K21" s="182"/>
      <c r="L21" s="182"/>
      <c r="M21" s="182"/>
      <c r="N21" s="182"/>
      <c r="O21" s="182"/>
      <c r="P21" s="182"/>
      <c r="Q21" s="182"/>
      <c r="R21" s="182"/>
      <c r="S21" s="182"/>
      <c r="T21" s="182"/>
      <c r="U21" s="182"/>
      <c r="V21" s="182"/>
      <c r="W21" s="182"/>
      <c r="X21" s="182"/>
      <c r="Y21" s="182"/>
      <c r="Z21" s="182"/>
      <c r="AA21" s="182"/>
      <c r="AB21" s="182"/>
      <c r="AC21" s="182"/>
      <c r="AD21" s="182"/>
      <c r="AE21" s="182"/>
      <c r="AF21" s="182"/>
      <c r="AG21" s="182"/>
      <c r="AH21" s="182"/>
      <c r="AI21" s="182"/>
      <c r="AJ21" s="182"/>
      <c r="AK21" s="182"/>
      <c r="AL21" s="182"/>
      <c r="AM21" s="182"/>
      <c r="AN21" s="182"/>
      <c r="AO21" s="182"/>
      <c r="AP21" s="182"/>
      <c r="AQ21" s="182"/>
      <c r="AR21" s="182"/>
      <c r="AS21" s="182"/>
      <c r="AT21" s="182"/>
      <c r="AU21" s="182"/>
      <c r="AV21" s="182"/>
      <c r="AW21" s="182"/>
      <c r="AX21" s="182"/>
      <c r="AY21" s="182"/>
      <c r="AZ21" s="182"/>
      <c r="BA21" s="182"/>
      <c r="BB21" s="182"/>
      <c r="BC21" s="182"/>
      <c r="BD21" s="182"/>
      <c r="BE21" s="183"/>
    </row>
    <row r="22" spans="1:62" ht="15" customHeight="1">
      <c r="A22" s="67"/>
      <c r="B22" s="70"/>
      <c r="D22" s="184" t="s">
        <v>427</v>
      </c>
      <c r="E22" s="184"/>
      <c r="F22" s="184"/>
      <c r="G22" s="184"/>
      <c r="H22" s="184"/>
      <c r="I22" s="184"/>
      <c r="J22" s="184"/>
      <c r="K22" s="184"/>
      <c r="L22" s="184"/>
      <c r="M22" s="184"/>
      <c r="N22" s="184"/>
      <c r="O22" s="184"/>
      <c r="P22" s="184"/>
      <c r="Q22" s="184"/>
      <c r="R22" s="184"/>
      <c r="S22" s="184"/>
      <c r="T22" s="184"/>
      <c r="U22" s="184"/>
      <c r="V22" s="184"/>
      <c r="W22" s="184"/>
      <c r="X22" s="184"/>
      <c r="Y22" s="184"/>
      <c r="Z22" s="184"/>
      <c r="AA22" s="184"/>
      <c r="AB22" s="184"/>
      <c r="AC22" s="184"/>
      <c r="AD22" s="184"/>
      <c r="AE22" s="184"/>
      <c r="AF22" s="184"/>
      <c r="AG22" s="184"/>
      <c r="AH22" s="184"/>
      <c r="AI22" s="184"/>
      <c r="AJ22" s="184"/>
      <c r="AK22" s="184"/>
      <c r="AL22" s="184"/>
      <c r="AM22" s="184"/>
      <c r="AN22" s="184"/>
      <c r="AO22" s="184"/>
      <c r="AP22" s="184"/>
      <c r="AQ22" s="184"/>
      <c r="AR22" s="184"/>
      <c r="AS22" s="184"/>
      <c r="AT22" s="184"/>
      <c r="AU22" s="184"/>
      <c r="AV22" s="184"/>
      <c r="AW22" s="184"/>
      <c r="AX22" s="184"/>
      <c r="AY22" s="184"/>
      <c r="AZ22" s="184"/>
      <c r="BA22" s="184"/>
      <c r="BB22" s="184"/>
      <c r="BC22" s="184"/>
      <c r="BD22" s="184"/>
      <c r="BE22" s="185"/>
    </row>
    <row r="23" spans="1:62" ht="15" customHeight="1">
      <c r="A23" s="67"/>
      <c r="B23" s="70"/>
      <c r="D23" s="184" t="s">
        <v>428</v>
      </c>
      <c r="E23" s="184"/>
      <c r="F23" s="184"/>
      <c r="G23" s="184"/>
      <c r="H23" s="184"/>
      <c r="I23" s="184"/>
      <c r="J23" s="184"/>
      <c r="K23" s="184"/>
      <c r="L23" s="184"/>
      <c r="M23" s="184"/>
      <c r="N23" s="184"/>
      <c r="O23" s="184"/>
      <c r="P23" s="184"/>
      <c r="Q23" s="184"/>
      <c r="R23" s="184"/>
      <c r="S23" s="184"/>
      <c r="T23" s="184"/>
      <c r="U23" s="184"/>
      <c r="V23" s="184"/>
      <c r="W23" s="184"/>
      <c r="X23" s="184"/>
      <c r="Y23" s="184"/>
      <c r="Z23" s="184"/>
      <c r="AA23" s="184"/>
      <c r="AB23" s="184"/>
      <c r="AC23" s="184"/>
      <c r="AD23" s="184"/>
      <c r="AE23" s="184"/>
      <c r="AF23" s="184"/>
      <c r="AG23" s="184"/>
      <c r="AH23" s="184"/>
      <c r="AI23" s="184"/>
      <c r="AJ23" s="184"/>
      <c r="AK23" s="184"/>
      <c r="AL23" s="184"/>
      <c r="AM23" s="184"/>
      <c r="AN23" s="184"/>
      <c r="AO23" s="184"/>
      <c r="AP23" s="184"/>
      <c r="AQ23" s="184"/>
      <c r="AR23" s="184"/>
      <c r="AS23" s="184"/>
      <c r="AT23" s="184"/>
      <c r="AU23" s="184"/>
      <c r="AV23" s="184"/>
      <c r="AW23" s="184"/>
      <c r="AX23" s="184"/>
      <c r="AY23" s="184"/>
      <c r="AZ23" s="184"/>
      <c r="BA23" s="184"/>
      <c r="BB23" s="184"/>
      <c r="BC23" s="184"/>
      <c r="BD23" s="184"/>
      <c r="BE23" s="185"/>
    </row>
    <row r="24" spans="1:62" ht="15" customHeight="1">
      <c r="A24" s="67"/>
      <c r="B24" s="70"/>
      <c r="D24" s="184" t="s">
        <v>429</v>
      </c>
      <c r="E24" s="184"/>
      <c r="F24" s="184"/>
      <c r="G24" s="184"/>
      <c r="H24" s="184"/>
      <c r="I24" s="184"/>
      <c r="J24" s="184"/>
      <c r="K24" s="184"/>
      <c r="L24" s="184"/>
      <c r="M24" s="184"/>
      <c r="N24" s="184"/>
      <c r="O24" s="184"/>
      <c r="P24" s="184"/>
      <c r="Q24" s="184"/>
      <c r="R24" s="184"/>
      <c r="S24" s="184"/>
      <c r="T24" s="184"/>
      <c r="U24" s="184"/>
      <c r="V24" s="184"/>
      <c r="W24" s="184"/>
      <c r="X24" s="184"/>
      <c r="Y24" s="184"/>
      <c r="Z24" s="184"/>
      <c r="AA24" s="184"/>
      <c r="AB24" s="184"/>
      <c r="AC24" s="184"/>
      <c r="AD24" s="184"/>
      <c r="AE24" s="184"/>
      <c r="AF24" s="184"/>
      <c r="AG24" s="184"/>
      <c r="AH24" s="184"/>
      <c r="AI24" s="184"/>
      <c r="AJ24" s="184"/>
      <c r="AK24" s="184"/>
      <c r="AL24" s="184"/>
      <c r="AM24" s="184"/>
      <c r="AN24" s="184"/>
      <c r="AO24" s="184"/>
      <c r="AP24" s="184"/>
      <c r="AQ24" s="184"/>
      <c r="AR24" s="184"/>
      <c r="AS24" s="184"/>
      <c r="AT24" s="184"/>
      <c r="AU24" s="184"/>
      <c r="AV24" s="184"/>
      <c r="AW24" s="184"/>
      <c r="AX24" s="184"/>
      <c r="AY24" s="184"/>
      <c r="AZ24" s="184"/>
      <c r="BA24" s="184"/>
      <c r="BB24" s="184"/>
      <c r="BC24" s="184"/>
      <c r="BD24" s="184"/>
      <c r="BE24" s="185"/>
    </row>
    <row r="25" spans="1:62" s="71" customFormat="1" ht="216" customHeight="1">
      <c r="B25" s="72"/>
      <c r="E25" s="180" t="s">
        <v>430</v>
      </c>
      <c r="F25" s="180"/>
      <c r="G25" s="180"/>
      <c r="H25" s="180"/>
      <c r="I25" s="180"/>
      <c r="J25" s="180"/>
      <c r="K25" s="180"/>
      <c r="L25" s="180"/>
      <c r="M25" s="180"/>
      <c r="N25" s="180"/>
      <c r="O25" s="180"/>
      <c r="P25" s="180"/>
      <c r="Q25" s="180"/>
      <c r="R25" s="180"/>
      <c r="S25" s="180"/>
      <c r="T25" s="180"/>
      <c r="U25" s="180"/>
      <c r="V25" s="180"/>
      <c r="W25" s="180"/>
      <c r="X25" s="180"/>
      <c r="Y25" s="180"/>
      <c r="Z25" s="180"/>
      <c r="AA25" s="180"/>
      <c r="AB25" s="180"/>
      <c r="AC25" s="180"/>
      <c r="AD25" s="180"/>
      <c r="AE25" s="180"/>
      <c r="AF25" s="180"/>
      <c r="AG25" s="180"/>
      <c r="AH25" s="180"/>
      <c r="AI25" s="180"/>
      <c r="AJ25" s="180"/>
      <c r="AK25" s="180"/>
      <c r="AL25" s="180"/>
      <c r="AM25" s="180"/>
      <c r="AN25" s="180"/>
      <c r="AO25" s="180"/>
      <c r="AP25" s="180"/>
      <c r="AQ25" s="180"/>
      <c r="AR25" s="180"/>
      <c r="AS25" s="180"/>
      <c r="AT25" s="180"/>
      <c r="AU25" s="180"/>
      <c r="AV25" s="180"/>
      <c r="AW25" s="180"/>
      <c r="AX25" s="180"/>
      <c r="AY25" s="180"/>
      <c r="AZ25" s="180"/>
      <c r="BA25" s="180"/>
      <c r="BB25" s="180"/>
      <c r="BC25" s="180"/>
      <c r="BD25" s="180"/>
      <c r="BE25" s="181"/>
    </row>
    <row r="26" spans="1:62" ht="15" customHeight="1">
      <c r="A26" s="67"/>
      <c r="B26" s="73"/>
      <c r="C26" s="191" t="s">
        <v>480</v>
      </c>
      <c r="D26" s="191"/>
      <c r="E26" s="191"/>
      <c r="F26" s="191"/>
      <c r="G26" s="191"/>
      <c r="H26" s="191"/>
      <c r="I26" s="191"/>
      <c r="J26" s="191"/>
      <c r="K26" s="191"/>
      <c r="L26" s="191"/>
      <c r="M26" s="191"/>
      <c r="N26" s="191"/>
      <c r="O26" s="191"/>
      <c r="P26" s="191"/>
      <c r="Q26" s="191"/>
      <c r="R26" s="191"/>
      <c r="S26" s="191"/>
      <c r="T26" s="191"/>
      <c r="U26" s="191"/>
      <c r="V26" s="191"/>
      <c r="W26" s="191"/>
      <c r="X26" s="191"/>
      <c r="Y26" s="191"/>
      <c r="Z26" s="191"/>
      <c r="AA26" s="191"/>
      <c r="AB26" s="191"/>
      <c r="AC26" s="191"/>
      <c r="AD26" s="191"/>
      <c r="AE26" s="191"/>
      <c r="AF26" s="191"/>
      <c r="AG26" s="191"/>
      <c r="AH26" s="191"/>
      <c r="AI26" s="191"/>
      <c r="AJ26" s="191"/>
      <c r="AK26" s="191"/>
      <c r="AL26" s="191"/>
      <c r="AM26" s="191"/>
      <c r="AN26" s="191"/>
      <c r="AO26" s="191"/>
      <c r="AP26" s="191"/>
      <c r="AQ26" s="191"/>
      <c r="AR26" s="191"/>
      <c r="AS26" s="191"/>
      <c r="AT26" s="191"/>
      <c r="AU26" s="191"/>
      <c r="AV26" s="191"/>
      <c r="AW26" s="191"/>
      <c r="AX26" s="191"/>
      <c r="AY26" s="191"/>
      <c r="AZ26" s="191"/>
      <c r="BA26" s="191"/>
      <c r="BB26" s="191"/>
      <c r="BC26" s="191"/>
      <c r="BD26" s="191"/>
      <c r="BE26" s="192"/>
    </row>
    <row r="27" spans="1:62" ht="15" customHeight="1" thickBot="1">
      <c r="A27" s="67"/>
      <c r="B27" s="26"/>
      <c r="C27" s="69"/>
      <c r="D27" s="69"/>
      <c r="E27" s="69"/>
      <c r="F27" s="69"/>
      <c r="G27" s="69"/>
      <c r="H27" s="69"/>
      <c r="I27" s="69"/>
      <c r="J27" s="69"/>
      <c r="K27" s="69"/>
      <c r="L27" s="69"/>
      <c r="M27" s="69"/>
      <c r="N27" s="69"/>
      <c r="O27" s="69"/>
      <c r="P27" s="69"/>
      <c r="Q27" s="69"/>
      <c r="R27" s="69"/>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69"/>
      <c r="AX27" s="69"/>
      <c r="AY27" s="69"/>
    </row>
    <row r="28" spans="1:62" ht="15" customHeight="1">
      <c r="A28" s="74"/>
      <c r="B28" s="193" t="s">
        <v>50</v>
      </c>
      <c r="C28" s="189" t="s">
        <v>274</v>
      </c>
      <c r="D28" s="189"/>
      <c r="E28" s="189"/>
      <c r="F28" s="189" t="s">
        <v>51</v>
      </c>
      <c r="G28" s="189"/>
      <c r="H28" s="189"/>
      <c r="I28" s="189" t="s">
        <v>52</v>
      </c>
      <c r="J28" s="189"/>
      <c r="K28" s="189"/>
      <c r="L28" s="189" t="s">
        <v>53</v>
      </c>
      <c r="M28" s="189"/>
      <c r="N28" s="189"/>
      <c r="O28" s="189" t="s">
        <v>54</v>
      </c>
      <c r="P28" s="189"/>
      <c r="Q28" s="189"/>
      <c r="R28" s="189"/>
      <c r="S28" s="189" t="s">
        <v>55</v>
      </c>
      <c r="T28" s="189"/>
      <c r="U28" s="189"/>
      <c r="V28" s="189" t="s">
        <v>56</v>
      </c>
      <c r="W28" s="189"/>
      <c r="X28" s="189"/>
      <c r="Y28" s="189" t="s">
        <v>431</v>
      </c>
      <c r="Z28" s="189"/>
      <c r="AA28" s="189"/>
      <c r="AB28" s="189" t="s">
        <v>432</v>
      </c>
      <c r="AC28" s="189"/>
      <c r="AD28" s="189"/>
      <c r="AE28" s="189"/>
      <c r="AF28" s="189"/>
      <c r="AG28" s="189"/>
      <c r="AH28" s="189"/>
      <c r="AI28" s="189"/>
      <c r="AJ28" s="189"/>
      <c r="AK28" s="189"/>
      <c r="AL28" s="189"/>
      <c r="AM28" s="189"/>
      <c r="AN28" s="189"/>
      <c r="AO28" s="189"/>
      <c r="AP28" s="189"/>
      <c r="AQ28" s="189"/>
      <c r="AR28" s="189"/>
      <c r="AS28" s="189"/>
      <c r="AT28" s="189"/>
      <c r="AU28" s="189"/>
      <c r="AV28" s="189"/>
      <c r="AW28" s="189"/>
      <c r="AX28" s="189"/>
      <c r="AY28" s="189"/>
      <c r="AZ28" s="189"/>
      <c r="BA28" s="189"/>
      <c r="BB28" s="189"/>
      <c r="BC28" s="189"/>
      <c r="BD28" s="189"/>
      <c r="BE28" s="195"/>
      <c r="BF28" s="75"/>
      <c r="BG28" s="75"/>
      <c r="BH28" s="75"/>
      <c r="BI28" s="75"/>
    </row>
    <row r="29" spans="1:62" ht="15" customHeight="1">
      <c r="A29" s="74"/>
      <c r="B29" s="194"/>
      <c r="C29" s="190"/>
      <c r="D29" s="190"/>
      <c r="E29" s="190"/>
      <c r="F29" s="190"/>
      <c r="G29" s="190"/>
      <c r="H29" s="190"/>
      <c r="I29" s="190"/>
      <c r="J29" s="190"/>
      <c r="K29" s="190"/>
      <c r="L29" s="190"/>
      <c r="M29" s="190"/>
      <c r="N29" s="190"/>
      <c r="O29" s="190"/>
      <c r="P29" s="190"/>
      <c r="Q29" s="190"/>
      <c r="R29" s="190"/>
      <c r="S29" s="190"/>
      <c r="T29" s="190"/>
      <c r="U29" s="190"/>
      <c r="V29" s="190"/>
      <c r="W29" s="190"/>
      <c r="X29" s="190"/>
      <c r="Y29" s="190"/>
      <c r="Z29" s="190"/>
      <c r="AA29" s="190"/>
      <c r="AB29" s="190" t="s">
        <v>433</v>
      </c>
      <c r="AC29" s="190"/>
      <c r="AD29" s="190"/>
      <c r="AE29" s="190"/>
      <c r="AF29" s="190"/>
      <c r="AG29" s="190"/>
      <c r="AH29" s="190"/>
      <c r="AI29" s="190"/>
      <c r="AJ29" s="190" t="s">
        <v>434</v>
      </c>
      <c r="AK29" s="190"/>
      <c r="AL29" s="190"/>
      <c r="AM29" s="190"/>
      <c r="AN29" s="190"/>
      <c r="AO29" s="190"/>
      <c r="AP29" s="190"/>
      <c r="AQ29" s="190"/>
      <c r="AR29" s="190" t="s">
        <v>435</v>
      </c>
      <c r="AS29" s="190"/>
      <c r="AT29" s="190"/>
      <c r="AU29" s="190"/>
      <c r="AV29" s="190"/>
      <c r="AW29" s="190"/>
      <c r="AX29" s="190"/>
      <c r="AY29" s="190"/>
      <c r="AZ29" s="190" t="s">
        <v>436</v>
      </c>
      <c r="BA29" s="190"/>
      <c r="BB29" s="190"/>
      <c r="BC29" s="190"/>
      <c r="BD29" s="190"/>
      <c r="BE29" s="196"/>
      <c r="BF29" s="75"/>
      <c r="BG29" s="75"/>
      <c r="BH29" s="75"/>
      <c r="BI29" s="75"/>
    </row>
    <row r="30" spans="1:62" ht="24" customHeight="1">
      <c r="A30" s="74"/>
      <c r="B30" s="194"/>
      <c r="C30" s="190"/>
      <c r="D30" s="190"/>
      <c r="E30" s="190"/>
      <c r="F30" s="190"/>
      <c r="G30" s="190"/>
      <c r="H30" s="190"/>
      <c r="I30" s="190"/>
      <c r="J30" s="190"/>
      <c r="K30" s="190"/>
      <c r="L30" s="190"/>
      <c r="M30" s="190"/>
      <c r="N30" s="190"/>
      <c r="O30" s="190"/>
      <c r="P30" s="190"/>
      <c r="Q30" s="190"/>
      <c r="R30" s="190"/>
      <c r="S30" s="190"/>
      <c r="T30" s="190"/>
      <c r="U30" s="190"/>
      <c r="V30" s="190"/>
      <c r="W30" s="190"/>
      <c r="X30" s="190"/>
      <c r="Y30" s="190"/>
      <c r="Z30" s="190"/>
      <c r="AA30" s="190"/>
      <c r="AB30" s="190" t="s">
        <v>437</v>
      </c>
      <c r="AC30" s="190"/>
      <c r="AD30" s="190"/>
      <c r="AE30" s="190"/>
      <c r="AF30" s="190" t="s">
        <v>438</v>
      </c>
      <c r="AG30" s="190"/>
      <c r="AH30" s="190"/>
      <c r="AI30" s="190"/>
      <c r="AJ30" s="190" t="s">
        <v>437</v>
      </c>
      <c r="AK30" s="190"/>
      <c r="AL30" s="190"/>
      <c r="AM30" s="190"/>
      <c r="AN30" s="190" t="s">
        <v>438</v>
      </c>
      <c r="AO30" s="190"/>
      <c r="AP30" s="190"/>
      <c r="AQ30" s="190"/>
      <c r="AR30" s="190" t="s">
        <v>437</v>
      </c>
      <c r="AS30" s="190"/>
      <c r="AT30" s="190"/>
      <c r="AU30" s="190"/>
      <c r="AV30" s="190" t="s">
        <v>438</v>
      </c>
      <c r="AW30" s="190"/>
      <c r="AX30" s="190"/>
      <c r="AY30" s="190"/>
      <c r="AZ30" s="190"/>
      <c r="BA30" s="190"/>
      <c r="BB30" s="190"/>
      <c r="BC30" s="190"/>
      <c r="BD30" s="190"/>
      <c r="BE30" s="196"/>
      <c r="BF30" s="75"/>
      <c r="BG30" s="75"/>
      <c r="BH30" s="75"/>
      <c r="BI30" s="75"/>
    </row>
    <row r="31" spans="1:62" ht="48" customHeight="1">
      <c r="A31" s="76"/>
      <c r="B31" s="77" t="s">
        <v>439</v>
      </c>
      <c r="C31" s="200" t="s">
        <v>275</v>
      </c>
      <c r="D31" s="200"/>
      <c r="E31" s="200"/>
      <c r="F31" s="200" t="s">
        <v>276</v>
      </c>
      <c r="G31" s="200"/>
      <c r="H31" s="200"/>
      <c r="I31" s="200" t="s">
        <v>277</v>
      </c>
      <c r="J31" s="200"/>
      <c r="K31" s="200"/>
      <c r="L31" s="200" t="s">
        <v>278</v>
      </c>
      <c r="M31" s="200"/>
      <c r="N31" s="200"/>
      <c r="O31" s="200" t="s">
        <v>57</v>
      </c>
      <c r="P31" s="200"/>
      <c r="Q31" s="200"/>
      <c r="R31" s="200"/>
      <c r="S31" s="200" t="s">
        <v>440</v>
      </c>
      <c r="T31" s="200"/>
      <c r="U31" s="200"/>
      <c r="V31" s="201" t="s">
        <v>441</v>
      </c>
      <c r="W31" s="202"/>
      <c r="X31" s="202"/>
      <c r="Y31" s="200" t="s">
        <v>442</v>
      </c>
      <c r="Z31" s="200"/>
      <c r="AA31" s="200"/>
      <c r="AB31" s="197" t="s">
        <v>443</v>
      </c>
      <c r="AC31" s="197"/>
      <c r="AD31" s="197"/>
      <c r="AE31" s="197"/>
      <c r="AF31" s="197" t="s">
        <v>444</v>
      </c>
      <c r="AG31" s="197"/>
      <c r="AH31" s="197"/>
      <c r="AI31" s="197"/>
      <c r="AJ31" s="197" t="s">
        <v>445</v>
      </c>
      <c r="AK31" s="197"/>
      <c r="AL31" s="197"/>
      <c r="AM31" s="197"/>
      <c r="AN31" s="197" t="s">
        <v>446</v>
      </c>
      <c r="AO31" s="197"/>
      <c r="AP31" s="197"/>
      <c r="AQ31" s="197"/>
      <c r="AR31" s="197" t="s">
        <v>443</v>
      </c>
      <c r="AS31" s="197"/>
      <c r="AT31" s="197"/>
      <c r="AU31" s="197"/>
      <c r="AV31" s="197" t="s">
        <v>447</v>
      </c>
      <c r="AW31" s="197"/>
      <c r="AX31" s="197"/>
      <c r="AY31" s="197"/>
      <c r="AZ31" s="197"/>
      <c r="BA31" s="197"/>
      <c r="BB31" s="197"/>
      <c r="BC31" s="197"/>
      <c r="BD31" s="197"/>
      <c r="BE31" s="198"/>
      <c r="BF31" s="67"/>
      <c r="BG31" s="67"/>
      <c r="BH31" s="67"/>
      <c r="BI31" s="114" t="s">
        <v>499</v>
      </c>
    </row>
    <row r="32" spans="1:62" ht="15" customHeight="1">
      <c r="B32" s="78" t="s">
        <v>58</v>
      </c>
      <c r="C32" s="199"/>
      <c r="D32" s="199"/>
      <c r="E32" s="199"/>
      <c r="F32" s="199"/>
      <c r="G32" s="199"/>
      <c r="H32" s="199"/>
      <c r="I32" s="199"/>
      <c r="J32" s="199"/>
      <c r="K32" s="199"/>
      <c r="L32" s="199"/>
      <c r="M32" s="199"/>
      <c r="N32" s="199"/>
      <c r="O32" s="199"/>
      <c r="P32" s="199"/>
      <c r="Q32" s="199"/>
      <c r="R32" s="199"/>
      <c r="S32" s="199"/>
      <c r="T32" s="199"/>
      <c r="U32" s="199"/>
      <c r="V32" s="199"/>
      <c r="W32" s="199"/>
      <c r="X32" s="199"/>
      <c r="Y32" s="199"/>
      <c r="Z32" s="199"/>
      <c r="AA32" s="199"/>
      <c r="AB32" s="199"/>
      <c r="AC32" s="199"/>
      <c r="AD32" s="199"/>
      <c r="AE32" s="199"/>
      <c r="AF32" s="199"/>
      <c r="AG32" s="199"/>
      <c r="AH32" s="199"/>
      <c r="AI32" s="199"/>
      <c r="AJ32" s="199"/>
      <c r="AK32" s="199"/>
      <c r="AL32" s="199"/>
      <c r="AM32" s="199"/>
      <c r="AN32" s="199"/>
      <c r="AO32" s="199"/>
      <c r="AP32" s="199"/>
      <c r="AQ32" s="199"/>
      <c r="AR32" s="199"/>
      <c r="AS32" s="199"/>
      <c r="AT32" s="199"/>
      <c r="AU32" s="199"/>
      <c r="AV32" s="199"/>
      <c r="AW32" s="199"/>
      <c r="AX32" s="199"/>
      <c r="AY32" s="199"/>
      <c r="AZ32" s="199"/>
      <c r="BA32" s="199"/>
      <c r="BB32" s="199"/>
      <c r="BC32" s="199"/>
      <c r="BD32" s="199"/>
      <c r="BE32" s="203"/>
      <c r="BG32">
        <v>1</v>
      </c>
      <c r="BH32" t="s">
        <v>446</v>
      </c>
      <c r="BI32">
        <f>IF(OR(AF32="Otra",AN32="Otra",AV32="Otra"),1,0)</f>
        <v>0</v>
      </c>
      <c r="BJ32">
        <f>+IF(OR(AND(BI32=1,AZ32&lt;&gt;""),AND(BI32=0,AZ32="")),0,1)</f>
        <v>0</v>
      </c>
    </row>
    <row r="33" spans="2:62" ht="15" customHeight="1">
      <c r="B33" s="78" t="s">
        <v>59</v>
      </c>
      <c r="C33" s="199"/>
      <c r="D33" s="199"/>
      <c r="E33" s="199"/>
      <c r="F33" s="199"/>
      <c r="G33" s="199"/>
      <c r="H33" s="199"/>
      <c r="I33" s="199"/>
      <c r="J33" s="199"/>
      <c r="K33" s="199"/>
      <c r="L33" s="199"/>
      <c r="M33" s="199"/>
      <c r="N33" s="199"/>
      <c r="O33" s="199"/>
      <c r="P33" s="199"/>
      <c r="Q33" s="199"/>
      <c r="R33" s="199"/>
      <c r="S33" s="199"/>
      <c r="T33" s="199"/>
      <c r="U33" s="199"/>
      <c r="V33" s="199"/>
      <c r="W33" s="199"/>
      <c r="X33" s="199"/>
      <c r="Y33" s="199"/>
      <c r="Z33" s="199"/>
      <c r="AA33" s="199"/>
      <c r="AB33" s="199"/>
      <c r="AC33" s="199"/>
      <c r="AD33" s="199"/>
      <c r="AE33" s="199"/>
      <c r="AF33" s="199"/>
      <c r="AG33" s="199"/>
      <c r="AH33" s="199"/>
      <c r="AI33" s="199"/>
      <c r="AJ33" s="199"/>
      <c r="AK33" s="199"/>
      <c r="AL33" s="199"/>
      <c r="AM33" s="199"/>
      <c r="AN33" s="199"/>
      <c r="AO33" s="199"/>
      <c r="AP33" s="199"/>
      <c r="AQ33" s="199"/>
      <c r="AR33" s="199"/>
      <c r="AS33" s="199"/>
      <c r="AT33" s="199"/>
      <c r="AU33" s="199"/>
      <c r="AV33" s="199"/>
      <c r="AW33" s="199"/>
      <c r="AX33" s="199"/>
      <c r="AY33" s="199"/>
      <c r="AZ33" s="199"/>
      <c r="BA33" s="199"/>
      <c r="BB33" s="199"/>
      <c r="BC33" s="199"/>
      <c r="BD33" s="199"/>
      <c r="BE33" s="203"/>
      <c r="BG33">
        <v>2</v>
      </c>
      <c r="BH33" t="s">
        <v>448</v>
      </c>
      <c r="BI33">
        <f t="shared" ref="BI33:BI66" si="0">IF(OR(AF33="Otra",AN33="Otra",AV33="Otra"),1,0)</f>
        <v>0</v>
      </c>
      <c r="BJ33">
        <f t="shared" ref="BJ33:BJ66" si="1">+IF(OR(AND(BI33=1,AZ33&lt;&gt;""),AND(BI33=0,AZ33="")),0,1)</f>
        <v>0</v>
      </c>
    </row>
    <row r="34" spans="2:62" ht="15" customHeight="1">
      <c r="B34" s="78" t="s">
        <v>60</v>
      </c>
      <c r="C34" s="199"/>
      <c r="D34" s="199"/>
      <c r="E34" s="199"/>
      <c r="F34" s="199"/>
      <c r="G34" s="199"/>
      <c r="H34" s="199"/>
      <c r="I34" s="199"/>
      <c r="J34" s="199"/>
      <c r="K34" s="199"/>
      <c r="L34" s="199"/>
      <c r="M34" s="199"/>
      <c r="N34" s="199"/>
      <c r="O34" s="199"/>
      <c r="P34" s="199"/>
      <c r="Q34" s="199"/>
      <c r="R34" s="199"/>
      <c r="S34" s="199"/>
      <c r="T34" s="199"/>
      <c r="U34" s="199"/>
      <c r="V34" s="199"/>
      <c r="W34" s="199"/>
      <c r="X34" s="199"/>
      <c r="Y34" s="199"/>
      <c r="Z34" s="199"/>
      <c r="AA34" s="199"/>
      <c r="AB34" s="199"/>
      <c r="AC34" s="199"/>
      <c r="AD34" s="199"/>
      <c r="AE34" s="199"/>
      <c r="AF34" s="199"/>
      <c r="AG34" s="199"/>
      <c r="AH34" s="199"/>
      <c r="AI34" s="199"/>
      <c r="AJ34" s="199"/>
      <c r="AK34" s="199"/>
      <c r="AL34" s="199"/>
      <c r="AM34" s="199"/>
      <c r="AN34" s="199"/>
      <c r="AO34" s="199"/>
      <c r="AP34" s="199"/>
      <c r="AQ34" s="199"/>
      <c r="AR34" s="199"/>
      <c r="AS34" s="199"/>
      <c r="AT34" s="199"/>
      <c r="AU34" s="199"/>
      <c r="AV34" s="199"/>
      <c r="AW34" s="199"/>
      <c r="AX34" s="199"/>
      <c r="AY34" s="199"/>
      <c r="AZ34" s="204"/>
      <c r="BA34" s="205"/>
      <c r="BB34" s="199"/>
      <c r="BC34" s="199"/>
      <c r="BD34" s="205"/>
      <c r="BE34" s="206"/>
      <c r="BG34">
        <v>3</v>
      </c>
      <c r="BH34" t="s">
        <v>444</v>
      </c>
      <c r="BI34">
        <f t="shared" si="0"/>
        <v>0</v>
      </c>
      <c r="BJ34">
        <f t="shared" si="1"/>
        <v>0</v>
      </c>
    </row>
    <row r="35" spans="2:62" ht="15" customHeight="1">
      <c r="B35" s="78" t="s">
        <v>61</v>
      </c>
      <c r="C35" s="199"/>
      <c r="D35" s="199"/>
      <c r="E35" s="199"/>
      <c r="F35" s="199"/>
      <c r="G35" s="199"/>
      <c r="H35" s="199"/>
      <c r="I35" s="199"/>
      <c r="J35" s="199"/>
      <c r="K35" s="199"/>
      <c r="L35" s="199"/>
      <c r="M35" s="199"/>
      <c r="N35" s="199"/>
      <c r="O35" s="199"/>
      <c r="P35" s="199"/>
      <c r="Q35" s="199"/>
      <c r="R35" s="199"/>
      <c r="S35" s="199"/>
      <c r="T35" s="199"/>
      <c r="U35" s="199"/>
      <c r="V35" s="199"/>
      <c r="W35" s="199"/>
      <c r="X35" s="199"/>
      <c r="Y35" s="199"/>
      <c r="Z35" s="199"/>
      <c r="AA35" s="199"/>
      <c r="AB35" s="199"/>
      <c r="AC35" s="199"/>
      <c r="AD35" s="199"/>
      <c r="AE35" s="199"/>
      <c r="AF35" s="199"/>
      <c r="AG35" s="199"/>
      <c r="AH35" s="199"/>
      <c r="AI35" s="199"/>
      <c r="AJ35" s="199"/>
      <c r="AK35" s="199"/>
      <c r="AL35" s="199"/>
      <c r="AM35" s="199"/>
      <c r="AN35" s="199"/>
      <c r="AO35" s="199"/>
      <c r="AP35" s="199"/>
      <c r="AQ35" s="199"/>
      <c r="AR35" s="199"/>
      <c r="AS35" s="199"/>
      <c r="AT35" s="199"/>
      <c r="AU35" s="199"/>
      <c r="AV35" s="199"/>
      <c r="AW35" s="199"/>
      <c r="AX35" s="199"/>
      <c r="AY35" s="199"/>
      <c r="AZ35" s="199"/>
      <c r="BA35" s="199"/>
      <c r="BB35" s="199"/>
      <c r="BC35" s="199"/>
      <c r="BD35" s="199"/>
      <c r="BE35" s="203"/>
      <c r="BG35">
        <v>4</v>
      </c>
      <c r="BH35" t="s">
        <v>449</v>
      </c>
      <c r="BI35">
        <f t="shared" si="0"/>
        <v>0</v>
      </c>
      <c r="BJ35">
        <f t="shared" si="1"/>
        <v>0</v>
      </c>
    </row>
    <row r="36" spans="2:62" ht="15" customHeight="1">
      <c r="B36" s="78" t="s">
        <v>62</v>
      </c>
      <c r="C36" s="199"/>
      <c r="D36" s="199"/>
      <c r="E36" s="199"/>
      <c r="F36" s="199"/>
      <c r="G36" s="199"/>
      <c r="H36" s="199"/>
      <c r="I36" s="199"/>
      <c r="J36" s="199"/>
      <c r="K36" s="199"/>
      <c r="L36" s="199"/>
      <c r="M36" s="199"/>
      <c r="N36" s="199"/>
      <c r="O36" s="199"/>
      <c r="P36" s="199"/>
      <c r="Q36" s="199"/>
      <c r="R36" s="199"/>
      <c r="S36" s="199"/>
      <c r="T36" s="199"/>
      <c r="U36" s="199"/>
      <c r="V36" s="199"/>
      <c r="W36" s="199"/>
      <c r="X36" s="199"/>
      <c r="Y36" s="199"/>
      <c r="Z36" s="199"/>
      <c r="AA36" s="199"/>
      <c r="AB36" s="199"/>
      <c r="AC36" s="199"/>
      <c r="AD36" s="199"/>
      <c r="AE36" s="199"/>
      <c r="AF36" s="199"/>
      <c r="AG36" s="199"/>
      <c r="AH36" s="199"/>
      <c r="AI36" s="199"/>
      <c r="AJ36" s="199"/>
      <c r="AK36" s="199"/>
      <c r="AL36" s="199"/>
      <c r="AM36" s="199"/>
      <c r="AN36" s="199"/>
      <c r="AO36" s="199"/>
      <c r="AP36" s="199"/>
      <c r="AQ36" s="199"/>
      <c r="AR36" s="199"/>
      <c r="AS36" s="199"/>
      <c r="AT36" s="199"/>
      <c r="AU36" s="199"/>
      <c r="AV36" s="199"/>
      <c r="AW36" s="199"/>
      <c r="AX36" s="199"/>
      <c r="AY36" s="199"/>
      <c r="AZ36" s="199"/>
      <c r="BA36" s="199"/>
      <c r="BB36" s="199"/>
      <c r="BC36" s="199"/>
      <c r="BD36" s="199"/>
      <c r="BE36" s="203"/>
      <c r="BG36">
        <v>5</v>
      </c>
      <c r="BH36" t="s">
        <v>450</v>
      </c>
      <c r="BI36">
        <f t="shared" si="0"/>
        <v>0</v>
      </c>
      <c r="BJ36">
        <f t="shared" si="1"/>
        <v>0</v>
      </c>
    </row>
    <row r="37" spans="2:62" ht="15" customHeight="1">
      <c r="B37" s="78" t="s">
        <v>63</v>
      </c>
      <c r="C37" s="199"/>
      <c r="D37" s="199"/>
      <c r="E37" s="199"/>
      <c r="F37" s="199"/>
      <c r="G37" s="199"/>
      <c r="H37" s="199"/>
      <c r="I37" s="199"/>
      <c r="J37" s="199"/>
      <c r="K37" s="199"/>
      <c r="L37" s="199"/>
      <c r="M37" s="199"/>
      <c r="N37" s="199"/>
      <c r="O37" s="199"/>
      <c r="P37" s="199"/>
      <c r="Q37" s="199"/>
      <c r="R37" s="199"/>
      <c r="S37" s="199"/>
      <c r="T37" s="199"/>
      <c r="U37" s="199"/>
      <c r="V37" s="199"/>
      <c r="W37" s="199"/>
      <c r="X37" s="199"/>
      <c r="Y37" s="199"/>
      <c r="Z37" s="199"/>
      <c r="AA37" s="199"/>
      <c r="AB37" s="199"/>
      <c r="AC37" s="199"/>
      <c r="AD37" s="199"/>
      <c r="AE37" s="199"/>
      <c r="AF37" s="199"/>
      <c r="AG37" s="199"/>
      <c r="AH37" s="199"/>
      <c r="AI37" s="199"/>
      <c r="AJ37" s="199"/>
      <c r="AK37" s="199"/>
      <c r="AL37" s="199"/>
      <c r="AM37" s="199"/>
      <c r="AN37" s="199"/>
      <c r="AO37" s="199"/>
      <c r="AP37" s="199"/>
      <c r="AQ37" s="199"/>
      <c r="AR37" s="199"/>
      <c r="AS37" s="199"/>
      <c r="AT37" s="199"/>
      <c r="AU37" s="199"/>
      <c r="AV37" s="199"/>
      <c r="AW37" s="199"/>
      <c r="AX37" s="199"/>
      <c r="AY37" s="199"/>
      <c r="AZ37" s="199"/>
      <c r="BA37" s="199"/>
      <c r="BB37" s="199"/>
      <c r="BC37" s="199"/>
      <c r="BD37" s="199"/>
      <c r="BE37" s="203"/>
      <c r="BG37">
        <v>6</v>
      </c>
      <c r="BH37" t="s">
        <v>451</v>
      </c>
      <c r="BI37">
        <f t="shared" si="0"/>
        <v>0</v>
      </c>
      <c r="BJ37">
        <f t="shared" si="1"/>
        <v>0</v>
      </c>
    </row>
    <row r="38" spans="2:62" ht="15" customHeight="1">
      <c r="B38" s="78" t="s">
        <v>64</v>
      </c>
      <c r="C38" s="199"/>
      <c r="D38" s="199"/>
      <c r="E38" s="199"/>
      <c r="F38" s="199"/>
      <c r="G38" s="199"/>
      <c r="H38" s="199"/>
      <c r="I38" s="199"/>
      <c r="J38" s="199"/>
      <c r="K38" s="199"/>
      <c r="L38" s="199"/>
      <c r="M38" s="199"/>
      <c r="N38" s="199"/>
      <c r="O38" s="199"/>
      <c r="P38" s="199"/>
      <c r="Q38" s="199"/>
      <c r="R38" s="199"/>
      <c r="S38" s="199"/>
      <c r="T38" s="199"/>
      <c r="U38" s="199"/>
      <c r="V38" s="199"/>
      <c r="W38" s="199"/>
      <c r="X38" s="199"/>
      <c r="Y38" s="199"/>
      <c r="Z38" s="199"/>
      <c r="AA38" s="199"/>
      <c r="AB38" s="199"/>
      <c r="AC38" s="199"/>
      <c r="AD38" s="199"/>
      <c r="AE38" s="199"/>
      <c r="AF38" s="199"/>
      <c r="AG38" s="199"/>
      <c r="AH38" s="199"/>
      <c r="AI38" s="199"/>
      <c r="AJ38" s="199"/>
      <c r="AK38" s="199"/>
      <c r="AL38" s="199"/>
      <c r="AM38" s="199"/>
      <c r="AN38" s="199"/>
      <c r="AO38" s="199"/>
      <c r="AP38" s="199"/>
      <c r="AQ38" s="199"/>
      <c r="AR38" s="199"/>
      <c r="AS38" s="199"/>
      <c r="AT38" s="199"/>
      <c r="AU38" s="199"/>
      <c r="AV38" s="199"/>
      <c r="AW38" s="199"/>
      <c r="AX38" s="199"/>
      <c r="AY38" s="199"/>
      <c r="AZ38" s="199"/>
      <c r="BA38" s="199"/>
      <c r="BB38" s="199"/>
      <c r="BC38" s="199"/>
      <c r="BD38" s="199"/>
      <c r="BE38" s="203"/>
      <c r="BG38">
        <v>7</v>
      </c>
      <c r="BH38" t="s">
        <v>452</v>
      </c>
      <c r="BI38">
        <f t="shared" si="0"/>
        <v>0</v>
      </c>
      <c r="BJ38">
        <f t="shared" si="1"/>
        <v>0</v>
      </c>
    </row>
    <row r="39" spans="2:62" ht="15" customHeight="1">
      <c r="B39" s="78" t="s">
        <v>65</v>
      </c>
      <c r="C39" s="199"/>
      <c r="D39" s="199"/>
      <c r="E39" s="199"/>
      <c r="F39" s="199"/>
      <c r="G39" s="199"/>
      <c r="H39" s="199"/>
      <c r="I39" s="199"/>
      <c r="J39" s="199"/>
      <c r="K39" s="199"/>
      <c r="L39" s="199"/>
      <c r="M39" s="199"/>
      <c r="N39" s="199"/>
      <c r="O39" s="199"/>
      <c r="P39" s="199"/>
      <c r="Q39" s="199"/>
      <c r="R39" s="199"/>
      <c r="S39" s="199"/>
      <c r="T39" s="199"/>
      <c r="U39" s="199"/>
      <c r="V39" s="199"/>
      <c r="W39" s="199"/>
      <c r="X39" s="199"/>
      <c r="Y39" s="199"/>
      <c r="Z39" s="199"/>
      <c r="AA39" s="199"/>
      <c r="AB39" s="199"/>
      <c r="AC39" s="199"/>
      <c r="AD39" s="199"/>
      <c r="AE39" s="199"/>
      <c r="AF39" s="199"/>
      <c r="AG39" s="199"/>
      <c r="AH39" s="199"/>
      <c r="AI39" s="199"/>
      <c r="AJ39" s="199"/>
      <c r="AK39" s="199"/>
      <c r="AL39" s="199"/>
      <c r="AM39" s="199"/>
      <c r="AN39" s="199"/>
      <c r="AO39" s="199"/>
      <c r="AP39" s="199"/>
      <c r="AQ39" s="199"/>
      <c r="AR39" s="199"/>
      <c r="AS39" s="199"/>
      <c r="AT39" s="199"/>
      <c r="AU39" s="199"/>
      <c r="AV39" s="199"/>
      <c r="AW39" s="199"/>
      <c r="AX39" s="199"/>
      <c r="AY39" s="199"/>
      <c r="AZ39" s="199"/>
      <c r="BA39" s="199"/>
      <c r="BB39" s="199"/>
      <c r="BC39" s="199"/>
      <c r="BD39" s="199"/>
      <c r="BE39" s="203"/>
      <c r="BG39">
        <v>8</v>
      </c>
      <c r="BH39" t="s">
        <v>453</v>
      </c>
      <c r="BI39">
        <f t="shared" si="0"/>
        <v>0</v>
      </c>
      <c r="BJ39">
        <f t="shared" si="1"/>
        <v>0</v>
      </c>
    </row>
    <row r="40" spans="2:62" ht="15" customHeight="1">
      <c r="B40" s="78" t="s">
        <v>66</v>
      </c>
      <c r="C40" s="199"/>
      <c r="D40" s="199"/>
      <c r="E40" s="199"/>
      <c r="F40" s="199"/>
      <c r="G40" s="199"/>
      <c r="H40" s="199"/>
      <c r="I40" s="199"/>
      <c r="J40" s="199"/>
      <c r="K40" s="199"/>
      <c r="L40" s="199"/>
      <c r="M40" s="199"/>
      <c r="N40" s="199"/>
      <c r="O40" s="199"/>
      <c r="P40" s="199"/>
      <c r="Q40" s="199"/>
      <c r="R40" s="199"/>
      <c r="S40" s="199"/>
      <c r="T40" s="199"/>
      <c r="U40" s="199"/>
      <c r="V40" s="199"/>
      <c r="W40" s="199"/>
      <c r="X40" s="199"/>
      <c r="Y40" s="199"/>
      <c r="Z40" s="199"/>
      <c r="AA40" s="199"/>
      <c r="AB40" s="199"/>
      <c r="AC40" s="199"/>
      <c r="AD40" s="199"/>
      <c r="AE40" s="199"/>
      <c r="AF40" s="199"/>
      <c r="AG40" s="199"/>
      <c r="AH40" s="199"/>
      <c r="AI40" s="199"/>
      <c r="AJ40" s="199"/>
      <c r="AK40" s="199"/>
      <c r="AL40" s="199"/>
      <c r="AM40" s="199"/>
      <c r="AN40" s="199"/>
      <c r="AO40" s="199"/>
      <c r="AP40" s="199"/>
      <c r="AQ40" s="199"/>
      <c r="AR40" s="199"/>
      <c r="AS40" s="199"/>
      <c r="AT40" s="199"/>
      <c r="AU40" s="199"/>
      <c r="AV40" s="199"/>
      <c r="AW40" s="199"/>
      <c r="AX40" s="199"/>
      <c r="AY40" s="199"/>
      <c r="AZ40" s="199"/>
      <c r="BA40" s="199"/>
      <c r="BB40" s="199"/>
      <c r="BC40" s="199"/>
      <c r="BD40" s="199"/>
      <c r="BE40" s="203"/>
      <c r="BG40">
        <v>9</v>
      </c>
      <c r="BH40" t="s">
        <v>454</v>
      </c>
      <c r="BI40">
        <f t="shared" si="0"/>
        <v>0</v>
      </c>
      <c r="BJ40">
        <f t="shared" si="1"/>
        <v>0</v>
      </c>
    </row>
    <row r="41" spans="2:62" ht="15" customHeight="1">
      <c r="B41" s="78" t="s">
        <v>67</v>
      </c>
      <c r="C41" s="199"/>
      <c r="D41" s="199"/>
      <c r="E41" s="199"/>
      <c r="F41" s="199"/>
      <c r="G41" s="199"/>
      <c r="H41" s="199"/>
      <c r="I41" s="199"/>
      <c r="J41" s="199"/>
      <c r="K41" s="199"/>
      <c r="L41" s="199"/>
      <c r="M41" s="199"/>
      <c r="N41" s="199"/>
      <c r="O41" s="199"/>
      <c r="P41" s="199"/>
      <c r="Q41" s="199"/>
      <c r="R41" s="199"/>
      <c r="S41" s="199"/>
      <c r="T41" s="199"/>
      <c r="U41" s="199"/>
      <c r="V41" s="199"/>
      <c r="W41" s="199"/>
      <c r="X41" s="199"/>
      <c r="Y41" s="199"/>
      <c r="Z41" s="199"/>
      <c r="AA41" s="199"/>
      <c r="AB41" s="199"/>
      <c r="AC41" s="199"/>
      <c r="AD41" s="199"/>
      <c r="AE41" s="199"/>
      <c r="AF41" s="199"/>
      <c r="AG41" s="199"/>
      <c r="AH41" s="199"/>
      <c r="AI41" s="199"/>
      <c r="AJ41" s="199"/>
      <c r="AK41" s="199"/>
      <c r="AL41" s="199"/>
      <c r="AM41" s="199"/>
      <c r="AN41" s="199"/>
      <c r="AO41" s="199"/>
      <c r="AP41" s="199"/>
      <c r="AQ41" s="199"/>
      <c r="AR41" s="199"/>
      <c r="AS41" s="199"/>
      <c r="AT41" s="199"/>
      <c r="AU41" s="199"/>
      <c r="AV41" s="199"/>
      <c r="AW41" s="199"/>
      <c r="AX41" s="199"/>
      <c r="AY41" s="199"/>
      <c r="AZ41" s="199"/>
      <c r="BA41" s="199"/>
      <c r="BB41" s="199"/>
      <c r="BC41" s="199"/>
      <c r="BD41" s="199"/>
      <c r="BE41" s="203"/>
      <c r="BG41">
        <v>10</v>
      </c>
      <c r="BH41" t="s">
        <v>455</v>
      </c>
      <c r="BI41">
        <f t="shared" si="0"/>
        <v>0</v>
      </c>
      <c r="BJ41">
        <f t="shared" si="1"/>
        <v>0</v>
      </c>
    </row>
    <row r="42" spans="2:62" ht="15" customHeight="1">
      <c r="B42" s="78" t="s">
        <v>68</v>
      </c>
      <c r="C42" s="199"/>
      <c r="D42" s="199"/>
      <c r="E42" s="199"/>
      <c r="F42" s="199"/>
      <c r="G42" s="199"/>
      <c r="H42" s="199"/>
      <c r="I42" s="199"/>
      <c r="J42" s="199"/>
      <c r="K42" s="199"/>
      <c r="L42" s="199"/>
      <c r="M42" s="199"/>
      <c r="N42" s="199"/>
      <c r="O42" s="199"/>
      <c r="P42" s="199"/>
      <c r="Q42" s="199"/>
      <c r="R42" s="199"/>
      <c r="S42" s="199"/>
      <c r="T42" s="199"/>
      <c r="U42" s="199"/>
      <c r="V42" s="199"/>
      <c r="W42" s="199"/>
      <c r="X42" s="199"/>
      <c r="Y42" s="199"/>
      <c r="Z42" s="199"/>
      <c r="AA42" s="199"/>
      <c r="AB42" s="199"/>
      <c r="AC42" s="199"/>
      <c r="AD42" s="199"/>
      <c r="AE42" s="199"/>
      <c r="AF42" s="199"/>
      <c r="AG42" s="199"/>
      <c r="AH42" s="199"/>
      <c r="AI42" s="199"/>
      <c r="AJ42" s="199"/>
      <c r="AK42" s="199"/>
      <c r="AL42" s="199"/>
      <c r="AM42" s="199"/>
      <c r="AN42" s="199"/>
      <c r="AO42" s="199"/>
      <c r="AP42" s="199"/>
      <c r="AQ42" s="199"/>
      <c r="AR42" s="199"/>
      <c r="AS42" s="199"/>
      <c r="AT42" s="199"/>
      <c r="AU42" s="199"/>
      <c r="AV42" s="199"/>
      <c r="AW42" s="199"/>
      <c r="AX42" s="199"/>
      <c r="AY42" s="199"/>
      <c r="AZ42" s="199"/>
      <c r="BA42" s="199"/>
      <c r="BB42" s="199"/>
      <c r="BC42" s="199"/>
      <c r="BD42" s="199"/>
      <c r="BE42" s="203"/>
      <c r="BI42">
        <f t="shared" si="0"/>
        <v>0</v>
      </c>
      <c r="BJ42">
        <f t="shared" si="1"/>
        <v>0</v>
      </c>
    </row>
    <row r="43" spans="2:62" ht="15" customHeight="1">
      <c r="B43" s="78" t="s">
        <v>69</v>
      </c>
      <c r="C43" s="199"/>
      <c r="D43" s="199"/>
      <c r="E43" s="199"/>
      <c r="F43" s="199"/>
      <c r="G43" s="199"/>
      <c r="H43" s="199"/>
      <c r="I43" s="199"/>
      <c r="J43" s="199"/>
      <c r="K43" s="199"/>
      <c r="L43" s="199"/>
      <c r="M43" s="199"/>
      <c r="N43" s="199"/>
      <c r="O43" s="199"/>
      <c r="P43" s="199"/>
      <c r="Q43" s="199"/>
      <c r="R43" s="199"/>
      <c r="S43" s="199"/>
      <c r="T43" s="199"/>
      <c r="U43" s="199"/>
      <c r="V43" s="199"/>
      <c r="W43" s="199"/>
      <c r="X43" s="199"/>
      <c r="Y43" s="199"/>
      <c r="Z43" s="199"/>
      <c r="AA43" s="199"/>
      <c r="AB43" s="199"/>
      <c r="AC43" s="199"/>
      <c r="AD43" s="199"/>
      <c r="AE43" s="199"/>
      <c r="AF43" s="199"/>
      <c r="AG43" s="199"/>
      <c r="AH43" s="199"/>
      <c r="AI43" s="199"/>
      <c r="AJ43" s="199"/>
      <c r="AK43" s="199"/>
      <c r="AL43" s="199"/>
      <c r="AM43" s="199"/>
      <c r="AN43" s="199"/>
      <c r="AO43" s="199"/>
      <c r="AP43" s="199"/>
      <c r="AQ43" s="199"/>
      <c r="AR43" s="199"/>
      <c r="AS43" s="199"/>
      <c r="AT43" s="199"/>
      <c r="AU43" s="199"/>
      <c r="AV43" s="199"/>
      <c r="AW43" s="199"/>
      <c r="AX43" s="199"/>
      <c r="AY43" s="199"/>
      <c r="AZ43" s="199"/>
      <c r="BA43" s="199"/>
      <c r="BB43" s="199"/>
      <c r="BC43" s="199"/>
      <c r="BD43" s="199"/>
      <c r="BE43" s="203"/>
      <c r="BI43">
        <f t="shared" si="0"/>
        <v>0</v>
      </c>
      <c r="BJ43">
        <f t="shared" si="1"/>
        <v>0</v>
      </c>
    </row>
    <row r="44" spans="2:62" ht="15" customHeight="1">
      <c r="B44" s="78" t="s">
        <v>70</v>
      </c>
      <c r="C44" s="199"/>
      <c r="D44" s="199"/>
      <c r="E44" s="199"/>
      <c r="F44" s="199"/>
      <c r="G44" s="199"/>
      <c r="H44" s="199"/>
      <c r="I44" s="199"/>
      <c r="J44" s="199"/>
      <c r="K44" s="199"/>
      <c r="L44" s="199"/>
      <c r="M44" s="199"/>
      <c r="N44" s="199"/>
      <c r="O44" s="199"/>
      <c r="P44" s="199"/>
      <c r="Q44" s="199"/>
      <c r="R44" s="199"/>
      <c r="S44" s="199"/>
      <c r="T44" s="199"/>
      <c r="U44" s="199"/>
      <c r="V44" s="199"/>
      <c r="W44" s="199"/>
      <c r="X44" s="199"/>
      <c r="Y44" s="199"/>
      <c r="Z44" s="199"/>
      <c r="AA44" s="199"/>
      <c r="AB44" s="199"/>
      <c r="AC44" s="199"/>
      <c r="AD44" s="199"/>
      <c r="AE44" s="199"/>
      <c r="AF44" s="199"/>
      <c r="AG44" s="199"/>
      <c r="AH44" s="199"/>
      <c r="AI44" s="199"/>
      <c r="AJ44" s="199"/>
      <c r="AK44" s="199"/>
      <c r="AL44" s="199"/>
      <c r="AM44" s="199"/>
      <c r="AN44" s="199"/>
      <c r="AO44" s="199"/>
      <c r="AP44" s="199"/>
      <c r="AQ44" s="199"/>
      <c r="AR44" s="199"/>
      <c r="AS44" s="199"/>
      <c r="AT44" s="199"/>
      <c r="AU44" s="199"/>
      <c r="AV44" s="199"/>
      <c r="AW44" s="199"/>
      <c r="AX44" s="199"/>
      <c r="AY44" s="199"/>
      <c r="AZ44" s="199"/>
      <c r="BA44" s="199"/>
      <c r="BB44" s="199"/>
      <c r="BC44" s="199"/>
      <c r="BD44" s="199"/>
      <c r="BE44" s="203"/>
      <c r="BI44">
        <f t="shared" si="0"/>
        <v>0</v>
      </c>
      <c r="BJ44">
        <f t="shared" si="1"/>
        <v>0</v>
      </c>
    </row>
    <row r="45" spans="2:62" ht="15" customHeight="1">
      <c r="B45" s="78" t="s">
        <v>71</v>
      </c>
      <c r="C45" s="199"/>
      <c r="D45" s="199"/>
      <c r="E45" s="199"/>
      <c r="F45" s="199"/>
      <c r="G45" s="199"/>
      <c r="H45" s="199"/>
      <c r="I45" s="199"/>
      <c r="J45" s="199"/>
      <c r="K45" s="199"/>
      <c r="L45" s="199"/>
      <c r="M45" s="199"/>
      <c r="N45" s="199"/>
      <c r="O45" s="199"/>
      <c r="P45" s="199"/>
      <c r="Q45" s="199"/>
      <c r="R45" s="199"/>
      <c r="S45" s="199"/>
      <c r="T45" s="199"/>
      <c r="U45" s="199"/>
      <c r="V45" s="199"/>
      <c r="W45" s="199"/>
      <c r="X45" s="199"/>
      <c r="Y45" s="199"/>
      <c r="Z45" s="199"/>
      <c r="AA45" s="199"/>
      <c r="AB45" s="199"/>
      <c r="AC45" s="199"/>
      <c r="AD45" s="199"/>
      <c r="AE45" s="199"/>
      <c r="AF45" s="199"/>
      <c r="AG45" s="199"/>
      <c r="AH45" s="199"/>
      <c r="AI45" s="199"/>
      <c r="AJ45" s="199"/>
      <c r="AK45" s="199"/>
      <c r="AL45" s="199"/>
      <c r="AM45" s="199"/>
      <c r="AN45" s="199"/>
      <c r="AO45" s="199"/>
      <c r="AP45" s="199"/>
      <c r="AQ45" s="199"/>
      <c r="AR45" s="199"/>
      <c r="AS45" s="199"/>
      <c r="AT45" s="199"/>
      <c r="AU45" s="199"/>
      <c r="AV45" s="199"/>
      <c r="AW45" s="199"/>
      <c r="AX45" s="199"/>
      <c r="AY45" s="199"/>
      <c r="AZ45" s="199"/>
      <c r="BA45" s="199"/>
      <c r="BB45" s="199"/>
      <c r="BC45" s="199"/>
      <c r="BD45" s="199"/>
      <c r="BE45" s="203"/>
      <c r="BI45">
        <f t="shared" si="0"/>
        <v>0</v>
      </c>
      <c r="BJ45">
        <f t="shared" si="1"/>
        <v>0</v>
      </c>
    </row>
    <row r="46" spans="2:62" ht="15" customHeight="1">
      <c r="B46" s="78" t="s">
        <v>72</v>
      </c>
      <c r="C46" s="199"/>
      <c r="D46" s="199"/>
      <c r="E46" s="199"/>
      <c r="F46" s="199"/>
      <c r="G46" s="199"/>
      <c r="H46" s="199"/>
      <c r="I46" s="199"/>
      <c r="J46" s="199"/>
      <c r="K46" s="199"/>
      <c r="L46" s="199"/>
      <c r="M46" s="199"/>
      <c r="N46" s="199"/>
      <c r="O46" s="199"/>
      <c r="P46" s="199"/>
      <c r="Q46" s="199"/>
      <c r="R46" s="199"/>
      <c r="S46" s="199"/>
      <c r="T46" s="199"/>
      <c r="U46" s="199"/>
      <c r="V46" s="199"/>
      <c r="W46" s="199"/>
      <c r="X46" s="199"/>
      <c r="Y46" s="199"/>
      <c r="Z46" s="199"/>
      <c r="AA46" s="199"/>
      <c r="AB46" s="199"/>
      <c r="AC46" s="199"/>
      <c r="AD46" s="199"/>
      <c r="AE46" s="199"/>
      <c r="AF46" s="199"/>
      <c r="AG46" s="199"/>
      <c r="AH46" s="199"/>
      <c r="AI46" s="199"/>
      <c r="AJ46" s="199"/>
      <c r="AK46" s="199"/>
      <c r="AL46" s="199"/>
      <c r="AM46" s="199"/>
      <c r="AN46" s="199"/>
      <c r="AO46" s="199"/>
      <c r="AP46" s="199"/>
      <c r="AQ46" s="199"/>
      <c r="AR46" s="199"/>
      <c r="AS46" s="199"/>
      <c r="AT46" s="199"/>
      <c r="AU46" s="199"/>
      <c r="AV46" s="199"/>
      <c r="AW46" s="199"/>
      <c r="AX46" s="199"/>
      <c r="AY46" s="199"/>
      <c r="AZ46" s="199"/>
      <c r="BA46" s="199"/>
      <c r="BB46" s="199"/>
      <c r="BC46" s="199"/>
      <c r="BD46" s="199"/>
      <c r="BE46" s="203"/>
      <c r="BI46">
        <f t="shared" si="0"/>
        <v>0</v>
      </c>
      <c r="BJ46">
        <f t="shared" si="1"/>
        <v>0</v>
      </c>
    </row>
    <row r="47" spans="2:62" ht="15" customHeight="1">
      <c r="B47" s="78" t="s">
        <v>73</v>
      </c>
      <c r="C47" s="199"/>
      <c r="D47" s="199"/>
      <c r="E47" s="199"/>
      <c r="F47" s="199"/>
      <c r="G47" s="199"/>
      <c r="H47" s="199"/>
      <c r="I47" s="199"/>
      <c r="J47" s="199"/>
      <c r="K47" s="199"/>
      <c r="L47" s="199"/>
      <c r="M47" s="199"/>
      <c r="N47" s="199"/>
      <c r="O47" s="199"/>
      <c r="P47" s="199"/>
      <c r="Q47" s="199"/>
      <c r="R47" s="199"/>
      <c r="S47" s="199"/>
      <c r="T47" s="199"/>
      <c r="U47" s="199"/>
      <c r="V47" s="199"/>
      <c r="W47" s="199"/>
      <c r="X47" s="199"/>
      <c r="Y47" s="199"/>
      <c r="Z47" s="199"/>
      <c r="AA47" s="199"/>
      <c r="AB47" s="199"/>
      <c r="AC47" s="199"/>
      <c r="AD47" s="199"/>
      <c r="AE47" s="199"/>
      <c r="AF47" s="199"/>
      <c r="AG47" s="199"/>
      <c r="AH47" s="199"/>
      <c r="AI47" s="199"/>
      <c r="AJ47" s="199"/>
      <c r="AK47" s="199"/>
      <c r="AL47" s="199"/>
      <c r="AM47" s="199"/>
      <c r="AN47" s="199"/>
      <c r="AO47" s="199"/>
      <c r="AP47" s="199"/>
      <c r="AQ47" s="199"/>
      <c r="AR47" s="199"/>
      <c r="AS47" s="199"/>
      <c r="AT47" s="199"/>
      <c r="AU47" s="199"/>
      <c r="AV47" s="199"/>
      <c r="AW47" s="199"/>
      <c r="AX47" s="199"/>
      <c r="AY47" s="199"/>
      <c r="AZ47" s="199"/>
      <c r="BA47" s="199"/>
      <c r="BB47" s="199"/>
      <c r="BC47" s="199"/>
      <c r="BD47" s="199"/>
      <c r="BE47" s="203"/>
      <c r="BI47">
        <f t="shared" si="0"/>
        <v>0</v>
      </c>
      <c r="BJ47">
        <f t="shared" si="1"/>
        <v>0</v>
      </c>
    </row>
    <row r="48" spans="2:62" ht="15" customHeight="1">
      <c r="B48" s="78" t="s">
        <v>74</v>
      </c>
      <c r="C48" s="199"/>
      <c r="D48" s="199"/>
      <c r="E48" s="199"/>
      <c r="F48" s="199"/>
      <c r="G48" s="199"/>
      <c r="H48" s="199"/>
      <c r="I48" s="199"/>
      <c r="J48" s="199"/>
      <c r="K48" s="199"/>
      <c r="L48" s="199"/>
      <c r="M48" s="199"/>
      <c r="N48" s="199"/>
      <c r="O48" s="199"/>
      <c r="P48" s="199"/>
      <c r="Q48" s="199"/>
      <c r="R48" s="199"/>
      <c r="S48" s="199"/>
      <c r="T48" s="199"/>
      <c r="U48" s="199"/>
      <c r="V48" s="199"/>
      <c r="W48" s="199"/>
      <c r="X48" s="199"/>
      <c r="Y48" s="199"/>
      <c r="Z48" s="199"/>
      <c r="AA48" s="199"/>
      <c r="AB48" s="199"/>
      <c r="AC48" s="199"/>
      <c r="AD48" s="199"/>
      <c r="AE48" s="199"/>
      <c r="AF48" s="199"/>
      <c r="AG48" s="199"/>
      <c r="AH48" s="199"/>
      <c r="AI48" s="199"/>
      <c r="AJ48" s="199"/>
      <c r="AK48" s="199"/>
      <c r="AL48" s="199"/>
      <c r="AM48" s="199"/>
      <c r="AN48" s="199"/>
      <c r="AO48" s="199"/>
      <c r="AP48" s="199"/>
      <c r="AQ48" s="199"/>
      <c r="AR48" s="199"/>
      <c r="AS48" s="199"/>
      <c r="AT48" s="199"/>
      <c r="AU48" s="199"/>
      <c r="AV48" s="199"/>
      <c r="AW48" s="199"/>
      <c r="AX48" s="199"/>
      <c r="AY48" s="199"/>
      <c r="AZ48" s="199"/>
      <c r="BA48" s="199"/>
      <c r="BB48" s="199"/>
      <c r="BC48" s="199"/>
      <c r="BD48" s="199"/>
      <c r="BE48" s="203"/>
      <c r="BI48">
        <f t="shared" si="0"/>
        <v>0</v>
      </c>
      <c r="BJ48">
        <f t="shared" si="1"/>
        <v>0</v>
      </c>
    </row>
    <row r="49" spans="2:62" ht="15" customHeight="1">
      <c r="B49" s="78" t="s">
        <v>75</v>
      </c>
      <c r="C49" s="199"/>
      <c r="D49" s="199"/>
      <c r="E49" s="199"/>
      <c r="F49" s="199"/>
      <c r="G49" s="199"/>
      <c r="H49" s="199"/>
      <c r="I49" s="199"/>
      <c r="J49" s="199"/>
      <c r="K49" s="199"/>
      <c r="L49" s="199"/>
      <c r="M49" s="199"/>
      <c r="N49" s="199"/>
      <c r="O49" s="199"/>
      <c r="P49" s="199"/>
      <c r="Q49" s="199"/>
      <c r="R49" s="199"/>
      <c r="S49" s="199"/>
      <c r="T49" s="199"/>
      <c r="U49" s="199"/>
      <c r="V49" s="199"/>
      <c r="W49" s="199"/>
      <c r="X49" s="199"/>
      <c r="Y49" s="199"/>
      <c r="Z49" s="199"/>
      <c r="AA49" s="199"/>
      <c r="AB49" s="199"/>
      <c r="AC49" s="199"/>
      <c r="AD49" s="199"/>
      <c r="AE49" s="199"/>
      <c r="AF49" s="199"/>
      <c r="AG49" s="199"/>
      <c r="AH49" s="199"/>
      <c r="AI49" s="199"/>
      <c r="AJ49" s="199"/>
      <c r="AK49" s="199"/>
      <c r="AL49" s="199"/>
      <c r="AM49" s="199"/>
      <c r="AN49" s="199"/>
      <c r="AO49" s="199"/>
      <c r="AP49" s="199"/>
      <c r="AQ49" s="199"/>
      <c r="AR49" s="199"/>
      <c r="AS49" s="199"/>
      <c r="AT49" s="199"/>
      <c r="AU49" s="199"/>
      <c r="AV49" s="199"/>
      <c r="AW49" s="199"/>
      <c r="AX49" s="199"/>
      <c r="AY49" s="199"/>
      <c r="AZ49" s="199"/>
      <c r="BA49" s="199"/>
      <c r="BB49" s="199"/>
      <c r="BC49" s="199"/>
      <c r="BD49" s="199"/>
      <c r="BE49" s="203"/>
      <c r="BI49">
        <f t="shared" si="0"/>
        <v>0</v>
      </c>
      <c r="BJ49">
        <f t="shared" si="1"/>
        <v>0</v>
      </c>
    </row>
    <row r="50" spans="2:62" ht="15" customHeight="1">
      <c r="B50" s="78" t="s">
        <v>76</v>
      </c>
      <c r="C50" s="199"/>
      <c r="D50" s="199"/>
      <c r="E50" s="199"/>
      <c r="F50" s="199"/>
      <c r="G50" s="199"/>
      <c r="H50" s="199"/>
      <c r="I50" s="199"/>
      <c r="J50" s="199"/>
      <c r="K50" s="199"/>
      <c r="L50" s="199"/>
      <c r="M50" s="199"/>
      <c r="N50" s="199"/>
      <c r="O50" s="199"/>
      <c r="P50" s="199"/>
      <c r="Q50" s="199"/>
      <c r="R50" s="199"/>
      <c r="S50" s="199"/>
      <c r="T50" s="199"/>
      <c r="U50" s="199"/>
      <c r="V50" s="199"/>
      <c r="W50" s="199"/>
      <c r="X50" s="199"/>
      <c r="Y50" s="199"/>
      <c r="Z50" s="199"/>
      <c r="AA50" s="199"/>
      <c r="AB50" s="199"/>
      <c r="AC50" s="199"/>
      <c r="AD50" s="199"/>
      <c r="AE50" s="199"/>
      <c r="AF50" s="199"/>
      <c r="AG50" s="199"/>
      <c r="AH50" s="199"/>
      <c r="AI50" s="199"/>
      <c r="AJ50" s="199"/>
      <c r="AK50" s="199"/>
      <c r="AL50" s="199"/>
      <c r="AM50" s="199"/>
      <c r="AN50" s="199"/>
      <c r="AO50" s="199"/>
      <c r="AP50" s="199"/>
      <c r="AQ50" s="199"/>
      <c r="AR50" s="199"/>
      <c r="AS50" s="199"/>
      <c r="AT50" s="199"/>
      <c r="AU50" s="199"/>
      <c r="AV50" s="199"/>
      <c r="AW50" s="199"/>
      <c r="AX50" s="199"/>
      <c r="AY50" s="199"/>
      <c r="AZ50" s="199"/>
      <c r="BA50" s="199"/>
      <c r="BB50" s="199"/>
      <c r="BC50" s="199"/>
      <c r="BD50" s="199"/>
      <c r="BE50" s="203"/>
      <c r="BI50">
        <f t="shared" si="0"/>
        <v>0</v>
      </c>
      <c r="BJ50">
        <f t="shared" si="1"/>
        <v>0</v>
      </c>
    </row>
    <row r="51" spans="2:62" ht="15" customHeight="1">
      <c r="B51" s="78" t="s">
        <v>77</v>
      </c>
      <c r="C51" s="199"/>
      <c r="D51" s="199"/>
      <c r="E51" s="199"/>
      <c r="F51" s="199"/>
      <c r="G51" s="199"/>
      <c r="H51" s="199"/>
      <c r="I51" s="199"/>
      <c r="J51" s="199"/>
      <c r="K51" s="199"/>
      <c r="L51" s="199"/>
      <c r="M51" s="199"/>
      <c r="N51" s="199"/>
      <c r="O51" s="199"/>
      <c r="P51" s="199"/>
      <c r="Q51" s="199"/>
      <c r="R51" s="199"/>
      <c r="S51" s="199"/>
      <c r="T51" s="199"/>
      <c r="U51" s="199"/>
      <c r="V51" s="199"/>
      <c r="W51" s="199"/>
      <c r="X51" s="199"/>
      <c r="Y51" s="199"/>
      <c r="Z51" s="199"/>
      <c r="AA51" s="199"/>
      <c r="AB51" s="199"/>
      <c r="AC51" s="199"/>
      <c r="AD51" s="199"/>
      <c r="AE51" s="199"/>
      <c r="AF51" s="199"/>
      <c r="AG51" s="199"/>
      <c r="AH51" s="199"/>
      <c r="AI51" s="199"/>
      <c r="AJ51" s="199"/>
      <c r="AK51" s="199"/>
      <c r="AL51" s="199"/>
      <c r="AM51" s="199"/>
      <c r="AN51" s="199"/>
      <c r="AO51" s="199"/>
      <c r="AP51" s="199"/>
      <c r="AQ51" s="199"/>
      <c r="AR51" s="199"/>
      <c r="AS51" s="199"/>
      <c r="AT51" s="199"/>
      <c r="AU51" s="199"/>
      <c r="AV51" s="199"/>
      <c r="AW51" s="199"/>
      <c r="AX51" s="199"/>
      <c r="AY51" s="199"/>
      <c r="AZ51" s="199"/>
      <c r="BA51" s="199"/>
      <c r="BB51" s="199"/>
      <c r="BC51" s="199"/>
      <c r="BD51" s="199"/>
      <c r="BE51" s="203"/>
      <c r="BI51">
        <f t="shared" si="0"/>
        <v>0</v>
      </c>
      <c r="BJ51">
        <f t="shared" si="1"/>
        <v>0</v>
      </c>
    </row>
    <row r="52" spans="2:62" ht="15" customHeight="1">
      <c r="B52" s="78" t="s">
        <v>78</v>
      </c>
      <c r="C52" s="199"/>
      <c r="D52" s="199"/>
      <c r="E52" s="199"/>
      <c r="F52" s="199"/>
      <c r="G52" s="199"/>
      <c r="H52" s="199"/>
      <c r="I52" s="199"/>
      <c r="J52" s="199"/>
      <c r="K52" s="199"/>
      <c r="L52" s="199"/>
      <c r="M52" s="199"/>
      <c r="N52" s="199"/>
      <c r="O52" s="199"/>
      <c r="P52" s="199"/>
      <c r="Q52" s="199"/>
      <c r="R52" s="199"/>
      <c r="S52" s="199"/>
      <c r="T52" s="199"/>
      <c r="U52" s="199"/>
      <c r="V52" s="199"/>
      <c r="W52" s="199"/>
      <c r="X52" s="199"/>
      <c r="Y52" s="199"/>
      <c r="Z52" s="199"/>
      <c r="AA52" s="199"/>
      <c r="AB52" s="199"/>
      <c r="AC52" s="199"/>
      <c r="AD52" s="199"/>
      <c r="AE52" s="199"/>
      <c r="AF52" s="199"/>
      <c r="AG52" s="199"/>
      <c r="AH52" s="199"/>
      <c r="AI52" s="199"/>
      <c r="AJ52" s="199"/>
      <c r="AK52" s="199"/>
      <c r="AL52" s="199"/>
      <c r="AM52" s="199"/>
      <c r="AN52" s="199"/>
      <c r="AO52" s="199"/>
      <c r="AP52" s="199"/>
      <c r="AQ52" s="199"/>
      <c r="AR52" s="199"/>
      <c r="AS52" s="199"/>
      <c r="AT52" s="199"/>
      <c r="AU52" s="199"/>
      <c r="AV52" s="199"/>
      <c r="AW52" s="199"/>
      <c r="AX52" s="199"/>
      <c r="AY52" s="199"/>
      <c r="AZ52" s="199"/>
      <c r="BA52" s="199"/>
      <c r="BB52" s="199"/>
      <c r="BC52" s="199"/>
      <c r="BD52" s="199"/>
      <c r="BE52" s="203"/>
      <c r="BI52">
        <f t="shared" si="0"/>
        <v>0</v>
      </c>
      <c r="BJ52">
        <f t="shared" si="1"/>
        <v>0</v>
      </c>
    </row>
    <row r="53" spans="2:62" ht="15" customHeight="1">
      <c r="B53" s="78" t="s">
        <v>79</v>
      </c>
      <c r="C53" s="199"/>
      <c r="D53" s="199"/>
      <c r="E53" s="199"/>
      <c r="F53" s="199"/>
      <c r="G53" s="199"/>
      <c r="H53" s="199"/>
      <c r="I53" s="199"/>
      <c r="J53" s="199"/>
      <c r="K53" s="199"/>
      <c r="L53" s="199"/>
      <c r="M53" s="199"/>
      <c r="N53" s="199"/>
      <c r="O53" s="199"/>
      <c r="P53" s="199"/>
      <c r="Q53" s="199"/>
      <c r="R53" s="199"/>
      <c r="S53" s="199"/>
      <c r="T53" s="199"/>
      <c r="U53" s="199"/>
      <c r="V53" s="199"/>
      <c r="W53" s="199"/>
      <c r="X53" s="199"/>
      <c r="Y53" s="199"/>
      <c r="Z53" s="199"/>
      <c r="AA53" s="199"/>
      <c r="AB53" s="199"/>
      <c r="AC53" s="199"/>
      <c r="AD53" s="199"/>
      <c r="AE53" s="199"/>
      <c r="AF53" s="199"/>
      <c r="AG53" s="199"/>
      <c r="AH53" s="199"/>
      <c r="AI53" s="199"/>
      <c r="AJ53" s="199"/>
      <c r="AK53" s="199"/>
      <c r="AL53" s="199"/>
      <c r="AM53" s="199"/>
      <c r="AN53" s="199"/>
      <c r="AO53" s="199"/>
      <c r="AP53" s="199"/>
      <c r="AQ53" s="199"/>
      <c r="AR53" s="199"/>
      <c r="AS53" s="199"/>
      <c r="AT53" s="199"/>
      <c r="AU53" s="199"/>
      <c r="AV53" s="199"/>
      <c r="AW53" s="199"/>
      <c r="AX53" s="199"/>
      <c r="AY53" s="199"/>
      <c r="AZ53" s="199"/>
      <c r="BA53" s="199"/>
      <c r="BB53" s="199"/>
      <c r="BC53" s="199"/>
      <c r="BD53" s="199"/>
      <c r="BE53" s="203"/>
      <c r="BI53">
        <f t="shared" si="0"/>
        <v>0</v>
      </c>
      <c r="BJ53">
        <f t="shared" si="1"/>
        <v>0</v>
      </c>
    </row>
    <row r="54" spans="2:62" ht="15" customHeight="1">
      <c r="B54" s="78" t="s">
        <v>80</v>
      </c>
      <c r="C54" s="199"/>
      <c r="D54" s="199"/>
      <c r="E54" s="199"/>
      <c r="F54" s="199"/>
      <c r="G54" s="199"/>
      <c r="H54" s="199"/>
      <c r="I54" s="199"/>
      <c r="J54" s="199"/>
      <c r="K54" s="199"/>
      <c r="L54" s="199"/>
      <c r="M54" s="199"/>
      <c r="N54" s="199"/>
      <c r="O54" s="199"/>
      <c r="P54" s="199"/>
      <c r="Q54" s="199"/>
      <c r="R54" s="199"/>
      <c r="S54" s="199"/>
      <c r="T54" s="199"/>
      <c r="U54" s="199"/>
      <c r="V54" s="199"/>
      <c r="W54" s="199"/>
      <c r="X54" s="199"/>
      <c r="Y54" s="199"/>
      <c r="Z54" s="199"/>
      <c r="AA54" s="199"/>
      <c r="AB54" s="199"/>
      <c r="AC54" s="199"/>
      <c r="AD54" s="199"/>
      <c r="AE54" s="199"/>
      <c r="AF54" s="199"/>
      <c r="AG54" s="199"/>
      <c r="AH54" s="199"/>
      <c r="AI54" s="199"/>
      <c r="AJ54" s="199"/>
      <c r="AK54" s="199"/>
      <c r="AL54" s="199"/>
      <c r="AM54" s="199"/>
      <c r="AN54" s="199"/>
      <c r="AO54" s="199"/>
      <c r="AP54" s="199"/>
      <c r="AQ54" s="199"/>
      <c r="AR54" s="199"/>
      <c r="AS54" s="199"/>
      <c r="AT54" s="199"/>
      <c r="AU54" s="199"/>
      <c r="AV54" s="199"/>
      <c r="AW54" s="199"/>
      <c r="AX54" s="199"/>
      <c r="AY54" s="199"/>
      <c r="AZ54" s="199"/>
      <c r="BA54" s="199"/>
      <c r="BB54" s="199"/>
      <c r="BC54" s="199"/>
      <c r="BD54" s="199"/>
      <c r="BE54" s="203"/>
      <c r="BI54">
        <f t="shared" si="0"/>
        <v>0</v>
      </c>
      <c r="BJ54">
        <f t="shared" si="1"/>
        <v>0</v>
      </c>
    </row>
    <row r="55" spans="2:62" ht="15" customHeight="1">
      <c r="B55" s="78" t="s">
        <v>81</v>
      </c>
      <c r="C55" s="199"/>
      <c r="D55" s="199"/>
      <c r="E55" s="199"/>
      <c r="F55" s="199"/>
      <c r="G55" s="199"/>
      <c r="H55" s="199"/>
      <c r="I55" s="199"/>
      <c r="J55" s="199"/>
      <c r="K55" s="199"/>
      <c r="L55" s="199"/>
      <c r="M55" s="199"/>
      <c r="N55" s="199"/>
      <c r="O55" s="199"/>
      <c r="P55" s="199"/>
      <c r="Q55" s="199"/>
      <c r="R55" s="199"/>
      <c r="S55" s="199"/>
      <c r="T55" s="199"/>
      <c r="U55" s="199"/>
      <c r="V55" s="199"/>
      <c r="W55" s="199"/>
      <c r="X55" s="199"/>
      <c r="Y55" s="199"/>
      <c r="Z55" s="199"/>
      <c r="AA55" s="199"/>
      <c r="AB55" s="199"/>
      <c r="AC55" s="199"/>
      <c r="AD55" s="199"/>
      <c r="AE55" s="199"/>
      <c r="AF55" s="199"/>
      <c r="AG55" s="199"/>
      <c r="AH55" s="199"/>
      <c r="AI55" s="199"/>
      <c r="AJ55" s="199"/>
      <c r="AK55" s="199"/>
      <c r="AL55" s="199"/>
      <c r="AM55" s="199"/>
      <c r="AN55" s="199"/>
      <c r="AO55" s="199"/>
      <c r="AP55" s="199"/>
      <c r="AQ55" s="199"/>
      <c r="AR55" s="199"/>
      <c r="AS55" s="199"/>
      <c r="AT55" s="199"/>
      <c r="AU55" s="199"/>
      <c r="AV55" s="199"/>
      <c r="AW55" s="199"/>
      <c r="AX55" s="199"/>
      <c r="AY55" s="199"/>
      <c r="AZ55" s="199"/>
      <c r="BA55" s="199"/>
      <c r="BB55" s="199"/>
      <c r="BC55" s="199"/>
      <c r="BD55" s="199"/>
      <c r="BE55" s="203"/>
      <c r="BI55">
        <f t="shared" si="0"/>
        <v>0</v>
      </c>
      <c r="BJ55">
        <f t="shared" si="1"/>
        <v>0</v>
      </c>
    </row>
    <row r="56" spans="2:62" ht="15" customHeight="1">
      <c r="B56" s="78" t="s">
        <v>82</v>
      </c>
      <c r="C56" s="199"/>
      <c r="D56" s="199"/>
      <c r="E56" s="199"/>
      <c r="F56" s="199"/>
      <c r="G56" s="199"/>
      <c r="H56" s="199"/>
      <c r="I56" s="199"/>
      <c r="J56" s="199"/>
      <c r="K56" s="199"/>
      <c r="L56" s="199"/>
      <c r="M56" s="199"/>
      <c r="N56" s="199"/>
      <c r="O56" s="199"/>
      <c r="P56" s="199"/>
      <c r="Q56" s="199"/>
      <c r="R56" s="199"/>
      <c r="S56" s="199"/>
      <c r="T56" s="199"/>
      <c r="U56" s="199"/>
      <c r="V56" s="199"/>
      <c r="W56" s="199"/>
      <c r="X56" s="199"/>
      <c r="Y56" s="199"/>
      <c r="Z56" s="199"/>
      <c r="AA56" s="199"/>
      <c r="AB56" s="199"/>
      <c r="AC56" s="199"/>
      <c r="AD56" s="199"/>
      <c r="AE56" s="199"/>
      <c r="AF56" s="199"/>
      <c r="AG56" s="199"/>
      <c r="AH56" s="199"/>
      <c r="AI56" s="199"/>
      <c r="AJ56" s="199"/>
      <c r="AK56" s="199"/>
      <c r="AL56" s="199"/>
      <c r="AM56" s="199"/>
      <c r="AN56" s="199"/>
      <c r="AO56" s="199"/>
      <c r="AP56" s="199"/>
      <c r="AQ56" s="199"/>
      <c r="AR56" s="199"/>
      <c r="AS56" s="199"/>
      <c r="AT56" s="199"/>
      <c r="AU56" s="199"/>
      <c r="AV56" s="199"/>
      <c r="AW56" s="199"/>
      <c r="AX56" s="199"/>
      <c r="AY56" s="199"/>
      <c r="AZ56" s="199"/>
      <c r="BA56" s="199"/>
      <c r="BB56" s="199"/>
      <c r="BC56" s="199"/>
      <c r="BD56" s="199"/>
      <c r="BE56" s="203"/>
      <c r="BI56">
        <f t="shared" si="0"/>
        <v>0</v>
      </c>
      <c r="BJ56">
        <f t="shared" si="1"/>
        <v>0</v>
      </c>
    </row>
    <row r="57" spans="2:62" ht="15" customHeight="1">
      <c r="B57" s="78" t="s">
        <v>83</v>
      </c>
      <c r="C57" s="199"/>
      <c r="D57" s="199"/>
      <c r="E57" s="199"/>
      <c r="F57" s="199"/>
      <c r="G57" s="199"/>
      <c r="H57" s="199"/>
      <c r="I57" s="199"/>
      <c r="J57" s="199"/>
      <c r="K57" s="199"/>
      <c r="L57" s="199"/>
      <c r="M57" s="199"/>
      <c r="N57" s="199"/>
      <c r="O57" s="199"/>
      <c r="P57" s="199"/>
      <c r="Q57" s="199"/>
      <c r="R57" s="199"/>
      <c r="S57" s="199"/>
      <c r="T57" s="199"/>
      <c r="U57" s="199"/>
      <c r="V57" s="199"/>
      <c r="W57" s="199"/>
      <c r="X57" s="199"/>
      <c r="Y57" s="199"/>
      <c r="Z57" s="199"/>
      <c r="AA57" s="199"/>
      <c r="AB57" s="199"/>
      <c r="AC57" s="199"/>
      <c r="AD57" s="199"/>
      <c r="AE57" s="199"/>
      <c r="AF57" s="199"/>
      <c r="AG57" s="199"/>
      <c r="AH57" s="199"/>
      <c r="AI57" s="199"/>
      <c r="AJ57" s="199"/>
      <c r="AK57" s="199"/>
      <c r="AL57" s="199"/>
      <c r="AM57" s="199"/>
      <c r="AN57" s="199"/>
      <c r="AO57" s="199"/>
      <c r="AP57" s="199"/>
      <c r="AQ57" s="199"/>
      <c r="AR57" s="199"/>
      <c r="AS57" s="199"/>
      <c r="AT57" s="199"/>
      <c r="AU57" s="199"/>
      <c r="AV57" s="199"/>
      <c r="AW57" s="199"/>
      <c r="AX57" s="199"/>
      <c r="AY57" s="199"/>
      <c r="AZ57" s="199"/>
      <c r="BA57" s="199"/>
      <c r="BB57" s="199"/>
      <c r="BC57" s="199"/>
      <c r="BD57" s="199"/>
      <c r="BE57" s="203"/>
      <c r="BI57">
        <f t="shared" si="0"/>
        <v>0</v>
      </c>
      <c r="BJ57">
        <f t="shared" si="1"/>
        <v>0</v>
      </c>
    </row>
    <row r="58" spans="2:62" ht="15" customHeight="1">
      <c r="B58" s="78" t="s">
        <v>84</v>
      </c>
      <c r="C58" s="199"/>
      <c r="D58" s="199"/>
      <c r="E58" s="199"/>
      <c r="F58" s="199"/>
      <c r="G58" s="199"/>
      <c r="H58" s="199"/>
      <c r="I58" s="199"/>
      <c r="J58" s="199"/>
      <c r="K58" s="199"/>
      <c r="L58" s="199"/>
      <c r="M58" s="199"/>
      <c r="N58" s="199"/>
      <c r="O58" s="199"/>
      <c r="P58" s="199"/>
      <c r="Q58" s="199"/>
      <c r="R58" s="199"/>
      <c r="S58" s="199"/>
      <c r="T58" s="199"/>
      <c r="U58" s="199"/>
      <c r="V58" s="199"/>
      <c r="W58" s="199"/>
      <c r="X58" s="199"/>
      <c r="Y58" s="199"/>
      <c r="Z58" s="199"/>
      <c r="AA58" s="199"/>
      <c r="AB58" s="199"/>
      <c r="AC58" s="199"/>
      <c r="AD58" s="199"/>
      <c r="AE58" s="199"/>
      <c r="AF58" s="199"/>
      <c r="AG58" s="199"/>
      <c r="AH58" s="199"/>
      <c r="AI58" s="199"/>
      <c r="AJ58" s="199"/>
      <c r="AK58" s="199"/>
      <c r="AL58" s="199"/>
      <c r="AM58" s="199"/>
      <c r="AN58" s="199"/>
      <c r="AO58" s="199"/>
      <c r="AP58" s="199"/>
      <c r="AQ58" s="199"/>
      <c r="AR58" s="199"/>
      <c r="AS58" s="199"/>
      <c r="AT58" s="199"/>
      <c r="AU58" s="199"/>
      <c r="AV58" s="199"/>
      <c r="AW58" s="199"/>
      <c r="AX58" s="199"/>
      <c r="AY58" s="199"/>
      <c r="AZ58" s="199"/>
      <c r="BA58" s="199"/>
      <c r="BB58" s="199"/>
      <c r="BC58" s="199"/>
      <c r="BD58" s="199"/>
      <c r="BE58" s="203"/>
      <c r="BI58">
        <f t="shared" si="0"/>
        <v>0</v>
      </c>
      <c r="BJ58">
        <f t="shared" si="1"/>
        <v>0</v>
      </c>
    </row>
    <row r="59" spans="2:62" ht="15" customHeight="1">
      <c r="B59" s="78" t="s">
        <v>85</v>
      </c>
      <c r="C59" s="199"/>
      <c r="D59" s="199"/>
      <c r="E59" s="199"/>
      <c r="F59" s="199"/>
      <c r="G59" s="199"/>
      <c r="H59" s="199"/>
      <c r="I59" s="199"/>
      <c r="J59" s="199"/>
      <c r="K59" s="199"/>
      <c r="L59" s="199"/>
      <c r="M59" s="199"/>
      <c r="N59" s="199"/>
      <c r="O59" s="199"/>
      <c r="P59" s="199"/>
      <c r="Q59" s="199"/>
      <c r="R59" s="199"/>
      <c r="S59" s="199"/>
      <c r="T59" s="199"/>
      <c r="U59" s="199"/>
      <c r="V59" s="199"/>
      <c r="W59" s="199"/>
      <c r="X59" s="199"/>
      <c r="Y59" s="199"/>
      <c r="Z59" s="199"/>
      <c r="AA59" s="199"/>
      <c r="AB59" s="199"/>
      <c r="AC59" s="199"/>
      <c r="AD59" s="199"/>
      <c r="AE59" s="199"/>
      <c r="AF59" s="199"/>
      <c r="AG59" s="199"/>
      <c r="AH59" s="199"/>
      <c r="AI59" s="199"/>
      <c r="AJ59" s="199"/>
      <c r="AK59" s="199"/>
      <c r="AL59" s="199"/>
      <c r="AM59" s="199"/>
      <c r="AN59" s="199"/>
      <c r="AO59" s="199"/>
      <c r="AP59" s="199"/>
      <c r="AQ59" s="199"/>
      <c r="AR59" s="199"/>
      <c r="AS59" s="199"/>
      <c r="AT59" s="199"/>
      <c r="AU59" s="199"/>
      <c r="AV59" s="199"/>
      <c r="AW59" s="199"/>
      <c r="AX59" s="199"/>
      <c r="AY59" s="199"/>
      <c r="AZ59" s="199"/>
      <c r="BA59" s="199"/>
      <c r="BB59" s="199"/>
      <c r="BC59" s="199"/>
      <c r="BD59" s="199"/>
      <c r="BE59" s="203"/>
      <c r="BI59">
        <f t="shared" si="0"/>
        <v>0</v>
      </c>
      <c r="BJ59">
        <f t="shared" si="1"/>
        <v>0</v>
      </c>
    </row>
    <row r="60" spans="2:62" ht="15" customHeight="1">
      <c r="B60" s="78" t="s">
        <v>86</v>
      </c>
      <c r="C60" s="199"/>
      <c r="D60" s="199"/>
      <c r="E60" s="199"/>
      <c r="F60" s="199"/>
      <c r="G60" s="199"/>
      <c r="H60" s="199"/>
      <c r="I60" s="199"/>
      <c r="J60" s="199"/>
      <c r="K60" s="199"/>
      <c r="L60" s="199"/>
      <c r="M60" s="199"/>
      <c r="N60" s="199"/>
      <c r="O60" s="199"/>
      <c r="P60" s="199"/>
      <c r="Q60" s="199"/>
      <c r="R60" s="199"/>
      <c r="S60" s="199"/>
      <c r="T60" s="199"/>
      <c r="U60" s="199"/>
      <c r="V60" s="199"/>
      <c r="W60" s="199"/>
      <c r="X60" s="199"/>
      <c r="Y60" s="199"/>
      <c r="Z60" s="199"/>
      <c r="AA60" s="199"/>
      <c r="AB60" s="199"/>
      <c r="AC60" s="199"/>
      <c r="AD60" s="199"/>
      <c r="AE60" s="199"/>
      <c r="AF60" s="199"/>
      <c r="AG60" s="199"/>
      <c r="AH60" s="199"/>
      <c r="AI60" s="199"/>
      <c r="AJ60" s="199"/>
      <c r="AK60" s="199"/>
      <c r="AL60" s="199"/>
      <c r="AM60" s="199"/>
      <c r="AN60" s="199"/>
      <c r="AO60" s="199"/>
      <c r="AP60" s="199"/>
      <c r="AQ60" s="199"/>
      <c r="AR60" s="199"/>
      <c r="AS60" s="199"/>
      <c r="AT60" s="199"/>
      <c r="AU60" s="199"/>
      <c r="AV60" s="199"/>
      <c r="AW60" s="199"/>
      <c r="AX60" s="199"/>
      <c r="AY60" s="199"/>
      <c r="AZ60" s="199"/>
      <c r="BA60" s="199"/>
      <c r="BB60" s="199"/>
      <c r="BC60" s="199"/>
      <c r="BD60" s="199"/>
      <c r="BE60" s="203"/>
      <c r="BI60">
        <f t="shared" si="0"/>
        <v>0</v>
      </c>
      <c r="BJ60">
        <f t="shared" si="1"/>
        <v>0</v>
      </c>
    </row>
    <row r="61" spans="2:62" ht="15" customHeight="1">
      <c r="B61" s="78" t="s">
        <v>87</v>
      </c>
      <c r="C61" s="199"/>
      <c r="D61" s="199"/>
      <c r="E61" s="199"/>
      <c r="F61" s="199"/>
      <c r="G61" s="199"/>
      <c r="H61" s="199"/>
      <c r="I61" s="199"/>
      <c r="J61" s="199"/>
      <c r="K61" s="199"/>
      <c r="L61" s="199"/>
      <c r="M61" s="199"/>
      <c r="N61" s="199"/>
      <c r="O61" s="199"/>
      <c r="P61" s="199"/>
      <c r="Q61" s="199"/>
      <c r="R61" s="199"/>
      <c r="S61" s="199"/>
      <c r="T61" s="199"/>
      <c r="U61" s="199"/>
      <c r="V61" s="199"/>
      <c r="W61" s="199"/>
      <c r="X61" s="199"/>
      <c r="Y61" s="199"/>
      <c r="Z61" s="199"/>
      <c r="AA61" s="199"/>
      <c r="AB61" s="199"/>
      <c r="AC61" s="199"/>
      <c r="AD61" s="199"/>
      <c r="AE61" s="199"/>
      <c r="AF61" s="199"/>
      <c r="AG61" s="199"/>
      <c r="AH61" s="199"/>
      <c r="AI61" s="199"/>
      <c r="AJ61" s="199"/>
      <c r="AK61" s="199"/>
      <c r="AL61" s="199"/>
      <c r="AM61" s="199"/>
      <c r="AN61" s="199"/>
      <c r="AO61" s="199"/>
      <c r="AP61" s="199"/>
      <c r="AQ61" s="199"/>
      <c r="AR61" s="199"/>
      <c r="AS61" s="199"/>
      <c r="AT61" s="199"/>
      <c r="AU61" s="199"/>
      <c r="AV61" s="199"/>
      <c r="AW61" s="199"/>
      <c r="AX61" s="199"/>
      <c r="AY61" s="199"/>
      <c r="AZ61" s="199"/>
      <c r="BA61" s="199"/>
      <c r="BB61" s="199"/>
      <c r="BC61" s="199"/>
      <c r="BD61" s="199"/>
      <c r="BE61" s="203"/>
      <c r="BI61">
        <f t="shared" si="0"/>
        <v>0</v>
      </c>
      <c r="BJ61">
        <f t="shared" si="1"/>
        <v>0</v>
      </c>
    </row>
    <row r="62" spans="2:62" ht="15" customHeight="1">
      <c r="B62" s="78" t="s">
        <v>88</v>
      </c>
      <c r="C62" s="199"/>
      <c r="D62" s="199"/>
      <c r="E62" s="199"/>
      <c r="F62" s="199"/>
      <c r="G62" s="199"/>
      <c r="H62" s="199"/>
      <c r="I62" s="199"/>
      <c r="J62" s="199"/>
      <c r="K62" s="199"/>
      <c r="L62" s="199"/>
      <c r="M62" s="199"/>
      <c r="N62" s="199"/>
      <c r="O62" s="199"/>
      <c r="P62" s="199"/>
      <c r="Q62" s="199"/>
      <c r="R62" s="199"/>
      <c r="S62" s="199"/>
      <c r="T62" s="199"/>
      <c r="U62" s="199"/>
      <c r="V62" s="199"/>
      <c r="W62" s="199"/>
      <c r="X62" s="199"/>
      <c r="Y62" s="199"/>
      <c r="Z62" s="199"/>
      <c r="AA62" s="199"/>
      <c r="AB62" s="199"/>
      <c r="AC62" s="199"/>
      <c r="AD62" s="199"/>
      <c r="AE62" s="199"/>
      <c r="AF62" s="199"/>
      <c r="AG62" s="199"/>
      <c r="AH62" s="199"/>
      <c r="AI62" s="199"/>
      <c r="AJ62" s="199"/>
      <c r="AK62" s="199"/>
      <c r="AL62" s="199"/>
      <c r="AM62" s="199"/>
      <c r="AN62" s="199"/>
      <c r="AO62" s="199"/>
      <c r="AP62" s="199"/>
      <c r="AQ62" s="199"/>
      <c r="AR62" s="199"/>
      <c r="AS62" s="199"/>
      <c r="AT62" s="199"/>
      <c r="AU62" s="199"/>
      <c r="AV62" s="199"/>
      <c r="AW62" s="199"/>
      <c r="AX62" s="199"/>
      <c r="AY62" s="199"/>
      <c r="AZ62" s="199"/>
      <c r="BA62" s="199"/>
      <c r="BB62" s="199"/>
      <c r="BC62" s="199"/>
      <c r="BD62" s="199"/>
      <c r="BE62" s="203"/>
      <c r="BI62">
        <f t="shared" si="0"/>
        <v>0</v>
      </c>
      <c r="BJ62">
        <f t="shared" si="1"/>
        <v>0</v>
      </c>
    </row>
    <row r="63" spans="2:62" ht="15" customHeight="1">
      <c r="B63" s="78" t="s">
        <v>89</v>
      </c>
      <c r="C63" s="199"/>
      <c r="D63" s="199"/>
      <c r="E63" s="199"/>
      <c r="F63" s="199"/>
      <c r="G63" s="199"/>
      <c r="H63" s="199"/>
      <c r="I63" s="199"/>
      <c r="J63" s="199"/>
      <c r="K63" s="199"/>
      <c r="L63" s="199"/>
      <c r="M63" s="199"/>
      <c r="N63" s="199"/>
      <c r="O63" s="199"/>
      <c r="P63" s="199"/>
      <c r="Q63" s="199"/>
      <c r="R63" s="199"/>
      <c r="S63" s="199"/>
      <c r="T63" s="199"/>
      <c r="U63" s="199"/>
      <c r="V63" s="199"/>
      <c r="W63" s="199"/>
      <c r="X63" s="199"/>
      <c r="Y63" s="199"/>
      <c r="Z63" s="199"/>
      <c r="AA63" s="199"/>
      <c r="AB63" s="199"/>
      <c r="AC63" s="199"/>
      <c r="AD63" s="199"/>
      <c r="AE63" s="199"/>
      <c r="AF63" s="199"/>
      <c r="AG63" s="199"/>
      <c r="AH63" s="199"/>
      <c r="AI63" s="199"/>
      <c r="AJ63" s="199"/>
      <c r="AK63" s="199"/>
      <c r="AL63" s="199"/>
      <c r="AM63" s="199"/>
      <c r="AN63" s="199"/>
      <c r="AO63" s="199"/>
      <c r="AP63" s="199"/>
      <c r="AQ63" s="199"/>
      <c r="AR63" s="199"/>
      <c r="AS63" s="199"/>
      <c r="AT63" s="199"/>
      <c r="AU63" s="199"/>
      <c r="AV63" s="199"/>
      <c r="AW63" s="199"/>
      <c r="AX63" s="199"/>
      <c r="AY63" s="199"/>
      <c r="AZ63" s="199"/>
      <c r="BA63" s="199"/>
      <c r="BB63" s="199"/>
      <c r="BC63" s="199"/>
      <c r="BD63" s="199"/>
      <c r="BE63" s="203"/>
      <c r="BI63">
        <f t="shared" si="0"/>
        <v>0</v>
      </c>
      <c r="BJ63">
        <f t="shared" si="1"/>
        <v>0</v>
      </c>
    </row>
    <row r="64" spans="2:62" ht="15" customHeight="1">
      <c r="B64" s="78" t="s">
        <v>90</v>
      </c>
      <c r="C64" s="199"/>
      <c r="D64" s="199"/>
      <c r="E64" s="199"/>
      <c r="F64" s="199"/>
      <c r="G64" s="199"/>
      <c r="H64" s="199"/>
      <c r="I64" s="199"/>
      <c r="J64" s="199"/>
      <c r="K64" s="199"/>
      <c r="L64" s="199"/>
      <c r="M64" s="199"/>
      <c r="N64" s="199"/>
      <c r="O64" s="199"/>
      <c r="P64" s="199"/>
      <c r="Q64" s="199"/>
      <c r="R64" s="199"/>
      <c r="S64" s="199"/>
      <c r="T64" s="199"/>
      <c r="U64" s="199"/>
      <c r="V64" s="199"/>
      <c r="W64" s="199"/>
      <c r="X64" s="199"/>
      <c r="Y64" s="199"/>
      <c r="Z64" s="199"/>
      <c r="AA64" s="199"/>
      <c r="AB64" s="199"/>
      <c r="AC64" s="199"/>
      <c r="AD64" s="199"/>
      <c r="AE64" s="199"/>
      <c r="AF64" s="199"/>
      <c r="AG64" s="199"/>
      <c r="AH64" s="199"/>
      <c r="AI64" s="199"/>
      <c r="AJ64" s="199"/>
      <c r="AK64" s="199"/>
      <c r="AL64" s="199"/>
      <c r="AM64" s="199"/>
      <c r="AN64" s="199"/>
      <c r="AO64" s="199"/>
      <c r="AP64" s="199"/>
      <c r="AQ64" s="199"/>
      <c r="AR64" s="199"/>
      <c r="AS64" s="199"/>
      <c r="AT64" s="199"/>
      <c r="AU64" s="199"/>
      <c r="AV64" s="199"/>
      <c r="AW64" s="199"/>
      <c r="AX64" s="199"/>
      <c r="AY64" s="199"/>
      <c r="AZ64" s="199"/>
      <c r="BA64" s="199"/>
      <c r="BB64" s="199"/>
      <c r="BC64" s="199"/>
      <c r="BD64" s="199"/>
      <c r="BE64" s="203"/>
      <c r="BI64">
        <f t="shared" si="0"/>
        <v>0</v>
      </c>
      <c r="BJ64">
        <f t="shared" si="1"/>
        <v>0</v>
      </c>
    </row>
    <row r="65" spans="2:62" ht="15" customHeight="1">
      <c r="B65" s="78" t="s">
        <v>91</v>
      </c>
      <c r="C65" s="199"/>
      <c r="D65" s="199"/>
      <c r="E65" s="199"/>
      <c r="F65" s="199"/>
      <c r="G65" s="199"/>
      <c r="H65" s="199"/>
      <c r="I65" s="199"/>
      <c r="J65" s="199"/>
      <c r="K65" s="199"/>
      <c r="L65" s="199"/>
      <c r="M65" s="199"/>
      <c r="N65" s="199"/>
      <c r="O65" s="199"/>
      <c r="P65" s="199"/>
      <c r="Q65" s="199"/>
      <c r="R65" s="199"/>
      <c r="S65" s="199"/>
      <c r="T65" s="199"/>
      <c r="U65" s="199"/>
      <c r="V65" s="199"/>
      <c r="W65" s="199"/>
      <c r="X65" s="199"/>
      <c r="Y65" s="199"/>
      <c r="Z65" s="199"/>
      <c r="AA65" s="199"/>
      <c r="AB65" s="199"/>
      <c r="AC65" s="199"/>
      <c r="AD65" s="199"/>
      <c r="AE65" s="199"/>
      <c r="AF65" s="199"/>
      <c r="AG65" s="199"/>
      <c r="AH65" s="199"/>
      <c r="AI65" s="199"/>
      <c r="AJ65" s="199"/>
      <c r="AK65" s="199"/>
      <c r="AL65" s="199"/>
      <c r="AM65" s="199"/>
      <c r="AN65" s="199"/>
      <c r="AO65" s="199"/>
      <c r="AP65" s="199"/>
      <c r="AQ65" s="199"/>
      <c r="AR65" s="199"/>
      <c r="AS65" s="199"/>
      <c r="AT65" s="199"/>
      <c r="AU65" s="199"/>
      <c r="AV65" s="199"/>
      <c r="AW65" s="199"/>
      <c r="AX65" s="199"/>
      <c r="AY65" s="199"/>
      <c r="AZ65" s="199"/>
      <c r="BA65" s="199"/>
      <c r="BB65" s="199"/>
      <c r="BC65" s="199"/>
      <c r="BD65" s="199"/>
      <c r="BE65" s="203"/>
      <c r="BI65">
        <f t="shared" si="0"/>
        <v>0</v>
      </c>
      <c r="BJ65">
        <f t="shared" si="1"/>
        <v>0</v>
      </c>
    </row>
    <row r="66" spans="2:62" ht="15" customHeight="1" thickBot="1">
      <c r="B66" s="79" t="s">
        <v>92</v>
      </c>
      <c r="C66" s="207"/>
      <c r="D66" s="207"/>
      <c r="E66" s="207"/>
      <c r="F66" s="207"/>
      <c r="G66" s="207"/>
      <c r="H66" s="207"/>
      <c r="I66" s="207"/>
      <c r="J66" s="207"/>
      <c r="K66" s="207"/>
      <c r="L66" s="207"/>
      <c r="M66" s="207"/>
      <c r="N66" s="207"/>
      <c r="O66" s="207"/>
      <c r="P66" s="207"/>
      <c r="Q66" s="207"/>
      <c r="R66" s="207"/>
      <c r="S66" s="207"/>
      <c r="T66" s="207"/>
      <c r="U66" s="207"/>
      <c r="V66" s="207"/>
      <c r="W66" s="207"/>
      <c r="X66" s="207"/>
      <c r="Y66" s="207"/>
      <c r="Z66" s="207"/>
      <c r="AA66" s="207"/>
      <c r="AB66" s="207"/>
      <c r="AC66" s="207"/>
      <c r="AD66" s="207"/>
      <c r="AE66" s="207"/>
      <c r="AF66" s="207"/>
      <c r="AG66" s="207"/>
      <c r="AH66" s="207"/>
      <c r="AI66" s="207"/>
      <c r="AJ66" s="207"/>
      <c r="AK66" s="207"/>
      <c r="AL66" s="207"/>
      <c r="AM66" s="207"/>
      <c r="AN66" s="207"/>
      <c r="AO66" s="207"/>
      <c r="AP66" s="207"/>
      <c r="AQ66" s="207"/>
      <c r="AR66" s="207"/>
      <c r="AS66" s="207"/>
      <c r="AT66" s="207"/>
      <c r="AU66" s="207"/>
      <c r="AV66" s="207"/>
      <c r="AW66" s="207"/>
      <c r="AX66" s="207"/>
      <c r="AY66" s="207"/>
      <c r="AZ66" s="207"/>
      <c r="BA66" s="207"/>
      <c r="BB66" s="207"/>
      <c r="BC66" s="207"/>
      <c r="BD66" s="207"/>
      <c r="BE66" s="208"/>
      <c r="BI66">
        <f t="shared" si="0"/>
        <v>0</v>
      </c>
      <c r="BJ66">
        <f t="shared" si="1"/>
        <v>0</v>
      </c>
    </row>
    <row r="67" spans="2:62">
      <c r="AB67" s="80"/>
      <c r="AC67" s="80"/>
      <c r="AD67" s="80"/>
      <c r="AE67" s="80"/>
      <c r="AF67" s="80"/>
      <c r="AG67" s="80"/>
      <c r="AH67" s="80"/>
      <c r="AI67" s="80"/>
      <c r="AJ67" s="80"/>
      <c r="AK67" s="80"/>
      <c r="AL67" s="80"/>
      <c r="AM67" s="80"/>
      <c r="AN67" s="80"/>
      <c r="AO67" s="80"/>
      <c r="AP67" s="80"/>
      <c r="AQ67" s="80"/>
      <c r="AR67" s="80"/>
      <c r="AS67" s="80"/>
      <c r="AT67" s="80"/>
      <c r="AU67" s="80"/>
      <c r="AV67" s="80"/>
      <c r="AW67" s="80"/>
      <c r="AX67" s="80"/>
      <c r="AY67" s="80"/>
      <c r="AZ67" s="80"/>
      <c r="BA67" s="80"/>
      <c r="BB67" s="80"/>
      <c r="BC67" s="80"/>
      <c r="BD67" s="80"/>
      <c r="BE67" s="80"/>
      <c r="BJ67">
        <f>+SUM(BJ32:BJ66)</f>
        <v>0</v>
      </c>
    </row>
    <row r="68" spans="2:62">
      <c r="B68" s="178" t="str">
        <f>IF(BJ67=0,"","Alerta: se selecciono OTRA en las columnas Tipo de fuente, favor de agregar su respectivo comentario (última columna).")</f>
        <v/>
      </c>
      <c r="C68" s="178"/>
      <c r="D68" s="178"/>
      <c r="E68" s="178"/>
      <c r="F68" s="178"/>
      <c r="G68" s="178"/>
      <c r="H68" s="178"/>
      <c r="I68" s="178"/>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row>
    <row r="69" spans="2:62">
      <c r="AB69" s="80"/>
      <c r="AC69" s="80"/>
      <c r="AD69" s="80"/>
      <c r="AE69" s="80"/>
      <c r="AF69" s="80"/>
      <c r="AG69" s="80"/>
      <c r="AH69" s="80"/>
      <c r="AI69" s="80"/>
      <c r="AJ69" s="80"/>
      <c r="AK69" s="80"/>
      <c r="AL69" s="80"/>
      <c r="AM69" s="80"/>
      <c r="AN69" s="80"/>
      <c r="AO69" s="80"/>
      <c r="AP69" s="80"/>
      <c r="AQ69" s="80"/>
      <c r="AR69" s="80"/>
      <c r="AS69" s="80"/>
      <c r="AT69" s="80"/>
      <c r="AU69" s="80"/>
      <c r="AV69" s="80"/>
      <c r="AW69" s="80"/>
      <c r="AX69" s="80"/>
      <c r="AY69" s="80"/>
      <c r="AZ69" s="80"/>
      <c r="BA69" s="80"/>
      <c r="BB69" s="80"/>
      <c r="BC69" s="80"/>
      <c r="BD69" s="80"/>
      <c r="BE69" s="80"/>
    </row>
    <row r="70" spans="2:62"/>
    <row r="71" spans="2:62"/>
    <row r="72" spans="2:62"/>
  </sheetData>
  <sheetProtection algorithmName="SHA-512" hashValue="C7zovFMVoEuhv8+p7S0hj2OabSe0RBM+bkkQciA2fFPl8ERmT2nwKcNQsaJdgtcqYgkMLv/LE2F9Jz6wb6JQ9w==" saltValue="/AdaEqCSdgm66zNPtwQcDg==" spinCount="100000" sheet="1" objects="1" scenarios="1"/>
  <mergeCells count="583">
    <mergeCell ref="AR66:AU66"/>
    <mergeCell ref="AV66:AY66"/>
    <mergeCell ref="AZ66:BE66"/>
    <mergeCell ref="V66:X66"/>
    <mergeCell ref="Y66:AA66"/>
    <mergeCell ref="AB66:AE66"/>
    <mergeCell ref="AF66:AI66"/>
    <mergeCell ref="AJ66:AM66"/>
    <mergeCell ref="AN66:AQ66"/>
    <mergeCell ref="C66:E66"/>
    <mergeCell ref="F66:H66"/>
    <mergeCell ref="I66:K66"/>
    <mergeCell ref="L66:N66"/>
    <mergeCell ref="O66:R66"/>
    <mergeCell ref="S66:U66"/>
    <mergeCell ref="AF65:AI65"/>
    <mergeCell ref="AJ65:AM65"/>
    <mergeCell ref="AN65:AQ65"/>
    <mergeCell ref="C65:E65"/>
    <mergeCell ref="F65:H65"/>
    <mergeCell ref="I65:K65"/>
    <mergeCell ref="L65:N65"/>
    <mergeCell ref="O65:R65"/>
    <mergeCell ref="S65:U65"/>
    <mergeCell ref="V65:X65"/>
    <mergeCell ref="Y65:AA65"/>
    <mergeCell ref="AB65:AE65"/>
    <mergeCell ref="AR65:AU65"/>
    <mergeCell ref="AV65:AY65"/>
    <mergeCell ref="AZ65:BE65"/>
    <mergeCell ref="AZ64:BE64"/>
    <mergeCell ref="AB64:AE64"/>
    <mergeCell ref="AF64:AI64"/>
    <mergeCell ref="AJ64:AM64"/>
    <mergeCell ref="AN64:AQ64"/>
    <mergeCell ref="AR64:AU64"/>
    <mergeCell ref="AV64:AY64"/>
    <mergeCell ref="O62:R62"/>
    <mergeCell ref="S62:U62"/>
    <mergeCell ref="AV63:AY63"/>
    <mergeCell ref="AZ63:BE63"/>
    <mergeCell ref="C64:E64"/>
    <mergeCell ref="F64:H64"/>
    <mergeCell ref="I64:K64"/>
    <mergeCell ref="L64:N64"/>
    <mergeCell ref="O64:R64"/>
    <mergeCell ref="S64:U64"/>
    <mergeCell ref="V64:X64"/>
    <mergeCell ref="Y64:AA64"/>
    <mergeCell ref="Y63:AA63"/>
    <mergeCell ref="AB63:AE63"/>
    <mergeCell ref="AF63:AI63"/>
    <mergeCell ref="AJ63:AM63"/>
    <mergeCell ref="AN63:AQ63"/>
    <mergeCell ref="AR63:AU63"/>
    <mergeCell ref="I60:K60"/>
    <mergeCell ref="L60:N60"/>
    <mergeCell ref="O60:R60"/>
    <mergeCell ref="S60:U60"/>
    <mergeCell ref="AR62:AU62"/>
    <mergeCell ref="AV62:AY62"/>
    <mergeCell ref="AZ62:BE62"/>
    <mergeCell ref="C63:E63"/>
    <mergeCell ref="F63:H63"/>
    <mergeCell ref="I63:K63"/>
    <mergeCell ref="L63:N63"/>
    <mergeCell ref="O63:R63"/>
    <mergeCell ref="S63:U63"/>
    <mergeCell ref="V63:X63"/>
    <mergeCell ref="V62:X62"/>
    <mergeCell ref="Y62:AA62"/>
    <mergeCell ref="AB62:AE62"/>
    <mergeCell ref="AF62:AI62"/>
    <mergeCell ref="AJ62:AM62"/>
    <mergeCell ref="AN62:AQ62"/>
    <mergeCell ref="C62:E62"/>
    <mergeCell ref="F62:H62"/>
    <mergeCell ref="I62:K62"/>
    <mergeCell ref="L62:N62"/>
    <mergeCell ref="AF61:AI61"/>
    <mergeCell ref="AJ61:AM61"/>
    <mergeCell ref="AN61:AQ61"/>
    <mergeCell ref="AR61:AU61"/>
    <mergeCell ref="AV61:AY61"/>
    <mergeCell ref="AZ61:BE61"/>
    <mergeCell ref="AZ60:BE60"/>
    <mergeCell ref="C61:E61"/>
    <mergeCell ref="F61:H61"/>
    <mergeCell ref="I61:K61"/>
    <mergeCell ref="L61:N61"/>
    <mergeCell ref="O61:R61"/>
    <mergeCell ref="S61:U61"/>
    <mergeCell ref="V61:X61"/>
    <mergeCell ref="Y61:AA61"/>
    <mergeCell ref="AB61:AE61"/>
    <mergeCell ref="AB60:AE60"/>
    <mergeCell ref="AF60:AI60"/>
    <mergeCell ref="AJ60:AM60"/>
    <mergeCell ref="AN60:AQ60"/>
    <mergeCell ref="AR60:AU60"/>
    <mergeCell ref="AV60:AY60"/>
    <mergeCell ref="C60:E60"/>
    <mergeCell ref="F60:H60"/>
    <mergeCell ref="C58:E58"/>
    <mergeCell ref="F58:H58"/>
    <mergeCell ref="I58:K58"/>
    <mergeCell ref="L58:N58"/>
    <mergeCell ref="O58:R58"/>
    <mergeCell ref="AB59:AE59"/>
    <mergeCell ref="AF59:AI59"/>
    <mergeCell ref="AJ59:AM59"/>
    <mergeCell ref="AN59:AQ59"/>
    <mergeCell ref="AN56:AQ56"/>
    <mergeCell ref="AR56:AU56"/>
    <mergeCell ref="AV56:AY56"/>
    <mergeCell ref="C56:E56"/>
    <mergeCell ref="F56:H56"/>
    <mergeCell ref="I56:K56"/>
    <mergeCell ref="V60:X60"/>
    <mergeCell ref="Y60:AA60"/>
    <mergeCell ref="Y59:AA59"/>
    <mergeCell ref="AR58:AU58"/>
    <mergeCell ref="AV58:AY58"/>
    <mergeCell ref="C59:E59"/>
    <mergeCell ref="F59:H59"/>
    <mergeCell ref="I59:K59"/>
    <mergeCell ref="L59:N59"/>
    <mergeCell ref="O59:R59"/>
    <mergeCell ref="S59:U59"/>
    <mergeCell ref="V59:X59"/>
    <mergeCell ref="V58:X58"/>
    <mergeCell ref="Y58:AA58"/>
    <mergeCell ref="AB58:AE58"/>
    <mergeCell ref="AF58:AI58"/>
    <mergeCell ref="AJ58:AM58"/>
    <mergeCell ref="AN58:AQ58"/>
    <mergeCell ref="C57:E57"/>
    <mergeCell ref="F57:H57"/>
    <mergeCell ref="I57:K57"/>
    <mergeCell ref="L57:N57"/>
    <mergeCell ref="O57:R57"/>
    <mergeCell ref="S57:U57"/>
    <mergeCell ref="V57:X57"/>
    <mergeCell ref="Y57:AA57"/>
    <mergeCell ref="AB57:AE57"/>
    <mergeCell ref="AF57:AI57"/>
    <mergeCell ref="AJ57:AM57"/>
    <mergeCell ref="AN57:AQ57"/>
    <mergeCell ref="AR57:AU57"/>
    <mergeCell ref="S58:U58"/>
    <mergeCell ref="AV59:AY59"/>
    <mergeCell ref="AZ59:BE59"/>
    <mergeCell ref="AV57:AY57"/>
    <mergeCell ref="AZ57:BE57"/>
    <mergeCell ref="AZ58:BE58"/>
    <mergeCell ref="AR59:AU59"/>
    <mergeCell ref="L56:N56"/>
    <mergeCell ref="O56:R56"/>
    <mergeCell ref="S56:U56"/>
    <mergeCell ref="V56:X56"/>
    <mergeCell ref="Y56:AA56"/>
    <mergeCell ref="Y55:AA55"/>
    <mergeCell ref="AR54:AU54"/>
    <mergeCell ref="AV54:AY54"/>
    <mergeCell ref="AZ54:BE54"/>
    <mergeCell ref="AB54:AE54"/>
    <mergeCell ref="AF54:AI54"/>
    <mergeCell ref="AJ54:AM54"/>
    <mergeCell ref="AN54:AQ54"/>
    <mergeCell ref="AV55:AY55"/>
    <mergeCell ref="AZ55:BE55"/>
    <mergeCell ref="AB55:AE55"/>
    <mergeCell ref="AF55:AI55"/>
    <mergeCell ref="AJ55:AM55"/>
    <mergeCell ref="AN55:AQ55"/>
    <mergeCell ref="AR55:AU55"/>
    <mergeCell ref="AZ56:BE56"/>
    <mergeCell ref="AB56:AE56"/>
    <mergeCell ref="AF56:AI56"/>
    <mergeCell ref="AJ56:AM56"/>
    <mergeCell ref="V55:X55"/>
    <mergeCell ref="V54:X54"/>
    <mergeCell ref="Y54:AA54"/>
    <mergeCell ref="C54:E54"/>
    <mergeCell ref="F54:H54"/>
    <mergeCell ref="I54:K54"/>
    <mergeCell ref="L54:N54"/>
    <mergeCell ref="O54:R54"/>
    <mergeCell ref="S54:U54"/>
    <mergeCell ref="I52:K52"/>
    <mergeCell ref="L52:N52"/>
    <mergeCell ref="O52:R52"/>
    <mergeCell ref="S52:U52"/>
    <mergeCell ref="C55:E55"/>
    <mergeCell ref="F55:H55"/>
    <mergeCell ref="I55:K55"/>
    <mergeCell ref="L55:N55"/>
    <mergeCell ref="O55:R55"/>
    <mergeCell ref="S55:U55"/>
    <mergeCell ref="AF53:AI53"/>
    <mergeCell ref="AJ53:AM53"/>
    <mergeCell ref="AN53:AQ53"/>
    <mergeCell ref="AR53:AU53"/>
    <mergeCell ref="AV53:AY53"/>
    <mergeCell ref="AZ53:BE53"/>
    <mergeCell ref="AZ52:BE52"/>
    <mergeCell ref="C53:E53"/>
    <mergeCell ref="F53:H53"/>
    <mergeCell ref="I53:K53"/>
    <mergeCell ref="L53:N53"/>
    <mergeCell ref="O53:R53"/>
    <mergeCell ref="S53:U53"/>
    <mergeCell ref="V53:X53"/>
    <mergeCell ref="Y53:AA53"/>
    <mergeCell ref="AB53:AE53"/>
    <mergeCell ref="AB52:AE52"/>
    <mergeCell ref="AF52:AI52"/>
    <mergeCell ref="AJ52:AM52"/>
    <mergeCell ref="AN52:AQ52"/>
    <mergeCell ref="AR52:AU52"/>
    <mergeCell ref="AV52:AY52"/>
    <mergeCell ref="C52:E52"/>
    <mergeCell ref="F52:H52"/>
    <mergeCell ref="C50:E50"/>
    <mergeCell ref="F50:H50"/>
    <mergeCell ref="I50:K50"/>
    <mergeCell ref="L50:N50"/>
    <mergeCell ref="O50:R50"/>
    <mergeCell ref="AB51:AE51"/>
    <mergeCell ref="AF51:AI51"/>
    <mergeCell ref="AJ51:AM51"/>
    <mergeCell ref="AN51:AQ51"/>
    <mergeCell ref="AN48:AQ48"/>
    <mergeCell ref="AR48:AU48"/>
    <mergeCell ref="AV48:AY48"/>
    <mergeCell ref="C48:E48"/>
    <mergeCell ref="F48:H48"/>
    <mergeCell ref="I48:K48"/>
    <mergeCell ref="V52:X52"/>
    <mergeCell ref="Y52:AA52"/>
    <mergeCell ref="Y51:AA51"/>
    <mergeCell ref="AR50:AU50"/>
    <mergeCell ref="AV50:AY50"/>
    <mergeCell ref="C51:E51"/>
    <mergeCell ref="F51:H51"/>
    <mergeCell ref="I51:K51"/>
    <mergeCell ref="L51:N51"/>
    <mergeCell ref="O51:R51"/>
    <mergeCell ref="S51:U51"/>
    <mergeCell ref="V51:X51"/>
    <mergeCell ref="V50:X50"/>
    <mergeCell ref="Y50:AA50"/>
    <mergeCell ref="AB50:AE50"/>
    <mergeCell ref="AF50:AI50"/>
    <mergeCell ref="AJ50:AM50"/>
    <mergeCell ref="AN50:AQ50"/>
    <mergeCell ref="C49:E49"/>
    <mergeCell ref="F49:H49"/>
    <mergeCell ref="I49:K49"/>
    <mergeCell ref="L49:N49"/>
    <mergeCell ref="O49:R49"/>
    <mergeCell ref="S49:U49"/>
    <mergeCell ref="V49:X49"/>
    <mergeCell ref="Y49:AA49"/>
    <mergeCell ref="AB49:AE49"/>
    <mergeCell ref="AF49:AI49"/>
    <mergeCell ref="AJ49:AM49"/>
    <mergeCell ref="AN49:AQ49"/>
    <mergeCell ref="AR49:AU49"/>
    <mergeCell ref="S50:U50"/>
    <mergeCell ref="AV51:AY51"/>
    <mergeCell ref="AZ51:BE51"/>
    <mergeCell ref="AV49:AY49"/>
    <mergeCell ref="AZ49:BE49"/>
    <mergeCell ref="AZ50:BE50"/>
    <mergeCell ref="AR51:AU51"/>
    <mergeCell ref="L48:N48"/>
    <mergeCell ref="O48:R48"/>
    <mergeCell ref="S48:U48"/>
    <mergeCell ref="V48:X48"/>
    <mergeCell ref="Y48:AA48"/>
    <mergeCell ref="Y47:AA47"/>
    <mergeCell ref="AR46:AU46"/>
    <mergeCell ref="AV46:AY46"/>
    <mergeCell ref="AZ46:BE46"/>
    <mergeCell ref="AB46:AE46"/>
    <mergeCell ref="AF46:AI46"/>
    <mergeCell ref="AJ46:AM46"/>
    <mergeCell ref="AN46:AQ46"/>
    <mergeCell ref="AV47:AY47"/>
    <mergeCell ref="AZ47:BE47"/>
    <mergeCell ref="AB47:AE47"/>
    <mergeCell ref="AF47:AI47"/>
    <mergeCell ref="AJ47:AM47"/>
    <mergeCell ref="AN47:AQ47"/>
    <mergeCell ref="AR47:AU47"/>
    <mergeCell ref="AZ48:BE48"/>
    <mergeCell ref="AB48:AE48"/>
    <mergeCell ref="AF48:AI48"/>
    <mergeCell ref="AJ48:AM48"/>
    <mergeCell ref="V47:X47"/>
    <mergeCell ref="V46:X46"/>
    <mergeCell ref="Y46:AA46"/>
    <mergeCell ref="C46:E46"/>
    <mergeCell ref="F46:H46"/>
    <mergeCell ref="I46:K46"/>
    <mergeCell ref="L46:N46"/>
    <mergeCell ref="O46:R46"/>
    <mergeCell ref="S46:U46"/>
    <mergeCell ref="I44:K44"/>
    <mergeCell ref="L44:N44"/>
    <mergeCell ref="O44:R44"/>
    <mergeCell ref="S44:U44"/>
    <mergeCell ref="C47:E47"/>
    <mergeCell ref="F47:H47"/>
    <mergeCell ref="I47:K47"/>
    <mergeCell ref="L47:N47"/>
    <mergeCell ref="O47:R47"/>
    <mergeCell ref="S47:U47"/>
    <mergeCell ref="AF45:AI45"/>
    <mergeCell ref="AJ45:AM45"/>
    <mergeCell ref="AN45:AQ45"/>
    <mergeCell ref="AR45:AU45"/>
    <mergeCell ref="AV45:AY45"/>
    <mergeCell ref="AZ45:BE45"/>
    <mergeCell ref="AZ44:BE44"/>
    <mergeCell ref="C45:E45"/>
    <mergeCell ref="F45:H45"/>
    <mergeCell ref="I45:K45"/>
    <mergeCell ref="L45:N45"/>
    <mergeCell ref="O45:R45"/>
    <mergeCell ref="S45:U45"/>
    <mergeCell ref="V45:X45"/>
    <mergeCell ref="Y45:AA45"/>
    <mergeCell ref="AB45:AE45"/>
    <mergeCell ref="AB44:AE44"/>
    <mergeCell ref="AF44:AI44"/>
    <mergeCell ref="AJ44:AM44"/>
    <mergeCell ref="AN44:AQ44"/>
    <mergeCell ref="AR44:AU44"/>
    <mergeCell ref="AV44:AY44"/>
    <mergeCell ref="C44:E44"/>
    <mergeCell ref="F44:H44"/>
    <mergeCell ref="C42:E42"/>
    <mergeCell ref="F42:H42"/>
    <mergeCell ref="I42:K42"/>
    <mergeCell ref="L42:N42"/>
    <mergeCell ref="O42:R42"/>
    <mergeCell ref="AB43:AE43"/>
    <mergeCell ref="AF43:AI43"/>
    <mergeCell ref="AJ43:AM43"/>
    <mergeCell ref="AN43:AQ43"/>
    <mergeCell ref="AN40:AQ40"/>
    <mergeCell ref="AR40:AU40"/>
    <mergeCell ref="AV40:AY40"/>
    <mergeCell ref="C40:E40"/>
    <mergeCell ref="F40:H40"/>
    <mergeCell ref="I40:K40"/>
    <mergeCell ref="V44:X44"/>
    <mergeCell ref="Y44:AA44"/>
    <mergeCell ref="Y43:AA43"/>
    <mergeCell ref="AR42:AU42"/>
    <mergeCell ref="AV42:AY42"/>
    <mergeCell ref="C43:E43"/>
    <mergeCell ref="F43:H43"/>
    <mergeCell ref="I43:K43"/>
    <mergeCell ref="L43:N43"/>
    <mergeCell ref="O43:R43"/>
    <mergeCell ref="S43:U43"/>
    <mergeCell ref="V43:X43"/>
    <mergeCell ref="V42:X42"/>
    <mergeCell ref="Y42:AA42"/>
    <mergeCell ref="AB42:AE42"/>
    <mergeCell ref="AF42:AI42"/>
    <mergeCell ref="AJ42:AM42"/>
    <mergeCell ref="AN42:AQ42"/>
    <mergeCell ref="C41:E41"/>
    <mergeCell ref="F41:H41"/>
    <mergeCell ref="I41:K41"/>
    <mergeCell ref="L41:N41"/>
    <mergeCell ref="O41:R41"/>
    <mergeCell ref="S41:U41"/>
    <mergeCell ref="V41:X41"/>
    <mergeCell ref="Y41:AA41"/>
    <mergeCell ref="AB41:AE41"/>
    <mergeCell ref="AF41:AI41"/>
    <mergeCell ref="AJ41:AM41"/>
    <mergeCell ref="AN41:AQ41"/>
    <mergeCell ref="AR41:AU41"/>
    <mergeCell ref="S42:U42"/>
    <mergeCell ref="AV43:AY43"/>
    <mergeCell ref="AZ43:BE43"/>
    <mergeCell ref="AV41:AY41"/>
    <mergeCell ref="AZ41:BE41"/>
    <mergeCell ref="AZ42:BE42"/>
    <mergeCell ref="AR43:AU43"/>
    <mergeCell ref="L40:N40"/>
    <mergeCell ref="O40:R40"/>
    <mergeCell ref="S40:U40"/>
    <mergeCell ref="V40:X40"/>
    <mergeCell ref="Y40:AA40"/>
    <mergeCell ref="Y39:AA39"/>
    <mergeCell ref="AR38:AU38"/>
    <mergeCell ref="AV38:AY38"/>
    <mergeCell ref="AZ38:BE38"/>
    <mergeCell ref="AB38:AE38"/>
    <mergeCell ref="AF38:AI38"/>
    <mergeCell ref="AJ38:AM38"/>
    <mergeCell ref="AN38:AQ38"/>
    <mergeCell ref="AV39:AY39"/>
    <mergeCell ref="AZ39:BE39"/>
    <mergeCell ref="AB39:AE39"/>
    <mergeCell ref="AF39:AI39"/>
    <mergeCell ref="AJ39:AM39"/>
    <mergeCell ref="AN39:AQ39"/>
    <mergeCell ref="AR39:AU39"/>
    <mergeCell ref="AZ40:BE40"/>
    <mergeCell ref="AB40:AE40"/>
    <mergeCell ref="AF40:AI40"/>
    <mergeCell ref="AJ40:AM40"/>
    <mergeCell ref="V39:X39"/>
    <mergeCell ref="V38:X38"/>
    <mergeCell ref="Y38:AA38"/>
    <mergeCell ref="C38:E38"/>
    <mergeCell ref="F38:H38"/>
    <mergeCell ref="I38:K38"/>
    <mergeCell ref="L38:N38"/>
    <mergeCell ref="O38:R38"/>
    <mergeCell ref="S38:U38"/>
    <mergeCell ref="I36:K36"/>
    <mergeCell ref="L36:N36"/>
    <mergeCell ref="O36:R36"/>
    <mergeCell ref="S36:U36"/>
    <mergeCell ref="C39:E39"/>
    <mergeCell ref="F39:H39"/>
    <mergeCell ref="I39:K39"/>
    <mergeCell ref="L39:N39"/>
    <mergeCell ref="O39:R39"/>
    <mergeCell ref="S39:U39"/>
    <mergeCell ref="AF37:AI37"/>
    <mergeCell ref="AJ37:AM37"/>
    <mergeCell ref="AN37:AQ37"/>
    <mergeCell ref="AR37:AU37"/>
    <mergeCell ref="AV37:AY37"/>
    <mergeCell ref="AZ37:BE37"/>
    <mergeCell ref="AZ36:BE36"/>
    <mergeCell ref="C37:E37"/>
    <mergeCell ref="F37:H37"/>
    <mergeCell ref="I37:K37"/>
    <mergeCell ref="L37:N37"/>
    <mergeCell ref="O37:R37"/>
    <mergeCell ref="S37:U37"/>
    <mergeCell ref="V37:X37"/>
    <mergeCell ref="Y37:AA37"/>
    <mergeCell ref="AB37:AE37"/>
    <mergeCell ref="AB36:AE36"/>
    <mergeCell ref="AF36:AI36"/>
    <mergeCell ref="AJ36:AM36"/>
    <mergeCell ref="AN36:AQ36"/>
    <mergeCell ref="AR36:AU36"/>
    <mergeCell ref="AV36:AY36"/>
    <mergeCell ref="C36:E36"/>
    <mergeCell ref="F36:H36"/>
    <mergeCell ref="V36:X36"/>
    <mergeCell ref="Y36:AA36"/>
    <mergeCell ref="Y35:AA35"/>
    <mergeCell ref="AR34:AU34"/>
    <mergeCell ref="AV34:AY34"/>
    <mergeCell ref="AZ34:BE34"/>
    <mergeCell ref="C35:E35"/>
    <mergeCell ref="F35:H35"/>
    <mergeCell ref="I35:K35"/>
    <mergeCell ref="L35:N35"/>
    <mergeCell ref="O35:R35"/>
    <mergeCell ref="S35:U35"/>
    <mergeCell ref="V35:X35"/>
    <mergeCell ref="V34:X34"/>
    <mergeCell ref="Y34:AA34"/>
    <mergeCell ref="AB34:AE34"/>
    <mergeCell ref="AF34:AI34"/>
    <mergeCell ref="AJ34:AM34"/>
    <mergeCell ref="AN34:AQ34"/>
    <mergeCell ref="C34:E34"/>
    <mergeCell ref="F34:H34"/>
    <mergeCell ref="I34:K34"/>
    <mergeCell ref="L34:N34"/>
    <mergeCell ref="O34:R34"/>
    <mergeCell ref="AB32:AE32"/>
    <mergeCell ref="AF32:AI32"/>
    <mergeCell ref="AJ32:AM32"/>
    <mergeCell ref="AN32:AQ32"/>
    <mergeCell ref="AR32:AU32"/>
    <mergeCell ref="AV32:AY32"/>
    <mergeCell ref="S34:U34"/>
    <mergeCell ref="AV35:AY35"/>
    <mergeCell ref="AZ35:BE35"/>
    <mergeCell ref="AF33:AI33"/>
    <mergeCell ref="AJ33:AM33"/>
    <mergeCell ref="AN33:AQ33"/>
    <mergeCell ref="AR33:AU33"/>
    <mergeCell ref="AV33:AY33"/>
    <mergeCell ref="AZ33:BE33"/>
    <mergeCell ref="AB35:AE35"/>
    <mergeCell ref="AF35:AI35"/>
    <mergeCell ref="AJ35:AM35"/>
    <mergeCell ref="AN35:AQ35"/>
    <mergeCell ref="AR35:AU35"/>
    <mergeCell ref="C33:E33"/>
    <mergeCell ref="F33:H33"/>
    <mergeCell ref="I33:K33"/>
    <mergeCell ref="L33:N33"/>
    <mergeCell ref="O33:R33"/>
    <mergeCell ref="S33:U33"/>
    <mergeCell ref="V33:X33"/>
    <mergeCell ref="Y33:AA33"/>
    <mergeCell ref="AB33:AE33"/>
    <mergeCell ref="AV31:AY31"/>
    <mergeCell ref="AZ31:BE31"/>
    <mergeCell ref="C32:E32"/>
    <mergeCell ref="F32:H32"/>
    <mergeCell ref="I32:K32"/>
    <mergeCell ref="L32:N32"/>
    <mergeCell ref="O32:R32"/>
    <mergeCell ref="S32:U32"/>
    <mergeCell ref="V32:X32"/>
    <mergeCell ref="Y32:AA32"/>
    <mergeCell ref="Y31:AA31"/>
    <mergeCell ref="AB31:AE31"/>
    <mergeCell ref="AF31:AI31"/>
    <mergeCell ref="AJ31:AM31"/>
    <mergeCell ref="AN31:AQ31"/>
    <mergeCell ref="AR31:AU31"/>
    <mergeCell ref="C31:E31"/>
    <mergeCell ref="F31:H31"/>
    <mergeCell ref="I31:K31"/>
    <mergeCell ref="L31:N31"/>
    <mergeCell ref="O31:R31"/>
    <mergeCell ref="S31:U31"/>
    <mergeCell ref="V31:X31"/>
    <mergeCell ref="AZ32:BE32"/>
    <mergeCell ref="C26:BE26"/>
    <mergeCell ref="B28:B30"/>
    <mergeCell ref="C28:E30"/>
    <mergeCell ref="F28:H30"/>
    <mergeCell ref="I28:K30"/>
    <mergeCell ref="L28:N30"/>
    <mergeCell ref="O28:R30"/>
    <mergeCell ref="S28:U30"/>
    <mergeCell ref="AN30:AQ30"/>
    <mergeCell ref="AR30:AU30"/>
    <mergeCell ref="AV30:AY30"/>
    <mergeCell ref="AB28:BE28"/>
    <mergeCell ref="AB29:AI29"/>
    <mergeCell ref="AJ29:AQ29"/>
    <mergeCell ref="AR29:AY29"/>
    <mergeCell ref="AZ29:BE30"/>
    <mergeCell ref="AB30:AE30"/>
    <mergeCell ref="AF30:AI30"/>
    <mergeCell ref="AJ30:AM30"/>
    <mergeCell ref="B68:BE68"/>
    <mergeCell ref="B1:BE1"/>
    <mergeCell ref="B3:BE3"/>
    <mergeCell ref="B5:BE5"/>
    <mergeCell ref="B7:BE7"/>
    <mergeCell ref="BB9:BE9"/>
    <mergeCell ref="B10:L10"/>
    <mergeCell ref="N10:O10"/>
    <mergeCell ref="C18:BE18"/>
    <mergeCell ref="C19:BE19"/>
    <mergeCell ref="C20:BE20"/>
    <mergeCell ref="C21:BE21"/>
    <mergeCell ref="D22:BE22"/>
    <mergeCell ref="D23:BE23"/>
    <mergeCell ref="B12:BE12"/>
    <mergeCell ref="B13:BE13"/>
    <mergeCell ref="C14:BE14"/>
    <mergeCell ref="C15:BE15"/>
    <mergeCell ref="C16:BE16"/>
    <mergeCell ref="C17:BE17"/>
    <mergeCell ref="V28:X30"/>
    <mergeCell ref="Y28:AA30"/>
    <mergeCell ref="D24:BE24"/>
    <mergeCell ref="E25:BE25"/>
  </mergeCells>
  <dataValidations count="1">
    <dataValidation type="list" allowBlank="1" showInputMessage="1" showErrorMessage="1" sqref="AF31:AI66 AV31:AY66 AN31:AQ66" xr:uid="{7EBE9821-2FFC-41EE-90A5-91FA771A9EB9}">
      <formula1>$BH$32:$BH$41</formula1>
    </dataValidation>
  </dataValidations>
  <hyperlinks>
    <hyperlink ref="BB9:BE9" location="Índice!B15" display="Índice" xr:uid="{FC785C23-2417-447C-A285-870CB4421396}"/>
    <hyperlink ref="V31" r:id="rId1" xr:uid="{2F66CC2B-6CCB-45EC-933E-18ECE57ECA7D}"/>
  </hyperlinks>
  <printOptions horizontalCentered="1" verticalCentered="1"/>
  <pageMargins left="0.70866141732283472" right="0.70866141732283472" top="0.74803149606299213" bottom="0.74803149606299213" header="0.31496062992125984" footer="0.31496062992125984"/>
  <pageSetup scale="75" orientation="portrait" r:id="rId2"/>
  <headerFooter>
    <oddHeader>&amp;CMódulo 1 Sección III
Participantes</oddHeader>
    <oddFooter>&amp;LCenso Nacional de Gobiernos Estatales 2023&amp;R&amp;P de &amp;N</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46B35-B65D-4868-973E-F7373582F13D}">
  <dimension ref="A1:CL1117"/>
  <sheetViews>
    <sheetView showGridLines="0" tabSelected="1" zoomScaleNormal="100" zoomScaleSheetLayoutView="100" workbookViewId="0">
      <selection activeCell="AA7" sqref="AA7:AD7"/>
    </sheetView>
  </sheetViews>
  <sheetFormatPr baseColWidth="10" defaultColWidth="0" defaultRowHeight="0" customHeight="1" zeroHeight="1"/>
  <cols>
    <col min="1" max="1" width="5.7109375" style="42" customWidth="1"/>
    <col min="2" max="30" width="3.7109375" style="42" customWidth="1"/>
    <col min="31" max="31" width="5.7109375" style="42" customWidth="1"/>
    <col min="32" max="32" width="3.7109375" style="139" hidden="1"/>
    <col min="33" max="38" width="3.7109375" style="42" hidden="1"/>
    <col min="39" max="39" width="6.5703125" style="42" hidden="1"/>
    <col min="40" max="40" width="3.7109375" style="42" hidden="1"/>
    <col min="41" max="41" width="6.5703125" style="42" hidden="1"/>
    <col min="42" max="42" width="5" style="42" hidden="1"/>
    <col min="43" max="43" width="6.5703125" style="42" hidden="1"/>
    <col min="44" max="44" width="5" style="42" hidden="1"/>
    <col min="45" max="16384" width="3.7109375" style="42" hidden="1"/>
  </cols>
  <sheetData>
    <row r="1" spans="2:37" ht="173.25" customHeight="1">
      <c r="B1" s="142" t="s">
        <v>0</v>
      </c>
      <c r="C1" s="143"/>
      <c r="D1" s="143"/>
      <c r="E1" s="143"/>
      <c r="F1" s="143"/>
      <c r="G1" s="143"/>
      <c r="H1" s="143"/>
      <c r="I1" s="143"/>
      <c r="J1" s="143"/>
      <c r="K1" s="143"/>
      <c r="L1" s="143"/>
      <c r="M1" s="143"/>
      <c r="N1" s="143"/>
      <c r="O1" s="143"/>
      <c r="P1" s="143"/>
      <c r="Q1" s="143"/>
      <c r="R1" s="143"/>
      <c r="S1" s="143"/>
      <c r="T1" s="143"/>
      <c r="U1" s="143"/>
      <c r="V1" s="143"/>
      <c r="W1" s="143"/>
      <c r="X1" s="143"/>
      <c r="Y1" s="143"/>
      <c r="Z1" s="143"/>
      <c r="AA1" s="143"/>
      <c r="AB1" s="143"/>
      <c r="AC1" s="143"/>
      <c r="AD1" s="143"/>
      <c r="AG1"/>
      <c r="AH1"/>
      <c r="AI1"/>
      <c r="AJ1"/>
      <c r="AK1"/>
    </row>
    <row r="2" spans="2:37" ht="15" customHeight="1">
      <c r="B2" s="1"/>
      <c r="C2" s="1"/>
      <c r="D2" s="1"/>
      <c r="E2" s="1"/>
      <c r="F2" s="1"/>
      <c r="G2" s="1"/>
      <c r="H2" s="1"/>
      <c r="I2" s="1"/>
      <c r="J2" s="1"/>
      <c r="K2" s="1"/>
      <c r="L2" s="1"/>
      <c r="M2" s="1"/>
      <c r="N2" s="1"/>
      <c r="O2" s="1"/>
      <c r="P2" s="1"/>
      <c r="Q2" s="1"/>
      <c r="R2" s="1"/>
      <c r="S2" s="1"/>
      <c r="T2" s="1"/>
      <c r="U2" s="1"/>
      <c r="V2" s="1"/>
      <c r="W2" s="1"/>
      <c r="X2" s="1"/>
      <c r="Y2" s="1"/>
      <c r="Z2" s="1"/>
      <c r="AA2" s="1"/>
      <c r="AB2" s="1"/>
      <c r="AC2" s="1"/>
      <c r="AD2" s="1"/>
      <c r="AG2" t="s">
        <v>534</v>
      </c>
      <c r="AH2">
        <v>1</v>
      </c>
      <c r="AI2">
        <v>1</v>
      </c>
      <c r="AJ2">
        <v>1</v>
      </c>
      <c r="AK2">
        <v>1</v>
      </c>
    </row>
    <row r="3" spans="2:37" ht="45" customHeight="1">
      <c r="B3" s="144" t="s">
        <v>1</v>
      </c>
      <c r="C3" s="145"/>
      <c r="D3" s="145"/>
      <c r="E3" s="145"/>
      <c r="F3" s="145"/>
      <c r="G3" s="145"/>
      <c r="H3" s="145"/>
      <c r="I3" s="145"/>
      <c r="J3" s="145"/>
      <c r="K3" s="145"/>
      <c r="L3" s="145"/>
      <c r="M3" s="145"/>
      <c r="N3" s="145"/>
      <c r="O3" s="145"/>
      <c r="P3" s="145"/>
      <c r="Q3" s="145"/>
      <c r="R3" s="145"/>
      <c r="S3" s="145"/>
      <c r="T3" s="145"/>
      <c r="U3" s="145"/>
      <c r="V3" s="145"/>
      <c r="W3" s="145"/>
      <c r="X3" s="145"/>
      <c r="Y3" s="145"/>
      <c r="Z3" s="145"/>
      <c r="AA3" s="145"/>
      <c r="AB3" s="145"/>
      <c r="AC3" s="145"/>
      <c r="AD3" s="145"/>
      <c r="AG3"/>
      <c r="AH3">
        <v>2</v>
      </c>
      <c r="AI3">
        <v>2</v>
      </c>
      <c r="AJ3">
        <v>2</v>
      </c>
      <c r="AK3">
        <v>2</v>
      </c>
    </row>
    <row r="4" spans="2:37" ht="15" customHeight="1">
      <c r="B4" s="1"/>
      <c r="C4" s="1"/>
      <c r="D4" s="1"/>
      <c r="E4" s="1"/>
      <c r="F4" s="1"/>
      <c r="G4" s="1"/>
      <c r="H4" s="1"/>
      <c r="I4" s="1"/>
      <c r="J4" s="1"/>
      <c r="K4" s="1"/>
      <c r="L4" s="1"/>
      <c r="M4" s="1"/>
      <c r="N4" s="1"/>
      <c r="O4" s="1"/>
      <c r="P4" s="1"/>
      <c r="Q4" s="1"/>
      <c r="R4" s="1"/>
      <c r="S4" s="1"/>
      <c r="T4" s="1"/>
      <c r="U4" s="1"/>
      <c r="V4" s="1"/>
      <c r="W4" s="1"/>
      <c r="X4" s="1"/>
      <c r="Y4" s="1"/>
      <c r="Z4" s="1"/>
      <c r="AA4" s="1"/>
      <c r="AB4" s="1"/>
      <c r="AC4" s="1"/>
      <c r="AD4" s="1"/>
      <c r="AG4"/>
      <c r="AH4">
        <v>3</v>
      </c>
      <c r="AI4">
        <v>3</v>
      </c>
      <c r="AJ4">
        <v>3</v>
      </c>
      <c r="AK4">
        <v>9</v>
      </c>
    </row>
    <row r="5" spans="2:37" ht="45" customHeight="1">
      <c r="B5" s="144" t="s">
        <v>458</v>
      </c>
      <c r="C5" s="144"/>
      <c r="D5" s="144"/>
      <c r="E5" s="144"/>
      <c r="F5" s="144"/>
      <c r="G5" s="144"/>
      <c r="H5" s="144"/>
      <c r="I5" s="144"/>
      <c r="J5" s="144"/>
      <c r="K5" s="144"/>
      <c r="L5" s="144"/>
      <c r="M5" s="144"/>
      <c r="N5" s="144"/>
      <c r="O5" s="144"/>
      <c r="P5" s="144"/>
      <c r="Q5" s="144"/>
      <c r="R5" s="144"/>
      <c r="S5" s="144"/>
      <c r="T5" s="144"/>
      <c r="U5" s="144"/>
      <c r="V5" s="144"/>
      <c r="W5" s="144"/>
      <c r="X5" s="144"/>
      <c r="Y5" s="144"/>
      <c r="Z5" s="144"/>
      <c r="AA5" s="144"/>
      <c r="AB5" s="144"/>
      <c r="AC5" s="144"/>
      <c r="AD5" s="144"/>
      <c r="AG5"/>
      <c r="AH5">
        <v>9</v>
      </c>
      <c r="AI5">
        <v>4</v>
      </c>
      <c r="AJ5">
        <v>8</v>
      </c>
      <c r="AK5"/>
    </row>
    <row r="6" spans="2:37" ht="15" customHeight="1">
      <c r="B6" s="2"/>
      <c r="C6" s="1"/>
      <c r="D6" s="1"/>
      <c r="E6" s="1"/>
      <c r="F6" s="1"/>
      <c r="G6" s="1"/>
      <c r="H6" s="1"/>
      <c r="I6" s="1"/>
      <c r="J6" s="1"/>
      <c r="K6" s="1"/>
      <c r="L6" s="1"/>
      <c r="M6" s="1"/>
      <c r="N6" s="2"/>
      <c r="O6" s="1"/>
      <c r="P6" s="1"/>
      <c r="Q6" s="1"/>
      <c r="R6" s="1"/>
      <c r="S6" s="1"/>
      <c r="T6" s="1"/>
      <c r="U6" s="1"/>
      <c r="V6" s="1"/>
      <c r="W6" s="1"/>
      <c r="X6" s="1"/>
      <c r="Y6" s="1"/>
      <c r="Z6" s="1"/>
      <c r="AA6" s="1"/>
      <c r="AB6" s="1"/>
      <c r="AC6" s="1"/>
      <c r="AD6" s="1"/>
      <c r="AG6"/>
      <c r="AH6"/>
      <c r="AI6">
        <v>5</v>
      </c>
      <c r="AJ6">
        <v>9</v>
      </c>
      <c r="AK6"/>
    </row>
    <row r="7" spans="2:37" ht="15" customHeight="1" thickBot="1">
      <c r="B7" s="2" t="s">
        <v>3</v>
      </c>
      <c r="C7" s="1"/>
      <c r="D7" s="1"/>
      <c r="E7" s="1"/>
      <c r="F7" s="1"/>
      <c r="G7" s="1"/>
      <c r="H7" s="1"/>
      <c r="I7" s="1"/>
      <c r="J7" s="1"/>
      <c r="K7" s="1"/>
      <c r="L7" s="1"/>
      <c r="M7" s="1"/>
      <c r="N7" s="2" t="s">
        <v>4</v>
      </c>
      <c r="O7" s="1"/>
      <c r="P7" s="1"/>
      <c r="Q7" s="1"/>
      <c r="R7" s="1"/>
      <c r="S7" s="1"/>
      <c r="T7" s="1"/>
      <c r="U7" s="1"/>
      <c r="V7" s="1"/>
      <c r="W7" s="1"/>
      <c r="X7" s="1"/>
      <c r="Y7" s="1"/>
      <c r="Z7" s="1"/>
      <c r="AA7" s="244" t="s">
        <v>2</v>
      </c>
      <c r="AB7" s="244"/>
      <c r="AC7" s="244"/>
      <c r="AD7" s="244"/>
      <c r="AG7"/>
      <c r="AH7"/>
      <c r="AI7">
        <v>6</v>
      </c>
      <c r="AJ7"/>
      <c r="AK7"/>
    </row>
    <row r="8" spans="2:37" ht="15" customHeight="1" thickBot="1">
      <c r="B8" s="146" t="str">
        <f>+IF(Presentación!B10="","",Presentación!B10)</f>
        <v/>
      </c>
      <c r="C8" s="147"/>
      <c r="D8" s="147"/>
      <c r="E8" s="147"/>
      <c r="F8" s="147"/>
      <c r="G8" s="147"/>
      <c r="H8" s="147"/>
      <c r="I8" s="147"/>
      <c r="J8" s="147"/>
      <c r="K8" s="147"/>
      <c r="L8" s="148"/>
      <c r="M8" s="1"/>
      <c r="N8" s="146" t="str">
        <f>+IF(Presentación!N10="","",Presentación!N10)</f>
        <v/>
      </c>
      <c r="O8" s="148"/>
      <c r="P8" s="4"/>
      <c r="Q8" s="4"/>
      <c r="R8" s="4"/>
      <c r="S8" s="4"/>
      <c r="T8" s="4"/>
      <c r="U8" s="4"/>
      <c r="V8" s="4"/>
      <c r="W8" s="4"/>
      <c r="X8" s="4"/>
      <c r="Y8" s="4"/>
      <c r="Z8" s="4"/>
      <c r="AA8" s="4"/>
      <c r="AB8" s="4"/>
      <c r="AC8" s="4"/>
      <c r="AD8" s="4"/>
      <c r="AG8"/>
      <c r="AH8"/>
      <c r="AI8">
        <v>7</v>
      </c>
      <c r="AJ8"/>
      <c r="AK8"/>
    </row>
    <row r="9" spans="2:37" ht="15" customHeight="1">
      <c r="AG9"/>
      <c r="AH9"/>
      <c r="AI9">
        <v>8</v>
      </c>
      <c r="AJ9"/>
      <c r="AK9"/>
    </row>
    <row r="10" spans="2:37" ht="15" customHeight="1">
      <c r="B10" s="246" t="s">
        <v>93</v>
      </c>
      <c r="C10" s="247"/>
      <c r="D10" s="247"/>
      <c r="E10" s="247"/>
      <c r="F10" s="247"/>
      <c r="G10" s="247"/>
      <c r="H10" s="247"/>
      <c r="I10" s="247"/>
      <c r="J10" s="247"/>
      <c r="K10" s="247"/>
      <c r="L10" s="247"/>
      <c r="M10" s="247"/>
      <c r="N10" s="247"/>
      <c r="O10" s="247"/>
      <c r="P10" s="247"/>
      <c r="Q10" s="247"/>
      <c r="R10" s="247"/>
      <c r="S10" s="247"/>
      <c r="T10" s="247"/>
      <c r="U10" s="247"/>
      <c r="V10" s="247"/>
      <c r="W10" s="247"/>
      <c r="X10" s="247"/>
      <c r="Y10" s="247"/>
      <c r="Z10" s="247"/>
      <c r="AA10" s="247"/>
      <c r="AB10" s="247"/>
      <c r="AC10" s="247"/>
      <c r="AD10" s="248"/>
      <c r="AG10"/>
      <c r="AH10"/>
      <c r="AI10">
        <v>9</v>
      </c>
      <c r="AJ10"/>
      <c r="AK10"/>
    </row>
    <row r="11" spans="2:37" ht="36" customHeight="1">
      <c r="B11" s="83"/>
      <c r="C11" s="230" t="s">
        <v>103</v>
      </c>
      <c r="D11" s="230"/>
      <c r="E11" s="230"/>
      <c r="F11" s="230"/>
      <c r="G11" s="230"/>
      <c r="H11" s="230"/>
      <c r="I11" s="230"/>
      <c r="J11" s="230"/>
      <c r="K11" s="230"/>
      <c r="L11" s="230"/>
      <c r="M11" s="230"/>
      <c r="N11" s="230"/>
      <c r="O11" s="230"/>
      <c r="P11" s="230"/>
      <c r="Q11" s="230"/>
      <c r="R11" s="230"/>
      <c r="S11" s="230"/>
      <c r="T11" s="230"/>
      <c r="U11" s="230"/>
      <c r="V11" s="230"/>
      <c r="W11" s="230"/>
      <c r="X11" s="230"/>
      <c r="Y11" s="230"/>
      <c r="Z11" s="230"/>
      <c r="AA11" s="230"/>
      <c r="AB11" s="230"/>
      <c r="AC11" s="230"/>
      <c r="AD11" s="245"/>
      <c r="AG11"/>
      <c r="AH11"/>
      <c r="AI11"/>
      <c r="AJ11"/>
      <c r="AK11"/>
    </row>
    <row r="12" spans="2:37" ht="24" customHeight="1">
      <c r="B12" s="83"/>
      <c r="C12" s="230" t="s">
        <v>280</v>
      </c>
      <c r="D12" s="231"/>
      <c r="E12" s="231"/>
      <c r="F12" s="231"/>
      <c r="G12" s="231"/>
      <c r="H12" s="231"/>
      <c r="I12" s="231"/>
      <c r="J12" s="231"/>
      <c r="K12" s="231"/>
      <c r="L12" s="231"/>
      <c r="M12" s="231"/>
      <c r="N12" s="231"/>
      <c r="O12" s="231"/>
      <c r="P12" s="231"/>
      <c r="Q12" s="231"/>
      <c r="R12" s="231"/>
      <c r="S12" s="231"/>
      <c r="T12" s="231"/>
      <c r="U12" s="231"/>
      <c r="V12" s="231"/>
      <c r="W12" s="231"/>
      <c r="X12" s="231"/>
      <c r="Y12" s="231"/>
      <c r="Z12" s="231"/>
      <c r="AA12" s="231"/>
      <c r="AB12" s="231"/>
      <c r="AC12" s="231"/>
      <c r="AD12" s="253"/>
    </row>
    <row r="13" spans="2:37" ht="36" customHeight="1">
      <c r="B13" s="83"/>
      <c r="C13" s="230" t="s">
        <v>281</v>
      </c>
      <c r="D13" s="231"/>
      <c r="E13" s="231"/>
      <c r="F13" s="231"/>
      <c r="G13" s="231"/>
      <c r="H13" s="231"/>
      <c r="I13" s="231"/>
      <c r="J13" s="231"/>
      <c r="K13" s="231"/>
      <c r="L13" s="231"/>
      <c r="M13" s="231"/>
      <c r="N13" s="231"/>
      <c r="O13" s="231"/>
      <c r="P13" s="231"/>
      <c r="Q13" s="231"/>
      <c r="R13" s="231"/>
      <c r="S13" s="231"/>
      <c r="T13" s="231"/>
      <c r="U13" s="231"/>
      <c r="V13" s="231"/>
      <c r="W13" s="231"/>
      <c r="X13" s="231"/>
      <c r="Y13" s="231"/>
      <c r="Z13" s="231"/>
      <c r="AA13" s="231"/>
      <c r="AB13" s="231"/>
      <c r="AC13" s="231"/>
      <c r="AD13" s="254"/>
    </row>
    <row r="14" spans="2:37" ht="24" customHeight="1">
      <c r="B14" s="83"/>
      <c r="C14" s="180" t="s">
        <v>469</v>
      </c>
      <c r="D14" s="180"/>
      <c r="E14" s="180"/>
      <c r="F14" s="180"/>
      <c r="G14" s="180"/>
      <c r="H14" s="180"/>
      <c r="I14" s="180"/>
      <c r="J14" s="180"/>
      <c r="K14" s="180"/>
      <c r="L14" s="180"/>
      <c r="M14" s="180"/>
      <c r="N14" s="180"/>
      <c r="O14" s="180"/>
      <c r="P14" s="180"/>
      <c r="Q14" s="180"/>
      <c r="R14" s="180"/>
      <c r="S14" s="180"/>
      <c r="T14" s="180"/>
      <c r="U14" s="180"/>
      <c r="V14" s="180"/>
      <c r="W14" s="180"/>
      <c r="X14" s="180"/>
      <c r="Y14" s="180"/>
      <c r="Z14" s="180"/>
      <c r="AA14" s="180"/>
      <c r="AB14" s="180"/>
      <c r="AC14" s="180"/>
      <c r="AD14" s="252"/>
    </row>
    <row r="15" spans="2:37" ht="24" customHeight="1">
      <c r="B15" s="83"/>
      <c r="C15" s="230" t="s">
        <v>490</v>
      </c>
      <c r="D15" s="230"/>
      <c r="E15" s="230"/>
      <c r="F15" s="230"/>
      <c r="G15" s="230"/>
      <c r="H15" s="230"/>
      <c r="I15" s="230"/>
      <c r="J15" s="230"/>
      <c r="K15" s="230"/>
      <c r="L15" s="230"/>
      <c r="M15" s="230"/>
      <c r="N15" s="230"/>
      <c r="O15" s="230"/>
      <c r="P15" s="230"/>
      <c r="Q15" s="230"/>
      <c r="R15" s="230"/>
      <c r="S15" s="230"/>
      <c r="T15" s="230"/>
      <c r="U15" s="230"/>
      <c r="V15" s="230"/>
      <c r="W15" s="230"/>
      <c r="X15" s="230"/>
      <c r="Y15" s="230"/>
      <c r="Z15" s="230"/>
      <c r="AA15" s="230"/>
      <c r="AB15" s="230"/>
      <c r="AC15" s="230"/>
      <c r="AD15" s="245"/>
    </row>
    <row r="16" spans="2:37" ht="24" customHeight="1">
      <c r="B16" s="83"/>
      <c r="C16" s="180" t="s">
        <v>470</v>
      </c>
      <c r="D16" s="255"/>
      <c r="E16" s="255"/>
      <c r="F16" s="255"/>
      <c r="G16" s="255"/>
      <c r="H16" s="255"/>
      <c r="I16" s="255"/>
      <c r="J16" s="255"/>
      <c r="K16" s="255"/>
      <c r="L16" s="255"/>
      <c r="M16" s="255"/>
      <c r="N16" s="255"/>
      <c r="O16" s="255"/>
      <c r="P16" s="255"/>
      <c r="Q16" s="255"/>
      <c r="R16" s="255"/>
      <c r="S16" s="255"/>
      <c r="T16" s="255"/>
      <c r="U16" s="255"/>
      <c r="V16" s="255"/>
      <c r="W16" s="255"/>
      <c r="X16" s="255"/>
      <c r="Y16" s="255"/>
      <c r="Z16" s="255"/>
      <c r="AA16" s="255"/>
      <c r="AB16" s="255"/>
      <c r="AC16" s="255"/>
      <c r="AD16" s="256"/>
    </row>
    <row r="17" spans="1:30" ht="36" customHeight="1">
      <c r="B17" s="83"/>
      <c r="C17" s="180" t="s">
        <v>471</v>
      </c>
      <c r="D17" s="180"/>
      <c r="E17" s="180"/>
      <c r="F17" s="180"/>
      <c r="G17" s="180"/>
      <c r="H17" s="180"/>
      <c r="I17" s="180"/>
      <c r="J17" s="180"/>
      <c r="K17" s="180"/>
      <c r="L17" s="180"/>
      <c r="M17" s="180"/>
      <c r="N17" s="180"/>
      <c r="O17" s="180"/>
      <c r="P17" s="180"/>
      <c r="Q17" s="180"/>
      <c r="R17" s="180"/>
      <c r="S17" s="180"/>
      <c r="T17" s="180"/>
      <c r="U17" s="180"/>
      <c r="V17" s="180"/>
      <c r="W17" s="180"/>
      <c r="X17" s="180"/>
      <c r="Y17" s="180"/>
      <c r="Z17" s="180"/>
      <c r="AA17" s="180"/>
      <c r="AB17" s="180"/>
      <c r="AC17" s="180"/>
      <c r="AD17" s="252"/>
    </row>
    <row r="18" spans="1:30" ht="36" customHeight="1">
      <c r="B18" s="84"/>
      <c r="C18" s="180" t="s">
        <v>282</v>
      </c>
      <c r="D18" s="180"/>
      <c r="E18" s="180"/>
      <c r="F18" s="180"/>
      <c r="G18" s="180"/>
      <c r="H18" s="180"/>
      <c r="I18" s="180"/>
      <c r="J18" s="180"/>
      <c r="K18" s="180"/>
      <c r="L18" s="180"/>
      <c r="M18" s="180"/>
      <c r="N18" s="180"/>
      <c r="O18" s="180"/>
      <c r="P18" s="180"/>
      <c r="Q18" s="180"/>
      <c r="R18" s="180"/>
      <c r="S18" s="180"/>
      <c r="T18" s="180"/>
      <c r="U18" s="180"/>
      <c r="V18" s="180"/>
      <c r="W18" s="180"/>
      <c r="X18" s="180"/>
      <c r="Y18" s="180"/>
      <c r="Z18" s="180"/>
      <c r="AA18" s="180"/>
      <c r="AB18" s="180"/>
      <c r="AC18" s="180"/>
      <c r="AD18" s="181"/>
    </row>
    <row r="19" spans="1:30" ht="48" customHeight="1">
      <c r="B19" s="84"/>
      <c r="C19" s="180" t="s">
        <v>283</v>
      </c>
      <c r="D19" s="180"/>
      <c r="E19" s="180"/>
      <c r="F19" s="180"/>
      <c r="G19" s="180"/>
      <c r="H19" s="180"/>
      <c r="I19" s="180"/>
      <c r="J19" s="180"/>
      <c r="K19" s="180"/>
      <c r="L19" s="180"/>
      <c r="M19" s="180"/>
      <c r="N19" s="180"/>
      <c r="O19" s="180"/>
      <c r="P19" s="180"/>
      <c r="Q19" s="180"/>
      <c r="R19" s="180"/>
      <c r="S19" s="180"/>
      <c r="T19" s="180"/>
      <c r="U19" s="180"/>
      <c r="V19" s="180"/>
      <c r="W19" s="180"/>
      <c r="X19" s="180"/>
      <c r="Y19" s="180"/>
      <c r="Z19" s="180"/>
      <c r="AA19" s="180"/>
      <c r="AB19" s="180"/>
      <c r="AC19" s="180"/>
      <c r="AD19" s="181"/>
    </row>
    <row r="20" spans="1:30" ht="15" customHeight="1">
      <c r="B20" s="85"/>
      <c r="C20" s="191" t="s">
        <v>284</v>
      </c>
      <c r="D20" s="191"/>
      <c r="E20" s="191"/>
      <c r="F20" s="191"/>
      <c r="G20" s="191"/>
      <c r="H20" s="191"/>
      <c r="I20" s="191"/>
      <c r="J20" s="191"/>
      <c r="K20" s="191"/>
      <c r="L20" s="191"/>
      <c r="M20" s="191"/>
      <c r="N20" s="191"/>
      <c r="O20" s="191"/>
      <c r="P20" s="191"/>
      <c r="Q20" s="191"/>
      <c r="R20" s="191"/>
      <c r="S20" s="191"/>
      <c r="T20" s="191"/>
      <c r="U20" s="191"/>
      <c r="V20" s="191"/>
      <c r="W20" s="191"/>
      <c r="X20" s="191"/>
      <c r="Y20" s="191"/>
      <c r="Z20" s="191"/>
      <c r="AA20" s="191"/>
      <c r="AB20" s="191"/>
      <c r="AC20" s="191"/>
      <c r="AD20" s="192"/>
    </row>
    <row r="21" spans="1:30" ht="15" customHeight="1">
      <c r="B21" s="246" t="s">
        <v>94</v>
      </c>
      <c r="C21" s="247"/>
      <c r="D21" s="247"/>
      <c r="E21" s="247"/>
      <c r="F21" s="247"/>
      <c r="G21" s="247"/>
      <c r="H21" s="247"/>
      <c r="I21" s="247"/>
      <c r="J21" s="247"/>
      <c r="K21" s="247"/>
      <c r="L21" s="247"/>
      <c r="M21" s="247"/>
      <c r="N21" s="247"/>
      <c r="O21" s="247"/>
      <c r="P21" s="247"/>
      <c r="Q21" s="247"/>
      <c r="R21" s="247"/>
      <c r="S21" s="247"/>
      <c r="T21" s="247"/>
      <c r="U21" s="247"/>
      <c r="V21" s="247"/>
      <c r="W21" s="247"/>
      <c r="X21" s="247"/>
      <c r="Y21" s="247"/>
      <c r="Z21" s="247"/>
      <c r="AA21" s="247"/>
      <c r="AB21" s="247"/>
      <c r="AC21" s="247"/>
      <c r="AD21" s="248"/>
    </row>
    <row r="22" spans="1:30" ht="24" customHeight="1">
      <c r="B22" s="86"/>
      <c r="C22" s="191" t="s">
        <v>285</v>
      </c>
      <c r="D22" s="191"/>
      <c r="E22" s="191"/>
      <c r="F22" s="191"/>
      <c r="G22" s="191"/>
      <c r="H22" s="191"/>
      <c r="I22" s="191"/>
      <c r="J22" s="191"/>
      <c r="K22" s="191"/>
      <c r="L22" s="191"/>
      <c r="M22" s="191"/>
      <c r="N22" s="191"/>
      <c r="O22" s="191"/>
      <c r="P22" s="191"/>
      <c r="Q22" s="191"/>
      <c r="R22" s="191"/>
      <c r="S22" s="191"/>
      <c r="T22" s="191"/>
      <c r="U22" s="191"/>
      <c r="V22" s="191"/>
      <c r="W22" s="191"/>
      <c r="X22" s="191"/>
      <c r="Y22" s="191"/>
      <c r="Z22" s="191"/>
      <c r="AA22" s="191"/>
      <c r="AB22" s="191"/>
      <c r="AC22" s="191"/>
      <c r="AD22" s="192"/>
    </row>
    <row r="23" spans="1:30" ht="15" customHeight="1" thickBot="1">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row>
    <row r="24" spans="1:30" ht="15" customHeight="1" thickBot="1">
      <c r="A24" s="87" t="s">
        <v>397</v>
      </c>
      <c r="B24" s="237" t="s">
        <v>461</v>
      </c>
      <c r="C24" s="238"/>
      <c r="D24" s="238"/>
      <c r="E24" s="238"/>
      <c r="F24" s="238"/>
      <c r="G24" s="238"/>
      <c r="H24" s="238"/>
      <c r="I24" s="238"/>
      <c r="J24" s="238"/>
      <c r="K24" s="238"/>
      <c r="L24" s="238"/>
      <c r="M24" s="238"/>
      <c r="N24" s="238"/>
      <c r="O24" s="238"/>
      <c r="P24" s="238"/>
      <c r="Q24" s="238"/>
      <c r="R24" s="238"/>
      <c r="S24" s="238"/>
      <c r="T24" s="238"/>
      <c r="U24" s="238"/>
      <c r="V24" s="238"/>
      <c r="W24" s="238"/>
      <c r="X24" s="238"/>
      <c r="Y24" s="238"/>
      <c r="Z24" s="238"/>
      <c r="AA24" s="238"/>
      <c r="AB24" s="238"/>
      <c r="AC24" s="238"/>
      <c r="AD24" s="239"/>
    </row>
    <row r="25" spans="1:30" ht="15" customHeight="1">
      <c r="B25" s="249" t="s">
        <v>95</v>
      </c>
      <c r="C25" s="250"/>
      <c r="D25" s="250"/>
      <c r="E25" s="250"/>
      <c r="F25" s="250"/>
      <c r="G25" s="250"/>
      <c r="H25" s="250"/>
      <c r="I25" s="250"/>
      <c r="J25" s="250"/>
      <c r="K25" s="250"/>
      <c r="L25" s="250"/>
      <c r="M25" s="250"/>
      <c r="N25" s="250"/>
      <c r="O25" s="250"/>
      <c r="P25" s="250"/>
      <c r="Q25" s="250"/>
      <c r="R25" s="250"/>
      <c r="S25" s="250"/>
      <c r="T25" s="250"/>
      <c r="U25" s="250"/>
      <c r="V25" s="250"/>
      <c r="W25" s="250"/>
      <c r="X25" s="250"/>
      <c r="Y25" s="250"/>
      <c r="Z25" s="250"/>
      <c r="AA25" s="250"/>
      <c r="AB25" s="250"/>
      <c r="AC25" s="250"/>
      <c r="AD25" s="251"/>
    </row>
    <row r="26" spans="1:30" ht="24" customHeight="1">
      <c r="B26" s="88"/>
      <c r="C26" s="180" t="s">
        <v>286</v>
      </c>
      <c r="D26" s="180"/>
      <c r="E26" s="180"/>
      <c r="F26" s="180"/>
      <c r="G26" s="180"/>
      <c r="H26" s="180"/>
      <c r="I26" s="180"/>
      <c r="J26" s="180"/>
      <c r="K26" s="180"/>
      <c r="L26" s="180"/>
      <c r="M26" s="180"/>
      <c r="N26" s="180"/>
      <c r="O26" s="180"/>
      <c r="P26" s="180"/>
      <c r="Q26" s="180"/>
      <c r="R26" s="180"/>
      <c r="S26" s="180"/>
      <c r="T26" s="180"/>
      <c r="U26" s="180"/>
      <c r="V26" s="180"/>
      <c r="W26" s="180"/>
      <c r="X26" s="180"/>
      <c r="Y26" s="180"/>
      <c r="Z26" s="180"/>
      <c r="AA26" s="180"/>
      <c r="AB26" s="180"/>
      <c r="AC26" s="180"/>
      <c r="AD26" s="252"/>
    </row>
    <row r="27" spans="1:30" ht="24" customHeight="1">
      <c r="B27" s="88"/>
      <c r="C27" s="180" t="s">
        <v>287</v>
      </c>
      <c r="D27" s="180"/>
      <c r="E27" s="180"/>
      <c r="F27" s="180"/>
      <c r="G27" s="180"/>
      <c r="H27" s="180"/>
      <c r="I27" s="180"/>
      <c r="J27" s="180"/>
      <c r="K27" s="180"/>
      <c r="L27" s="180"/>
      <c r="M27" s="180"/>
      <c r="N27" s="180"/>
      <c r="O27" s="180"/>
      <c r="P27" s="180"/>
      <c r="Q27" s="180"/>
      <c r="R27" s="180"/>
      <c r="S27" s="180"/>
      <c r="T27" s="180"/>
      <c r="U27" s="180"/>
      <c r="V27" s="180"/>
      <c r="W27" s="180"/>
      <c r="X27" s="180"/>
      <c r="Y27" s="180"/>
      <c r="Z27" s="180"/>
      <c r="AA27" s="180"/>
      <c r="AB27" s="180"/>
      <c r="AC27" s="180"/>
      <c r="AD27" s="252"/>
    </row>
    <row r="28" spans="1:30" ht="36" customHeight="1">
      <c r="B28" s="88"/>
      <c r="C28" s="131"/>
      <c r="D28" s="230" t="s">
        <v>96</v>
      </c>
      <c r="E28" s="230"/>
      <c r="F28" s="230"/>
      <c r="G28" s="230"/>
      <c r="H28" s="230"/>
      <c r="I28" s="230"/>
      <c r="J28" s="230"/>
      <c r="K28" s="230"/>
      <c r="L28" s="230"/>
      <c r="M28" s="230"/>
      <c r="N28" s="230"/>
      <c r="O28" s="230"/>
      <c r="P28" s="230"/>
      <c r="Q28" s="230"/>
      <c r="R28" s="230"/>
      <c r="S28" s="230"/>
      <c r="T28" s="230"/>
      <c r="U28" s="230"/>
      <c r="V28" s="230"/>
      <c r="W28" s="230"/>
      <c r="X28" s="230"/>
      <c r="Y28" s="230"/>
      <c r="Z28" s="230"/>
      <c r="AA28" s="230"/>
      <c r="AB28" s="230"/>
      <c r="AC28" s="230"/>
      <c r="AD28" s="245"/>
    </row>
    <row r="29" spans="1:30" ht="36" customHeight="1">
      <c r="B29" s="88"/>
      <c r="C29" s="131"/>
      <c r="D29" s="230" t="s">
        <v>97</v>
      </c>
      <c r="E29" s="230"/>
      <c r="F29" s="230"/>
      <c r="G29" s="230"/>
      <c r="H29" s="230"/>
      <c r="I29" s="230"/>
      <c r="J29" s="230"/>
      <c r="K29" s="230"/>
      <c r="L29" s="230"/>
      <c r="M29" s="230"/>
      <c r="N29" s="230"/>
      <c r="O29" s="230"/>
      <c r="P29" s="230"/>
      <c r="Q29" s="230"/>
      <c r="R29" s="230"/>
      <c r="S29" s="230"/>
      <c r="T29" s="230"/>
      <c r="U29" s="230"/>
      <c r="V29" s="230"/>
      <c r="W29" s="230"/>
      <c r="X29" s="230"/>
      <c r="Y29" s="230"/>
      <c r="Z29" s="230"/>
      <c r="AA29" s="230"/>
      <c r="AB29" s="230"/>
      <c r="AC29" s="230"/>
      <c r="AD29" s="245"/>
    </row>
    <row r="30" spans="1:30" ht="36" customHeight="1">
      <c r="B30" s="88"/>
      <c r="C30" s="131"/>
      <c r="D30" s="230" t="s">
        <v>98</v>
      </c>
      <c r="E30" s="230"/>
      <c r="F30" s="230"/>
      <c r="G30" s="230"/>
      <c r="H30" s="230"/>
      <c r="I30" s="230"/>
      <c r="J30" s="230"/>
      <c r="K30" s="230"/>
      <c r="L30" s="230"/>
      <c r="M30" s="230"/>
      <c r="N30" s="230"/>
      <c r="O30" s="230"/>
      <c r="P30" s="230"/>
      <c r="Q30" s="230"/>
      <c r="R30" s="230"/>
      <c r="S30" s="230"/>
      <c r="T30" s="230"/>
      <c r="U30" s="230"/>
      <c r="V30" s="230"/>
      <c r="W30" s="230"/>
      <c r="X30" s="230"/>
      <c r="Y30" s="230"/>
      <c r="Z30" s="230"/>
      <c r="AA30" s="230"/>
      <c r="AB30" s="230"/>
      <c r="AC30" s="230"/>
      <c r="AD30" s="245"/>
    </row>
    <row r="31" spans="1:30" ht="24" customHeight="1">
      <c r="B31" s="88"/>
      <c r="C31" s="131"/>
      <c r="D31" s="230" t="s">
        <v>99</v>
      </c>
      <c r="E31" s="230"/>
      <c r="F31" s="230"/>
      <c r="G31" s="230"/>
      <c r="H31" s="230"/>
      <c r="I31" s="230"/>
      <c r="J31" s="230"/>
      <c r="K31" s="230"/>
      <c r="L31" s="230"/>
      <c r="M31" s="230"/>
      <c r="N31" s="230"/>
      <c r="O31" s="230"/>
      <c r="P31" s="230"/>
      <c r="Q31" s="230"/>
      <c r="R31" s="230"/>
      <c r="S31" s="230"/>
      <c r="T31" s="230"/>
      <c r="U31" s="230"/>
      <c r="V31" s="230"/>
      <c r="W31" s="230"/>
      <c r="X31" s="230"/>
      <c r="Y31" s="230"/>
      <c r="Z31" s="230"/>
      <c r="AA31" s="230"/>
      <c r="AB31" s="230"/>
      <c r="AC31" s="230"/>
      <c r="AD31" s="245"/>
    </row>
    <row r="32" spans="1:30" ht="15" customHeight="1">
      <c r="B32" s="88"/>
      <c r="C32" s="131"/>
      <c r="D32" s="230" t="s">
        <v>100</v>
      </c>
      <c r="E32" s="230"/>
      <c r="F32" s="230"/>
      <c r="G32" s="230"/>
      <c r="H32" s="230"/>
      <c r="I32" s="230"/>
      <c r="J32" s="230"/>
      <c r="K32" s="230"/>
      <c r="L32" s="230"/>
      <c r="M32" s="230"/>
      <c r="N32" s="230"/>
      <c r="O32" s="230"/>
      <c r="P32" s="230"/>
      <c r="Q32" s="230"/>
      <c r="R32" s="230"/>
      <c r="S32" s="230"/>
      <c r="T32" s="230"/>
      <c r="U32" s="230"/>
      <c r="V32" s="230"/>
      <c r="W32" s="230"/>
      <c r="X32" s="230"/>
      <c r="Y32" s="230"/>
      <c r="Z32" s="230"/>
      <c r="AA32" s="230"/>
      <c r="AB32" s="230"/>
      <c r="AC32" s="230"/>
      <c r="AD32" s="245"/>
    </row>
    <row r="33" spans="1:90" ht="36" customHeight="1">
      <c r="B33" s="88"/>
      <c r="C33" s="131"/>
      <c r="D33" s="230" t="s">
        <v>101</v>
      </c>
      <c r="E33" s="230"/>
      <c r="F33" s="230"/>
      <c r="G33" s="230"/>
      <c r="H33" s="230"/>
      <c r="I33" s="230"/>
      <c r="J33" s="230"/>
      <c r="K33" s="230"/>
      <c r="L33" s="230"/>
      <c r="M33" s="230"/>
      <c r="N33" s="230"/>
      <c r="O33" s="230"/>
      <c r="P33" s="230"/>
      <c r="Q33" s="230"/>
      <c r="R33" s="230"/>
      <c r="S33" s="230"/>
      <c r="T33" s="230"/>
      <c r="U33" s="230"/>
      <c r="V33" s="230"/>
      <c r="W33" s="230"/>
      <c r="X33" s="230"/>
      <c r="Y33" s="230"/>
      <c r="Z33" s="230"/>
      <c r="AA33" s="230"/>
      <c r="AB33" s="230"/>
      <c r="AC33" s="230"/>
      <c r="AD33" s="245"/>
    </row>
    <row r="34" spans="1:90" ht="36" customHeight="1">
      <c r="B34" s="88"/>
      <c r="C34" s="131"/>
      <c r="D34" s="230" t="s">
        <v>288</v>
      </c>
      <c r="E34" s="230"/>
      <c r="F34" s="230"/>
      <c r="G34" s="230"/>
      <c r="H34" s="230"/>
      <c r="I34" s="230"/>
      <c r="J34" s="230"/>
      <c r="K34" s="230"/>
      <c r="L34" s="230"/>
      <c r="M34" s="230"/>
      <c r="N34" s="230"/>
      <c r="O34" s="230"/>
      <c r="P34" s="230"/>
      <c r="Q34" s="230"/>
      <c r="R34" s="230"/>
      <c r="S34" s="230"/>
      <c r="T34" s="230"/>
      <c r="U34" s="230"/>
      <c r="V34" s="230"/>
      <c r="W34" s="230"/>
      <c r="X34" s="230"/>
      <c r="Y34" s="230"/>
      <c r="Z34" s="230"/>
      <c r="AA34" s="230"/>
      <c r="AB34" s="230"/>
      <c r="AC34" s="230"/>
      <c r="AD34" s="245"/>
    </row>
    <row r="35" spans="1:90" ht="36" customHeight="1">
      <c r="B35" s="88"/>
      <c r="C35" s="131"/>
      <c r="D35" s="230" t="s">
        <v>102</v>
      </c>
      <c r="E35" s="230"/>
      <c r="F35" s="230"/>
      <c r="G35" s="230"/>
      <c r="H35" s="230"/>
      <c r="I35" s="230"/>
      <c r="J35" s="230"/>
      <c r="K35" s="230"/>
      <c r="L35" s="230"/>
      <c r="M35" s="230"/>
      <c r="N35" s="230"/>
      <c r="O35" s="230"/>
      <c r="P35" s="230"/>
      <c r="Q35" s="230"/>
      <c r="R35" s="230"/>
      <c r="S35" s="230"/>
      <c r="T35" s="230"/>
      <c r="U35" s="230"/>
      <c r="V35" s="230"/>
      <c r="W35" s="230"/>
      <c r="X35" s="230"/>
      <c r="Y35" s="230"/>
      <c r="Z35" s="230"/>
      <c r="AA35" s="230"/>
      <c r="AB35" s="230"/>
      <c r="AC35" s="230"/>
      <c r="AD35" s="245"/>
    </row>
    <row r="36" spans="1:90" ht="36" customHeight="1">
      <c r="B36" s="89"/>
      <c r="C36" s="180" t="s">
        <v>289</v>
      </c>
      <c r="D36" s="180"/>
      <c r="E36" s="180"/>
      <c r="F36" s="180"/>
      <c r="G36" s="180"/>
      <c r="H36" s="180"/>
      <c r="I36" s="180"/>
      <c r="J36" s="180"/>
      <c r="K36" s="180"/>
      <c r="L36" s="180"/>
      <c r="M36" s="180"/>
      <c r="N36" s="180"/>
      <c r="O36" s="180"/>
      <c r="P36" s="180"/>
      <c r="Q36" s="180"/>
      <c r="R36" s="180"/>
      <c r="S36" s="180"/>
      <c r="T36" s="180"/>
      <c r="U36" s="180"/>
      <c r="V36" s="180"/>
      <c r="W36" s="180"/>
      <c r="X36" s="180"/>
      <c r="Y36" s="180"/>
      <c r="Z36" s="180"/>
      <c r="AA36" s="180"/>
      <c r="AB36" s="180"/>
      <c r="AC36" s="180"/>
      <c r="AD36" s="252"/>
    </row>
    <row r="37" spans="1:90" ht="24" customHeight="1">
      <c r="B37" s="89"/>
      <c r="C37" s="180" t="s">
        <v>290</v>
      </c>
      <c r="D37" s="180"/>
      <c r="E37" s="180"/>
      <c r="F37" s="180"/>
      <c r="G37" s="180"/>
      <c r="H37" s="180"/>
      <c r="I37" s="180"/>
      <c r="J37" s="180"/>
      <c r="K37" s="180"/>
      <c r="L37" s="180"/>
      <c r="M37" s="180"/>
      <c r="N37" s="180"/>
      <c r="O37" s="180"/>
      <c r="P37" s="180"/>
      <c r="Q37" s="180"/>
      <c r="R37" s="180"/>
      <c r="S37" s="180"/>
      <c r="T37" s="180"/>
      <c r="U37" s="180"/>
      <c r="V37" s="180"/>
      <c r="W37" s="180"/>
      <c r="X37" s="180"/>
      <c r="Y37" s="180"/>
      <c r="Z37" s="180"/>
      <c r="AA37" s="180"/>
      <c r="AB37" s="180"/>
      <c r="AC37" s="180"/>
      <c r="AD37" s="252"/>
    </row>
    <row r="38" spans="1:90" ht="24" customHeight="1">
      <c r="B38" s="90"/>
      <c r="C38" s="259" t="s">
        <v>291</v>
      </c>
      <c r="D38" s="259"/>
      <c r="E38" s="259"/>
      <c r="F38" s="259"/>
      <c r="G38" s="259"/>
      <c r="H38" s="259"/>
      <c r="I38" s="259"/>
      <c r="J38" s="259"/>
      <c r="K38" s="259"/>
      <c r="L38" s="259"/>
      <c r="M38" s="259"/>
      <c r="N38" s="259"/>
      <c r="O38" s="259"/>
      <c r="P38" s="259"/>
      <c r="Q38" s="259"/>
      <c r="R38" s="259"/>
      <c r="S38" s="259"/>
      <c r="T38" s="259"/>
      <c r="U38" s="259"/>
      <c r="V38" s="259"/>
      <c r="W38" s="259"/>
      <c r="X38" s="259"/>
      <c r="Y38" s="259"/>
      <c r="Z38" s="259"/>
      <c r="AA38" s="259"/>
      <c r="AB38" s="259"/>
      <c r="AC38" s="259"/>
      <c r="AD38" s="260"/>
    </row>
    <row r="39" spans="1:90" ht="15" customHeight="1">
      <c r="AG39" s="123" t="s">
        <v>535</v>
      </c>
      <c r="AH39" s="42" t="s">
        <v>536</v>
      </c>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row>
    <row r="40" spans="1:90" ht="24" customHeight="1">
      <c r="A40" s="91" t="s">
        <v>462</v>
      </c>
      <c r="B40" s="257" t="s">
        <v>292</v>
      </c>
      <c r="C40" s="257"/>
      <c r="D40" s="257"/>
      <c r="E40" s="257"/>
      <c r="F40" s="257"/>
      <c r="G40" s="257"/>
      <c r="H40" s="257"/>
      <c r="I40" s="257"/>
      <c r="J40" s="257"/>
      <c r="K40" s="257"/>
      <c r="L40" s="257"/>
      <c r="M40" s="257"/>
      <c r="N40" s="257"/>
      <c r="O40" s="257"/>
      <c r="P40" s="257"/>
      <c r="Q40" s="257"/>
      <c r="R40" s="257"/>
      <c r="S40" s="257"/>
      <c r="T40" s="257"/>
      <c r="U40" s="257"/>
      <c r="V40" s="257"/>
      <c r="W40" s="257"/>
      <c r="X40" s="257"/>
      <c r="Y40" s="257"/>
      <c r="Z40" s="257"/>
      <c r="AA40" s="257"/>
      <c r="AB40" s="257"/>
      <c r="AC40" s="257"/>
      <c r="AD40" s="257"/>
      <c r="AG40" s="123">
        <f>COUNTBLANK(C44:AD44)</f>
        <v>28</v>
      </c>
      <c r="AH40" s="42">
        <v>28</v>
      </c>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row>
    <row r="41" spans="1:90" ht="24" customHeight="1">
      <c r="A41" s="92"/>
      <c r="B41" s="24"/>
      <c r="C41" s="180" t="s">
        <v>293</v>
      </c>
      <c r="D41" s="180"/>
      <c r="E41" s="180"/>
      <c r="F41" s="180"/>
      <c r="G41" s="180"/>
      <c r="H41" s="180"/>
      <c r="I41" s="180"/>
      <c r="J41" s="180"/>
      <c r="K41" s="180"/>
      <c r="L41" s="180"/>
      <c r="M41" s="180"/>
      <c r="N41" s="180"/>
      <c r="O41" s="180"/>
      <c r="P41" s="180"/>
      <c r="Q41" s="180"/>
      <c r="R41" s="180"/>
      <c r="S41" s="180"/>
      <c r="T41" s="180"/>
      <c r="U41" s="180"/>
      <c r="V41" s="180"/>
      <c r="W41" s="180"/>
      <c r="X41" s="180"/>
      <c r="Y41" s="180"/>
      <c r="Z41" s="180"/>
      <c r="AA41" s="180"/>
      <c r="AB41" s="180"/>
      <c r="AC41" s="180"/>
      <c r="AD41" s="180"/>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row>
    <row r="42" spans="1:90" ht="15" customHeight="1">
      <c r="A42" s="92"/>
      <c r="B42" s="24"/>
      <c r="C42" s="6"/>
      <c r="D42" s="6"/>
      <c r="E42" s="6"/>
      <c r="F42" s="6"/>
      <c r="G42" s="6"/>
      <c r="H42" s="6"/>
      <c r="I42" s="6"/>
      <c r="J42" s="6"/>
      <c r="K42" s="6"/>
      <c r="L42" s="6"/>
      <c r="M42" s="6"/>
      <c r="N42" s="6"/>
      <c r="O42" s="6"/>
      <c r="P42" s="6"/>
      <c r="Q42" s="6"/>
      <c r="R42" s="6"/>
      <c r="S42" s="6"/>
      <c r="T42" s="6"/>
      <c r="U42" s="6"/>
      <c r="V42" s="6"/>
      <c r="W42" s="6"/>
      <c r="X42" s="6"/>
      <c r="Y42" s="6"/>
      <c r="Z42" s="6"/>
      <c r="AA42" s="6"/>
      <c r="AB42" s="6"/>
      <c r="AC42" s="6"/>
      <c r="AD42" s="6"/>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row>
    <row r="43" spans="1:90" ht="24" customHeight="1">
      <c r="A43" s="92"/>
      <c r="B43" s="24"/>
      <c r="C43" s="156" t="s">
        <v>294</v>
      </c>
      <c r="D43" s="157"/>
      <c r="E43" s="157"/>
      <c r="F43" s="157"/>
      <c r="G43" s="157"/>
      <c r="H43" s="157"/>
      <c r="I43" s="157"/>
      <c r="J43" s="157"/>
      <c r="K43" s="157"/>
      <c r="L43" s="157"/>
      <c r="M43" s="157"/>
      <c r="N43" s="157"/>
      <c r="O43" s="157"/>
      <c r="P43" s="158"/>
      <c r="Q43" s="156" t="s">
        <v>295</v>
      </c>
      <c r="R43" s="157"/>
      <c r="S43" s="157"/>
      <c r="T43" s="157"/>
      <c r="U43" s="157"/>
      <c r="V43" s="157"/>
      <c r="W43" s="157"/>
      <c r="X43" s="157"/>
      <c r="Y43" s="157"/>
      <c r="Z43" s="157"/>
      <c r="AA43" s="157"/>
      <c r="AB43" s="157"/>
      <c r="AC43" s="157"/>
      <c r="AD43" s="158"/>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t="s">
        <v>537</v>
      </c>
      <c r="CB43"/>
      <c r="CC43"/>
      <c r="CD43"/>
      <c r="CE43"/>
      <c r="CF43"/>
      <c r="CG43"/>
      <c r="CH43"/>
      <c r="CI43"/>
      <c r="CJ43"/>
      <c r="CK43"/>
      <c r="CL43"/>
    </row>
    <row r="44" spans="1:90" ht="15" customHeight="1">
      <c r="A44" s="92"/>
      <c r="B44" s="24"/>
      <c r="C44" s="218"/>
      <c r="D44" s="258"/>
      <c r="E44" s="258"/>
      <c r="F44" s="258"/>
      <c r="G44" s="258"/>
      <c r="H44" s="258"/>
      <c r="I44" s="258"/>
      <c r="J44" s="258"/>
      <c r="K44" s="258"/>
      <c r="L44" s="258"/>
      <c r="M44" s="258"/>
      <c r="N44" s="258"/>
      <c r="O44" s="258"/>
      <c r="P44" s="219"/>
      <c r="Q44" s="218"/>
      <c r="R44" s="258"/>
      <c r="S44" s="258"/>
      <c r="T44" s="258"/>
      <c r="U44" s="258"/>
      <c r="V44" s="258"/>
      <c r="W44" s="258"/>
      <c r="X44" s="258"/>
      <c r="Y44" s="258"/>
      <c r="Z44" s="258"/>
      <c r="AA44" s="258"/>
      <c r="AB44" s="258"/>
      <c r="AC44" s="258"/>
      <c r="AD44" s="219"/>
      <c r="AG44">
        <f>IF(AG40=AH40,0,IF(OR(AND(C44=1,AG40=26),AND(OR(C44=2,C44=9),AG40=27)),0,1))</f>
        <v>0</v>
      </c>
      <c r="AH44"/>
      <c r="AI44">
        <f>+IF(OR(Q44&gt;=0,Q44="ns"),0,1)</f>
        <v>0</v>
      </c>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f>+COUNTIF(Q44,"NS")</f>
        <v>0</v>
      </c>
      <c r="CB44"/>
      <c r="CC44"/>
      <c r="CD44"/>
      <c r="CE44"/>
      <c r="CF44"/>
      <c r="CG44"/>
      <c r="CH44"/>
      <c r="CI44"/>
      <c r="CJ44"/>
      <c r="CK44"/>
      <c r="CL44"/>
    </row>
    <row r="45" spans="1:90" ht="15" customHeight="1">
      <c r="A45" s="92"/>
      <c r="B45" s="24"/>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row>
    <row r="46" spans="1:90" ht="24" customHeight="1">
      <c r="A46" s="92"/>
      <c r="B46" s="24"/>
      <c r="C46" s="180" t="s">
        <v>104</v>
      </c>
      <c r="D46" s="180"/>
      <c r="E46" s="180"/>
      <c r="F46" s="180"/>
      <c r="G46" s="180"/>
      <c r="H46" s="180"/>
      <c r="I46" s="180"/>
      <c r="J46" s="180"/>
      <c r="K46" s="180"/>
      <c r="L46" s="180"/>
      <c r="M46" s="180"/>
      <c r="N46" s="180"/>
      <c r="O46" s="180"/>
      <c r="P46" s="180"/>
      <c r="Q46" s="180"/>
      <c r="R46" s="180"/>
      <c r="S46" s="180"/>
      <c r="T46" s="180"/>
      <c r="U46" s="180"/>
      <c r="V46" s="180"/>
      <c r="W46" s="180"/>
      <c r="X46" s="180"/>
      <c r="Y46" s="180"/>
      <c r="Z46" s="180"/>
      <c r="AA46" s="180"/>
      <c r="AB46" s="180"/>
      <c r="AC46" s="180"/>
      <c r="AD46" s="180"/>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row>
    <row r="47" spans="1:90" ht="60" customHeight="1">
      <c r="A47" s="92"/>
      <c r="B47" s="24"/>
      <c r="C47" s="236"/>
      <c r="D47" s="236"/>
      <c r="E47" s="236"/>
      <c r="F47" s="236"/>
      <c r="G47" s="236"/>
      <c r="H47" s="236"/>
      <c r="I47" s="236"/>
      <c r="J47" s="236"/>
      <c r="K47" s="236"/>
      <c r="L47" s="236"/>
      <c r="M47" s="236"/>
      <c r="N47" s="236"/>
      <c r="O47" s="236"/>
      <c r="P47" s="236"/>
      <c r="Q47" s="236"/>
      <c r="R47" s="236"/>
      <c r="S47" s="236"/>
      <c r="T47" s="236"/>
      <c r="U47" s="236"/>
      <c r="V47" s="236"/>
      <c r="W47" s="236"/>
      <c r="X47" s="236"/>
      <c r="Y47" s="236"/>
      <c r="Z47" s="236"/>
      <c r="AA47" s="236"/>
      <c r="AB47" s="236"/>
      <c r="AC47" s="236"/>
      <c r="AD47" s="236"/>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row>
    <row r="48" spans="1:90" ht="15" customHeight="1">
      <c r="A48" s="93"/>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row>
    <row r="49" spans="1:90" ht="15" customHeight="1">
      <c r="A49" s="93"/>
      <c r="B49" s="209" t="str">
        <f>IF(AND(AG44=0),"","Error: verificar la consistencia de la 1ᵃ instrucción.")</f>
        <v/>
      </c>
      <c r="C49" s="209"/>
      <c r="D49" s="209"/>
      <c r="E49" s="209"/>
      <c r="F49" s="209"/>
      <c r="G49" s="209"/>
      <c r="H49" s="209"/>
      <c r="I49" s="209"/>
      <c r="J49" s="209"/>
      <c r="K49" s="209"/>
      <c r="L49" s="209"/>
      <c r="M49" s="209"/>
      <c r="N49" s="209"/>
      <c r="O49" s="209"/>
      <c r="P49" s="209"/>
      <c r="Q49" s="209"/>
      <c r="R49" s="209"/>
      <c r="S49" s="209"/>
      <c r="T49" s="209"/>
      <c r="U49" s="209"/>
      <c r="V49" s="209"/>
      <c r="W49" s="209"/>
      <c r="X49" s="209"/>
      <c r="Y49" s="209"/>
      <c r="Z49" s="209"/>
      <c r="AA49" s="209"/>
      <c r="AB49" s="209"/>
      <c r="AC49" s="209"/>
      <c r="AD49" s="20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row>
    <row r="50" spans="1:90" ht="15" customHeight="1">
      <c r="A50" s="93"/>
      <c r="B50" s="276" t="str">
        <f>IF(CA44=0,"","Alerta: se registró NS (no se sabe), favor de agregar su respectivo comentario (9ᵃ instrucción general).")</f>
        <v/>
      </c>
      <c r="C50" s="276"/>
      <c r="D50" s="276"/>
      <c r="E50" s="276"/>
      <c r="F50" s="276"/>
      <c r="G50" s="276"/>
      <c r="H50" s="276"/>
      <c r="I50" s="276"/>
      <c r="J50" s="276"/>
      <c r="K50" s="276"/>
      <c r="L50" s="276"/>
      <c r="M50" s="276"/>
      <c r="N50" s="276"/>
      <c r="O50" s="276"/>
      <c r="P50" s="276"/>
      <c r="Q50" s="276"/>
      <c r="R50" s="276"/>
      <c r="S50" s="276"/>
      <c r="T50" s="276"/>
      <c r="U50" s="276"/>
      <c r="V50" s="276"/>
      <c r="W50" s="276"/>
      <c r="X50" s="276"/>
      <c r="Y50" s="276"/>
      <c r="Z50" s="276"/>
      <c r="AA50" s="276"/>
      <c r="AB50" s="276"/>
      <c r="AC50" s="276"/>
      <c r="AD50" s="276"/>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c r="CJ50"/>
      <c r="CK50"/>
      <c r="CL50"/>
    </row>
    <row r="51" spans="1:90" ht="15" customHeight="1">
      <c r="A51" s="93"/>
      <c r="B51" s="209" t="str">
        <f>IF(AND(AI44=0),"","Error: en el campo de programas o acciones solo puede registrar NS o cantidades numéricas.")</f>
        <v/>
      </c>
      <c r="C51" s="209"/>
      <c r="D51" s="209"/>
      <c r="E51" s="209"/>
      <c r="F51" s="209"/>
      <c r="G51" s="209"/>
      <c r="H51" s="209"/>
      <c r="I51" s="209"/>
      <c r="J51" s="209"/>
      <c r="K51" s="209"/>
      <c r="L51" s="209"/>
      <c r="M51" s="209"/>
      <c r="N51" s="209"/>
      <c r="O51" s="209"/>
      <c r="P51" s="209"/>
      <c r="Q51" s="209"/>
      <c r="R51" s="209"/>
      <c r="S51" s="209"/>
      <c r="T51" s="209"/>
      <c r="U51" s="209"/>
      <c r="V51" s="209"/>
      <c r="W51" s="209"/>
      <c r="X51" s="209"/>
      <c r="Y51" s="209"/>
      <c r="Z51" s="209"/>
      <c r="AA51" s="209"/>
      <c r="AB51" s="209"/>
      <c r="AC51" s="209"/>
      <c r="AD51" s="209"/>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row>
    <row r="52" spans="1:90" ht="15" customHeight="1">
      <c r="A52" s="93"/>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row>
    <row r="53" spans="1:90" ht="15" customHeight="1">
      <c r="A53" s="93"/>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G53" s="123" t="s">
        <v>535</v>
      </c>
      <c r="AH53" s="42" t="s">
        <v>536</v>
      </c>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row>
    <row r="54" spans="1:90" ht="48" customHeight="1">
      <c r="A54" s="91" t="s">
        <v>463</v>
      </c>
      <c r="B54" s="271" t="s">
        <v>491</v>
      </c>
      <c r="C54" s="271"/>
      <c r="D54" s="271"/>
      <c r="E54" s="271"/>
      <c r="F54" s="271"/>
      <c r="G54" s="271"/>
      <c r="H54" s="271"/>
      <c r="I54" s="271"/>
      <c r="J54" s="271"/>
      <c r="K54" s="271"/>
      <c r="L54" s="271"/>
      <c r="M54" s="271"/>
      <c r="N54" s="271"/>
      <c r="O54" s="271"/>
      <c r="P54" s="271"/>
      <c r="Q54" s="271"/>
      <c r="R54" s="271"/>
      <c r="S54" s="271"/>
      <c r="T54" s="271"/>
      <c r="U54" s="271"/>
      <c r="V54" s="271"/>
      <c r="W54" s="271"/>
      <c r="X54" s="271"/>
      <c r="Y54" s="271"/>
      <c r="Z54" s="271"/>
      <c r="AA54" s="271"/>
      <c r="AB54" s="271"/>
      <c r="AC54" s="271"/>
      <c r="AD54" s="271"/>
      <c r="AG54" s="123">
        <f>COUNTBLANK(D66:AD215)</f>
        <v>4050</v>
      </c>
      <c r="AH54" s="42">
        <v>4050</v>
      </c>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row>
    <row r="55" spans="1:90" ht="24" customHeight="1">
      <c r="A55" s="91"/>
      <c r="B55" s="132"/>
      <c r="C55" s="255" t="s">
        <v>296</v>
      </c>
      <c r="D55" s="255"/>
      <c r="E55" s="255"/>
      <c r="F55" s="255"/>
      <c r="G55" s="255"/>
      <c r="H55" s="255"/>
      <c r="I55" s="255"/>
      <c r="J55" s="255"/>
      <c r="K55" s="255"/>
      <c r="L55" s="255"/>
      <c r="M55" s="255"/>
      <c r="N55" s="255"/>
      <c r="O55" s="255"/>
      <c r="P55" s="255"/>
      <c r="Q55" s="255"/>
      <c r="R55" s="255"/>
      <c r="S55" s="255"/>
      <c r="T55" s="255"/>
      <c r="U55" s="255"/>
      <c r="V55" s="255"/>
      <c r="W55" s="255"/>
      <c r="X55" s="255"/>
      <c r="Y55" s="255"/>
      <c r="Z55" s="255"/>
      <c r="AA55" s="255"/>
      <c r="AB55" s="255"/>
      <c r="AC55" s="255"/>
      <c r="AD55" s="2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row>
    <row r="56" spans="1:90" ht="24" customHeight="1">
      <c r="A56" s="91"/>
      <c r="B56" s="132"/>
      <c r="C56" s="230" t="s">
        <v>297</v>
      </c>
      <c r="D56" s="230"/>
      <c r="E56" s="230"/>
      <c r="F56" s="230"/>
      <c r="G56" s="230"/>
      <c r="H56" s="230"/>
      <c r="I56" s="230"/>
      <c r="J56" s="230"/>
      <c r="K56" s="230"/>
      <c r="L56" s="230"/>
      <c r="M56" s="230"/>
      <c r="N56" s="230"/>
      <c r="O56" s="230"/>
      <c r="P56" s="230"/>
      <c r="Q56" s="230"/>
      <c r="R56" s="230"/>
      <c r="S56" s="230"/>
      <c r="T56" s="230"/>
      <c r="U56" s="230"/>
      <c r="V56" s="230"/>
      <c r="W56" s="230"/>
      <c r="X56" s="230"/>
      <c r="Y56" s="230"/>
      <c r="Z56" s="230"/>
      <c r="AA56" s="230"/>
      <c r="AB56" s="230"/>
      <c r="AC56" s="230"/>
      <c r="AD56" s="230"/>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row>
    <row r="57" spans="1:90" ht="24" customHeight="1">
      <c r="A57" s="91"/>
      <c r="B57" s="132"/>
      <c r="C57" s="230" t="s">
        <v>298</v>
      </c>
      <c r="D57" s="230"/>
      <c r="E57" s="230"/>
      <c r="F57" s="230"/>
      <c r="G57" s="230"/>
      <c r="H57" s="230"/>
      <c r="I57" s="230"/>
      <c r="J57" s="230"/>
      <c r="K57" s="230"/>
      <c r="L57" s="230"/>
      <c r="M57" s="230"/>
      <c r="N57" s="230"/>
      <c r="O57" s="230"/>
      <c r="P57" s="230"/>
      <c r="Q57" s="230"/>
      <c r="R57" s="230"/>
      <c r="S57" s="230"/>
      <c r="T57" s="230"/>
      <c r="U57" s="230"/>
      <c r="V57" s="230"/>
      <c r="W57" s="230"/>
      <c r="X57" s="230"/>
      <c r="Y57" s="230"/>
      <c r="Z57" s="230"/>
      <c r="AA57" s="230"/>
      <c r="AB57" s="230"/>
      <c r="AC57" s="230"/>
      <c r="AD57" s="230"/>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row>
    <row r="58" spans="1:90" ht="36" customHeight="1">
      <c r="A58" s="91"/>
      <c r="B58" s="132"/>
      <c r="C58" s="231" t="s">
        <v>492</v>
      </c>
      <c r="D58" s="231"/>
      <c r="E58" s="231"/>
      <c r="F58" s="231"/>
      <c r="G58" s="231"/>
      <c r="H58" s="231"/>
      <c r="I58" s="231"/>
      <c r="J58" s="231"/>
      <c r="K58" s="231"/>
      <c r="L58" s="231"/>
      <c r="M58" s="231"/>
      <c r="N58" s="231"/>
      <c r="O58" s="231"/>
      <c r="P58" s="231"/>
      <c r="Q58" s="231"/>
      <c r="R58" s="231"/>
      <c r="S58" s="231"/>
      <c r="T58" s="231"/>
      <c r="U58" s="231"/>
      <c r="V58" s="231"/>
      <c r="W58" s="231"/>
      <c r="X58" s="231"/>
      <c r="Y58" s="231"/>
      <c r="Z58" s="231"/>
      <c r="AA58" s="231"/>
      <c r="AB58" s="231"/>
      <c r="AC58" s="231"/>
      <c r="AD58" s="231"/>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row>
    <row r="59" spans="1:90" ht="24" customHeight="1">
      <c r="A59" s="91"/>
      <c r="B59" s="132"/>
      <c r="C59" s="230" t="s">
        <v>493</v>
      </c>
      <c r="D59" s="230"/>
      <c r="E59" s="230"/>
      <c r="F59" s="230"/>
      <c r="G59" s="230"/>
      <c r="H59" s="230"/>
      <c r="I59" s="230"/>
      <c r="J59" s="230"/>
      <c r="K59" s="230"/>
      <c r="L59" s="230"/>
      <c r="M59" s="230"/>
      <c r="N59" s="230"/>
      <c r="O59" s="230"/>
      <c r="P59" s="230"/>
      <c r="Q59" s="230"/>
      <c r="R59" s="230"/>
      <c r="S59" s="230"/>
      <c r="T59" s="230"/>
      <c r="U59" s="230"/>
      <c r="V59" s="230"/>
      <c r="W59" s="230"/>
      <c r="X59" s="230"/>
      <c r="Y59" s="230"/>
      <c r="Z59" s="230"/>
      <c r="AA59" s="230"/>
      <c r="AB59" s="230"/>
      <c r="AC59" s="230"/>
      <c r="AD59" s="230"/>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row>
    <row r="60" spans="1:90" ht="15" customHeight="1">
      <c r="A60" s="91"/>
      <c r="B60" s="132"/>
      <c r="C60" s="180" t="s">
        <v>233</v>
      </c>
      <c r="D60" s="180"/>
      <c r="E60" s="180"/>
      <c r="F60" s="180"/>
      <c r="G60" s="180"/>
      <c r="H60" s="180"/>
      <c r="I60" s="180"/>
      <c r="J60" s="180"/>
      <c r="K60" s="180"/>
      <c r="L60" s="180"/>
      <c r="M60" s="180"/>
      <c r="N60" s="180"/>
      <c r="O60" s="180"/>
      <c r="P60" s="180"/>
      <c r="Q60" s="180"/>
      <c r="R60" s="180"/>
      <c r="S60" s="180"/>
      <c r="T60" s="180"/>
      <c r="U60" s="180"/>
      <c r="V60" s="180"/>
      <c r="W60" s="180"/>
      <c r="X60" s="180"/>
      <c r="Y60" s="180"/>
      <c r="Z60" s="180"/>
      <c r="AA60" s="180"/>
      <c r="AB60" s="180"/>
      <c r="AC60" s="180"/>
      <c r="AD60" s="18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row>
    <row r="61" spans="1:90" ht="15" customHeight="1">
      <c r="A61" s="91"/>
      <c r="B61" s="132"/>
      <c r="C61" s="180" t="s">
        <v>488</v>
      </c>
      <c r="D61" s="180"/>
      <c r="E61" s="180"/>
      <c r="F61" s="180"/>
      <c r="G61" s="180"/>
      <c r="H61" s="180"/>
      <c r="I61" s="180"/>
      <c r="J61" s="180"/>
      <c r="K61" s="180"/>
      <c r="L61" s="180"/>
      <c r="M61" s="180"/>
      <c r="N61" s="180"/>
      <c r="O61" s="180"/>
      <c r="P61" s="180"/>
      <c r="Q61" s="180"/>
      <c r="R61" s="180"/>
      <c r="S61" s="180"/>
      <c r="T61" s="180"/>
      <c r="U61" s="180"/>
      <c r="V61" s="180"/>
      <c r="W61" s="180"/>
      <c r="X61" s="180"/>
      <c r="Y61" s="180"/>
      <c r="Z61" s="180"/>
      <c r="AA61" s="180"/>
      <c r="AB61" s="180"/>
      <c r="AC61" s="180"/>
      <c r="AD61" s="180"/>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row>
    <row r="62" spans="1:90" ht="36" customHeight="1">
      <c r="A62" s="91"/>
      <c r="B62" s="132"/>
      <c r="C62" s="230" t="s">
        <v>494</v>
      </c>
      <c r="D62" s="230"/>
      <c r="E62" s="230"/>
      <c r="F62" s="230"/>
      <c r="G62" s="230"/>
      <c r="H62" s="230"/>
      <c r="I62" s="230"/>
      <c r="J62" s="230"/>
      <c r="K62" s="230"/>
      <c r="L62" s="230"/>
      <c r="M62" s="230"/>
      <c r="N62" s="230"/>
      <c r="O62" s="230"/>
      <c r="P62" s="230"/>
      <c r="Q62" s="230"/>
      <c r="R62" s="230"/>
      <c r="S62" s="230"/>
      <c r="T62" s="230"/>
      <c r="U62" s="230"/>
      <c r="V62" s="230"/>
      <c r="W62" s="230"/>
      <c r="X62" s="230"/>
      <c r="Y62" s="230"/>
      <c r="Z62" s="230"/>
      <c r="AA62" s="230"/>
      <c r="AB62" s="230"/>
      <c r="AC62" s="230"/>
      <c r="AD62" s="230"/>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row>
    <row r="63" spans="1:90" ht="24" customHeight="1">
      <c r="A63" s="91"/>
      <c r="B63" s="132"/>
      <c r="C63" s="231" t="s">
        <v>495</v>
      </c>
      <c r="D63" s="231"/>
      <c r="E63" s="231"/>
      <c r="F63" s="231"/>
      <c r="G63" s="231"/>
      <c r="H63" s="231"/>
      <c r="I63" s="231"/>
      <c r="J63" s="231"/>
      <c r="K63" s="231"/>
      <c r="L63" s="231"/>
      <c r="M63" s="231"/>
      <c r="N63" s="231"/>
      <c r="O63" s="231"/>
      <c r="P63" s="231"/>
      <c r="Q63" s="231"/>
      <c r="R63" s="231"/>
      <c r="S63" s="231"/>
      <c r="T63" s="231"/>
      <c r="U63" s="231"/>
      <c r="V63" s="231"/>
      <c r="W63" s="231"/>
      <c r="X63" s="231"/>
      <c r="Y63" s="231"/>
      <c r="Z63" s="231"/>
      <c r="AA63" s="231"/>
      <c r="AB63" s="231"/>
      <c r="AC63" s="231"/>
      <c r="AD63" s="231"/>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row>
    <row r="64" spans="1:90" ht="15" customHeight="1">
      <c r="A64" s="92"/>
      <c r="B64" s="24"/>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row>
    <row r="65" spans="1:90" ht="72" customHeight="1">
      <c r="A65" s="92"/>
      <c r="B65" s="24"/>
      <c r="C65" s="227" t="s">
        <v>299</v>
      </c>
      <c r="D65" s="228"/>
      <c r="E65" s="228"/>
      <c r="F65" s="228"/>
      <c r="G65" s="228"/>
      <c r="H65" s="228"/>
      <c r="I65" s="228"/>
      <c r="J65" s="228"/>
      <c r="K65" s="228"/>
      <c r="L65" s="229"/>
      <c r="M65" s="261" t="s">
        <v>234</v>
      </c>
      <c r="N65" s="261"/>
      <c r="O65" s="261"/>
      <c r="P65" s="261"/>
      <c r="Q65" s="261"/>
      <c r="R65" s="261"/>
      <c r="S65" s="261" t="s">
        <v>300</v>
      </c>
      <c r="T65" s="261"/>
      <c r="U65" s="261"/>
      <c r="V65" s="261"/>
      <c r="W65" s="261"/>
      <c r="X65" s="261"/>
      <c r="Y65" s="261" t="s">
        <v>456</v>
      </c>
      <c r="Z65" s="261"/>
      <c r="AA65" s="261"/>
      <c r="AB65" s="261"/>
      <c r="AC65" s="261"/>
      <c r="AD65" s="261"/>
      <c r="AG65"/>
      <c r="AH65"/>
      <c r="AI65"/>
      <c r="AJ65" t="s">
        <v>590</v>
      </c>
      <c r="AK65" s="42" t="s">
        <v>535</v>
      </c>
      <c r="AL65"/>
      <c r="AM65" s="136" t="s">
        <v>555</v>
      </c>
      <c r="AN65" s="136" t="s">
        <v>539</v>
      </c>
      <c r="AO65" s="136" t="s">
        <v>556</v>
      </c>
      <c r="AP65" s="125"/>
      <c r="AQ65" s="125" t="s">
        <v>539</v>
      </c>
      <c r="AR65" s="136" t="s">
        <v>557</v>
      </c>
      <c r="AS65" s="136" t="s">
        <v>539</v>
      </c>
      <c r="AT65" s="24" t="s">
        <v>538</v>
      </c>
      <c r="AU65"/>
      <c r="AV65" t="s">
        <v>591</v>
      </c>
      <c r="AW65"/>
      <c r="AX65"/>
      <c r="AY65"/>
      <c r="AZ65"/>
      <c r="BA65"/>
      <c r="BB65"/>
      <c r="BC65"/>
      <c r="BD65"/>
      <c r="BE65"/>
      <c r="BF65"/>
      <c r="BG65"/>
      <c r="BH65"/>
      <c r="BI65"/>
      <c r="BJ65"/>
      <c r="BK65"/>
      <c r="BL65"/>
      <c r="BM65"/>
      <c r="BN65"/>
      <c r="BO65"/>
      <c r="BP65"/>
      <c r="BQ65"/>
      <c r="BR65"/>
      <c r="BS65"/>
      <c r="BT65"/>
      <c r="BU65"/>
      <c r="BV65"/>
      <c r="BW65"/>
      <c r="BX65"/>
      <c r="BY65"/>
      <c r="BZ65"/>
      <c r="CA65" t="s">
        <v>537</v>
      </c>
      <c r="CB65"/>
      <c r="CC65"/>
      <c r="CD65"/>
      <c r="CE65"/>
      <c r="CF65"/>
      <c r="CG65"/>
      <c r="CH65"/>
      <c r="CI65"/>
      <c r="CJ65"/>
      <c r="CK65"/>
      <c r="CL65"/>
    </row>
    <row r="66" spans="1:90" ht="15" customHeight="1">
      <c r="A66" s="93"/>
      <c r="B66" s="24"/>
      <c r="C66" s="94" t="s">
        <v>58</v>
      </c>
      <c r="D66" s="262"/>
      <c r="E66" s="263"/>
      <c r="F66" s="263"/>
      <c r="G66" s="263"/>
      <c r="H66" s="263"/>
      <c r="I66" s="263"/>
      <c r="J66" s="263"/>
      <c r="K66" s="263"/>
      <c r="L66" s="264"/>
      <c r="M66" s="218"/>
      <c r="N66" s="258"/>
      <c r="O66" s="258"/>
      <c r="P66" s="258"/>
      <c r="Q66" s="258"/>
      <c r="R66" s="219"/>
      <c r="S66" s="218"/>
      <c r="T66" s="258"/>
      <c r="U66" s="258"/>
      <c r="V66" s="258"/>
      <c r="W66" s="258"/>
      <c r="X66" s="219"/>
      <c r="Y66" s="218"/>
      <c r="Z66" s="258"/>
      <c r="AA66" s="258"/>
      <c r="AB66" s="258"/>
      <c r="AC66" s="258"/>
      <c r="AD66" s="219"/>
      <c r="AG66">
        <f>+COUNTA(D66:L215)</f>
        <v>0</v>
      </c>
      <c r="AH66">
        <f>+IF(AG54=AH54,0,IF(AND(AG66=Q44),0,1))</f>
        <v>0</v>
      </c>
      <c r="AI66"/>
      <c r="AJ66">
        <f>+IF($AG$54=$AH$54,0,IF(OR(AND(D66="",AK66=27),OR(AND(D66&lt;&gt;"",M66="NA",AK66=25),AND(D66&lt;&gt;"",S66=1,AK66=23),AND(D66&lt;&gt;"",M66&lt;&gt;"NA",OR(S66=9,S66=2),AK66=24))),0,1))</f>
        <v>0</v>
      </c>
      <c r="AK66">
        <f>+COUNTBLANK(D66:AD66)</f>
        <v>27</v>
      </c>
      <c r="AL66"/>
      <c r="AM66" s="136" t="b">
        <f>NOT(EXACT(D66,UPPER(D66)))</f>
        <v>0</v>
      </c>
      <c r="AN66" s="136">
        <f>COUNTIF(AM66,"VERDADERO")</f>
        <v>0</v>
      </c>
      <c r="AO66" s="136" t="str">
        <f>SUBSTITUTE( SUBSTITUTE( SUBSTITUTE( SUBSTITUTE( SUBSTITUTE( SUBSTITUTE( SUBSTITUTE( SUBSTITUTE( SUBSTITUTE( SUBSTITUTE(D66, "á", "a"), "é", "e"), "í", "i"), "ó", "o"), "ú", "u"), "Á", "A"), "É", "E"), "Í", "I"), "Ó", "O"), "Ú", "U")</f>
        <v/>
      </c>
      <c r="AP66" s="136" t="b">
        <f>NOT(EXACT(D66,AO66))</f>
        <v>0</v>
      </c>
      <c r="AQ66" s="136">
        <f>COUNTIF(AP66,"VERDADERO")</f>
        <v>0</v>
      </c>
      <c r="AR66" s="136" t="b">
        <f>NOT(EXACT(D66,AO66))</f>
        <v>0</v>
      </c>
      <c r="AS66" s="136">
        <f>COUNTIF(AR66,"VERDADERO")</f>
        <v>0</v>
      </c>
      <c r="AT66" s="24">
        <f>IF($AG$54=$AH$54,0,IF(M66="NA",0,IF(M66="NS",0,IF((LEN(M66)-LEN(INT(M66))-1)&lt;3,0,1))))</f>
        <v>0</v>
      </c>
      <c r="AU66"/>
      <c r="AV66">
        <f>+IF($AG$54=$AH$54,0,IF(OR(AND(M66="NS",Y66="NS"),AND(M66&gt;=1,Y66="NS"),AND(M66="NA",Y66=""),AND(M66&gt;=Y66)),0,1))</f>
        <v>0</v>
      </c>
      <c r="AW66"/>
      <c r="AX66"/>
      <c r="AY66"/>
      <c r="AZ66"/>
      <c r="BA66"/>
      <c r="BB66"/>
      <c r="BC66"/>
      <c r="BD66"/>
      <c r="BE66"/>
      <c r="BF66"/>
      <c r="BG66"/>
      <c r="BH66"/>
      <c r="BI66"/>
      <c r="BJ66"/>
      <c r="BK66"/>
      <c r="BL66"/>
      <c r="BM66"/>
      <c r="BN66"/>
      <c r="BO66"/>
      <c r="BP66"/>
      <c r="BQ66"/>
      <c r="BR66"/>
      <c r="BS66"/>
      <c r="BT66"/>
      <c r="BU66"/>
      <c r="BV66"/>
      <c r="BW66"/>
      <c r="BX66"/>
      <c r="BY66"/>
      <c r="BZ66"/>
      <c r="CA66">
        <f>+COUNTIF(D66:R215,"NS")+COUNTIF(Y66:AD215,"NS")</f>
        <v>0</v>
      </c>
      <c r="CB66"/>
      <c r="CC66"/>
      <c r="CD66"/>
      <c r="CE66"/>
      <c r="CF66"/>
      <c r="CG66"/>
      <c r="CH66"/>
      <c r="CI66"/>
      <c r="CJ66"/>
      <c r="CK66"/>
      <c r="CL66"/>
    </row>
    <row r="67" spans="1:90" ht="15" customHeight="1">
      <c r="A67" s="93"/>
      <c r="B67" s="24"/>
      <c r="C67" s="95" t="s">
        <v>59</v>
      </c>
      <c r="D67" s="262"/>
      <c r="E67" s="263"/>
      <c r="F67" s="263"/>
      <c r="G67" s="263"/>
      <c r="H67" s="263"/>
      <c r="I67" s="263"/>
      <c r="J67" s="263"/>
      <c r="K67" s="263"/>
      <c r="L67" s="264"/>
      <c r="M67" s="218"/>
      <c r="N67" s="258"/>
      <c r="O67" s="258"/>
      <c r="P67" s="258"/>
      <c r="Q67" s="258"/>
      <c r="R67" s="219"/>
      <c r="S67" s="218"/>
      <c r="T67" s="258"/>
      <c r="U67" s="258"/>
      <c r="V67" s="258"/>
      <c r="W67" s="258"/>
      <c r="X67" s="219"/>
      <c r="Y67" s="218"/>
      <c r="Z67" s="258"/>
      <c r="AA67" s="258"/>
      <c r="AB67" s="258"/>
      <c r="AC67" s="258"/>
      <c r="AD67" s="219"/>
      <c r="AG67"/>
      <c r="AH67"/>
      <c r="AI67"/>
      <c r="AJ67">
        <f t="shared" ref="AJ67:AJ129" si="0">+IF($AG$54=$AH$54,0,IF(OR(AND(D67="",AK67=27),OR(AND(D67&lt;&gt;"",M67="NA",AK67=25),AND(D67&lt;&gt;"",S67=1,AK67=23),AND(D67&lt;&gt;"",M67&lt;&gt;"NA",OR(S67=9,S67=2),AK67=24))),0,1))</f>
        <v>0</v>
      </c>
      <c r="AK67">
        <f t="shared" ref="AK67:AK130" si="1">+COUNTBLANK(D67:AD67)</f>
        <v>27</v>
      </c>
      <c r="AL67"/>
      <c r="AM67" s="136" t="b">
        <f t="shared" ref="AM67:AM130" si="2">NOT(EXACT(D67,UPPER(D67)))</f>
        <v>0</v>
      </c>
      <c r="AN67" s="136">
        <f t="shared" ref="AN67:AN130" si="3">COUNTIF(AM67,"VERDADERO")</f>
        <v>0</v>
      </c>
      <c r="AO67" s="136" t="str">
        <f t="shared" ref="AO67:AO130" si="4">SUBSTITUTE( SUBSTITUTE( SUBSTITUTE( SUBSTITUTE( SUBSTITUTE( SUBSTITUTE( SUBSTITUTE( SUBSTITUTE( SUBSTITUTE( SUBSTITUTE(D67, "á", "a"), "é", "e"), "í", "i"), "ó", "o"), "ú", "u"), "Á", "A"), "É", "E"), "Í", "I"), "Ó", "O"), "Ú", "U")</f>
        <v/>
      </c>
      <c r="AP67" s="136" t="b">
        <f t="shared" ref="AP67:AP130" si="5">NOT(EXACT(D67,AO67))</f>
        <v>0</v>
      </c>
      <c r="AQ67" s="136">
        <f t="shared" ref="AQ67:AQ130" si="6">COUNTIF(AP67,"VERDADERO")</f>
        <v>0</v>
      </c>
      <c r="AR67" s="136" t="b">
        <f t="shared" ref="AR67:AR130" si="7">NOT(EXACT(D67,AO67))</f>
        <v>0</v>
      </c>
      <c r="AS67" s="136">
        <f t="shared" ref="AS67:AS130" si="8">COUNTIF(AR67,"VERDADERO")</f>
        <v>0</v>
      </c>
      <c r="AT67" s="24">
        <f t="shared" ref="AT67:AT130" si="9">IF($AG$54=$AH$54,0,IF(M67="NA",0,IF(M67="NS",0,IF((LEN(M67)-LEN(INT(M67))-1)&lt;3,0,1))))</f>
        <v>0</v>
      </c>
      <c r="AU67"/>
      <c r="AV67">
        <f t="shared" ref="AV67:AV130" si="10">+IF($AG$54=$AH$54,0,IF(OR(AND(M67="NS",Y67="NS"),AND(M67&gt;=1,Y67="NS"),AND(M67="NA",Y67=""),AND(M67&gt;=Y67)),0,1))</f>
        <v>0</v>
      </c>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c r="CJ67"/>
      <c r="CK67"/>
      <c r="CL67"/>
    </row>
    <row r="68" spans="1:90" ht="15" customHeight="1">
      <c r="A68" s="93"/>
      <c r="B68" s="24"/>
      <c r="C68" s="96" t="s">
        <v>60</v>
      </c>
      <c r="D68" s="262"/>
      <c r="E68" s="263"/>
      <c r="F68" s="263"/>
      <c r="G68" s="263"/>
      <c r="H68" s="263"/>
      <c r="I68" s="263"/>
      <c r="J68" s="263"/>
      <c r="K68" s="263"/>
      <c r="L68" s="264"/>
      <c r="M68" s="218"/>
      <c r="N68" s="258"/>
      <c r="O68" s="258"/>
      <c r="P68" s="258"/>
      <c r="Q68" s="258"/>
      <c r="R68" s="219"/>
      <c r="S68" s="218"/>
      <c r="T68" s="258"/>
      <c r="U68" s="258"/>
      <c r="V68" s="258"/>
      <c r="W68" s="258"/>
      <c r="X68" s="219"/>
      <c r="Y68" s="218"/>
      <c r="Z68" s="258"/>
      <c r="AA68" s="258"/>
      <c r="AB68" s="258"/>
      <c r="AC68" s="258"/>
      <c r="AD68" s="219"/>
      <c r="AG68"/>
      <c r="AH68"/>
      <c r="AI68"/>
      <c r="AJ68">
        <f t="shared" si="0"/>
        <v>0</v>
      </c>
      <c r="AK68">
        <f t="shared" si="1"/>
        <v>27</v>
      </c>
      <c r="AL68"/>
      <c r="AM68" s="136" t="b">
        <f t="shared" si="2"/>
        <v>0</v>
      </c>
      <c r="AN68" s="136">
        <f t="shared" si="3"/>
        <v>0</v>
      </c>
      <c r="AO68" s="136" t="str">
        <f t="shared" si="4"/>
        <v/>
      </c>
      <c r="AP68" s="136" t="b">
        <f t="shared" si="5"/>
        <v>0</v>
      </c>
      <c r="AQ68" s="136">
        <f t="shared" si="6"/>
        <v>0</v>
      </c>
      <c r="AR68" s="136" t="b">
        <f t="shared" si="7"/>
        <v>0</v>
      </c>
      <c r="AS68" s="136">
        <f t="shared" si="8"/>
        <v>0</v>
      </c>
      <c r="AT68" s="24">
        <f t="shared" si="9"/>
        <v>0</v>
      </c>
      <c r="AU68"/>
      <c r="AV68">
        <f t="shared" si="10"/>
        <v>0</v>
      </c>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row>
    <row r="69" spans="1:90" ht="15" customHeight="1">
      <c r="A69" s="93"/>
      <c r="B69" s="24"/>
      <c r="C69" s="96" t="s">
        <v>61</v>
      </c>
      <c r="D69" s="262"/>
      <c r="E69" s="263"/>
      <c r="F69" s="263"/>
      <c r="G69" s="263"/>
      <c r="H69" s="263"/>
      <c r="I69" s="263"/>
      <c r="J69" s="263"/>
      <c r="K69" s="263"/>
      <c r="L69" s="264"/>
      <c r="M69" s="218"/>
      <c r="N69" s="258"/>
      <c r="O69" s="258"/>
      <c r="P69" s="258"/>
      <c r="Q69" s="258"/>
      <c r="R69" s="219"/>
      <c r="S69" s="218"/>
      <c r="T69" s="258"/>
      <c r="U69" s="258"/>
      <c r="V69" s="258"/>
      <c r="W69" s="258"/>
      <c r="X69" s="219"/>
      <c r="Y69" s="218"/>
      <c r="Z69" s="258"/>
      <c r="AA69" s="258"/>
      <c r="AB69" s="258"/>
      <c r="AC69" s="258"/>
      <c r="AD69" s="219"/>
      <c r="AG69"/>
      <c r="AH69"/>
      <c r="AI69"/>
      <c r="AJ69">
        <f t="shared" si="0"/>
        <v>0</v>
      </c>
      <c r="AK69">
        <f t="shared" si="1"/>
        <v>27</v>
      </c>
      <c r="AL69"/>
      <c r="AM69" s="136" t="b">
        <f t="shared" si="2"/>
        <v>0</v>
      </c>
      <c r="AN69" s="136">
        <f t="shared" si="3"/>
        <v>0</v>
      </c>
      <c r="AO69" s="136" t="str">
        <f t="shared" si="4"/>
        <v/>
      </c>
      <c r="AP69" s="136" t="b">
        <f t="shared" si="5"/>
        <v>0</v>
      </c>
      <c r="AQ69" s="136">
        <f t="shared" si="6"/>
        <v>0</v>
      </c>
      <c r="AR69" s="136" t="b">
        <f t="shared" si="7"/>
        <v>0</v>
      </c>
      <c r="AS69" s="136">
        <f t="shared" si="8"/>
        <v>0</v>
      </c>
      <c r="AT69" s="24">
        <f t="shared" si="9"/>
        <v>0</v>
      </c>
      <c r="AU69"/>
      <c r="AV69">
        <f t="shared" si="10"/>
        <v>0</v>
      </c>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row>
    <row r="70" spans="1:90" ht="15" customHeight="1">
      <c r="A70" s="93"/>
      <c r="B70" s="24"/>
      <c r="C70" s="96" t="s">
        <v>62</v>
      </c>
      <c r="D70" s="262"/>
      <c r="E70" s="263"/>
      <c r="F70" s="263"/>
      <c r="G70" s="263"/>
      <c r="H70" s="263"/>
      <c r="I70" s="263"/>
      <c r="J70" s="263"/>
      <c r="K70" s="263"/>
      <c r="L70" s="264"/>
      <c r="M70" s="218"/>
      <c r="N70" s="258"/>
      <c r="O70" s="258"/>
      <c r="P70" s="258"/>
      <c r="Q70" s="258"/>
      <c r="R70" s="219"/>
      <c r="S70" s="218"/>
      <c r="T70" s="258"/>
      <c r="U70" s="258"/>
      <c r="V70" s="258"/>
      <c r="W70" s="258"/>
      <c r="X70" s="219"/>
      <c r="Y70" s="218"/>
      <c r="Z70" s="258"/>
      <c r="AA70" s="258"/>
      <c r="AB70" s="258"/>
      <c r="AC70" s="258"/>
      <c r="AD70" s="219"/>
      <c r="AG70"/>
      <c r="AH70"/>
      <c r="AI70"/>
      <c r="AJ70">
        <f t="shared" si="0"/>
        <v>0</v>
      </c>
      <c r="AK70">
        <f t="shared" si="1"/>
        <v>27</v>
      </c>
      <c r="AL70"/>
      <c r="AM70" s="136" t="b">
        <f t="shared" si="2"/>
        <v>0</v>
      </c>
      <c r="AN70" s="136">
        <f t="shared" si="3"/>
        <v>0</v>
      </c>
      <c r="AO70" s="136" t="str">
        <f t="shared" si="4"/>
        <v/>
      </c>
      <c r="AP70" s="136" t="b">
        <f t="shared" si="5"/>
        <v>0</v>
      </c>
      <c r="AQ70" s="136">
        <f t="shared" si="6"/>
        <v>0</v>
      </c>
      <c r="AR70" s="136" t="b">
        <f t="shared" si="7"/>
        <v>0</v>
      </c>
      <c r="AS70" s="136">
        <f t="shared" si="8"/>
        <v>0</v>
      </c>
      <c r="AT70" s="24">
        <f t="shared" si="9"/>
        <v>0</v>
      </c>
      <c r="AU70"/>
      <c r="AV70">
        <f t="shared" si="10"/>
        <v>0</v>
      </c>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row>
    <row r="71" spans="1:90" ht="15" customHeight="1">
      <c r="A71" s="93"/>
      <c r="B71" s="24"/>
      <c r="C71" s="96" t="s">
        <v>63</v>
      </c>
      <c r="D71" s="262"/>
      <c r="E71" s="263"/>
      <c r="F71" s="263"/>
      <c r="G71" s="263"/>
      <c r="H71" s="263"/>
      <c r="I71" s="263"/>
      <c r="J71" s="263"/>
      <c r="K71" s="263"/>
      <c r="L71" s="264"/>
      <c r="M71" s="218"/>
      <c r="N71" s="258"/>
      <c r="O71" s="258"/>
      <c r="P71" s="258"/>
      <c r="Q71" s="258"/>
      <c r="R71" s="219"/>
      <c r="S71" s="218"/>
      <c r="T71" s="258"/>
      <c r="U71" s="258"/>
      <c r="V71" s="258"/>
      <c r="W71" s="258"/>
      <c r="X71" s="219"/>
      <c r="Y71" s="218"/>
      <c r="Z71" s="258"/>
      <c r="AA71" s="258"/>
      <c r="AB71" s="258"/>
      <c r="AC71" s="258"/>
      <c r="AD71" s="219"/>
      <c r="AG71"/>
      <c r="AH71"/>
      <c r="AI71"/>
      <c r="AJ71">
        <f t="shared" si="0"/>
        <v>0</v>
      </c>
      <c r="AK71">
        <f t="shared" si="1"/>
        <v>27</v>
      </c>
      <c r="AL71"/>
      <c r="AM71" s="136" t="b">
        <f t="shared" si="2"/>
        <v>0</v>
      </c>
      <c r="AN71" s="136">
        <f t="shared" si="3"/>
        <v>0</v>
      </c>
      <c r="AO71" s="136" t="str">
        <f t="shared" si="4"/>
        <v/>
      </c>
      <c r="AP71" s="136" t="b">
        <f t="shared" si="5"/>
        <v>0</v>
      </c>
      <c r="AQ71" s="136">
        <f t="shared" si="6"/>
        <v>0</v>
      </c>
      <c r="AR71" s="136" t="b">
        <f t="shared" si="7"/>
        <v>0</v>
      </c>
      <c r="AS71" s="136">
        <f t="shared" si="8"/>
        <v>0</v>
      </c>
      <c r="AT71" s="24">
        <f t="shared" si="9"/>
        <v>0</v>
      </c>
      <c r="AU71"/>
      <c r="AV71">
        <f t="shared" si="10"/>
        <v>0</v>
      </c>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c r="CJ71"/>
      <c r="CK71"/>
      <c r="CL71"/>
    </row>
    <row r="72" spans="1:90" ht="15" customHeight="1">
      <c r="A72" s="93"/>
      <c r="B72" s="24"/>
      <c r="C72" s="96" t="s">
        <v>64</v>
      </c>
      <c r="D72" s="262"/>
      <c r="E72" s="263"/>
      <c r="F72" s="263"/>
      <c r="G72" s="263"/>
      <c r="H72" s="263"/>
      <c r="I72" s="263"/>
      <c r="J72" s="263"/>
      <c r="K72" s="263"/>
      <c r="L72" s="264"/>
      <c r="M72" s="218"/>
      <c r="N72" s="258"/>
      <c r="O72" s="258"/>
      <c r="P72" s="258"/>
      <c r="Q72" s="258"/>
      <c r="R72" s="219"/>
      <c r="S72" s="218"/>
      <c r="T72" s="258"/>
      <c r="U72" s="258"/>
      <c r="V72" s="258"/>
      <c r="W72" s="258"/>
      <c r="X72" s="219"/>
      <c r="Y72" s="218"/>
      <c r="Z72" s="258"/>
      <c r="AA72" s="258"/>
      <c r="AB72" s="258"/>
      <c r="AC72" s="258"/>
      <c r="AD72" s="219"/>
      <c r="AG72"/>
      <c r="AH72"/>
      <c r="AI72"/>
      <c r="AJ72">
        <f t="shared" si="0"/>
        <v>0</v>
      </c>
      <c r="AK72">
        <f t="shared" si="1"/>
        <v>27</v>
      </c>
      <c r="AL72"/>
      <c r="AM72" s="136" t="b">
        <f t="shared" si="2"/>
        <v>0</v>
      </c>
      <c r="AN72" s="136">
        <f t="shared" si="3"/>
        <v>0</v>
      </c>
      <c r="AO72" s="136" t="str">
        <f t="shared" si="4"/>
        <v/>
      </c>
      <c r="AP72" s="136" t="b">
        <f t="shared" si="5"/>
        <v>0</v>
      </c>
      <c r="AQ72" s="136">
        <f t="shared" si="6"/>
        <v>0</v>
      </c>
      <c r="AR72" s="136" t="b">
        <f t="shared" si="7"/>
        <v>0</v>
      </c>
      <c r="AS72" s="136">
        <f t="shared" si="8"/>
        <v>0</v>
      </c>
      <c r="AT72" s="24">
        <f t="shared" si="9"/>
        <v>0</v>
      </c>
      <c r="AU72"/>
      <c r="AV72">
        <f t="shared" si="10"/>
        <v>0</v>
      </c>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row>
    <row r="73" spans="1:90" ht="15" customHeight="1">
      <c r="A73" s="93"/>
      <c r="B73" s="24"/>
      <c r="C73" s="96" t="s">
        <v>65</v>
      </c>
      <c r="D73" s="262"/>
      <c r="E73" s="263"/>
      <c r="F73" s="263"/>
      <c r="G73" s="263"/>
      <c r="H73" s="263"/>
      <c r="I73" s="263"/>
      <c r="J73" s="263"/>
      <c r="K73" s="263"/>
      <c r="L73" s="264"/>
      <c r="M73" s="218"/>
      <c r="N73" s="258"/>
      <c r="O73" s="258"/>
      <c r="P73" s="258"/>
      <c r="Q73" s="258"/>
      <c r="R73" s="219"/>
      <c r="S73" s="218"/>
      <c r="T73" s="258"/>
      <c r="U73" s="258"/>
      <c r="V73" s="258"/>
      <c r="W73" s="258"/>
      <c r="X73" s="219"/>
      <c r="Y73" s="218"/>
      <c r="Z73" s="258"/>
      <c r="AA73" s="258"/>
      <c r="AB73" s="258"/>
      <c r="AC73" s="258"/>
      <c r="AD73" s="219"/>
      <c r="AG73"/>
      <c r="AH73"/>
      <c r="AI73"/>
      <c r="AJ73">
        <f t="shared" si="0"/>
        <v>0</v>
      </c>
      <c r="AK73">
        <f t="shared" si="1"/>
        <v>27</v>
      </c>
      <c r="AL73"/>
      <c r="AM73" s="136" t="b">
        <f t="shared" si="2"/>
        <v>0</v>
      </c>
      <c r="AN73" s="136">
        <f t="shared" si="3"/>
        <v>0</v>
      </c>
      <c r="AO73" s="136" t="str">
        <f t="shared" si="4"/>
        <v/>
      </c>
      <c r="AP73" s="136" t="b">
        <f t="shared" si="5"/>
        <v>0</v>
      </c>
      <c r="AQ73" s="136">
        <f t="shared" si="6"/>
        <v>0</v>
      </c>
      <c r="AR73" s="136" t="b">
        <f t="shared" si="7"/>
        <v>0</v>
      </c>
      <c r="AS73" s="136">
        <f t="shared" si="8"/>
        <v>0</v>
      </c>
      <c r="AT73" s="24">
        <f t="shared" si="9"/>
        <v>0</v>
      </c>
      <c r="AU73"/>
      <c r="AV73">
        <f t="shared" si="10"/>
        <v>0</v>
      </c>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c r="CJ73"/>
      <c r="CK73"/>
      <c r="CL73"/>
    </row>
    <row r="74" spans="1:90" ht="15" customHeight="1">
      <c r="A74" s="93"/>
      <c r="B74" s="24"/>
      <c r="C74" s="96" t="s">
        <v>66</v>
      </c>
      <c r="D74" s="262"/>
      <c r="E74" s="263"/>
      <c r="F74" s="263"/>
      <c r="G74" s="263"/>
      <c r="H74" s="263"/>
      <c r="I74" s="263"/>
      <c r="J74" s="263"/>
      <c r="K74" s="263"/>
      <c r="L74" s="264"/>
      <c r="M74" s="218"/>
      <c r="N74" s="258"/>
      <c r="O74" s="258"/>
      <c r="P74" s="258"/>
      <c r="Q74" s="258"/>
      <c r="R74" s="219"/>
      <c r="S74" s="218"/>
      <c r="T74" s="258"/>
      <c r="U74" s="258"/>
      <c r="V74" s="258"/>
      <c r="W74" s="258"/>
      <c r="X74" s="219"/>
      <c r="Y74" s="218"/>
      <c r="Z74" s="258"/>
      <c r="AA74" s="258"/>
      <c r="AB74" s="258"/>
      <c r="AC74" s="258"/>
      <c r="AD74" s="219"/>
      <c r="AG74"/>
      <c r="AH74"/>
      <c r="AI74"/>
      <c r="AJ74">
        <f t="shared" si="0"/>
        <v>0</v>
      </c>
      <c r="AK74">
        <f t="shared" si="1"/>
        <v>27</v>
      </c>
      <c r="AL74"/>
      <c r="AM74" s="136" t="b">
        <f t="shared" si="2"/>
        <v>0</v>
      </c>
      <c r="AN74" s="136">
        <f t="shared" si="3"/>
        <v>0</v>
      </c>
      <c r="AO74" s="136" t="str">
        <f t="shared" si="4"/>
        <v/>
      </c>
      <c r="AP74" s="136" t="b">
        <f t="shared" si="5"/>
        <v>0</v>
      </c>
      <c r="AQ74" s="136">
        <f t="shared" si="6"/>
        <v>0</v>
      </c>
      <c r="AR74" s="136" t="b">
        <f t="shared" si="7"/>
        <v>0</v>
      </c>
      <c r="AS74" s="136">
        <f t="shared" si="8"/>
        <v>0</v>
      </c>
      <c r="AT74" s="24">
        <f t="shared" si="9"/>
        <v>0</v>
      </c>
      <c r="AU74"/>
      <c r="AV74">
        <f t="shared" si="10"/>
        <v>0</v>
      </c>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c r="CL74"/>
    </row>
    <row r="75" spans="1:90" ht="15" customHeight="1">
      <c r="A75" s="93"/>
      <c r="B75" s="24"/>
      <c r="C75" s="96" t="s">
        <v>67</v>
      </c>
      <c r="D75" s="262"/>
      <c r="E75" s="263"/>
      <c r="F75" s="263"/>
      <c r="G75" s="263"/>
      <c r="H75" s="263"/>
      <c r="I75" s="263"/>
      <c r="J75" s="263"/>
      <c r="K75" s="263"/>
      <c r="L75" s="264"/>
      <c r="M75" s="218"/>
      <c r="N75" s="258"/>
      <c r="O75" s="258"/>
      <c r="P75" s="258"/>
      <c r="Q75" s="258"/>
      <c r="R75" s="219"/>
      <c r="S75" s="218"/>
      <c r="T75" s="258"/>
      <c r="U75" s="258"/>
      <c r="V75" s="258"/>
      <c r="W75" s="258"/>
      <c r="X75" s="219"/>
      <c r="Y75" s="218"/>
      <c r="Z75" s="258"/>
      <c r="AA75" s="258"/>
      <c r="AB75" s="258"/>
      <c r="AC75" s="258"/>
      <c r="AD75" s="219"/>
      <c r="AG75"/>
      <c r="AH75"/>
      <c r="AI75"/>
      <c r="AJ75">
        <f t="shared" si="0"/>
        <v>0</v>
      </c>
      <c r="AK75">
        <f t="shared" si="1"/>
        <v>27</v>
      </c>
      <c r="AL75"/>
      <c r="AM75" s="136" t="b">
        <f t="shared" si="2"/>
        <v>0</v>
      </c>
      <c r="AN75" s="136">
        <f t="shared" si="3"/>
        <v>0</v>
      </c>
      <c r="AO75" s="136" t="str">
        <f t="shared" si="4"/>
        <v/>
      </c>
      <c r="AP75" s="136" t="b">
        <f t="shared" si="5"/>
        <v>0</v>
      </c>
      <c r="AQ75" s="136">
        <f t="shared" si="6"/>
        <v>0</v>
      </c>
      <c r="AR75" s="136" t="b">
        <f t="shared" si="7"/>
        <v>0</v>
      </c>
      <c r="AS75" s="136">
        <f t="shared" si="8"/>
        <v>0</v>
      </c>
      <c r="AT75" s="24">
        <f t="shared" si="9"/>
        <v>0</v>
      </c>
      <c r="AU75"/>
      <c r="AV75">
        <f t="shared" si="10"/>
        <v>0</v>
      </c>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c r="CJ75"/>
      <c r="CK75"/>
      <c r="CL75"/>
    </row>
    <row r="76" spans="1:90" ht="15" customHeight="1">
      <c r="A76" s="93"/>
      <c r="B76" s="24"/>
      <c r="C76" s="96" t="s">
        <v>68</v>
      </c>
      <c r="D76" s="262"/>
      <c r="E76" s="263"/>
      <c r="F76" s="263"/>
      <c r="G76" s="263"/>
      <c r="H76" s="263"/>
      <c r="I76" s="263"/>
      <c r="J76" s="263"/>
      <c r="K76" s="263"/>
      <c r="L76" s="264"/>
      <c r="M76" s="218"/>
      <c r="N76" s="258"/>
      <c r="O76" s="258"/>
      <c r="P76" s="258"/>
      <c r="Q76" s="258"/>
      <c r="R76" s="219"/>
      <c r="S76" s="218"/>
      <c r="T76" s="258"/>
      <c r="U76" s="258"/>
      <c r="V76" s="258"/>
      <c r="W76" s="258"/>
      <c r="X76" s="219"/>
      <c r="Y76" s="218"/>
      <c r="Z76" s="258"/>
      <c r="AA76" s="258"/>
      <c r="AB76" s="258"/>
      <c r="AC76" s="258"/>
      <c r="AD76" s="219"/>
      <c r="AG76"/>
      <c r="AH76"/>
      <c r="AI76"/>
      <c r="AJ76">
        <f t="shared" si="0"/>
        <v>0</v>
      </c>
      <c r="AK76">
        <f t="shared" si="1"/>
        <v>27</v>
      </c>
      <c r="AL76"/>
      <c r="AM76" s="136" t="b">
        <f t="shared" si="2"/>
        <v>0</v>
      </c>
      <c r="AN76" s="136">
        <f t="shared" si="3"/>
        <v>0</v>
      </c>
      <c r="AO76" s="136" t="str">
        <f t="shared" si="4"/>
        <v/>
      </c>
      <c r="AP76" s="136" t="b">
        <f t="shared" si="5"/>
        <v>0</v>
      </c>
      <c r="AQ76" s="136">
        <f t="shared" si="6"/>
        <v>0</v>
      </c>
      <c r="AR76" s="136" t="b">
        <f t="shared" si="7"/>
        <v>0</v>
      </c>
      <c r="AS76" s="136">
        <f t="shared" si="8"/>
        <v>0</v>
      </c>
      <c r="AT76" s="24">
        <f t="shared" si="9"/>
        <v>0</v>
      </c>
      <c r="AU76"/>
      <c r="AV76">
        <f t="shared" si="10"/>
        <v>0</v>
      </c>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c r="CJ76"/>
      <c r="CK76"/>
      <c r="CL76"/>
    </row>
    <row r="77" spans="1:90" ht="15" customHeight="1">
      <c r="A77" s="93"/>
      <c r="B77" s="24"/>
      <c r="C77" s="96" t="s">
        <v>69</v>
      </c>
      <c r="D77" s="262"/>
      <c r="E77" s="263"/>
      <c r="F77" s="263"/>
      <c r="G77" s="263"/>
      <c r="H77" s="263"/>
      <c r="I77" s="263"/>
      <c r="J77" s="263"/>
      <c r="K77" s="263"/>
      <c r="L77" s="264"/>
      <c r="M77" s="218"/>
      <c r="N77" s="258"/>
      <c r="O77" s="258"/>
      <c r="P77" s="258"/>
      <c r="Q77" s="258"/>
      <c r="R77" s="219"/>
      <c r="S77" s="218"/>
      <c r="T77" s="258"/>
      <c r="U77" s="258"/>
      <c r="V77" s="258"/>
      <c r="W77" s="258"/>
      <c r="X77" s="219"/>
      <c r="Y77" s="218"/>
      <c r="Z77" s="258"/>
      <c r="AA77" s="258"/>
      <c r="AB77" s="258"/>
      <c r="AC77" s="258"/>
      <c r="AD77" s="219"/>
      <c r="AG77"/>
      <c r="AH77"/>
      <c r="AI77"/>
      <c r="AJ77">
        <f t="shared" si="0"/>
        <v>0</v>
      </c>
      <c r="AK77">
        <f t="shared" si="1"/>
        <v>27</v>
      </c>
      <c r="AL77"/>
      <c r="AM77" s="136" t="b">
        <f t="shared" si="2"/>
        <v>0</v>
      </c>
      <c r="AN77" s="136">
        <f t="shared" si="3"/>
        <v>0</v>
      </c>
      <c r="AO77" s="136" t="str">
        <f t="shared" si="4"/>
        <v/>
      </c>
      <c r="AP77" s="136" t="b">
        <f t="shared" si="5"/>
        <v>0</v>
      </c>
      <c r="AQ77" s="136">
        <f t="shared" si="6"/>
        <v>0</v>
      </c>
      <c r="AR77" s="136" t="b">
        <f t="shared" si="7"/>
        <v>0</v>
      </c>
      <c r="AS77" s="136">
        <f t="shared" si="8"/>
        <v>0</v>
      </c>
      <c r="AT77" s="24">
        <f t="shared" si="9"/>
        <v>0</v>
      </c>
      <c r="AU77"/>
      <c r="AV77">
        <f t="shared" si="10"/>
        <v>0</v>
      </c>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c r="CJ77"/>
      <c r="CK77"/>
      <c r="CL77"/>
    </row>
    <row r="78" spans="1:90" ht="15" customHeight="1">
      <c r="A78" s="93"/>
      <c r="B78" s="24"/>
      <c r="C78" s="96" t="s">
        <v>70</v>
      </c>
      <c r="D78" s="262"/>
      <c r="E78" s="263"/>
      <c r="F78" s="263"/>
      <c r="G78" s="263"/>
      <c r="H78" s="263"/>
      <c r="I78" s="263"/>
      <c r="J78" s="263"/>
      <c r="K78" s="263"/>
      <c r="L78" s="264"/>
      <c r="M78" s="218"/>
      <c r="N78" s="258"/>
      <c r="O78" s="258"/>
      <c r="P78" s="258"/>
      <c r="Q78" s="258"/>
      <c r="R78" s="219"/>
      <c r="S78" s="218"/>
      <c r="T78" s="258"/>
      <c r="U78" s="258"/>
      <c r="V78" s="258"/>
      <c r="W78" s="258"/>
      <c r="X78" s="219"/>
      <c r="Y78" s="218"/>
      <c r="Z78" s="258"/>
      <c r="AA78" s="258"/>
      <c r="AB78" s="258"/>
      <c r="AC78" s="258"/>
      <c r="AD78" s="219"/>
      <c r="AG78"/>
      <c r="AH78"/>
      <c r="AI78"/>
      <c r="AJ78">
        <f t="shared" si="0"/>
        <v>0</v>
      </c>
      <c r="AK78">
        <f t="shared" si="1"/>
        <v>27</v>
      </c>
      <c r="AL78"/>
      <c r="AM78" s="136" t="b">
        <f t="shared" si="2"/>
        <v>0</v>
      </c>
      <c r="AN78" s="136">
        <f t="shared" si="3"/>
        <v>0</v>
      </c>
      <c r="AO78" s="136" t="str">
        <f t="shared" si="4"/>
        <v/>
      </c>
      <c r="AP78" s="136" t="b">
        <f t="shared" si="5"/>
        <v>0</v>
      </c>
      <c r="AQ78" s="136">
        <f t="shared" si="6"/>
        <v>0</v>
      </c>
      <c r="AR78" s="136" t="b">
        <f t="shared" si="7"/>
        <v>0</v>
      </c>
      <c r="AS78" s="136">
        <f t="shared" si="8"/>
        <v>0</v>
      </c>
      <c r="AT78" s="24">
        <f t="shared" si="9"/>
        <v>0</v>
      </c>
      <c r="AU78"/>
      <c r="AV78">
        <f t="shared" si="10"/>
        <v>0</v>
      </c>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c r="CJ78"/>
      <c r="CK78"/>
      <c r="CL78"/>
    </row>
    <row r="79" spans="1:90" ht="15" customHeight="1">
      <c r="A79" s="93"/>
      <c r="B79" s="24"/>
      <c r="C79" s="96" t="s">
        <v>71</v>
      </c>
      <c r="D79" s="262"/>
      <c r="E79" s="263"/>
      <c r="F79" s="263"/>
      <c r="G79" s="263"/>
      <c r="H79" s="263"/>
      <c r="I79" s="263"/>
      <c r="J79" s="263"/>
      <c r="K79" s="263"/>
      <c r="L79" s="264"/>
      <c r="M79" s="218"/>
      <c r="N79" s="258"/>
      <c r="O79" s="258"/>
      <c r="P79" s="258"/>
      <c r="Q79" s="258"/>
      <c r="R79" s="219"/>
      <c r="S79" s="218"/>
      <c r="T79" s="258"/>
      <c r="U79" s="258"/>
      <c r="V79" s="258"/>
      <c r="W79" s="258"/>
      <c r="X79" s="219"/>
      <c r="Y79" s="218"/>
      <c r="Z79" s="258"/>
      <c r="AA79" s="258"/>
      <c r="AB79" s="258"/>
      <c r="AC79" s="258"/>
      <c r="AD79" s="219"/>
      <c r="AG79"/>
      <c r="AH79"/>
      <c r="AI79"/>
      <c r="AJ79">
        <f t="shared" si="0"/>
        <v>0</v>
      </c>
      <c r="AK79">
        <f t="shared" si="1"/>
        <v>27</v>
      </c>
      <c r="AL79"/>
      <c r="AM79" s="136" t="b">
        <f t="shared" si="2"/>
        <v>0</v>
      </c>
      <c r="AN79" s="136">
        <f t="shared" si="3"/>
        <v>0</v>
      </c>
      <c r="AO79" s="136" t="str">
        <f t="shared" si="4"/>
        <v/>
      </c>
      <c r="AP79" s="136" t="b">
        <f t="shared" si="5"/>
        <v>0</v>
      </c>
      <c r="AQ79" s="136">
        <f t="shared" si="6"/>
        <v>0</v>
      </c>
      <c r="AR79" s="136" t="b">
        <f t="shared" si="7"/>
        <v>0</v>
      </c>
      <c r="AS79" s="136">
        <f t="shared" si="8"/>
        <v>0</v>
      </c>
      <c r="AT79" s="24">
        <f t="shared" si="9"/>
        <v>0</v>
      </c>
      <c r="AU79"/>
      <c r="AV79">
        <f t="shared" si="10"/>
        <v>0</v>
      </c>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c r="CJ79"/>
      <c r="CK79"/>
      <c r="CL79"/>
    </row>
    <row r="80" spans="1:90" ht="15" customHeight="1">
      <c r="A80" s="93"/>
      <c r="B80" s="24"/>
      <c r="C80" s="96" t="s">
        <v>72</v>
      </c>
      <c r="D80" s="262"/>
      <c r="E80" s="263"/>
      <c r="F80" s="263"/>
      <c r="G80" s="263"/>
      <c r="H80" s="263"/>
      <c r="I80" s="263"/>
      <c r="J80" s="263"/>
      <c r="K80" s="263"/>
      <c r="L80" s="264"/>
      <c r="M80" s="218"/>
      <c r="N80" s="258"/>
      <c r="O80" s="258"/>
      <c r="P80" s="258"/>
      <c r="Q80" s="258"/>
      <c r="R80" s="219"/>
      <c r="S80" s="218"/>
      <c r="T80" s="258"/>
      <c r="U80" s="258"/>
      <c r="V80" s="258"/>
      <c r="W80" s="258"/>
      <c r="X80" s="219"/>
      <c r="Y80" s="218"/>
      <c r="Z80" s="258"/>
      <c r="AA80" s="258"/>
      <c r="AB80" s="258"/>
      <c r="AC80" s="258"/>
      <c r="AD80" s="219"/>
      <c r="AG80"/>
      <c r="AH80"/>
      <c r="AI80"/>
      <c r="AJ80">
        <f t="shared" si="0"/>
        <v>0</v>
      </c>
      <c r="AK80">
        <f t="shared" si="1"/>
        <v>27</v>
      </c>
      <c r="AL80"/>
      <c r="AM80" s="136" t="b">
        <f t="shared" si="2"/>
        <v>0</v>
      </c>
      <c r="AN80" s="136">
        <f t="shared" si="3"/>
        <v>0</v>
      </c>
      <c r="AO80" s="136" t="str">
        <f t="shared" si="4"/>
        <v/>
      </c>
      <c r="AP80" s="136" t="b">
        <f t="shared" si="5"/>
        <v>0</v>
      </c>
      <c r="AQ80" s="136">
        <f t="shared" si="6"/>
        <v>0</v>
      </c>
      <c r="AR80" s="136" t="b">
        <f t="shared" si="7"/>
        <v>0</v>
      </c>
      <c r="AS80" s="136">
        <f t="shared" si="8"/>
        <v>0</v>
      </c>
      <c r="AT80" s="24">
        <f t="shared" si="9"/>
        <v>0</v>
      </c>
      <c r="AU80"/>
      <c r="AV80">
        <f t="shared" si="10"/>
        <v>0</v>
      </c>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row>
    <row r="81" spans="1:90" ht="15" customHeight="1">
      <c r="A81" s="93"/>
      <c r="B81" s="24"/>
      <c r="C81" s="96" t="s">
        <v>73</v>
      </c>
      <c r="D81" s="262"/>
      <c r="E81" s="263"/>
      <c r="F81" s="263"/>
      <c r="G81" s="263"/>
      <c r="H81" s="263"/>
      <c r="I81" s="263"/>
      <c r="J81" s="263"/>
      <c r="K81" s="263"/>
      <c r="L81" s="264"/>
      <c r="M81" s="218"/>
      <c r="N81" s="258"/>
      <c r="O81" s="258"/>
      <c r="P81" s="258"/>
      <c r="Q81" s="258"/>
      <c r="R81" s="219"/>
      <c r="S81" s="218"/>
      <c r="T81" s="258"/>
      <c r="U81" s="258"/>
      <c r="V81" s="258"/>
      <c r="W81" s="258"/>
      <c r="X81" s="219"/>
      <c r="Y81" s="218"/>
      <c r="Z81" s="258"/>
      <c r="AA81" s="258"/>
      <c r="AB81" s="258"/>
      <c r="AC81" s="258"/>
      <c r="AD81" s="219"/>
      <c r="AG81"/>
      <c r="AH81"/>
      <c r="AI81"/>
      <c r="AJ81">
        <f t="shared" si="0"/>
        <v>0</v>
      </c>
      <c r="AK81">
        <f t="shared" si="1"/>
        <v>27</v>
      </c>
      <c r="AL81"/>
      <c r="AM81" s="136" t="b">
        <f t="shared" si="2"/>
        <v>0</v>
      </c>
      <c r="AN81" s="136">
        <f t="shared" si="3"/>
        <v>0</v>
      </c>
      <c r="AO81" s="136" t="str">
        <f t="shared" si="4"/>
        <v/>
      </c>
      <c r="AP81" s="136" t="b">
        <f t="shared" si="5"/>
        <v>0</v>
      </c>
      <c r="AQ81" s="136">
        <f t="shared" si="6"/>
        <v>0</v>
      </c>
      <c r="AR81" s="136" t="b">
        <f t="shared" si="7"/>
        <v>0</v>
      </c>
      <c r="AS81" s="136">
        <f t="shared" si="8"/>
        <v>0</v>
      </c>
      <c r="AT81" s="24">
        <f t="shared" si="9"/>
        <v>0</v>
      </c>
      <c r="AU81"/>
      <c r="AV81">
        <f t="shared" si="10"/>
        <v>0</v>
      </c>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row>
    <row r="82" spans="1:90" ht="15" customHeight="1">
      <c r="A82" s="93"/>
      <c r="B82" s="24"/>
      <c r="C82" s="96" t="s">
        <v>74</v>
      </c>
      <c r="D82" s="262"/>
      <c r="E82" s="263"/>
      <c r="F82" s="263"/>
      <c r="G82" s="263"/>
      <c r="H82" s="263"/>
      <c r="I82" s="263"/>
      <c r="J82" s="263"/>
      <c r="K82" s="263"/>
      <c r="L82" s="264"/>
      <c r="M82" s="218"/>
      <c r="N82" s="258"/>
      <c r="O82" s="258"/>
      <c r="P82" s="258"/>
      <c r="Q82" s="258"/>
      <c r="R82" s="219"/>
      <c r="S82" s="218"/>
      <c r="T82" s="258"/>
      <c r="U82" s="258"/>
      <c r="V82" s="258"/>
      <c r="W82" s="258"/>
      <c r="X82" s="219"/>
      <c r="Y82" s="218"/>
      <c r="Z82" s="258"/>
      <c r="AA82" s="258"/>
      <c r="AB82" s="258"/>
      <c r="AC82" s="258"/>
      <c r="AD82" s="219"/>
      <c r="AG82"/>
      <c r="AH82"/>
      <c r="AI82"/>
      <c r="AJ82">
        <f t="shared" si="0"/>
        <v>0</v>
      </c>
      <c r="AK82">
        <f t="shared" si="1"/>
        <v>27</v>
      </c>
      <c r="AL82"/>
      <c r="AM82" s="136" t="b">
        <f t="shared" si="2"/>
        <v>0</v>
      </c>
      <c r="AN82" s="136">
        <f t="shared" si="3"/>
        <v>0</v>
      </c>
      <c r="AO82" s="136" t="str">
        <f t="shared" si="4"/>
        <v/>
      </c>
      <c r="AP82" s="136" t="b">
        <f t="shared" si="5"/>
        <v>0</v>
      </c>
      <c r="AQ82" s="136">
        <f t="shared" si="6"/>
        <v>0</v>
      </c>
      <c r="AR82" s="136" t="b">
        <f t="shared" si="7"/>
        <v>0</v>
      </c>
      <c r="AS82" s="136">
        <f t="shared" si="8"/>
        <v>0</v>
      </c>
      <c r="AT82" s="24">
        <f t="shared" si="9"/>
        <v>0</v>
      </c>
      <c r="AU82"/>
      <c r="AV82">
        <f t="shared" si="10"/>
        <v>0</v>
      </c>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c r="CJ82"/>
      <c r="CK82"/>
      <c r="CL82"/>
    </row>
    <row r="83" spans="1:90" ht="15" customHeight="1">
      <c r="A83" s="93"/>
      <c r="B83" s="24"/>
      <c r="C83" s="96" t="s">
        <v>75</v>
      </c>
      <c r="D83" s="262"/>
      <c r="E83" s="263"/>
      <c r="F83" s="263"/>
      <c r="G83" s="263"/>
      <c r="H83" s="263"/>
      <c r="I83" s="263"/>
      <c r="J83" s="263"/>
      <c r="K83" s="263"/>
      <c r="L83" s="264"/>
      <c r="M83" s="218"/>
      <c r="N83" s="258"/>
      <c r="O83" s="258"/>
      <c r="P83" s="258"/>
      <c r="Q83" s="258"/>
      <c r="R83" s="219"/>
      <c r="S83" s="218"/>
      <c r="T83" s="258"/>
      <c r="U83" s="258"/>
      <c r="V83" s="258"/>
      <c r="W83" s="258"/>
      <c r="X83" s="219"/>
      <c r="Y83" s="218"/>
      <c r="Z83" s="258"/>
      <c r="AA83" s="258"/>
      <c r="AB83" s="258"/>
      <c r="AC83" s="258"/>
      <c r="AD83" s="219"/>
      <c r="AG83"/>
      <c r="AH83"/>
      <c r="AI83"/>
      <c r="AJ83">
        <f t="shared" si="0"/>
        <v>0</v>
      </c>
      <c r="AK83">
        <f t="shared" si="1"/>
        <v>27</v>
      </c>
      <c r="AL83"/>
      <c r="AM83" s="136" t="b">
        <f t="shared" si="2"/>
        <v>0</v>
      </c>
      <c r="AN83" s="136">
        <f t="shared" si="3"/>
        <v>0</v>
      </c>
      <c r="AO83" s="136" t="str">
        <f t="shared" si="4"/>
        <v/>
      </c>
      <c r="AP83" s="136" t="b">
        <f t="shared" si="5"/>
        <v>0</v>
      </c>
      <c r="AQ83" s="136">
        <f t="shared" si="6"/>
        <v>0</v>
      </c>
      <c r="AR83" s="136" t="b">
        <f t="shared" si="7"/>
        <v>0</v>
      </c>
      <c r="AS83" s="136">
        <f t="shared" si="8"/>
        <v>0</v>
      </c>
      <c r="AT83" s="24">
        <f t="shared" si="9"/>
        <v>0</v>
      </c>
      <c r="AU83"/>
      <c r="AV83">
        <f t="shared" si="10"/>
        <v>0</v>
      </c>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row>
    <row r="84" spans="1:90" ht="15" customHeight="1">
      <c r="A84" s="93"/>
      <c r="B84" s="24"/>
      <c r="C84" s="96" t="s">
        <v>76</v>
      </c>
      <c r="D84" s="262"/>
      <c r="E84" s="263"/>
      <c r="F84" s="263"/>
      <c r="G84" s="263"/>
      <c r="H84" s="263"/>
      <c r="I84" s="263"/>
      <c r="J84" s="263"/>
      <c r="K84" s="263"/>
      <c r="L84" s="264"/>
      <c r="M84" s="218"/>
      <c r="N84" s="258"/>
      <c r="O84" s="258"/>
      <c r="P84" s="258"/>
      <c r="Q84" s="258"/>
      <c r="R84" s="219"/>
      <c r="S84" s="218"/>
      <c r="T84" s="258"/>
      <c r="U84" s="258"/>
      <c r="V84" s="258"/>
      <c r="W84" s="258"/>
      <c r="X84" s="219"/>
      <c r="Y84" s="218"/>
      <c r="Z84" s="258"/>
      <c r="AA84" s="258"/>
      <c r="AB84" s="258"/>
      <c r="AC84" s="258"/>
      <c r="AD84" s="219"/>
      <c r="AG84"/>
      <c r="AH84"/>
      <c r="AI84"/>
      <c r="AJ84">
        <f t="shared" si="0"/>
        <v>0</v>
      </c>
      <c r="AK84">
        <f t="shared" si="1"/>
        <v>27</v>
      </c>
      <c r="AL84"/>
      <c r="AM84" s="136" t="b">
        <f t="shared" si="2"/>
        <v>0</v>
      </c>
      <c r="AN84" s="136">
        <f t="shared" si="3"/>
        <v>0</v>
      </c>
      <c r="AO84" s="136" t="str">
        <f t="shared" si="4"/>
        <v/>
      </c>
      <c r="AP84" s="136" t="b">
        <f t="shared" si="5"/>
        <v>0</v>
      </c>
      <c r="AQ84" s="136">
        <f t="shared" si="6"/>
        <v>0</v>
      </c>
      <c r="AR84" s="136" t="b">
        <f t="shared" si="7"/>
        <v>0</v>
      </c>
      <c r="AS84" s="136">
        <f t="shared" si="8"/>
        <v>0</v>
      </c>
      <c r="AT84" s="24">
        <f t="shared" si="9"/>
        <v>0</v>
      </c>
      <c r="AU84"/>
      <c r="AV84">
        <f t="shared" si="10"/>
        <v>0</v>
      </c>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row>
    <row r="85" spans="1:90" ht="15" customHeight="1">
      <c r="A85" s="93"/>
      <c r="B85" s="24"/>
      <c r="C85" s="96" t="s">
        <v>77</v>
      </c>
      <c r="D85" s="262"/>
      <c r="E85" s="263"/>
      <c r="F85" s="263"/>
      <c r="G85" s="263"/>
      <c r="H85" s="263"/>
      <c r="I85" s="263"/>
      <c r="J85" s="263"/>
      <c r="K85" s="263"/>
      <c r="L85" s="264"/>
      <c r="M85" s="218"/>
      <c r="N85" s="258"/>
      <c r="O85" s="258"/>
      <c r="P85" s="258"/>
      <c r="Q85" s="258"/>
      <c r="R85" s="219"/>
      <c r="S85" s="218"/>
      <c r="T85" s="258"/>
      <c r="U85" s="258"/>
      <c r="V85" s="258"/>
      <c r="W85" s="258"/>
      <c r="X85" s="219"/>
      <c r="Y85" s="218"/>
      <c r="Z85" s="258"/>
      <c r="AA85" s="258"/>
      <c r="AB85" s="258"/>
      <c r="AC85" s="258"/>
      <c r="AD85" s="219"/>
      <c r="AG85"/>
      <c r="AH85"/>
      <c r="AI85"/>
      <c r="AJ85">
        <f t="shared" si="0"/>
        <v>0</v>
      </c>
      <c r="AK85">
        <f t="shared" si="1"/>
        <v>27</v>
      </c>
      <c r="AL85"/>
      <c r="AM85" s="136" t="b">
        <f t="shared" si="2"/>
        <v>0</v>
      </c>
      <c r="AN85" s="136">
        <f t="shared" si="3"/>
        <v>0</v>
      </c>
      <c r="AO85" s="136" t="str">
        <f t="shared" si="4"/>
        <v/>
      </c>
      <c r="AP85" s="136" t="b">
        <f t="shared" si="5"/>
        <v>0</v>
      </c>
      <c r="AQ85" s="136">
        <f t="shared" si="6"/>
        <v>0</v>
      </c>
      <c r="AR85" s="136" t="b">
        <f t="shared" si="7"/>
        <v>0</v>
      </c>
      <c r="AS85" s="136">
        <f t="shared" si="8"/>
        <v>0</v>
      </c>
      <c r="AT85" s="24">
        <f t="shared" si="9"/>
        <v>0</v>
      </c>
      <c r="AU85"/>
      <c r="AV85">
        <f t="shared" si="10"/>
        <v>0</v>
      </c>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row>
    <row r="86" spans="1:90" ht="15" customHeight="1">
      <c r="A86" s="93"/>
      <c r="B86" s="24"/>
      <c r="C86" s="96" t="s">
        <v>78</v>
      </c>
      <c r="D86" s="262"/>
      <c r="E86" s="263"/>
      <c r="F86" s="263"/>
      <c r="G86" s="263"/>
      <c r="H86" s="263"/>
      <c r="I86" s="263"/>
      <c r="J86" s="263"/>
      <c r="K86" s="263"/>
      <c r="L86" s="264"/>
      <c r="M86" s="218"/>
      <c r="N86" s="258"/>
      <c r="O86" s="258"/>
      <c r="P86" s="258"/>
      <c r="Q86" s="258"/>
      <c r="R86" s="219"/>
      <c r="S86" s="218"/>
      <c r="T86" s="258"/>
      <c r="U86" s="258"/>
      <c r="V86" s="258"/>
      <c r="W86" s="258"/>
      <c r="X86" s="219"/>
      <c r="Y86" s="218"/>
      <c r="Z86" s="258"/>
      <c r="AA86" s="258"/>
      <c r="AB86" s="258"/>
      <c r="AC86" s="258"/>
      <c r="AD86" s="219"/>
      <c r="AG86"/>
      <c r="AH86"/>
      <c r="AI86"/>
      <c r="AJ86">
        <f t="shared" si="0"/>
        <v>0</v>
      </c>
      <c r="AK86">
        <f t="shared" si="1"/>
        <v>27</v>
      </c>
      <c r="AL86"/>
      <c r="AM86" s="136" t="b">
        <f t="shared" si="2"/>
        <v>0</v>
      </c>
      <c r="AN86" s="136">
        <f t="shared" si="3"/>
        <v>0</v>
      </c>
      <c r="AO86" s="136" t="str">
        <f t="shared" si="4"/>
        <v/>
      </c>
      <c r="AP86" s="136" t="b">
        <f t="shared" si="5"/>
        <v>0</v>
      </c>
      <c r="AQ86" s="136">
        <f t="shared" si="6"/>
        <v>0</v>
      </c>
      <c r="AR86" s="136" t="b">
        <f t="shared" si="7"/>
        <v>0</v>
      </c>
      <c r="AS86" s="136">
        <f t="shared" si="8"/>
        <v>0</v>
      </c>
      <c r="AT86" s="24">
        <f t="shared" si="9"/>
        <v>0</v>
      </c>
      <c r="AU86"/>
      <c r="AV86">
        <f t="shared" si="10"/>
        <v>0</v>
      </c>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c r="CJ86"/>
      <c r="CK86"/>
      <c r="CL86"/>
    </row>
    <row r="87" spans="1:90" ht="15" customHeight="1">
      <c r="A87" s="93"/>
      <c r="B87" s="24"/>
      <c r="C87" s="96" t="s">
        <v>79</v>
      </c>
      <c r="D87" s="262"/>
      <c r="E87" s="263"/>
      <c r="F87" s="263"/>
      <c r="G87" s="263"/>
      <c r="H87" s="263"/>
      <c r="I87" s="263"/>
      <c r="J87" s="263"/>
      <c r="K87" s="263"/>
      <c r="L87" s="264"/>
      <c r="M87" s="218"/>
      <c r="N87" s="258"/>
      <c r="O87" s="258"/>
      <c r="P87" s="258"/>
      <c r="Q87" s="258"/>
      <c r="R87" s="219"/>
      <c r="S87" s="218"/>
      <c r="T87" s="258"/>
      <c r="U87" s="258"/>
      <c r="V87" s="258"/>
      <c r="W87" s="258"/>
      <c r="X87" s="219"/>
      <c r="Y87" s="218"/>
      <c r="Z87" s="258"/>
      <c r="AA87" s="258"/>
      <c r="AB87" s="258"/>
      <c r="AC87" s="258"/>
      <c r="AD87" s="219"/>
      <c r="AG87"/>
      <c r="AH87"/>
      <c r="AI87"/>
      <c r="AJ87">
        <f t="shared" si="0"/>
        <v>0</v>
      </c>
      <c r="AK87">
        <f t="shared" si="1"/>
        <v>27</v>
      </c>
      <c r="AL87"/>
      <c r="AM87" s="136" t="b">
        <f t="shared" si="2"/>
        <v>0</v>
      </c>
      <c r="AN87" s="136">
        <f t="shared" si="3"/>
        <v>0</v>
      </c>
      <c r="AO87" s="136" t="str">
        <f t="shared" si="4"/>
        <v/>
      </c>
      <c r="AP87" s="136" t="b">
        <f t="shared" si="5"/>
        <v>0</v>
      </c>
      <c r="AQ87" s="136">
        <f t="shared" si="6"/>
        <v>0</v>
      </c>
      <c r="AR87" s="136" t="b">
        <f t="shared" si="7"/>
        <v>0</v>
      </c>
      <c r="AS87" s="136">
        <f t="shared" si="8"/>
        <v>0</v>
      </c>
      <c r="AT87" s="24">
        <f t="shared" si="9"/>
        <v>0</v>
      </c>
      <c r="AU87"/>
      <c r="AV87">
        <f t="shared" si="10"/>
        <v>0</v>
      </c>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c r="CJ87"/>
      <c r="CK87"/>
      <c r="CL87"/>
    </row>
    <row r="88" spans="1:90" ht="15" customHeight="1">
      <c r="A88" s="93"/>
      <c r="B88" s="24"/>
      <c r="C88" s="96" t="s">
        <v>80</v>
      </c>
      <c r="D88" s="262"/>
      <c r="E88" s="263"/>
      <c r="F88" s="263"/>
      <c r="G88" s="263"/>
      <c r="H88" s="263"/>
      <c r="I88" s="263"/>
      <c r="J88" s="263"/>
      <c r="K88" s="263"/>
      <c r="L88" s="264"/>
      <c r="M88" s="218"/>
      <c r="N88" s="258"/>
      <c r="O88" s="258"/>
      <c r="P88" s="258"/>
      <c r="Q88" s="258"/>
      <c r="R88" s="219"/>
      <c r="S88" s="218"/>
      <c r="T88" s="258"/>
      <c r="U88" s="258"/>
      <c r="V88" s="258"/>
      <c r="W88" s="258"/>
      <c r="X88" s="219"/>
      <c r="Y88" s="218"/>
      <c r="Z88" s="258"/>
      <c r="AA88" s="258"/>
      <c r="AB88" s="258"/>
      <c r="AC88" s="258"/>
      <c r="AD88" s="219"/>
      <c r="AG88"/>
      <c r="AH88"/>
      <c r="AI88"/>
      <c r="AJ88">
        <f t="shared" si="0"/>
        <v>0</v>
      </c>
      <c r="AK88">
        <f t="shared" si="1"/>
        <v>27</v>
      </c>
      <c r="AL88"/>
      <c r="AM88" s="136" t="b">
        <f t="shared" si="2"/>
        <v>0</v>
      </c>
      <c r="AN88" s="136">
        <f t="shared" si="3"/>
        <v>0</v>
      </c>
      <c r="AO88" s="136" t="str">
        <f t="shared" si="4"/>
        <v/>
      </c>
      <c r="AP88" s="136" t="b">
        <f t="shared" si="5"/>
        <v>0</v>
      </c>
      <c r="AQ88" s="136">
        <f t="shared" si="6"/>
        <v>0</v>
      </c>
      <c r="AR88" s="136" t="b">
        <f t="shared" si="7"/>
        <v>0</v>
      </c>
      <c r="AS88" s="136">
        <f t="shared" si="8"/>
        <v>0</v>
      </c>
      <c r="AT88" s="24">
        <f t="shared" si="9"/>
        <v>0</v>
      </c>
      <c r="AU88"/>
      <c r="AV88">
        <f t="shared" si="10"/>
        <v>0</v>
      </c>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row>
    <row r="89" spans="1:90" ht="15" customHeight="1">
      <c r="A89" s="93"/>
      <c r="B89" s="24"/>
      <c r="C89" s="96" t="s">
        <v>81</v>
      </c>
      <c r="D89" s="262"/>
      <c r="E89" s="263"/>
      <c r="F89" s="263"/>
      <c r="G89" s="263"/>
      <c r="H89" s="263"/>
      <c r="I89" s="263"/>
      <c r="J89" s="263"/>
      <c r="K89" s="263"/>
      <c r="L89" s="264"/>
      <c r="M89" s="218"/>
      <c r="N89" s="258"/>
      <c r="O89" s="258"/>
      <c r="P89" s="258"/>
      <c r="Q89" s="258"/>
      <c r="R89" s="219"/>
      <c r="S89" s="218"/>
      <c r="T89" s="258"/>
      <c r="U89" s="258"/>
      <c r="V89" s="258"/>
      <c r="W89" s="258"/>
      <c r="X89" s="219"/>
      <c r="Y89" s="218"/>
      <c r="Z89" s="258"/>
      <c r="AA89" s="258"/>
      <c r="AB89" s="258"/>
      <c r="AC89" s="258"/>
      <c r="AD89" s="219"/>
      <c r="AG89"/>
      <c r="AH89"/>
      <c r="AI89"/>
      <c r="AJ89">
        <f t="shared" si="0"/>
        <v>0</v>
      </c>
      <c r="AK89">
        <f t="shared" si="1"/>
        <v>27</v>
      </c>
      <c r="AL89"/>
      <c r="AM89" s="136" t="b">
        <f t="shared" si="2"/>
        <v>0</v>
      </c>
      <c r="AN89" s="136">
        <f t="shared" si="3"/>
        <v>0</v>
      </c>
      <c r="AO89" s="136" t="str">
        <f t="shared" si="4"/>
        <v/>
      </c>
      <c r="AP89" s="136" t="b">
        <f t="shared" si="5"/>
        <v>0</v>
      </c>
      <c r="AQ89" s="136">
        <f t="shared" si="6"/>
        <v>0</v>
      </c>
      <c r="AR89" s="136" t="b">
        <f t="shared" si="7"/>
        <v>0</v>
      </c>
      <c r="AS89" s="136">
        <f t="shared" si="8"/>
        <v>0</v>
      </c>
      <c r="AT89" s="24">
        <f t="shared" si="9"/>
        <v>0</v>
      </c>
      <c r="AU89"/>
      <c r="AV89">
        <f t="shared" si="10"/>
        <v>0</v>
      </c>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row>
    <row r="90" spans="1:90" ht="15" customHeight="1">
      <c r="A90" s="93"/>
      <c r="B90" s="24"/>
      <c r="C90" s="96" t="s">
        <v>82</v>
      </c>
      <c r="D90" s="262"/>
      <c r="E90" s="263"/>
      <c r="F90" s="263"/>
      <c r="G90" s="263"/>
      <c r="H90" s="263"/>
      <c r="I90" s="263"/>
      <c r="J90" s="263"/>
      <c r="K90" s="263"/>
      <c r="L90" s="264"/>
      <c r="M90" s="218"/>
      <c r="N90" s="258"/>
      <c r="O90" s="258"/>
      <c r="P90" s="258"/>
      <c r="Q90" s="258"/>
      <c r="R90" s="219"/>
      <c r="S90" s="218"/>
      <c r="T90" s="258"/>
      <c r="U90" s="258"/>
      <c r="V90" s="258"/>
      <c r="W90" s="258"/>
      <c r="X90" s="219"/>
      <c r="Y90" s="218"/>
      <c r="Z90" s="258"/>
      <c r="AA90" s="258"/>
      <c r="AB90" s="258"/>
      <c r="AC90" s="258"/>
      <c r="AD90" s="219"/>
      <c r="AG90"/>
      <c r="AH90"/>
      <c r="AI90"/>
      <c r="AJ90">
        <f t="shared" si="0"/>
        <v>0</v>
      </c>
      <c r="AK90">
        <f t="shared" si="1"/>
        <v>27</v>
      </c>
      <c r="AL90"/>
      <c r="AM90" s="136" t="b">
        <f t="shared" si="2"/>
        <v>0</v>
      </c>
      <c r="AN90" s="136">
        <f t="shared" si="3"/>
        <v>0</v>
      </c>
      <c r="AO90" s="136" t="str">
        <f t="shared" si="4"/>
        <v/>
      </c>
      <c r="AP90" s="136" t="b">
        <f t="shared" si="5"/>
        <v>0</v>
      </c>
      <c r="AQ90" s="136">
        <f t="shared" si="6"/>
        <v>0</v>
      </c>
      <c r="AR90" s="136" t="b">
        <f t="shared" si="7"/>
        <v>0</v>
      </c>
      <c r="AS90" s="136">
        <f t="shared" si="8"/>
        <v>0</v>
      </c>
      <c r="AT90" s="24">
        <f t="shared" si="9"/>
        <v>0</v>
      </c>
      <c r="AU90"/>
      <c r="AV90">
        <f t="shared" si="10"/>
        <v>0</v>
      </c>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c r="CJ90"/>
      <c r="CK90"/>
      <c r="CL90"/>
    </row>
    <row r="91" spans="1:90" ht="15" customHeight="1">
      <c r="A91" s="93"/>
      <c r="B91" s="24"/>
      <c r="C91" s="96" t="s">
        <v>83</v>
      </c>
      <c r="D91" s="262"/>
      <c r="E91" s="263"/>
      <c r="F91" s="263"/>
      <c r="G91" s="263"/>
      <c r="H91" s="263"/>
      <c r="I91" s="263"/>
      <c r="J91" s="263"/>
      <c r="K91" s="263"/>
      <c r="L91" s="264"/>
      <c r="M91" s="218"/>
      <c r="N91" s="258"/>
      <c r="O91" s="258"/>
      <c r="P91" s="258"/>
      <c r="Q91" s="258"/>
      <c r="R91" s="219"/>
      <c r="S91" s="218"/>
      <c r="T91" s="258"/>
      <c r="U91" s="258"/>
      <c r="V91" s="258"/>
      <c r="W91" s="258"/>
      <c r="X91" s="219"/>
      <c r="Y91" s="218"/>
      <c r="Z91" s="258"/>
      <c r="AA91" s="258"/>
      <c r="AB91" s="258"/>
      <c r="AC91" s="258"/>
      <c r="AD91" s="219"/>
      <c r="AG91"/>
      <c r="AH91"/>
      <c r="AI91"/>
      <c r="AJ91">
        <f t="shared" si="0"/>
        <v>0</v>
      </c>
      <c r="AK91">
        <f t="shared" si="1"/>
        <v>27</v>
      </c>
      <c r="AL91"/>
      <c r="AM91" s="136" t="b">
        <f t="shared" si="2"/>
        <v>0</v>
      </c>
      <c r="AN91" s="136">
        <f t="shared" si="3"/>
        <v>0</v>
      </c>
      <c r="AO91" s="136" t="str">
        <f t="shared" si="4"/>
        <v/>
      </c>
      <c r="AP91" s="136" t="b">
        <f t="shared" si="5"/>
        <v>0</v>
      </c>
      <c r="AQ91" s="136">
        <f t="shared" si="6"/>
        <v>0</v>
      </c>
      <c r="AR91" s="136" t="b">
        <f t="shared" si="7"/>
        <v>0</v>
      </c>
      <c r="AS91" s="136">
        <f t="shared" si="8"/>
        <v>0</v>
      </c>
      <c r="AT91" s="24">
        <f t="shared" si="9"/>
        <v>0</v>
      </c>
      <c r="AU91"/>
      <c r="AV91">
        <f t="shared" si="10"/>
        <v>0</v>
      </c>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row>
    <row r="92" spans="1:90" ht="15" customHeight="1">
      <c r="A92" s="93"/>
      <c r="B92" s="24"/>
      <c r="C92" s="96" t="s">
        <v>84</v>
      </c>
      <c r="D92" s="262"/>
      <c r="E92" s="263"/>
      <c r="F92" s="263"/>
      <c r="G92" s="263"/>
      <c r="H92" s="263"/>
      <c r="I92" s="263"/>
      <c r="J92" s="263"/>
      <c r="K92" s="263"/>
      <c r="L92" s="264"/>
      <c r="M92" s="218"/>
      <c r="N92" s="258"/>
      <c r="O92" s="258"/>
      <c r="P92" s="258"/>
      <c r="Q92" s="258"/>
      <c r="R92" s="219"/>
      <c r="S92" s="218"/>
      <c r="T92" s="258"/>
      <c r="U92" s="258"/>
      <c r="V92" s="258"/>
      <c r="W92" s="258"/>
      <c r="X92" s="219"/>
      <c r="Y92" s="218"/>
      <c r="Z92" s="258"/>
      <c r="AA92" s="258"/>
      <c r="AB92" s="258"/>
      <c r="AC92" s="258"/>
      <c r="AD92" s="219"/>
      <c r="AG92"/>
      <c r="AH92"/>
      <c r="AI92"/>
      <c r="AJ92">
        <f t="shared" si="0"/>
        <v>0</v>
      </c>
      <c r="AK92">
        <f t="shared" si="1"/>
        <v>27</v>
      </c>
      <c r="AL92"/>
      <c r="AM92" s="136" t="b">
        <f t="shared" si="2"/>
        <v>0</v>
      </c>
      <c r="AN92" s="136">
        <f t="shared" si="3"/>
        <v>0</v>
      </c>
      <c r="AO92" s="136" t="str">
        <f t="shared" si="4"/>
        <v/>
      </c>
      <c r="AP92" s="136" t="b">
        <f t="shared" si="5"/>
        <v>0</v>
      </c>
      <c r="AQ92" s="136">
        <f t="shared" si="6"/>
        <v>0</v>
      </c>
      <c r="AR92" s="136" t="b">
        <f t="shared" si="7"/>
        <v>0</v>
      </c>
      <c r="AS92" s="136">
        <f t="shared" si="8"/>
        <v>0</v>
      </c>
      <c r="AT92" s="24">
        <f t="shared" si="9"/>
        <v>0</v>
      </c>
      <c r="AU92"/>
      <c r="AV92">
        <f t="shared" si="10"/>
        <v>0</v>
      </c>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row>
    <row r="93" spans="1:90" ht="15" customHeight="1">
      <c r="A93" s="93"/>
      <c r="B93" s="24"/>
      <c r="C93" s="96" t="s">
        <v>85</v>
      </c>
      <c r="D93" s="262"/>
      <c r="E93" s="263"/>
      <c r="F93" s="263"/>
      <c r="G93" s="263"/>
      <c r="H93" s="263"/>
      <c r="I93" s="263"/>
      <c r="J93" s="263"/>
      <c r="K93" s="263"/>
      <c r="L93" s="264"/>
      <c r="M93" s="218"/>
      <c r="N93" s="258"/>
      <c r="O93" s="258"/>
      <c r="P93" s="258"/>
      <c r="Q93" s="258"/>
      <c r="R93" s="219"/>
      <c r="S93" s="218"/>
      <c r="T93" s="258"/>
      <c r="U93" s="258"/>
      <c r="V93" s="258"/>
      <c r="W93" s="258"/>
      <c r="X93" s="219"/>
      <c r="Y93" s="218"/>
      <c r="Z93" s="258"/>
      <c r="AA93" s="258"/>
      <c r="AB93" s="258"/>
      <c r="AC93" s="258"/>
      <c r="AD93" s="219"/>
      <c r="AG93"/>
      <c r="AH93"/>
      <c r="AI93"/>
      <c r="AJ93">
        <f t="shared" si="0"/>
        <v>0</v>
      </c>
      <c r="AK93">
        <f t="shared" si="1"/>
        <v>27</v>
      </c>
      <c r="AL93"/>
      <c r="AM93" s="136" t="b">
        <f t="shared" si="2"/>
        <v>0</v>
      </c>
      <c r="AN93" s="136">
        <f t="shared" si="3"/>
        <v>0</v>
      </c>
      <c r="AO93" s="136" t="str">
        <f t="shared" si="4"/>
        <v/>
      </c>
      <c r="AP93" s="136" t="b">
        <f t="shared" si="5"/>
        <v>0</v>
      </c>
      <c r="AQ93" s="136">
        <f t="shared" si="6"/>
        <v>0</v>
      </c>
      <c r="AR93" s="136" t="b">
        <f t="shared" si="7"/>
        <v>0</v>
      </c>
      <c r="AS93" s="136">
        <f t="shared" si="8"/>
        <v>0</v>
      </c>
      <c r="AT93" s="24">
        <f t="shared" si="9"/>
        <v>0</v>
      </c>
      <c r="AU93"/>
      <c r="AV93">
        <f t="shared" si="10"/>
        <v>0</v>
      </c>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row>
    <row r="94" spans="1:90" ht="15" customHeight="1">
      <c r="A94" s="93"/>
      <c r="B94" s="24"/>
      <c r="C94" s="96" t="s">
        <v>86</v>
      </c>
      <c r="D94" s="262"/>
      <c r="E94" s="263"/>
      <c r="F94" s="263"/>
      <c r="G94" s="263"/>
      <c r="H94" s="263"/>
      <c r="I94" s="263"/>
      <c r="J94" s="263"/>
      <c r="K94" s="263"/>
      <c r="L94" s="264"/>
      <c r="M94" s="218"/>
      <c r="N94" s="258"/>
      <c r="O94" s="258"/>
      <c r="P94" s="258"/>
      <c r="Q94" s="258"/>
      <c r="R94" s="219"/>
      <c r="S94" s="218"/>
      <c r="T94" s="258"/>
      <c r="U94" s="258"/>
      <c r="V94" s="258"/>
      <c r="W94" s="258"/>
      <c r="X94" s="219"/>
      <c r="Y94" s="218"/>
      <c r="Z94" s="258"/>
      <c r="AA94" s="258"/>
      <c r="AB94" s="258"/>
      <c r="AC94" s="258"/>
      <c r="AD94" s="219"/>
      <c r="AG94"/>
      <c r="AH94"/>
      <c r="AI94"/>
      <c r="AJ94">
        <f t="shared" si="0"/>
        <v>0</v>
      </c>
      <c r="AK94">
        <f t="shared" si="1"/>
        <v>27</v>
      </c>
      <c r="AL94"/>
      <c r="AM94" s="136" t="b">
        <f t="shared" si="2"/>
        <v>0</v>
      </c>
      <c r="AN94" s="136">
        <f t="shared" si="3"/>
        <v>0</v>
      </c>
      <c r="AO94" s="136" t="str">
        <f t="shared" si="4"/>
        <v/>
      </c>
      <c r="AP94" s="136" t="b">
        <f t="shared" si="5"/>
        <v>0</v>
      </c>
      <c r="AQ94" s="136">
        <f t="shared" si="6"/>
        <v>0</v>
      </c>
      <c r="AR94" s="136" t="b">
        <f t="shared" si="7"/>
        <v>0</v>
      </c>
      <c r="AS94" s="136">
        <f t="shared" si="8"/>
        <v>0</v>
      </c>
      <c r="AT94" s="24">
        <f t="shared" si="9"/>
        <v>0</v>
      </c>
      <c r="AU94"/>
      <c r="AV94">
        <f t="shared" si="10"/>
        <v>0</v>
      </c>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row>
    <row r="95" spans="1:90" ht="15" customHeight="1">
      <c r="A95" s="93"/>
      <c r="B95" s="24"/>
      <c r="C95" s="96" t="s">
        <v>87</v>
      </c>
      <c r="D95" s="262"/>
      <c r="E95" s="263"/>
      <c r="F95" s="263"/>
      <c r="G95" s="263"/>
      <c r="H95" s="263"/>
      <c r="I95" s="263"/>
      <c r="J95" s="263"/>
      <c r="K95" s="263"/>
      <c r="L95" s="264"/>
      <c r="M95" s="218"/>
      <c r="N95" s="258"/>
      <c r="O95" s="258"/>
      <c r="P95" s="258"/>
      <c r="Q95" s="258"/>
      <c r="R95" s="219"/>
      <c r="S95" s="218"/>
      <c r="T95" s="258"/>
      <c r="U95" s="258"/>
      <c r="V95" s="258"/>
      <c r="W95" s="258"/>
      <c r="X95" s="219"/>
      <c r="Y95" s="218"/>
      <c r="Z95" s="258"/>
      <c r="AA95" s="258"/>
      <c r="AB95" s="258"/>
      <c r="AC95" s="258"/>
      <c r="AD95" s="219"/>
      <c r="AG95"/>
      <c r="AH95"/>
      <c r="AI95"/>
      <c r="AJ95">
        <f t="shared" si="0"/>
        <v>0</v>
      </c>
      <c r="AK95">
        <f t="shared" si="1"/>
        <v>27</v>
      </c>
      <c r="AL95"/>
      <c r="AM95" s="136" t="b">
        <f t="shared" si="2"/>
        <v>0</v>
      </c>
      <c r="AN95" s="136">
        <f t="shared" si="3"/>
        <v>0</v>
      </c>
      <c r="AO95" s="136" t="str">
        <f t="shared" si="4"/>
        <v/>
      </c>
      <c r="AP95" s="136" t="b">
        <f t="shared" si="5"/>
        <v>0</v>
      </c>
      <c r="AQ95" s="136">
        <f t="shared" si="6"/>
        <v>0</v>
      </c>
      <c r="AR95" s="136" t="b">
        <f t="shared" si="7"/>
        <v>0</v>
      </c>
      <c r="AS95" s="136">
        <f t="shared" si="8"/>
        <v>0</v>
      </c>
      <c r="AT95" s="24">
        <f t="shared" si="9"/>
        <v>0</v>
      </c>
      <c r="AU95"/>
      <c r="AV95">
        <f t="shared" si="10"/>
        <v>0</v>
      </c>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row>
    <row r="96" spans="1:90" ht="15" customHeight="1">
      <c r="A96" s="93"/>
      <c r="B96" s="24"/>
      <c r="C96" s="96" t="s">
        <v>88</v>
      </c>
      <c r="D96" s="262"/>
      <c r="E96" s="263"/>
      <c r="F96" s="263"/>
      <c r="G96" s="263"/>
      <c r="H96" s="263"/>
      <c r="I96" s="263"/>
      <c r="J96" s="263"/>
      <c r="K96" s="263"/>
      <c r="L96" s="264"/>
      <c r="M96" s="218"/>
      <c r="N96" s="258"/>
      <c r="O96" s="258"/>
      <c r="P96" s="258"/>
      <c r="Q96" s="258"/>
      <c r="R96" s="219"/>
      <c r="S96" s="218"/>
      <c r="T96" s="258"/>
      <c r="U96" s="258"/>
      <c r="V96" s="258"/>
      <c r="W96" s="258"/>
      <c r="X96" s="219"/>
      <c r="Y96" s="218"/>
      <c r="Z96" s="258"/>
      <c r="AA96" s="258"/>
      <c r="AB96" s="258"/>
      <c r="AC96" s="258"/>
      <c r="AD96" s="219"/>
      <c r="AG96"/>
      <c r="AH96"/>
      <c r="AI96"/>
      <c r="AJ96">
        <f t="shared" si="0"/>
        <v>0</v>
      </c>
      <c r="AK96">
        <f t="shared" si="1"/>
        <v>27</v>
      </c>
      <c r="AL96"/>
      <c r="AM96" s="136" t="b">
        <f t="shared" si="2"/>
        <v>0</v>
      </c>
      <c r="AN96" s="136">
        <f t="shared" si="3"/>
        <v>0</v>
      </c>
      <c r="AO96" s="136" t="str">
        <f t="shared" si="4"/>
        <v/>
      </c>
      <c r="AP96" s="136" t="b">
        <f t="shared" si="5"/>
        <v>0</v>
      </c>
      <c r="AQ96" s="136">
        <f t="shared" si="6"/>
        <v>0</v>
      </c>
      <c r="AR96" s="136" t="b">
        <f t="shared" si="7"/>
        <v>0</v>
      </c>
      <c r="AS96" s="136">
        <f t="shared" si="8"/>
        <v>0</v>
      </c>
      <c r="AT96" s="24">
        <f t="shared" si="9"/>
        <v>0</v>
      </c>
      <c r="AU96"/>
      <c r="AV96">
        <f t="shared" si="10"/>
        <v>0</v>
      </c>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row>
    <row r="97" spans="1:90" ht="15" customHeight="1">
      <c r="A97" s="93"/>
      <c r="B97" s="24"/>
      <c r="C97" s="96" t="s">
        <v>89</v>
      </c>
      <c r="D97" s="262"/>
      <c r="E97" s="263"/>
      <c r="F97" s="263"/>
      <c r="G97" s="263"/>
      <c r="H97" s="263"/>
      <c r="I97" s="263"/>
      <c r="J97" s="263"/>
      <c r="K97" s="263"/>
      <c r="L97" s="264"/>
      <c r="M97" s="218"/>
      <c r="N97" s="258"/>
      <c r="O97" s="258"/>
      <c r="P97" s="258"/>
      <c r="Q97" s="258"/>
      <c r="R97" s="219"/>
      <c r="S97" s="218"/>
      <c r="T97" s="258"/>
      <c r="U97" s="258"/>
      <c r="V97" s="258"/>
      <c r="W97" s="258"/>
      <c r="X97" s="219"/>
      <c r="Y97" s="218"/>
      <c r="Z97" s="258"/>
      <c r="AA97" s="258"/>
      <c r="AB97" s="258"/>
      <c r="AC97" s="258"/>
      <c r="AD97" s="219"/>
      <c r="AG97"/>
      <c r="AH97"/>
      <c r="AI97"/>
      <c r="AJ97">
        <f t="shared" si="0"/>
        <v>0</v>
      </c>
      <c r="AK97">
        <f t="shared" si="1"/>
        <v>27</v>
      </c>
      <c r="AL97"/>
      <c r="AM97" s="136" t="b">
        <f t="shared" si="2"/>
        <v>0</v>
      </c>
      <c r="AN97" s="136">
        <f t="shared" si="3"/>
        <v>0</v>
      </c>
      <c r="AO97" s="136" t="str">
        <f t="shared" si="4"/>
        <v/>
      </c>
      <c r="AP97" s="136" t="b">
        <f t="shared" si="5"/>
        <v>0</v>
      </c>
      <c r="AQ97" s="136">
        <f t="shared" si="6"/>
        <v>0</v>
      </c>
      <c r="AR97" s="136" t="b">
        <f t="shared" si="7"/>
        <v>0</v>
      </c>
      <c r="AS97" s="136">
        <f t="shared" si="8"/>
        <v>0</v>
      </c>
      <c r="AT97" s="24">
        <f t="shared" si="9"/>
        <v>0</v>
      </c>
      <c r="AU97"/>
      <c r="AV97">
        <f t="shared" si="10"/>
        <v>0</v>
      </c>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row>
    <row r="98" spans="1:90" ht="15" customHeight="1">
      <c r="A98" s="93"/>
      <c r="B98" s="24"/>
      <c r="C98" s="96" t="s">
        <v>90</v>
      </c>
      <c r="D98" s="262"/>
      <c r="E98" s="263"/>
      <c r="F98" s="263"/>
      <c r="G98" s="263"/>
      <c r="H98" s="263"/>
      <c r="I98" s="263"/>
      <c r="J98" s="263"/>
      <c r="K98" s="263"/>
      <c r="L98" s="264"/>
      <c r="M98" s="218"/>
      <c r="N98" s="258"/>
      <c r="O98" s="258"/>
      <c r="P98" s="258"/>
      <c r="Q98" s="258"/>
      <c r="R98" s="219"/>
      <c r="S98" s="218"/>
      <c r="T98" s="258"/>
      <c r="U98" s="258"/>
      <c r="V98" s="258"/>
      <c r="W98" s="258"/>
      <c r="X98" s="219"/>
      <c r="Y98" s="218"/>
      <c r="Z98" s="258"/>
      <c r="AA98" s="258"/>
      <c r="AB98" s="258"/>
      <c r="AC98" s="258"/>
      <c r="AD98" s="219"/>
      <c r="AG98"/>
      <c r="AH98"/>
      <c r="AI98"/>
      <c r="AJ98">
        <f t="shared" si="0"/>
        <v>0</v>
      </c>
      <c r="AK98">
        <f t="shared" si="1"/>
        <v>27</v>
      </c>
      <c r="AL98"/>
      <c r="AM98" s="136" t="b">
        <f t="shared" si="2"/>
        <v>0</v>
      </c>
      <c r="AN98" s="136">
        <f t="shared" si="3"/>
        <v>0</v>
      </c>
      <c r="AO98" s="136" t="str">
        <f t="shared" si="4"/>
        <v/>
      </c>
      <c r="AP98" s="136" t="b">
        <f t="shared" si="5"/>
        <v>0</v>
      </c>
      <c r="AQ98" s="136">
        <f t="shared" si="6"/>
        <v>0</v>
      </c>
      <c r="AR98" s="136" t="b">
        <f t="shared" si="7"/>
        <v>0</v>
      </c>
      <c r="AS98" s="136">
        <f t="shared" si="8"/>
        <v>0</v>
      </c>
      <c r="AT98" s="24">
        <f t="shared" si="9"/>
        <v>0</v>
      </c>
      <c r="AU98"/>
      <c r="AV98">
        <f t="shared" si="10"/>
        <v>0</v>
      </c>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row>
    <row r="99" spans="1:90" ht="15" customHeight="1">
      <c r="A99" s="93"/>
      <c r="B99" s="24"/>
      <c r="C99" s="96" t="s">
        <v>91</v>
      </c>
      <c r="D99" s="262"/>
      <c r="E99" s="263"/>
      <c r="F99" s="263"/>
      <c r="G99" s="263"/>
      <c r="H99" s="263"/>
      <c r="I99" s="263"/>
      <c r="J99" s="263"/>
      <c r="K99" s="263"/>
      <c r="L99" s="264"/>
      <c r="M99" s="218"/>
      <c r="N99" s="258"/>
      <c r="O99" s="258"/>
      <c r="P99" s="258"/>
      <c r="Q99" s="258"/>
      <c r="R99" s="219"/>
      <c r="S99" s="218"/>
      <c r="T99" s="258"/>
      <c r="U99" s="258"/>
      <c r="V99" s="258"/>
      <c r="W99" s="258"/>
      <c r="X99" s="219"/>
      <c r="Y99" s="218"/>
      <c r="Z99" s="258"/>
      <c r="AA99" s="258"/>
      <c r="AB99" s="258"/>
      <c r="AC99" s="258"/>
      <c r="AD99" s="219"/>
      <c r="AG99"/>
      <c r="AH99"/>
      <c r="AI99"/>
      <c r="AJ99">
        <f t="shared" si="0"/>
        <v>0</v>
      </c>
      <c r="AK99">
        <f t="shared" si="1"/>
        <v>27</v>
      </c>
      <c r="AL99"/>
      <c r="AM99" s="136" t="b">
        <f t="shared" si="2"/>
        <v>0</v>
      </c>
      <c r="AN99" s="136">
        <f t="shared" si="3"/>
        <v>0</v>
      </c>
      <c r="AO99" s="136" t="str">
        <f t="shared" si="4"/>
        <v/>
      </c>
      <c r="AP99" s="136" t="b">
        <f t="shared" si="5"/>
        <v>0</v>
      </c>
      <c r="AQ99" s="136">
        <f t="shared" si="6"/>
        <v>0</v>
      </c>
      <c r="AR99" s="136" t="b">
        <f t="shared" si="7"/>
        <v>0</v>
      </c>
      <c r="AS99" s="136">
        <f t="shared" si="8"/>
        <v>0</v>
      </c>
      <c r="AT99" s="24">
        <f t="shared" si="9"/>
        <v>0</v>
      </c>
      <c r="AU99"/>
      <c r="AV99">
        <f t="shared" si="10"/>
        <v>0</v>
      </c>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row>
    <row r="100" spans="1:90" ht="15" customHeight="1">
      <c r="A100" s="93"/>
      <c r="B100" s="24"/>
      <c r="C100" s="96" t="s">
        <v>92</v>
      </c>
      <c r="D100" s="262"/>
      <c r="E100" s="263"/>
      <c r="F100" s="263"/>
      <c r="G100" s="263"/>
      <c r="H100" s="263"/>
      <c r="I100" s="263"/>
      <c r="J100" s="263"/>
      <c r="K100" s="263"/>
      <c r="L100" s="264"/>
      <c r="M100" s="218"/>
      <c r="N100" s="258"/>
      <c r="O100" s="258"/>
      <c r="P100" s="258"/>
      <c r="Q100" s="258"/>
      <c r="R100" s="219"/>
      <c r="S100" s="218"/>
      <c r="T100" s="258"/>
      <c r="U100" s="258"/>
      <c r="V100" s="258"/>
      <c r="W100" s="258"/>
      <c r="X100" s="219"/>
      <c r="Y100" s="218"/>
      <c r="Z100" s="258"/>
      <c r="AA100" s="258"/>
      <c r="AB100" s="258"/>
      <c r="AC100" s="258"/>
      <c r="AD100" s="219"/>
      <c r="AG100"/>
      <c r="AH100"/>
      <c r="AI100"/>
      <c r="AJ100">
        <f t="shared" si="0"/>
        <v>0</v>
      </c>
      <c r="AK100">
        <f t="shared" si="1"/>
        <v>27</v>
      </c>
      <c r="AL100"/>
      <c r="AM100" s="136" t="b">
        <f t="shared" si="2"/>
        <v>0</v>
      </c>
      <c r="AN100" s="136">
        <f t="shared" si="3"/>
        <v>0</v>
      </c>
      <c r="AO100" s="136" t="str">
        <f t="shared" si="4"/>
        <v/>
      </c>
      <c r="AP100" s="136" t="b">
        <f t="shared" si="5"/>
        <v>0</v>
      </c>
      <c r="AQ100" s="136">
        <f t="shared" si="6"/>
        <v>0</v>
      </c>
      <c r="AR100" s="136" t="b">
        <f t="shared" si="7"/>
        <v>0</v>
      </c>
      <c r="AS100" s="136">
        <f t="shared" si="8"/>
        <v>0</v>
      </c>
      <c r="AT100" s="24">
        <f t="shared" si="9"/>
        <v>0</v>
      </c>
      <c r="AU100"/>
      <c r="AV100">
        <f t="shared" si="10"/>
        <v>0</v>
      </c>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row>
    <row r="101" spans="1:90" ht="15" customHeight="1">
      <c r="A101" s="93"/>
      <c r="B101" s="24"/>
      <c r="C101" s="96" t="s">
        <v>106</v>
      </c>
      <c r="D101" s="262"/>
      <c r="E101" s="263"/>
      <c r="F101" s="263"/>
      <c r="G101" s="263"/>
      <c r="H101" s="263"/>
      <c r="I101" s="263"/>
      <c r="J101" s="263"/>
      <c r="K101" s="263"/>
      <c r="L101" s="264"/>
      <c r="M101" s="218"/>
      <c r="N101" s="258"/>
      <c r="O101" s="258"/>
      <c r="P101" s="258"/>
      <c r="Q101" s="258"/>
      <c r="R101" s="219"/>
      <c r="S101" s="218"/>
      <c r="T101" s="258"/>
      <c r="U101" s="258"/>
      <c r="V101" s="258"/>
      <c r="W101" s="258"/>
      <c r="X101" s="219"/>
      <c r="Y101" s="218"/>
      <c r="Z101" s="258"/>
      <c r="AA101" s="258"/>
      <c r="AB101" s="258"/>
      <c r="AC101" s="258"/>
      <c r="AD101" s="219"/>
      <c r="AG101"/>
      <c r="AH101"/>
      <c r="AI101"/>
      <c r="AJ101">
        <f t="shared" si="0"/>
        <v>0</v>
      </c>
      <c r="AK101">
        <f t="shared" si="1"/>
        <v>27</v>
      </c>
      <c r="AL101"/>
      <c r="AM101" s="136" t="b">
        <f t="shared" si="2"/>
        <v>0</v>
      </c>
      <c r="AN101" s="136">
        <f t="shared" si="3"/>
        <v>0</v>
      </c>
      <c r="AO101" s="136" t="str">
        <f t="shared" si="4"/>
        <v/>
      </c>
      <c r="AP101" s="136" t="b">
        <f t="shared" si="5"/>
        <v>0</v>
      </c>
      <c r="AQ101" s="136">
        <f t="shared" si="6"/>
        <v>0</v>
      </c>
      <c r="AR101" s="136" t="b">
        <f t="shared" si="7"/>
        <v>0</v>
      </c>
      <c r="AS101" s="136">
        <f t="shared" si="8"/>
        <v>0</v>
      </c>
      <c r="AT101" s="24">
        <f t="shared" si="9"/>
        <v>0</v>
      </c>
      <c r="AU101"/>
      <c r="AV101">
        <f t="shared" si="10"/>
        <v>0</v>
      </c>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row>
    <row r="102" spans="1:90" ht="15" customHeight="1">
      <c r="A102" s="93"/>
      <c r="B102" s="24"/>
      <c r="C102" s="96" t="s">
        <v>107</v>
      </c>
      <c r="D102" s="262"/>
      <c r="E102" s="263"/>
      <c r="F102" s="263"/>
      <c r="G102" s="263"/>
      <c r="H102" s="263"/>
      <c r="I102" s="263"/>
      <c r="J102" s="263"/>
      <c r="K102" s="263"/>
      <c r="L102" s="264"/>
      <c r="M102" s="218"/>
      <c r="N102" s="258"/>
      <c r="O102" s="258"/>
      <c r="P102" s="258"/>
      <c r="Q102" s="258"/>
      <c r="R102" s="219"/>
      <c r="S102" s="218"/>
      <c r="T102" s="258"/>
      <c r="U102" s="258"/>
      <c r="V102" s="258"/>
      <c r="W102" s="258"/>
      <c r="X102" s="219"/>
      <c r="Y102" s="218"/>
      <c r="Z102" s="258"/>
      <c r="AA102" s="258"/>
      <c r="AB102" s="258"/>
      <c r="AC102" s="258"/>
      <c r="AD102" s="219"/>
      <c r="AG102"/>
      <c r="AH102"/>
      <c r="AI102"/>
      <c r="AJ102">
        <f t="shared" si="0"/>
        <v>0</v>
      </c>
      <c r="AK102">
        <f t="shared" si="1"/>
        <v>27</v>
      </c>
      <c r="AL102"/>
      <c r="AM102" s="136" t="b">
        <f t="shared" si="2"/>
        <v>0</v>
      </c>
      <c r="AN102" s="136">
        <f t="shared" si="3"/>
        <v>0</v>
      </c>
      <c r="AO102" s="136" t="str">
        <f t="shared" si="4"/>
        <v/>
      </c>
      <c r="AP102" s="136" t="b">
        <f t="shared" si="5"/>
        <v>0</v>
      </c>
      <c r="AQ102" s="136">
        <f t="shared" si="6"/>
        <v>0</v>
      </c>
      <c r="AR102" s="136" t="b">
        <f t="shared" si="7"/>
        <v>0</v>
      </c>
      <c r="AS102" s="136">
        <f t="shared" si="8"/>
        <v>0</v>
      </c>
      <c r="AT102" s="24">
        <f t="shared" si="9"/>
        <v>0</v>
      </c>
      <c r="AU102"/>
      <c r="AV102">
        <f t="shared" si="10"/>
        <v>0</v>
      </c>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row>
    <row r="103" spans="1:90" ht="15" customHeight="1">
      <c r="A103" s="93"/>
      <c r="B103" s="24"/>
      <c r="C103" s="96" t="s">
        <v>108</v>
      </c>
      <c r="D103" s="262"/>
      <c r="E103" s="263"/>
      <c r="F103" s="263"/>
      <c r="G103" s="263"/>
      <c r="H103" s="263"/>
      <c r="I103" s="263"/>
      <c r="J103" s="263"/>
      <c r="K103" s="263"/>
      <c r="L103" s="264"/>
      <c r="M103" s="218"/>
      <c r="N103" s="258"/>
      <c r="O103" s="258"/>
      <c r="P103" s="258"/>
      <c r="Q103" s="258"/>
      <c r="R103" s="219"/>
      <c r="S103" s="218"/>
      <c r="T103" s="258"/>
      <c r="U103" s="258"/>
      <c r="V103" s="258"/>
      <c r="W103" s="258"/>
      <c r="X103" s="219"/>
      <c r="Y103" s="218"/>
      <c r="Z103" s="258"/>
      <c r="AA103" s="258"/>
      <c r="AB103" s="258"/>
      <c r="AC103" s="258"/>
      <c r="AD103" s="219"/>
      <c r="AG103"/>
      <c r="AH103"/>
      <c r="AI103"/>
      <c r="AJ103">
        <f t="shared" si="0"/>
        <v>0</v>
      </c>
      <c r="AK103">
        <f t="shared" si="1"/>
        <v>27</v>
      </c>
      <c r="AL103"/>
      <c r="AM103" s="136" t="b">
        <f t="shared" si="2"/>
        <v>0</v>
      </c>
      <c r="AN103" s="136">
        <f t="shared" si="3"/>
        <v>0</v>
      </c>
      <c r="AO103" s="136" t="str">
        <f t="shared" si="4"/>
        <v/>
      </c>
      <c r="AP103" s="136" t="b">
        <f t="shared" si="5"/>
        <v>0</v>
      </c>
      <c r="AQ103" s="136">
        <f t="shared" si="6"/>
        <v>0</v>
      </c>
      <c r="AR103" s="136" t="b">
        <f t="shared" si="7"/>
        <v>0</v>
      </c>
      <c r="AS103" s="136">
        <f t="shared" si="8"/>
        <v>0</v>
      </c>
      <c r="AT103" s="24">
        <f t="shared" si="9"/>
        <v>0</v>
      </c>
      <c r="AU103"/>
      <c r="AV103">
        <f t="shared" si="10"/>
        <v>0</v>
      </c>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row>
    <row r="104" spans="1:90" ht="15" customHeight="1">
      <c r="A104" s="93"/>
      <c r="B104" s="24"/>
      <c r="C104" s="96" t="s">
        <v>109</v>
      </c>
      <c r="D104" s="262"/>
      <c r="E104" s="263"/>
      <c r="F104" s="263"/>
      <c r="G104" s="263"/>
      <c r="H104" s="263"/>
      <c r="I104" s="263"/>
      <c r="J104" s="263"/>
      <c r="K104" s="263"/>
      <c r="L104" s="264"/>
      <c r="M104" s="218"/>
      <c r="N104" s="258"/>
      <c r="O104" s="258"/>
      <c r="P104" s="258"/>
      <c r="Q104" s="258"/>
      <c r="R104" s="219"/>
      <c r="S104" s="218"/>
      <c r="T104" s="258"/>
      <c r="U104" s="258"/>
      <c r="V104" s="258"/>
      <c r="W104" s="258"/>
      <c r="X104" s="219"/>
      <c r="Y104" s="218"/>
      <c r="Z104" s="258"/>
      <c r="AA104" s="258"/>
      <c r="AB104" s="258"/>
      <c r="AC104" s="258"/>
      <c r="AD104" s="219"/>
      <c r="AG104"/>
      <c r="AH104"/>
      <c r="AI104"/>
      <c r="AJ104">
        <f t="shared" si="0"/>
        <v>0</v>
      </c>
      <c r="AK104">
        <f t="shared" si="1"/>
        <v>27</v>
      </c>
      <c r="AL104"/>
      <c r="AM104" s="136" t="b">
        <f t="shared" si="2"/>
        <v>0</v>
      </c>
      <c r="AN104" s="136">
        <f t="shared" si="3"/>
        <v>0</v>
      </c>
      <c r="AO104" s="136" t="str">
        <f t="shared" si="4"/>
        <v/>
      </c>
      <c r="AP104" s="136" t="b">
        <f t="shared" si="5"/>
        <v>0</v>
      </c>
      <c r="AQ104" s="136">
        <f t="shared" si="6"/>
        <v>0</v>
      </c>
      <c r="AR104" s="136" t="b">
        <f t="shared" si="7"/>
        <v>0</v>
      </c>
      <c r="AS104" s="136">
        <f t="shared" si="8"/>
        <v>0</v>
      </c>
      <c r="AT104" s="24">
        <f t="shared" si="9"/>
        <v>0</v>
      </c>
      <c r="AU104"/>
      <c r="AV104">
        <f t="shared" si="10"/>
        <v>0</v>
      </c>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row>
    <row r="105" spans="1:90" ht="15" customHeight="1">
      <c r="A105" s="93"/>
      <c r="B105" s="24"/>
      <c r="C105" s="96" t="s">
        <v>110</v>
      </c>
      <c r="D105" s="262"/>
      <c r="E105" s="263"/>
      <c r="F105" s="263"/>
      <c r="G105" s="263"/>
      <c r="H105" s="263"/>
      <c r="I105" s="263"/>
      <c r="J105" s="263"/>
      <c r="K105" s="263"/>
      <c r="L105" s="264"/>
      <c r="M105" s="218"/>
      <c r="N105" s="258"/>
      <c r="O105" s="258"/>
      <c r="P105" s="258"/>
      <c r="Q105" s="258"/>
      <c r="R105" s="219"/>
      <c r="S105" s="218"/>
      <c r="T105" s="258"/>
      <c r="U105" s="258"/>
      <c r="V105" s="258"/>
      <c r="W105" s="258"/>
      <c r="X105" s="219"/>
      <c r="Y105" s="218"/>
      <c r="Z105" s="258"/>
      <c r="AA105" s="258"/>
      <c r="AB105" s="258"/>
      <c r="AC105" s="258"/>
      <c r="AD105" s="219"/>
      <c r="AG105"/>
      <c r="AH105"/>
      <c r="AI105"/>
      <c r="AJ105">
        <f t="shared" si="0"/>
        <v>0</v>
      </c>
      <c r="AK105">
        <f t="shared" si="1"/>
        <v>27</v>
      </c>
      <c r="AL105"/>
      <c r="AM105" s="136" t="b">
        <f t="shared" si="2"/>
        <v>0</v>
      </c>
      <c r="AN105" s="136">
        <f t="shared" si="3"/>
        <v>0</v>
      </c>
      <c r="AO105" s="136" t="str">
        <f t="shared" si="4"/>
        <v/>
      </c>
      <c r="AP105" s="136" t="b">
        <f t="shared" si="5"/>
        <v>0</v>
      </c>
      <c r="AQ105" s="136">
        <f t="shared" si="6"/>
        <v>0</v>
      </c>
      <c r="AR105" s="136" t="b">
        <f t="shared" si="7"/>
        <v>0</v>
      </c>
      <c r="AS105" s="136">
        <f t="shared" si="8"/>
        <v>0</v>
      </c>
      <c r="AT105" s="24">
        <f t="shared" si="9"/>
        <v>0</v>
      </c>
      <c r="AU105"/>
      <c r="AV105">
        <f t="shared" si="10"/>
        <v>0</v>
      </c>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row>
    <row r="106" spans="1:90" ht="15" customHeight="1">
      <c r="A106" s="93"/>
      <c r="B106" s="24"/>
      <c r="C106" s="96" t="s">
        <v>111</v>
      </c>
      <c r="D106" s="262"/>
      <c r="E106" s="263"/>
      <c r="F106" s="263"/>
      <c r="G106" s="263"/>
      <c r="H106" s="263"/>
      <c r="I106" s="263"/>
      <c r="J106" s="263"/>
      <c r="K106" s="263"/>
      <c r="L106" s="264"/>
      <c r="M106" s="218"/>
      <c r="N106" s="258"/>
      <c r="O106" s="258"/>
      <c r="P106" s="258"/>
      <c r="Q106" s="258"/>
      <c r="R106" s="219"/>
      <c r="S106" s="218"/>
      <c r="T106" s="258"/>
      <c r="U106" s="258"/>
      <c r="V106" s="258"/>
      <c r="W106" s="258"/>
      <c r="X106" s="219"/>
      <c r="Y106" s="218"/>
      <c r="Z106" s="258"/>
      <c r="AA106" s="258"/>
      <c r="AB106" s="258"/>
      <c r="AC106" s="258"/>
      <c r="AD106" s="219"/>
      <c r="AG106"/>
      <c r="AH106"/>
      <c r="AI106"/>
      <c r="AJ106">
        <f t="shared" si="0"/>
        <v>0</v>
      </c>
      <c r="AK106">
        <f t="shared" si="1"/>
        <v>27</v>
      </c>
      <c r="AL106"/>
      <c r="AM106" s="136" t="b">
        <f t="shared" si="2"/>
        <v>0</v>
      </c>
      <c r="AN106" s="136">
        <f t="shared" si="3"/>
        <v>0</v>
      </c>
      <c r="AO106" s="136" t="str">
        <f t="shared" si="4"/>
        <v/>
      </c>
      <c r="AP106" s="136" t="b">
        <f t="shared" si="5"/>
        <v>0</v>
      </c>
      <c r="AQ106" s="136">
        <f t="shared" si="6"/>
        <v>0</v>
      </c>
      <c r="AR106" s="136" t="b">
        <f t="shared" si="7"/>
        <v>0</v>
      </c>
      <c r="AS106" s="136">
        <f t="shared" si="8"/>
        <v>0</v>
      </c>
      <c r="AT106" s="24">
        <f t="shared" si="9"/>
        <v>0</v>
      </c>
      <c r="AU106"/>
      <c r="AV106">
        <f t="shared" si="10"/>
        <v>0</v>
      </c>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row>
    <row r="107" spans="1:90" ht="15" customHeight="1">
      <c r="A107" s="93"/>
      <c r="B107" s="24"/>
      <c r="C107" s="96" t="s">
        <v>112</v>
      </c>
      <c r="D107" s="262"/>
      <c r="E107" s="263"/>
      <c r="F107" s="263"/>
      <c r="G107" s="263"/>
      <c r="H107" s="263"/>
      <c r="I107" s="263"/>
      <c r="J107" s="263"/>
      <c r="K107" s="263"/>
      <c r="L107" s="264"/>
      <c r="M107" s="218"/>
      <c r="N107" s="258"/>
      <c r="O107" s="258"/>
      <c r="P107" s="258"/>
      <c r="Q107" s="258"/>
      <c r="R107" s="219"/>
      <c r="S107" s="218"/>
      <c r="T107" s="258"/>
      <c r="U107" s="258"/>
      <c r="V107" s="258"/>
      <c r="W107" s="258"/>
      <c r="X107" s="219"/>
      <c r="Y107" s="218"/>
      <c r="Z107" s="258"/>
      <c r="AA107" s="258"/>
      <c r="AB107" s="258"/>
      <c r="AC107" s="258"/>
      <c r="AD107" s="219"/>
      <c r="AG107"/>
      <c r="AH107"/>
      <c r="AI107"/>
      <c r="AJ107">
        <f t="shared" si="0"/>
        <v>0</v>
      </c>
      <c r="AK107">
        <f t="shared" si="1"/>
        <v>27</v>
      </c>
      <c r="AL107"/>
      <c r="AM107" s="136" t="b">
        <f t="shared" si="2"/>
        <v>0</v>
      </c>
      <c r="AN107" s="136">
        <f t="shared" si="3"/>
        <v>0</v>
      </c>
      <c r="AO107" s="136" t="str">
        <f t="shared" si="4"/>
        <v/>
      </c>
      <c r="AP107" s="136" t="b">
        <f t="shared" si="5"/>
        <v>0</v>
      </c>
      <c r="AQ107" s="136">
        <f t="shared" si="6"/>
        <v>0</v>
      </c>
      <c r="AR107" s="136" t="b">
        <f t="shared" si="7"/>
        <v>0</v>
      </c>
      <c r="AS107" s="136">
        <f t="shared" si="8"/>
        <v>0</v>
      </c>
      <c r="AT107" s="24">
        <f t="shared" si="9"/>
        <v>0</v>
      </c>
      <c r="AU107"/>
      <c r="AV107">
        <f t="shared" si="10"/>
        <v>0</v>
      </c>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row>
    <row r="108" spans="1:90" ht="15" customHeight="1">
      <c r="A108" s="93"/>
      <c r="B108" s="24"/>
      <c r="C108" s="96" t="s">
        <v>113</v>
      </c>
      <c r="D108" s="262"/>
      <c r="E108" s="263"/>
      <c r="F108" s="263"/>
      <c r="G108" s="263"/>
      <c r="H108" s="263"/>
      <c r="I108" s="263"/>
      <c r="J108" s="263"/>
      <c r="K108" s="263"/>
      <c r="L108" s="264"/>
      <c r="M108" s="218"/>
      <c r="N108" s="258"/>
      <c r="O108" s="258"/>
      <c r="P108" s="258"/>
      <c r="Q108" s="258"/>
      <c r="R108" s="219"/>
      <c r="S108" s="218"/>
      <c r="T108" s="258"/>
      <c r="U108" s="258"/>
      <c r="V108" s="258"/>
      <c r="W108" s="258"/>
      <c r="X108" s="219"/>
      <c r="Y108" s="218"/>
      <c r="Z108" s="258"/>
      <c r="AA108" s="258"/>
      <c r="AB108" s="258"/>
      <c r="AC108" s="258"/>
      <c r="AD108" s="219"/>
      <c r="AG108"/>
      <c r="AH108"/>
      <c r="AI108"/>
      <c r="AJ108">
        <f t="shared" si="0"/>
        <v>0</v>
      </c>
      <c r="AK108">
        <f t="shared" si="1"/>
        <v>27</v>
      </c>
      <c r="AL108"/>
      <c r="AM108" s="136" t="b">
        <f t="shared" si="2"/>
        <v>0</v>
      </c>
      <c r="AN108" s="136">
        <f t="shared" si="3"/>
        <v>0</v>
      </c>
      <c r="AO108" s="136" t="str">
        <f t="shared" si="4"/>
        <v/>
      </c>
      <c r="AP108" s="136" t="b">
        <f t="shared" si="5"/>
        <v>0</v>
      </c>
      <c r="AQ108" s="136">
        <f t="shared" si="6"/>
        <v>0</v>
      </c>
      <c r="AR108" s="136" t="b">
        <f t="shared" si="7"/>
        <v>0</v>
      </c>
      <c r="AS108" s="136">
        <f t="shared" si="8"/>
        <v>0</v>
      </c>
      <c r="AT108" s="24">
        <f t="shared" si="9"/>
        <v>0</v>
      </c>
      <c r="AU108"/>
      <c r="AV108">
        <f t="shared" si="10"/>
        <v>0</v>
      </c>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row>
    <row r="109" spans="1:90" ht="15" customHeight="1">
      <c r="A109" s="93"/>
      <c r="B109" s="24"/>
      <c r="C109" s="96" t="s">
        <v>114</v>
      </c>
      <c r="D109" s="262"/>
      <c r="E109" s="263"/>
      <c r="F109" s="263"/>
      <c r="G109" s="263"/>
      <c r="H109" s="263"/>
      <c r="I109" s="263"/>
      <c r="J109" s="263"/>
      <c r="K109" s="263"/>
      <c r="L109" s="264"/>
      <c r="M109" s="218"/>
      <c r="N109" s="258"/>
      <c r="O109" s="258"/>
      <c r="P109" s="258"/>
      <c r="Q109" s="258"/>
      <c r="R109" s="219"/>
      <c r="S109" s="218"/>
      <c r="T109" s="258"/>
      <c r="U109" s="258"/>
      <c r="V109" s="258"/>
      <c r="W109" s="258"/>
      <c r="X109" s="219"/>
      <c r="Y109" s="218"/>
      <c r="Z109" s="258"/>
      <c r="AA109" s="258"/>
      <c r="AB109" s="258"/>
      <c r="AC109" s="258"/>
      <c r="AD109" s="219"/>
      <c r="AG109"/>
      <c r="AH109"/>
      <c r="AI109"/>
      <c r="AJ109">
        <f t="shared" si="0"/>
        <v>0</v>
      </c>
      <c r="AK109">
        <f t="shared" si="1"/>
        <v>27</v>
      </c>
      <c r="AL109"/>
      <c r="AM109" s="136" t="b">
        <f t="shared" si="2"/>
        <v>0</v>
      </c>
      <c r="AN109" s="136">
        <f t="shared" si="3"/>
        <v>0</v>
      </c>
      <c r="AO109" s="136" t="str">
        <f t="shared" si="4"/>
        <v/>
      </c>
      <c r="AP109" s="136" t="b">
        <f t="shared" si="5"/>
        <v>0</v>
      </c>
      <c r="AQ109" s="136">
        <f t="shared" si="6"/>
        <v>0</v>
      </c>
      <c r="AR109" s="136" t="b">
        <f t="shared" si="7"/>
        <v>0</v>
      </c>
      <c r="AS109" s="136">
        <f t="shared" si="8"/>
        <v>0</v>
      </c>
      <c r="AT109" s="24">
        <f t="shared" si="9"/>
        <v>0</v>
      </c>
      <c r="AU109"/>
      <c r="AV109">
        <f t="shared" si="10"/>
        <v>0</v>
      </c>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row>
    <row r="110" spans="1:90" ht="15" customHeight="1">
      <c r="A110" s="93"/>
      <c r="B110" s="24"/>
      <c r="C110" s="96" t="s">
        <v>115</v>
      </c>
      <c r="D110" s="262"/>
      <c r="E110" s="263"/>
      <c r="F110" s="263"/>
      <c r="G110" s="263"/>
      <c r="H110" s="263"/>
      <c r="I110" s="263"/>
      <c r="J110" s="263"/>
      <c r="K110" s="263"/>
      <c r="L110" s="264"/>
      <c r="M110" s="218"/>
      <c r="N110" s="258"/>
      <c r="O110" s="258"/>
      <c r="P110" s="258"/>
      <c r="Q110" s="258"/>
      <c r="R110" s="219"/>
      <c r="S110" s="218"/>
      <c r="T110" s="258"/>
      <c r="U110" s="258"/>
      <c r="V110" s="258"/>
      <c r="W110" s="258"/>
      <c r="X110" s="219"/>
      <c r="Y110" s="218"/>
      <c r="Z110" s="258"/>
      <c r="AA110" s="258"/>
      <c r="AB110" s="258"/>
      <c r="AC110" s="258"/>
      <c r="AD110" s="219"/>
      <c r="AG110"/>
      <c r="AH110"/>
      <c r="AI110"/>
      <c r="AJ110">
        <f t="shared" si="0"/>
        <v>0</v>
      </c>
      <c r="AK110">
        <f t="shared" si="1"/>
        <v>27</v>
      </c>
      <c r="AL110"/>
      <c r="AM110" s="136" t="b">
        <f t="shared" si="2"/>
        <v>0</v>
      </c>
      <c r="AN110" s="136">
        <f t="shared" si="3"/>
        <v>0</v>
      </c>
      <c r="AO110" s="136" t="str">
        <f t="shared" si="4"/>
        <v/>
      </c>
      <c r="AP110" s="136" t="b">
        <f t="shared" si="5"/>
        <v>0</v>
      </c>
      <c r="AQ110" s="136">
        <f t="shared" si="6"/>
        <v>0</v>
      </c>
      <c r="AR110" s="136" t="b">
        <f t="shared" si="7"/>
        <v>0</v>
      </c>
      <c r="AS110" s="136">
        <f t="shared" si="8"/>
        <v>0</v>
      </c>
      <c r="AT110" s="24">
        <f t="shared" si="9"/>
        <v>0</v>
      </c>
      <c r="AU110"/>
      <c r="AV110">
        <f t="shared" si="10"/>
        <v>0</v>
      </c>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row>
    <row r="111" spans="1:90" ht="15" customHeight="1">
      <c r="A111" s="93"/>
      <c r="B111" s="24"/>
      <c r="C111" s="96" t="s">
        <v>116</v>
      </c>
      <c r="D111" s="262"/>
      <c r="E111" s="263"/>
      <c r="F111" s="263"/>
      <c r="G111" s="263"/>
      <c r="H111" s="263"/>
      <c r="I111" s="263"/>
      <c r="J111" s="263"/>
      <c r="K111" s="263"/>
      <c r="L111" s="264"/>
      <c r="M111" s="218"/>
      <c r="N111" s="258"/>
      <c r="O111" s="258"/>
      <c r="P111" s="258"/>
      <c r="Q111" s="258"/>
      <c r="R111" s="219"/>
      <c r="S111" s="218"/>
      <c r="T111" s="258"/>
      <c r="U111" s="258"/>
      <c r="V111" s="258"/>
      <c r="W111" s="258"/>
      <c r="X111" s="219"/>
      <c r="Y111" s="218"/>
      <c r="Z111" s="258"/>
      <c r="AA111" s="258"/>
      <c r="AB111" s="258"/>
      <c r="AC111" s="258"/>
      <c r="AD111" s="219"/>
      <c r="AG111"/>
      <c r="AH111"/>
      <c r="AI111"/>
      <c r="AJ111">
        <f t="shared" si="0"/>
        <v>0</v>
      </c>
      <c r="AK111">
        <f t="shared" si="1"/>
        <v>27</v>
      </c>
      <c r="AL111"/>
      <c r="AM111" s="136" t="b">
        <f t="shared" si="2"/>
        <v>0</v>
      </c>
      <c r="AN111" s="136">
        <f t="shared" si="3"/>
        <v>0</v>
      </c>
      <c r="AO111" s="136" t="str">
        <f t="shared" si="4"/>
        <v/>
      </c>
      <c r="AP111" s="136" t="b">
        <f t="shared" si="5"/>
        <v>0</v>
      </c>
      <c r="AQ111" s="136">
        <f t="shared" si="6"/>
        <v>0</v>
      </c>
      <c r="AR111" s="136" t="b">
        <f t="shared" si="7"/>
        <v>0</v>
      </c>
      <c r="AS111" s="136">
        <f t="shared" si="8"/>
        <v>0</v>
      </c>
      <c r="AT111" s="24">
        <f t="shared" si="9"/>
        <v>0</v>
      </c>
      <c r="AU111"/>
      <c r="AV111">
        <f t="shared" si="10"/>
        <v>0</v>
      </c>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row>
    <row r="112" spans="1:90" ht="15" customHeight="1">
      <c r="A112" s="93"/>
      <c r="B112" s="24"/>
      <c r="C112" s="96" t="s">
        <v>117</v>
      </c>
      <c r="D112" s="262"/>
      <c r="E112" s="263"/>
      <c r="F112" s="263"/>
      <c r="G112" s="263"/>
      <c r="H112" s="263"/>
      <c r="I112" s="263"/>
      <c r="J112" s="263"/>
      <c r="K112" s="263"/>
      <c r="L112" s="264"/>
      <c r="M112" s="218"/>
      <c r="N112" s="258"/>
      <c r="O112" s="258"/>
      <c r="P112" s="258"/>
      <c r="Q112" s="258"/>
      <c r="R112" s="219"/>
      <c r="S112" s="218"/>
      <c r="T112" s="258"/>
      <c r="U112" s="258"/>
      <c r="V112" s="258"/>
      <c r="W112" s="258"/>
      <c r="X112" s="219"/>
      <c r="Y112" s="218"/>
      <c r="Z112" s="258"/>
      <c r="AA112" s="258"/>
      <c r="AB112" s="258"/>
      <c r="AC112" s="258"/>
      <c r="AD112" s="219"/>
      <c r="AG112"/>
      <c r="AH112"/>
      <c r="AI112"/>
      <c r="AJ112">
        <f t="shared" si="0"/>
        <v>0</v>
      </c>
      <c r="AK112">
        <f t="shared" si="1"/>
        <v>27</v>
      </c>
      <c r="AL112"/>
      <c r="AM112" s="136" t="b">
        <f t="shared" si="2"/>
        <v>0</v>
      </c>
      <c r="AN112" s="136">
        <f t="shared" si="3"/>
        <v>0</v>
      </c>
      <c r="AO112" s="136" t="str">
        <f t="shared" si="4"/>
        <v/>
      </c>
      <c r="AP112" s="136" t="b">
        <f t="shared" si="5"/>
        <v>0</v>
      </c>
      <c r="AQ112" s="136">
        <f t="shared" si="6"/>
        <v>0</v>
      </c>
      <c r="AR112" s="136" t="b">
        <f t="shared" si="7"/>
        <v>0</v>
      </c>
      <c r="AS112" s="136">
        <f t="shared" si="8"/>
        <v>0</v>
      </c>
      <c r="AT112" s="24">
        <f t="shared" si="9"/>
        <v>0</v>
      </c>
      <c r="AU112"/>
      <c r="AV112">
        <f t="shared" si="10"/>
        <v>0</v>
      </c>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row>
    <row r="113" spans="1:90" ht="15" customHeight="1">
      <c r="A113" s="93"/>
      <c r="B113" s="24"/>
      <c r="C113" s="96" t="s">
        <v>118</v>
      </c>
      <c r="D113" s="262"/>
      <c r="E113" s="263"/>
      <c r="F113" s="263"/>
      <c r="G113" s="263"/>
      <c r="H113" s="263"/>
      <c r="I113" s="263"/>
      <c r="J113" s="263"/>
      <c r="K113" s="263"/>
      <c r="L113" s="264"/>
      <c r="M113" s="218"/>
      <c r="N113" s="258"/>
      <c r="O113" s="258"/>
      <c r="P113" s="258"/>
      <c r="Q113" s="258"/>
      <c r="R113" s="219"/>
      <c r="S113" s="218"/>
      <c r="T113" s="258"/>
      <c r="U113" s="258"/>
      <c r="V113" s="258"/>
      <c r="W113" s="258"/>
      <c r="X113" s="219"/>
      <c r="Y113" s="218"/>
      <c r="Z113" s="258"/>
      <c r="AA113" s="258"/>
      <c r="AB113" s="258"/>
      <c r="AC113" s="258"/>
      <c r="AD113" s="219"/>
      <c r="AG113"/>
      <c r="AH113"/>
      <c r="AI113"/>
      <c r="AJ113">
        <f t="shared" si="0"/>
        <v>0</v>
      </c>
      <c r="AK113">
        <f t="shared" si="1"/>
        <v>27</v>
      </c>
      <c r="AL113"/>
      <c r="AM113" s="136" t="b">
        <f t="shared" si="2"/>
        <v>0</v>
      </c>
      <c r="AN113" s="136">
        <f t="shared" si="3"/>
        <v>0</v>
      </c>
      <c r="AO113" s="136" t="str">
        <f t="shared" si="4"/>
        <v/>
      </c>
      <c r="AP113" s="136" t="b">
        <f t="shared" si="5"/>
        <v>0</v>
      </c>
      <c r="AQ113" s="136">
        <f t="shared" si="6"/>
        <v>0</v>
      </c>
      <c r="AR113" s="136" t="b">
        <f t="shared" si="7"/>
        <v>0</v>
      </c>
      <c r="AS113" s="136">
        <f t="shared" si="8"/>
        <v>0</v>
      </c>
      <c r="AT113" s="24">
        <f t="shared" si="9"/>
        <v>0</v>
      </c>
      <c r="AU113"/>
      <c r="AV113">
        <f t="shared" si="10"/>
        <v>0</v>
      </c>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row>
    <row r="114" spans="1:90" ht="15" customHeight="1">
      <c r="A114" s="93"/>
      <c r="B114" s="24"/>
      <c r="C114" s="96" t="s">
        <v>119</v>
      </c>
      <c r="D114" s="262"/>
      <c r="E114" s="263"/>
      <c r="F114" s="263"/>
      <c r="G114" s="263"/>
      <c r="H114" s="263"/>
      <c r="I114" s="263"/>
      <c r="J114" s="263"/>
      <c r="K114" s="263"/>
      <c r="L114" s="264"/>
      <c r="M114" s="218"/>
      <c r="N114" s="258"/>
      <c r="O114" s="258"/>
      <c r="P114" s="258"/>
      <c r="Q114" s="258"/>
      <c r="R114" s="219"/>
      <c r="S114" s="218"/>
      <c r="T114" s="258"/>
      <c r="U114" s="258"/>
      <c r="V114" s="258"/>
      <c r="W114" s="258"/>
      <c r="X114" s="219"/>
      <c r="Y114" s="218"/>
      <c r="Z114" s="258"/>
      <c r="AA114" s="258"/>
      <c r="AB114" s="258"/>
      <c r="AC114" s="258"/>
      <c r="AD114" s="219"/>
      <c r="AG114"/>
      <c r="AH114"/>
      <c r="AI114"/>
      <c r="AJ114">
        <f t="shared" si="0"/>
        <v>0</v>
      </c>
      <c r="AK114">
        <f t="shared" si="1"/>
        <v>27</v>
      </c>
      <c r="AL114"/>
      <c r="AM114" s="136" t="b">
        <f t="shared" si="2"/>
        <v>0</v>
      </c>
      <c r="AN114" s="136">
        <f t="shared" si="3"/>
        <v>0</v>
      </c>
      <c r="AO114" s="136" t="str">
        <f t="shared" si="4"/>
        <v/>
      </c>
      <c r="AP114" s="136" t="b">
        <f t="shared" si="5"/>
        <v>0</v>
      </c>
      <c r="AQ114" s="136">
        <f t="shared" si="6"/>
        <v>0</v>
      </c>
      <c r="AR114" s="136" t="b">
        <f t="shared" si="7"/>
        <v>0</v>
      </c>
      <c r="AS114" s="136">
        <f t="shared" si="8"/>
        <v>0</v>
      </c>
      <c r="AT114" s="24">
        <f t="shared" si="9"/>
        <v>0</v>
      </c>
      <c r="AU114"/>
      <c r="AV114">
        <f t="shared" si="10"/>
        <v>0</v>
      </c>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row>
    <row r="115" spans="1:90" ht="15" customHeight="1">
      <c r="A115" s="93"/>
      <c r="B115" s="24"/>
      <c r="C115" s="96" t="s">
        <v>120</v>
      </c>
      <c r="D115" s="262"/>
      <c r="E115" s="263"/>
      <c r="F115" s="263"/>
      <c r="G115" s="263"/>
      <c r="H115" s="263"/>
      <c r="I115" s="263"/>
      <c r="J115" s="263"/>
      <c r="K115" s="263"/>
      <c r="L115" s="264"/>
      <c r="M115" s="218"/>
      <c r="N115" s="258"/>
      <c r="O115" s="258"/>
      <c r="P115" s="258"/>
      <c r="Q115" s="258"/>
      <c r="R115" s="219"/>
      <c r="S115" s="218"/>
      <c r="T115" s="258"/>
      <c r="U115" s="258"/>
      <c r="V115" s="258"/>
      <c r="W115" s="258"/>
      <c r="X115" s="219"/>
      <c r="Y115" s="218"/>
      <c r="Z115" s="258"/>
      <c r="AA115" s="258"/>
      <c r="AB115" s="258"/>
      <c r="AC115" s="258"/>
      <c r="AD115" s="219"/>
      <c r="AG115"/>
      <c r="AH115"/>
      <c r="AI115"/>
      <c r="AJ115">
        <f t="shared" si="0"/>
        <v>0</v>
      </c>
      <c r="AK115">
        <f t="shared" si="1"/>
        <v>27</v>
      </c>
      <c r="AL115"/>
      <c r="AM115" s="136" t="b">
        <f t="shared" si="2"/>
        <v>0</v>
      </c>
      <c r="AN115" s="136">
        <f t="shared" si="3"/>
        <v>0</v>
      </c>
      <c r="AO115" s="136" t="str">
        <f t="shared" si="4"/>
        <v/>
      </c>
      <c r="AP115" s="136" t="b">
        <f t="shared" si="5"/>
        <v>0</v>
      </c>
      <c r="AQ115" s="136">
        <f t="shared" si="6"/>
        <v>0</v>
      </c>
      <c r="AR115" s="136" t="b">
        <f t="shared" si="7"/>
        <v>0</v>
      </c>
      <c r="AS115" s="136">
        <f t="shared" si="8"/>
        <v>0</v>
      </c>
      <c r="AT115" s="24">
        <f t="shared" si="9"/>
        <v>0</v>
      </c>
      <c r="AU115"/>
      <c r="AV115">
        <f t="shared" si="10"/>
        <v>0</v>
      </c>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row>
    <row r="116" spans="1:90" ht="15" customHeight="1">
      <c r="A116" s="93"/>
      <c r="B116" s="24"/>
      <c r="C116" s="96" t="s">
        <v>121</v>
      </c>
      <c r="D116" s="262"/>
      <c r="E116" s="263"/>
      <c r="F116" s="263"/>
      <c r="G116" s="263"/>
      <c r="H116" s="263"/>
      <c r="I116" s="263"/>
      <c r="J116" s="263"/>
      <c r="K116" s="263"/>
      <c r="L116" s="264"/>
      <c r="M116" s="218"/>
      <c r="N116" s="258"/>
      <c r="O116" s="258"/>
      <c r="P116" s="258"/>
      <c r="Q116" s="258"/>
      <c r="R116" s="219"/>
      <c r="S116" s="218"/>
      <c r="T116" s="258"/>
      <c r="U116" s="258"/>
      <c r="V116" s="258"/>
      <c r="W116" s="258"/>
      <c r="X116" s="219"/>
      <c r="Y116" s="218"/>
      <c r="Z116" s="258"/>
      <c r="AA116" s="258"/>
      <c r="AB116" s="258"/>
      <c r="AC116" s="258"/>
      <c r="AD116" s="219"/>
      <c r="AG116"/>
      <c r="AH116"/>
      <c r="AI116"/>
      <c r="AJ116">
        <f t="shared" si="0"/>
        <v>0</v>
      </c>
      <c r="AK116">
        <f t="shared" si="1"/>
        <v>27</v>
      </c>
      <c r="AL116"/>
      <c r="AM116" s="136" t="b">
        <f t="shared" si="2"/>
        <v>0</v>
      </c>
      <c r="AN116" s="136">
        <f t="shared" si="3"/>
        <v>0</v>
      </c>
      <c r="AO116" s="136" t="str">
        <f t="shared" si="4"/>
        <v/>
      </c>
      <c r="AP116" s="136" t="b">
        <f t="shared" si="5"/>
        <v>0</v>
      </c>
      <c r="AQ116" s="136">
        <f t="shared" si="6"/>
        <v>0</v>
      </c>
      <c r="AR116" s="136" t="b">
        <f t="shared" si="7"/>
        <v>0</v>
      </c>
      <c r="AS116" s="136">
        <f t="shared" si="8"/>
        <v>0</v>
      </c>
      <c r="AT116" s="24">
        <f t="shared" si="9"/>
        <v>0</v>
      </c>
      <c r="AU116"/>
      <c r="AV116">
        <f t="shared" si="10"/>
        <v>0</v>
      </c>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row>
    <row r="117" spans="1:90" ht="15" customHeight="1">
      <c r="A117" s="93"/>
      <c r="B117" s="24"/>
      <c r="C117" s="96" t="s">
        <v>122</v>
      </c>
      <c r="D117" s="262"/>
      <c r="E117" s="263"/>
      <c r="F117" s="263"/>
      <c r="G117" s="263"/>
      <c r="H117" s="263"/>
      <c r="I117" s="263"/>
      <c r="J117" s="263"/>
      <c r="K117" s="263"/>
      <c r="L117" s="264"/>
      <c r="M117" s="218"/>
      <c r="N117" s="258"/>
      <c r="O117" s="258"/>
      <c r="P117" s="258"/>
      <c r="Q117" s="258"/>
      <c r="R117" s="219"/>
      <c r="S117" s="218"/>
      <c r="T117" s="258"/>
      <c r="U117" s="258"/>
      <c r="V117" s="258"/>
      <c r="W117" s="258"/>
      <c r="X117" s="219"/>
      <c r="Y117" s="218"/>
      <c r="Z117" s="258"/>
      <c r="AA117" s="258"/>
      <c r="AB117" s="258"/>
      <c r="AC117" s="258"/>
      <c r="AD117" s="219"/>
      <c r="AG117"/>
      <c r="AH117"/>
      <c r="AI117"/>
      <c r="AJ117">
        <f t="shared" si="0"/>
        <v>0</v>
      </c>
      <c r="AK117">
        <f t="shared" si="1"/>
        <v>27</v>
      </c>
      <c r="AL117"/>
      <c r="AM117" s="136" t="b">
        <f t="shared" si="2"/>
        <v>0</v>
      </c>
      <c r="AN117" s="136">
        <f t="shared" si="3"/>
        <v>0</v>
      </c>
      <c r="AO117" s="136" t="str">
        <f t="shared" si="4"/>
        <v/>
      </c>
      <c r="AP117" s="136" t="b">
        <f t="shared" si="5"/>
        <v>0</v>
      </c>
      <c r="AQ117" s="136">
        <f t="shared" si="6"/>
        <v>0</v>
      </c>
      <c r="AR117" s="136" t="b">
        <f t="shared" si="7"/>
        <v>0</v>
      </c>
      <c r="AS117" s="136">
        <f t="shared" si="8"/>
        <v>0</v>
      </c>
      <c r="AT117" s="24">
        <f t="shared" si="9"/>
        <v>0</v>
      </c>
      <c r="AU117"/>
      <c r="AV117">
        <f t="shared" si="10"/>
        <v>0</v>
      </c>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row>
    <row r="118" spans="1:90" ht="15" customHeight="1">
      <c r="A118" s="93"/>
      <c r="B118" s="24"/>
      <c r="C118" s="96" t="s">
        <v>123</v>
      </c>
      <c r="D118" s="262"/>
      <c r="E118" s="263"/>
      <c r="F118" s="263"/>
      <c r="G118" s="263"/>
      <c r="H118" s="263"/>
      <c r="I118" s="263"/>
      <c r="J118" s="263"/>
      <c r="K118" s="263"/>
      <c r="L118" s="264"/>
      <c r="M118" s="218"/>
      <c r="N118" s="258"/>
      <c r="O118" s="258"/>
      <c r="P118" s="258"/>
      <c r="Q118" s="258"/>
      <c r="R118" s="219"/>
      <c r="S118" s="218"/>
      <c r="T118" s="258"/>
      <c r="U118" s="258"/>
      <c r="V118" s="258"/>
      <c r="W118" s="258"/>
      <c r="X118" s="219"/>
      <c r="Y118" s="218"/>
      <c r="Z118" s="258"/>
      <c r="AA118" s="258"/>
      <c r="AB118" s="258"/>
      <c r="AC118" s="258"/>
      <c r="AD118" s="219"/>
      <c r="AG118"/>
      <c r="AH118"/>
      <c r="AI118"/>
      <c r="AJ118">
        <f t="shared" si="0"/>
        <v>0</v>
      </c>
      <c r="AK118">
        <f t="shared" si="1"/>
        <v>27</v>
      </c>
      <c r="AL118"/>
      <c r="AM118" s="136" t="b">
        <f t="shared" si="2"/>
        <v>0</v>
      </c>
      <c r="AN118" s="136">
        <f t="shared" si="3"/>
        <v>0</v>
      </c>
      <c r="AO118" s="136" t="str">
        <f t="shared" si="4"/>
        <v/>
      </c>
      <c r="AP118" s="136" t="b">
        <f t="shared" si="5"/>
        <v>0</v>
      </c>
      <c r="AQ118" s="136">
        <f t="shared" si="6"/>
        <v>0</v>
      </c>
      <c r="AR118" s="136" t="b">
        <f t="shared" si="7"/>
        <v>0</v>
      </c>
      <c r="AS118" s="136">
        <f t="shared" si="8"/>
        <v>0</v>
      </c>
      <c r="AT118" s="24">
        <f t="shared" si="9"/>
        <v>0</v>
      </c>
      <c r="AU118"/>
      <c r="AV118">
        <f t="shared" si="10"/>
        <v>0</v>
      </c>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row>
    <row r="119" spans="1:90" ht="15" customHeight="1">
      <c r="A119" s="93"/>
      <c r="B119" s="24"/>
      <c r="C119" s="96" t="s">
        <v>124</v>
      </c>
      <c r="D119" s="262"/>
      <c r="E119" s="263"/>
      <c r="F119" s="263"/>
      <c r="G119" s="263"/>
      <c r="H119" s="263"/>
      <c r="I119" s="263"/>
      <c r="J119" s="263"/>
      <c r="K119" s="263"/>
      <c r="L119" s="264"/>
      <c r="M119" s="218"/>
      <c r="N119" s="258"/>
      <c r="O119" s="258"/>
      <c r="P119" s="258"/>
      <c r="Q119" s="258"/>
      <c r="R119" s="219"/>
      <c r="S119" s="218"/>
      <c r="T119" s="258"/>
      <c r="U119" s="258"/>
      <c r="V119" s="258"/>
      <c r="W119" s="258"/>
      <c r="X119" s="219"/>
      <c r="Y119" s="218"/>
      <c r="Z119" s="258"/>
      <c r="AA119" s="258"/>
      <c r="AB119" s="258"/>
      <c r="AC119" s="258"/>
      <c r="AD119" s="219"/>
      <c r="AG119"/>
      <c r="AH119"/>
      <c r="AI119"/>
      <c r="AJ119">
        <f t="shared" si="0"/>
        <v>0</v>
      </c>
      <c r="AK119">
        <f t="shared" si="1"/>
        <v>27</v>
      </c>
      <c r="AL119"/>
      <c r="AM119" s="136" t="b">
        <f t="shared" si="2"/>
        <v>0</v>
      </c>
      <c r="AN119" s="136">
        <f t="shared" si="3"/>
        <v>0</v>
      </c>
      <c r="AO119" s="136" t="str">
        <f t="shared" si="4"/>
        <v/>
      </c>
      <c r="AP119" s="136" t="b">
        <f t="shared" si="5"/>
        <v>0</v>
      </c>
      <c r="AQ119" s="136">
        <f t="shared" si="6"/>
        <v>0</v>
      </c>
      <c r="AR119" s="136" t="b">
        <f t="shared" si="7"/>
        <v>0</v>
      </c>
      <c r="AS119" s="136">
        <f t="shared" si="8"/>
        <v>0</v>
      </c>
      <c r="AT119" s="24">
        <f t="shared" si="9"/>
        <v>0</v>
      </c>
      <c r="AU119"/>
      <c r="AV119">
        <f t="shared" si="10"/>
        <v>0</v>
      </c>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row>
    <row r="120" spans="1:90" ht="15" customHeight="1">
      <c r="A120" s="93"/>
      <c r="B120" s="24"/>
      <c r="C120" s="96" t="s">
        <v>125</v>
      </c>
      <c r="D120" s="262"/>
      <c r="E120" s="263"/>
      <c r="F120" s="263"/>
      <c r="G120" s="263"/>
      <c r="H120" s="263"/>
      <c r="I120" s="263"/>
      <c r="J120" s="263"/>
      <c r="K120" s="263"/>
      <c r="L120" s="264"/>
      <c r="M120" s="218"/>
      <c r="N120" s="258"/>
      <c r="O120" s="258"/>
      <c r="P120" s="258"/>
      <c r="Q120" s="258"/>
      <c r="R120" s="219"/>
      <c r="S120" s="218"/>
      <c r="T120" s="258"/>
      <c r="U120" s="258"/>
      <c r="V120" s="258"/>
      <c r="W120" s="258"/>
      <c r="X120" s="219"/>
      <c r="Y120" s="218"/>
      <c r="Z120" s="258"/>
      <c r="AA120" s="258"/>
      <c r="AB120" s="258"/>
      <c r="AC120" s="258"/>
      <c r="AD120" s="219"/>
      <c r="AG120"/>
      <c r="AH120"/>
      <c r="AI120"/>
      <c r="AJ120">
        <f t="shared" si="0"/>
        <v>0</v>
      </c>
      <c r="AK120">
        <f t="shared" si="1"/>
        <v>27</v>
      </c>
      <c r="AL120"/>
      <c r="AM120" s="136" t="b">
        <f t="shared" si="2"/>
        <v>0</v>
      </c>
      <c r="AN120" s="136">
        <f t="shared" si="3"/>
        <v>0</v>
      </c>
      <c r="AO120" s="136" t="str">
        <f t="shared" si="4"/>
        <v/>
      </c>
      <c r="AP120" s="136" t="b">
        <f t="shared" si="5"/>
        <v>0</v>
      </c>
      <c r="AQ120" s="136">
        <f t="shared" si="6"/>
        <v>0</v>
      </c>
      <c r="AR120" s="136" t="b">
        <f t="shared" si="7"/>
        <v>0</v>
      </c>
      <c r="AS120" s="136">
        <f t="shared" si="8"/>
        <v>0</v>
      </c>
      <c r="AT120" s="24">
        <f t="shared" si="9"/>
        <v>0</v>
      </c>
      <c r="AU120"/>
      <c r="AV120">
        <f t="shared" si="10"/>
        <v>0</v>
      </c>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row>
    <row r="121" spans="1:90" ht="15" customHeight="1">
      <c r="A121" s="93"/>
      <c r="B121" s="24"/>
      <c r="C121" s="96" t="s">
        <v>126</v>
      </c>
      <c r="D121" s="262"/>
      <c r="E121" s="263"/>
      <c r="F121" s="263"/>
      <c r="G121" s="263"/>
      <c r="H121" s="263"/>
      <c r="I121" s="263"/>
      <c r="J121" s="263"/>
      <c r="K121" s="263"/>
      <c r="L121" s="264"/>
      <c r="M121" s="218"/>
      <c r="N121" s="258"/>
      <c r="O121" s="258"/>
      <c r="P121" s="258"/>
      <c r="Q121" s="258"/>
      <c r="R121" s="219"/>
      <c r="S121" s="218"/>
      <c r="T121" s="258"/>
      <c r="U121" s="258"/>
      <c r="V121" s="258"/>
      <c r="W121" s="258"/>
      <c r="X121" s="219"/>
      <c r="Y121" s="218"/>
      <c r="Z121" s="258"/>
      <c r="AA121" s="258"/>
      <c r="AB121" s="258"/>
      <c r="AC121" s="258"/>
      <c r="AD121" s="219"/>
      <c r="AG121"/>
      <c r="AH121"/>
      <c r="AI121"/>
      <c r="AJ121">
        <f t="shared" si="0"/>
        <v>0</v>
      </c>
      <c r="AK121">
        <f t="shared" si="1"/>
        <v>27</v>
      </c>
      <c r="AL121"/>
      <c r="AM121" s="136" t="b">
        <f t="shared" si="2"/>
        <v>0</v>
      </c>
      <c r="AN121" s="136">
        <f t="shared" si="3"/>
        <v>0</v>
      </c>
      <c r="AO121" s="136" t="str">
        <f t="shared" si="4"/>
        <v/>
      </c>
      <c r="AP121" s="136" t="b">
        <f t="shared" si="5"/>
        <v>0</v>
      </c>
      <c r="AQ121" s="136">
        <f t="shared" si="6"/>
        <v>0</v>
      </c>
      <c r="AR121" s="136" t="b">
        <f t="shared" si="7"/>
        <v>0</v>
      </c>
      <c r="AS121" s="136">
        <f t="shared" si="8"/>
        <v>0</v>
      </c>
      <c r="AT121" s="24">
        <f t="shared" si="9"/>
        <v>0</v>
      </c>
      <c r="AU121"/>
      <c r="AV121">
        <f t="shared" si="10"/>
        <v>0</v>
      </c>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row>
    <row r="122" spans="1:90" ht="15" customHeight="1">
      <c r="A122" s="93"/>
      <c r="B122" s="24"/>
      <c r="C122" s="96" t="s">
        <v>127</v>
      </c>
      <c r="D122" s="262"/>
      <c r="E122" s="263"/>
      <c r="F122" s="263"/>
      <c r="G122" s="263"/>
      <c r="H122" s="263"/>
      <c r="I122" s="263"/>
      <c r="J122" s="263"/>
      <c r="K122" s="263"/>
      <c r="L122" s="264"/>
      <c r="M122" s="218"/>
      <c r="N122" s="258"/>
      <c r="O122" s="258"/>
      <c r="P122" s="258"/>
      <c r="Q122" s="258"/>
      <c r="R122" s="219"/>
      <c r="S122" s="218"/>
      <c r="T122" s="258"/>
      <c r="U122" s="258"/>
      <c r="V122" s="258"/>
      <c r="W122" s="258"/>
      <c r="X122" s="219"/>
      <c r="Y122" s="218"/>
      <c r="Z122" s="258"/>
      <c r="AA122" s="258"/>
      <c r="AB122" s="258"/>
      <c r="AC122" s="258"/>
      <c r="AD122" s="219"/>
      <c r="AG122"/>
      <c r="AH122"/>
      <c r="AI122"/>
      <c r="AJ122">
        <f t="shared" si="0"/>
        <v>0</v>
      </c>
      <c r="AK122">
        <f t="shared" si="1"/>
        <v>27</v>
      </c>
      <c r="AL122"/>
      <c r="AM122" s="136" t="b">
        <f t="shared" si="2"/>
        <v>0</v>
      </c>
      <c r="AN122" s="136">
        <f t="shared" si="3"/>
        <v>0</v>
      </c>
      <c r="AO122" s="136" t="str">
        <f t="shared" si="4"/>
        <v/>
      </c>
      <c r="AP122" s="136" t="b">
        <f t="shared" si="5"/>
        <v>0</v>
      </c>
      <c r="AQ122" s="136">
        <f t="shared" si="6"/>
        <v>0</v>
      </c>
      <c r="AR122" s="136" t="b">
        <f t="shared" si="7"/>
        <v>0</v>
      </c>
      <c r="AS122" s="136">
        <f t="shared" si="8"/>
        <v>0</v>
      </c>
      <c r="AT122" s="24">
        <f t="shared" si="9"/>
        <v>0</v>
      </c>
      <c r="AU122"/>
      <c r="AV122">
        <f t="shared" si="10"/>
        <v>0</v>
      </c>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row>
    <row r="123" spans="1:90" ht="15" customHeight="1">
      <c r="A123" s="93"/>
      <c r="B123" s="24"/>
      <c r="C123" s="96" t="s">
        <v>128</v>
      </c>
      <c r="D123" s="262"/>
      <c r="E123" s="263"/>
      <c r="F123" s="263"/>
      <c r="G123" s="263"/>
      <c r="H123" s="263"/>
      <c r="I123" s="263"/>
      <c r="J123" s="263"/>
      <c r="K123" s="263"/>
      <c r="L123" s="264"/>
      <c r="M123" s="218"/>
      <c r="N123" s="258"/>
      <c r="O123" s="258"/>
      <c r="P123" s="258"/>
      <c r="Q123" s="258"/>
      <c r="R123" s="219"/>
      <c r="S123" s="218"/>
      <c r="T123" s="258"/>
      <c r="U123" s="258"/>
      <c r="V123" s="258"/>
      <c r="W123" s="258"/>
      <c r="X123" s="219"/>
      <c r="Y123" s="218"/>
      <c r="Z123" s="258"/>
      <c r="AA123" s="258"/>
      <c r="AB123" s="258"/>
      <c r="AC123" s="258"/>
      <c r="AD123" s="219"/>
      <c r="AG123"/>
      <c r="AH123"/>
      <c r="AI123"/>
      <c r="AJ123">
        <f t="shared" si="0"/>
        <v>0</v>
      </c>
      <c r="AK123">
        <f t="shared" si="1"/>
        <v>27</v>
      </c>
      <c r="AL123"/>
      <c r="AM123" s="136" t="b">
        <f t="shared" si="2"/>
        <v>0</v>
      </c>
      <c r="AN123" s="136">
        <f t="shared" si="3"/>
        <v>0</v>
      </c>
      <c r="AO123" s="136" t="str">
        <f t="shared" si="4"/>
        <v/>
      </c>
      <c r="AP123" s="136" t="b">
        <f t="shared" si="5"/>
        <v>0</v>
      </c>
      <c r="AQ123" s="136">
        <f t="shared" si="6"/>
        <v>0</v>
      </c>
      <c r="AR123" s="136" t="b">
        <f t="shared" si="7"/>
        <v>0</v>
      </c>
      <c r="AS123" s="136">
        <f t="shared" si="8"/>
        <v>0</v>
      </c>
      <c r="AT123" s="24">
        <f t="shared" si="9"/>
        <v>0</v>
      </c>
      <c r="AU123"/>
      <c r="AV123">
        <f t="shared" si="10"/>
        <v>0</v>
      </c>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row>
    <row r="124" spans="1:90" ht="15" customHeight="1">
      <c r="A124" s="93"/>
      <c r="B124" s="24"/>
      <c r="C124" s="96" t="s">
        <v>129</v>
      </c>
      <c r="D124" s="262"/>
      <c r="E124" s="263"/>
      <c r="F124" s="263"/>
      <c r="G124" s="263"/>
      <c r="H124" s="263"/>
      <c r="I124" s="263"/>
      <c r="J124" s="263"/>
      <c r="K124" s="263"/>
      <c r="L124" s="264"/>
      <c r="M124" s="218"/>
      <c r="N124" s="258"/>
      <c r="O124" s="258"/>
      <c r="P124" s="258"/>
      <c r="Q124" s="258"/>
      <c r="R124" s="219"/>
      <c r="S124" s="218"/>
      <c r="T124" s="258"/>
      <c r="U124" s="258"/>
      <c r="V124" s="258"/>
      <c r="W124" s="258"/>
      <c r="X124" s="219"/>
      <c r="Y124" s="218"/>
      <c r="Z124" s="258"/>
      <c r="AA124" s="258"/>
      <c r="AB124" s="258"/>
      <c r="AC124" s="258"/>
      <c r="AD124" s="219"/>
      <c r="AG124"/>
      <c r="AH124"/>
      <c r="AI124"/>
      <c r="AJ124">
        <f t="shared" si="0"/>
        <v>0</v>
      </c>
      <c r="AK124">
        <f t="shared" si="1"/>
        <v>27</v>
      </c>
      <c r="AL124"/>
      <c r="AM124" s="136" t="b">
        <f t="shared" si="2"/>
        <v>0</v>
      </c>
      <c r="AN124" s="136">
        <f t="shared" si="3"/>
        <v>0</v>
      </c>
      <c r="AO124" s="136" t="str">
        <f t="shared" si="4"/>
        <v/>
      </c>
      <c r="AP124" s="136" t="b">
        <f t="shared" si="5"/>
        <v>0</v>
      </c>
      <c r="AQ124" s="136">
        <f t="shared" si="6"/>
        <v>0</v>
      </c>
      <c r="AR124" s="136" t="b">
        <f t="shared" si="7"/>
        <v>0</v>
      </c>
      <c r="AS124" s="136">
        <f t="shared" si="8"/>
        <v>0</v>
      </c>
      <c r="AT124" s="24">
        <f t="shared" si="9"/>
        <v>0</v>
      </c>
      <c r="AU124"/>
      <c r="AV124">
        <f t="shared" si="10"/>
        <v>0</v>
      </c>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row>
    <row r="125" spans="1:90" ht="15" customHeight="1">
      <c r="A125" s="93"/>
      <c r="B125" s="24"/>
      <c r="C125" s="96" t="s">
        <v>130</v>
      </c>
      <c r="D125" s="262"/>
      <c r="E125" s="263"/>
      <c r="F125" s="263"/>
      <c r="G125" s="263"/>
      <c r="H125" s="263"/>
      <c r="I125" s="263"/>
      <c r="J125" s="263"/>
      <c r="K125" s="263"/>
      <c r="L125" s="264"/>
      <c r="M125" s="218"/>
      <c r="N125" s="258"/>
      <c r="O125" s="258"/>
      <c r="P125" s="258"/>
      <c r="Q125" s="258"/>
      <c r="R125" s="219"/>
      <c r="S125" s="218"/>
      <c r="T125" s="258"/>
      <c r="U125" s="258"/>
      <c r="V125" s="258"/>
      <c r="W125" s="258"/>
      <c r="X125" s="219"/>
      <c r="Y125" s="218"/>
      <c r="Z125" s="258"/>
      <c r="AA125" s="258"/>
      <c r="AB125" s="258"/>
      <c r="AC125" s="258"/>
      <c r="AD125" s="219"/>
      <c r="AG125"/>
      <c r="AH125"/>
      <c r="AI125"/>
      <c r="AJ125">
        <f t="shared" si="0"/>
        <v>0</v>
      </c>
      <c r="AK125">
        <f t="shared" si="1"/>
        <v>27</v>
      </c>
      <c r="AL125"/>
      <c r="AM125" s="136" t="b">
        <f t="shared" si="2"/>
        <v>0</v>
      </c>
      <c r="AN125" s="136">
        <f t="shared" si="3"/>
        <v>0</v>
      </c>
      <c r="AO125" s="136" t="str">
        <f t="shared" si="4"/>
        <v/>
      </c>
      <c r="AP125" s="136" t="b">
        <f t="shared" si="5"/>
        <v>0</v>
      </c>
      <c r="AQ125" s="136">
        <f t="shared" si="6"/>
        <v>0</v>
      </c>
      <c r="AR125" s="136" t="b">
        <f t="shared" si="7"/>
        <v>0</v>
      </c>
      <c r="AS125" s="136">
        <f t="shared" si="8"/>
        <v>0</v>
      </c>
      <c r="AT125" s="24">
        <f t="shared" si="9"/>
        <v>0</v>
      </c>
      <c r="AU125"/>
      <c r="AV125">
        <f t="shared" si="10"/>
        <v>0</v>
      </c>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row>
    <row r="126" spans="1:90" ht="15" customHeight="1">
      <c r="A126" s="93"/>
      <c r="B126" s="24"/>
      <c r="C126" s="96" t="s">
        <v>131</v>
      </c>
      <c r="D126" s="262"/>
      <c r="E126" s="263"/>
      <c r="F126" s="263"/>
      <c r="G126" s="263"/>
      <c r="H126" s="263"/>
      <c r="I126" s="263"/>
      <c r="J126" s="263"/>
      <c r="K126" s="263"/>
      <c r="L126" s="264"/>
      <c r="M126" s="218"/>
      <c r="N126" s="258"/>
      <c r="O126" s="258"/>
      <c r="P126" s="258"/>
      <c r="Q126" s="258"/>
      <c r="R126" s="219"/>
      <c r="S126" s="218"/>
      <c r="T126" s="258"/>
      <c r="U126" s="258"/>
      <c r="V126" s="258"/>
      <c r="W126" s="258"/>
      <c r="X126" s="219"/>
      <c r="Y126" s="218"/>
      <c r="Z126" s="258"/>
      <c r="AA126" s="258"/>
      <c r="AB126" s="258"/>
      <c r="AC126" s="258"/>
      <c r="AD126" s="219"/>
      <c r="AG126"/>
      <c r="AH126"/>
      <c r="AI126"/>
      <c r="AJ126">
        <f t="shared" si="0"/>
        <v>0</v>
      </c>
      <c r="AK126">
        <f t="shared" si="1"/>
        <v>27</v>
      </c>
      <c r="AL126"/>
      <c r="AM126" s="136" t="b">
        <f t="shared" si="2"/>
        <v>0</v>
      </c>
      <c r="AN126" s="136">
        <f t="shared" si="3"/>
        <v>0</v>
      </c>
      <c r="AO126" s="136" t="str">
        <f t="shared" si="4"/>
        <v/>
      </c>
      <c r="AP126" s="136" t="b">
        <f t="shared" si="5"/>
        <v>0</v>
      </c>
      <c r="AQ126" s="136">
        <f t="shared" si="6"/>
        <v>0</v>
      </c>
      <c r="AR126" s="136" t="b">
        <f t="shared" si="7"/>
        <v>0</v>
      </c>
      <c r="AS126" s="136">
        <f t="shared" si="8"/>
        <v>0</v>
      </c>
      <c r="AT126" s="24">
        <f t="shared" si="9"/>
        <v>0</v>
      </c>
      <c r="AU126"/>
      <c r="AV126">
        <f t="shared" si="10"/>
        <v>0</v>
      </c>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row>
    <row r="127" spans="1:90" ht="15" customHeight="1">
      <c r="A127" s="93"/>
      <c r="B127" s="24"/>
      <c r="C127" s="96" t="s">
        <v>132</v>
      </c>
      <c r="D127" s="262"/>
      <c r="E127" s="263"/>
      <c r="F127" s="263"/>
      <c r="G127" s="263"/>
      <c r="H127" s="263"/>
      <c r="I127" s="263"/>
      <c r="J127" s="263"/>
      <c r="K127" s="263"/>
      <c r="L127" s="264"/>
      <c r="M127" s="218"/>
      <c r="N127" s="258"/>
      <c r="O127" s="258"/>
      <c r="P127" s="258"/>
      <c r="Q127" s="258"/>
      <c r="R127" s="219"/>
      <c r="S127" s="218"/>
      <c r="T127" s="258"/>
      <c r="U127" s="258"/>
      <c r="V127" s="258"/>
      <c r="W127" s="258"/>
      <c r="X127" s="219"/>
      <c r="Y127" s="218"/>
      <c r="Z127" s="258"/>
      <c r="AA127" s="258"/>
      <c r="AB127" s="258"/>
      <c r="AC127" s="258"/>
      <c r="AD127" s="219"/>
      <c r="AG127"/>
      <c r="AH127"/>
      <c r="AI127"/>
      <c r="AJ127">
        <f t="shared" si="0"/>
        <v>0</v>
      </c>
      <c r="AK127">
        <f t="shared" si="1"/>
        <v>27</v>
      </c>
      <c r="AL127"/>
      <c r="AM127" s="136" t="b">
        <f t="shared" si="2"/>
        <v>0</v>
      </c>
      <c r="AN127" s="136">
        <f t="shared" si="3"/>
        <v>0</v>
      </c>
      <c r="AO127" s="136" t="str">
        <f t="shared" si="4"/>
        <v/>
      </c>
      <c r="AP127" s="136" t="b">
        <f t="shared" si="5"/>
        <v>0</v>
      </c>
      <c r="AQ127" s="136">
        <f t="shared" si="6"/>
        <v>0</v>
      </c>
      <c r="AR127" s="136" t="b">
        <f t="shared" si="7"/>
        <v>0</v>
      </c>
      <c r="AS127" s="136">
        <f t="shared" si="8"/>
        <v>0</v>
      </c>
      <c r="AT127" s="24">
        <f t="shared" si="9"/>
        <v>0</v>
      </c>
      <c r="AU127"/>
      <c r="AV127">
        <f t="shared" si="10"/>
        <v>0</v>
      </c>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row>
    <row r="128" spans="1:90" ht="15" customHeight="1">
      <c r="A128" s="93"/>
      <c r="B128" s="24"/>
      <c r="C128" s="96" t="s">
        <v>133</v>
      </c>
      <c r="D128" s="262"/>
      <c r="E128" s="263"/>
      <c r="F128" s="263"/>
      <c r="G128" s="263"/>
      <c r="H128" s="263"/>
      <c r="I128" s="263"/>
      <c r="J128" s="263"/>
      <c r="K128" s="263"/>
      <c r="L128" s="264"/>
      <c r="M128" s="218"/>
      <c r="N128" s="258"/>
      <c r="O128" s="258"/>
      <c r="P128" s="258"/>
      <c r="Q128" s="258"/>
      <c r="R128" s="219"/>
      <c r="S128" s="218"/>
      <c r="T128" s="258"/>
      <c r="U128" s="258"/>
      <c r="V128" s="258"/>
      <c r="W128" s="258"/>
      <c r="X128" s="219"/>
      <c r="Y128" s="218"/>
      <c r="Z128" s="258"/>
      <c r="AA128" s="258"/>
      <c r="AB128" s="258"/>
      <c r="AC128" s="258"/>
      <c r="AD128" s="219"/>
      <c r="AG128"/>
      <c r="AH128"/>
      <c r="AI128"/>
      <c r="AJ128">
        <f t="shared" si="0"/>
        <v>0</v>
      </c>
      <c r="AK128">
        <f t="shared" si="1"/>
        <v>27</v>
      </c>
      <c r="AL128"/>
      <c r="AM128" s="136" t="b">
        <f t="shared" si="2"/>
        <v>0</v>
      </c>
      <c r="AN128" s="136">
        <f t="shared" si="3"/>
        <v>0</v>
      </c>
      <c r="AO128" s="136" t="str">
        <f t="shared" si="4"/>
        <v/>
      </c>
      <c r="AP128" s="136" t="b">
        <f t="shared" si="5"/>
        <v>0</v>
      </c>
      <c r="AQ128" s="136">
        <f t="shared" si="6"/>
        <v>0</v>
      </c>
      <c r="AR128" s="136" t="b">
        <f t="shared" si="7"/>
        <v>0</v>
      </c>
      <c r="AS128" s="136">
        <f t="shared" si="8"/>
        <v>0</v>
      </c>
      <c r="AT128" s="24">
        <f t="shared" si="9"/>
        <v>0</v>
      </c>
      <c r="AU128"/>
      <c r="AV128">
        <f t="shared" si="10"/>
        <v>0</v>
      </c>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row>
    <row r="129" spans="1:90" ht="15" customHeight="1">
      <c r="A129" s="93"/>
      <c r="B129" s="24"/>
      <c r="C129" s="96" t="s">
        <v>134</v>
      </c>
      <c r="D129" s="262"/>
      <c r="E129" s="263"/>
      <c r="F129" s="263"/>
      <c r="G129" s="263"/>
      <c r="H129" s="263"/>
      <c r="I129" s="263"/>
      <c r="J129" s="263"/>
      <c r="K129" s="263"/>
      <c r="L129" s="264"/>
      <c r="M129" s="218"/>
      <c r="N129" s="258"/>
      <c r="O129" s="258"/>
      <c r="P129" s="258"/>
      <c r="Q129" s="258"/>
      <c r="R129" s="219"/>
      <c r="S129" s="218"/>
      <c r="T129" s="258"/>
      <c r="U129" s="258"/>
      <c r="V129" s="258"/>
      <c r="W129" s="258"/>
      <c r="X129" s="219"/>
      <c r="Y129" s="218"/>
      <c r="Z129" s="258"/>
      <c r="AA129" s="258"/>
      <c r="AB129" s="258"/>
      <c r="AC129" s="258"/>
      <c r="AD129" s="219"/>
      <c r="AG129"/>
      <c r="AH129"/>
      <c r="AI129"/>
      <c r="AJ129">
        <f t="shared" si="0"/>
        <v>0</v>
      </c>
      <c r="AK129">
        <f t="shared" si="1"/>
        <v>27</v>
      </c>
      <c r="AL129"/>
      <c r="AM129" s="136" t="b">
        <f t="shared" si="2"/>
        <v>0</v>
      </c>
      <c r="AN129" s="136">
        <f t="shared" si="3"/>
        <v>0</v>
      </c>
      <c r="AO129" s="136" t="str">
        <f t="shared" si="4"/>
        <v/>
      </c>
      <c r="AP129" s="136" t="b">
        <f t="shared" si="5"/>
        <v>0</v>
      </c>
      <c r="AQ129" s="136">
        <f t="shared" si="6"/>
        <v>0</v>
      </c>
      <c r="AR129" s="136" t="b">
        <f t="shared" si="7"/>
        <v>0</v>
      </c>
      <c r="AS129" s="136">
        <f t="shared" si="8"/>
        <v>0</v>
      </c>
      <c r="AT129" s="24">
        <f t="shared" si="9"/>
        <v>0</v>
      </c>
      <c r="AU129"/>
      <c r="AV129">
        <f t="shared" si="10"/>
        <v>0</v>
      </c>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row>
    <row r="130" spans="1:90" ht="15" customHeight="1">
      <c r="A130" s="93"/>
      <c r="B130" s="24"/>
      <c r="C130" s="96" t="s">
        <v>135</v>
      </c>
      <c r="D130" s="262"/>
      <c r="E130" s="263"/>
      <c r="F130" s="263"/>
      <c r="G130" s="263"/>
      <c r="H130" s="263"/>
      <c r="I130" s="263"/>
      <c r="J130" s="263"/>
      <c r="K130" s="263"/>
      <c r="L130" s="264"/>
      <c r="M130" s="218"/>
      <c r="N130" s="258"/>
      <c r="O130" s="258"/>
      <c r="P130" s="258"/>
      <c r="Q130" s="258"/>
      <c r="R130" s="219"/>
      <c r="S130" s="218"/>
      <c r="T130" s="258"/>
      <c r="U130" s="258"/>
      <c r="V130" s="258"/>
      <c r="W130" s="258"/>
      <c r="X130" s="219"/>
      <c r="Y130" s="218"/>
      <c r="Z130" s="258"/>
      <c r="AA130" s="258"/>
      <c r="AB130" s="258"/>
      <c r="AC130" s="258"/>
      <c r="AD130" s="219"/>
      <c r="AG130"/>
      <c r="AH130"/>
      <c r="AI130"/>
      <c r="AJ130">
        <f t="shared" ref="AJ130:AJ193" si="11">+IF($AG$54=$AH$54,0,IF(OR(AND(D130="",AK130=27),OR(AND(D130&lt;&gt;"",M130="NA",AK130=25),AND(D130&lt;&gt;"",S130=1,AK130=23),AND(D130&lt;&gt;"",M130&lt;&gt;"NA",OR(S130=9,S130=2),AK130=24))),0,1))</f>
        <v>0</v>
      </c>
      <c r="AK130">
        <f t="shared" si="1"/>
        <v>27</v>
      </c>
      <c r="AL130"/>
      <c r="AM130" s="136" t="b">
        <f t="shared" si="2"/>
        <v>0</v>
      </c>
      <c r="AN130" s="136">
        <f t="shared" si="3"/>
        <v>0</v>
      </c>
      <c r="AO130" s="136" t="str">
        <f t="shared" si="4"/>
        <v/>
      </c>
      <c r="AP130" s="136" t="b">
        <f t="shared" si="5"/>
        <v>0</v>
      </c>
      <c r="AQ130" s="136">
        <f t="shared" si="6"/>
        <v>0</v>
      </c>
      <c r="AR130" s="136" t="b">
        <f t="shared" si="7"/>
        <v>0</v>
      </c>
      <c r="AS130" s="136">
        <f t="shared" si="8"/>
        <v>0</v>
      </c>
      <c r="AT130" s="24">
        <f t="shared" si="9"/>
        <v>0</v>
      </c>
      <c r="AU130"/>
      <c r="AV130">
        <f t="shared" si="10"/>
        <v>0</v>
      </c>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row>
    <row r="131" spans="1:90" ht="15" customHeight="1">
      <c r="A131" s="93"/>
      <c r="B131" s="24"/>
      <c r="C131" s="96" t="s">
        <v>136</v>
      </c>
      <c r="D131" s="262"/>
      <c r="E131" s="263"/>
      <c r="F131" s="263"/>
      <c r="G131" s="263"/>
      <c r="H131" s="263"/>
      <c r="I131" s="263"/>
      <c r="J131" s="263"/>
      <c r="K131" s="263"/>
      <c r="L131" s="264"/>
      <c r="M131" s="218"/>
      <c r="N131" s="258"/>
      <c r="O131" s="258"/>
      <c r="P131" s="258"/>
      <c r="Q131" s="258"/>
      <c r="R131" s="219"/>
      <c r="S131" s="218"/>
      <c r="T131" s="258"/>
      <c r="U131" s="258"/>
      <c r="V131" s="258"/>
      <c r="W131" s="258"/>
      <c r="X131" s="219"/>
      <c r="Y131" s="218"/>
      <c r="Z131" s="258"/>
      <c r="AA131" s="258"/>
      <c r="AB131" s="258"/>
      <c r="AC131" s="258"/>
      <c r="AD131" s="219"/>
      <c r="AG131"/>
      <c r="AH131"/>
      <c r="AI131"/>
      <c r="AJ131">
        <f t="shared" si="11"/>
        <v>0</v>
      </c>
      <c r="AK131">
        <f t="shared" ref="AK131:AK194" si="12">+COUNTBLANK(D131:AD131)</f>
        <v>27</v>
      </c>
      <c r="AL131"/>
      <c r="AM131" s="136" t="b">
        <f t="shared" ref="AM131:AM194" si="13">NOT(EXACT(D131,UPPER(D131)))</f>
        <v>0</v>
      </c>
      <c r="AN131" s="136">
        <f t="shared" ref="AN131:AN194" si="14">COUNTIF(AM131,"VERDADERO")</f>
        <v>0</v>
      </c>
      <c r="AO131" s="136" t="str">
        <f t="shared" ref="AO131:AO194" si="15">SUBSTITUTE( SUBSTITUTE( SUBSTITUTE( SUBSTITUTE( SUBSTITUTE( SUBSTITUTE( SUBSTITUTE( SUBSTITUTE( SUBSTITUTE( SUBSTITUTE(D131, "á", "a"), "é", "e"), "í", "i"), "ó", "o"), "ú", "u"), "Á", "A"), "É", "E"), "Í", "I"), "Ó", "O"), "Ú", "U")</f>
        <v/>
      </c>
      <c r="AP131" s="136" t="b">
        <f t="shared" ref="AP131:AP194" si="16">NOT(EXACT(D131,AO131))</f>
        <v>0</v>
      </c>
      <c r="AQ131" s="136">
        <f t="shared" ref="AQ131:AQ194" si="17">COUNTIF(AP131,"VERDADERO")</f>
        <v>0</v>
      </c>
      <c r="AR131" s="136" t="b">
        <f t="shared" ref="AR131:AR194" si="18">NOT(EXACT(D131,AO131))</f>
        <v>0</v>
      </c>
      <c r="AS131" s="136">
        <f t="shared" ref="AS131:AS194" si="19">COUNTIF(AR131,"VERDADERO")</f>
        <v>0</v>
      </c>
      <c r="AT131" s="24">
        <f t="shared" ref="AT131:AT194" si="20">IF($AG$54=$AH$54,0,IF(M131="NA",0,IF(M131="NS",0,IF((LEN(M131)-LEN(INT(M131))-1)&lt;3,0,1))))</f>
        <v>0</v>
      </c>
      <c r="AU131"/>
      <c r="AV131">
        <f t="shared" ref="AV131:AV194" si="21">+IF($AG$54=$AH$54,0,IF(OR(AND(M131="NS",Y131="NS"),AND(M131&gt;=1,Y131="NS"),AND(M131="NA",Y131=""),AND(M131&gt;=Y131)),0,1))</f>
        <v>0</v>
      </c>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row>
    <row r="132" spans="1:90" ht="15" customHeight="1">
      <c r="A132" s="93"/>
      <c r="B132" s="24"/>
      <c r="C132" s="96" t="s">
        <v>137</v>
      </c>
      <c r="D132" s="262"/>
      <c r="E132" s="263"/>
      <c r="F132" s="263"/>
      <c r="G132" s="263"/>
      <c r="H132" s="263"/>
      <c r="I132" s="263"/>
      <c r="J132" s="263"/>
      <c r="K132" s="263"/>
      <c r="L132" s="264"/>
      <c r="M132" s="218"/>
      <c r="N132" s="258"/>
      <c r="O132" s="258"/>
      <c r="P132" s="258"/>
      <c r="Q132" s="258"/>
      <c r="R132" s="219"/>
      <c r="S132" s="218"/>
      <c r="T132" s="258"/>
      <c r="U132" s="258"/>
      <c r="V132" s="258"/>
      <c r="W132" s="258"/>
      <c r="X132" s="219"/>
      <c r="Y132" s="218"/>
      <c r="Z132" s="258"/>
      <c r="AA132" s="258"/>
      <c r="AB132" s="258"/>
      <c r="AC132" s="258"/>
      <c r="AD132" s="219"/>
      <c r="AG132"/>
      <c r="AH132"/>
      <c r="AI132"/>
      <c r="AJ132">
        <f t="shared" si="11"/>
        <v>0</v>
      </c>
      <c r="AK132">
        <f t="shared" si="12"/>
        <v>27</v>
      </c>
      <c r="AL132"/>
      <c r="AM132" s="136" t="b">
        <f t="shared" si="13"/>
        <v>0</v>
      </c>
      <c r="AN132" s="136">
        <f t="shared" si="14"/>
        <v>0</v>
      </c>
      <c r="AO132" s="136" t="str">
        <f t="shared" si="15"/>
        <v/>
      </c>
      <c r="AP132" s="136" t="b">
        <f t="shared" si="16"/>
        <v>0</v>
      </c>
      <c r="AQ132" s="136">
        <f t="shared" si="17"/>
        <v>0</v>
      </c>
      <c r="AR132" s="136" t="b">
        <f t="shared" si="18"/>
        <v>0</v>
      </c>
      <c r="AS132" s="136">
        <f t="shared" si="19"/>
        <v>0</v>
      </c>
      <c r="AT132" s="24">
        <f t="shared" si="20"/>
        <v>0</v>
      </c>
      <c r="AU132"/>
      <c r="AV132">
        <f t="shared" si="21"/>
        <v>0</v>
      </c>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row>
    <row r="133" spans="1:90" ht="15" customHeight="1">
      <c r="A133" s="93"/>
      <c r="B133" s="24"/>
      <c r="C133" s="96" t="s">
        <v>138</v>
      </c>
      <c r="D133" s="262"/>
      <c r="E133" s="263"/>
      <c r="F133" s="263"/>
      <c r="G133" s="263"/>
      <c r="H133" s="263"/>
      <c r="I133" s="263"/>
      <c r="J133" s="263"/>
      <c r="K133" s="263"/>
      <c r="L133" s="264"/>
      <c r="M133" s="218"/>
      <c r="N133" s="258"/>
      <c r="O133" s="258"/>
      <c r="P133" s="258"/>
      <c r="Q133" s="258"/>
      <c r="R133" s="219"/>
      <c r="S133" s="218"/>
      <c r="T133" s="258"/>
      <c r="U133" s="258"/>
      <c r="V133" s="258"/>
      <c r="W133" s="258"/>
      <c r="X133" s="219"/>
      <c r="Y133" s="218"/>
      <c r="Z133" s="258"/>
      <c r="AA133" s="258"/>
      <c r="AB133" s="258"/>
      <c r="AC133" s="258"/>
      <c r="AD133" s="219"/>
      <c r="AG133"/>
      <c r="AH133"/>
      <c r="AI133"/>
      <c r="AJ133">
        <f t="shared" si="11"/>
        <v>0</v>
      </c>
      <c r="AK133">
        <f t="shared" si="12"/>
        <v>27</v>
      </c>
      <c r="AL133"/>
      <c r="AM133" s="136" t="b">
        <f t="shared" si="13"/>
        <v>0</v>
      </c>
      <c r="AN133" s="136">
        <f t="shared" si="14"/>
        <v>0</v>
      </c>
      <c r="AO133" s="136" t="str">
        <f t="shared" si="15"/>
        <v/>
      </c>
      <c r="AP133" s="136" t="b">
        <f t="shared" si="16"/>
        <v>0</v>
      </c>
      <c r="AQ133" s="136">
        <f t="shared" si="17"/>
        <v>0</v>
      </c>
      <c r="AR133" s="136" t="b">
        <f t="shared" si="18"/>
        <v>0</v>
      </c>
      <c r="AS133" s="136">
        <f t="shared" si="19"/>
        <v>0</v>
      </c>
      <c r="AT133" s="24">
        <f t="shared" si="20"/>
        <v>0</v>
      </c>
      <c r="AU133"/>
      <c r="AV133">
        <f t="shared" si="21"/>
        <v>0</v>
      </c>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row>
    <row r="134" spans="1:90" ht="15" customHeight="1">
      <c r="A134" s="93"/>
      <c r="B134" s="24"/>
      <c r="C134" s="96" t="s">
        <v>139</v>
      </c>
      <c r="D134" s="262"/>
      <c r="E134" s="263"/>
      <c r="F134" s="263"/>
      <c r="G134" s="263"/>
      <c r="H134" s="263"/>
      <c r="I134" s="263"/>
      <c r="J134" s="263"/>
      <c r="K134" s="263"/>
      <c r="L134" s="264"/>
      <c r="M134" s="218"/>
      <c r="N134" s="258"/>
      <c r="O134" s="258"/>
      <c r="P134" s="258"/>
      <c r="Q134" s="258"/>
      <c r="R134" s="219"/>
      <c r="S134" s="218"/>
      <c r="T134" s="258"/>
      <c r="U134" s="258"/>
      <c r="V134" s="258"/>
      <c r="W134" s="258"/>
      <c r="X134" s="219"/>
      <c r="Y134" s="218"/>
      <c r="Z134" s="258"/>
      <c r="AA134" s="258"/>
      <c r="AB134" s="258"/>
      <c r="AC134" s="258"/>
      <c r="AD134" s="219"/>
      <c r="AG134"/>
      <c r="AH134"/>
      <c r="AI134"/>
      <c r="AJ134">
        <f t="shared" si="11"/>
        <v>0</v>
      </c>
      <c r="AK134">
        <f t="shared" si="12"/>
        <v>27</v>
      </c>
      <c r="AL134"/>
      <c r="AM134" s="136" t="b">
        <f t="shared" si="13"/>
        <v>0</v>
      </c>
      <c r="AN134" s="136">
        <f t="shared" si="14"/>
        <v>0</v>
      </c>
      <c r="AO134" s="136" t="str">
        <f t="shared" si="15"/>
        <v/>
      </c>
      <c r="AP134" s="136" t="b">
        <f t="shared" si="16"/>
        <v>0</v>
      </c>
      <c r="AQ134" s="136">
        <f t="shared" si="17"/>
        <v>0</v>
      </c>
      <c r="AR134" s="136" t="b">
        <f t="shared" si="18"/>
        <v>0</v>
      </c>
      <c r="AS134" s="136">
        <f t="shared" si="19"/>
        <v>0</v>
      </c>
      <c r="AT134" s="24">
        <f t="shared" si="20"/>
        <v>0</v>
      </c>
      <c r="AU134"/>
      <c r="AV134">
        <f t="shared" si="21"/>
        <v>0</v>
      </c>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row>
    <row r="135" spans="1:90" ht="15" customHeight="1">
      <c r="A135" s="93"/>
      <c r="B135" s="24"/>
      <c r="C135" s="96" t="s">
        <v>140</v>
      </c>
      <c r="D135" s="262"/>
      <c r="E135" s="263"/>
      <c r="F135" s="263"/>
      <c r="G135" s="263"/>
      <c r="H135" s="263"/>
      <c r="I135" s="263"/>
      <c r="J135" s="263"/>
      <c r="K135" s="263"/>
      <c r="L135" s="264"/>
      <c r="M135" s="218"/>
      <c r="N135" s="258"/>
      <c r="O135" s="258"/>
      <c r="P135" s="258"/>
      <c r="Q135" s="258"/>
      <c r="R135" s="219"/>
      <c r="S135" s="218"/>
      <c r="T135" s="258"/>
      <c r="U135" s="258"/>
      <c r="V135" s="258"/>
      <c r="W135" s="258"/>
      <c r="X135" s="219"/>
      <c r="Y135" s="218"/>
      <c r="Z135" s="258"/>
      <c r="AA135" s="258"/>
      <c r="AB135" s="258"/>
      <c r="AC135" s="258"/>
      <c r="AD135" s="219"/>
      <c r="AG135"/>
      <c r="AH135"/>
      <c r="AI135"/>
      <c r="AJ135">
        <f t="shared" si="11"/>
        <v>0</v>
      </c>
      <c r="AK135">
        <f t="shared" si="12"/>
        <v>27</v>
      </c>
      <c r="AL135"/>
      <c r="AM135" s="136" t="b">
        <f t="shared" si="13"/>
        <v>0</v>
      </c>
      <c r="AN135" s="136">
        <f t="shared" si="14"/>
        <v>0</v>
      </c>
      <c r="AO135" s="136" t="str">
        <f t="shared" si="15"/>
        <v/>
      </c>
      <c r="AP135" s="136" t="b">
        <f t="shared" si="16"/>
        <v>0</v>
      </c>
      <c r="AQ135" s="136">
        <f t="shared" si="17"/>
        <v>0</v>
      </c>
      <c r="AR135" s="136" t="b">
        <f t="shared" si="18"/>
        <v>0</v>
      </c>
      <c r="AS135" s="136">
        <f t="shared" si="19"/>
        <v>0</v>
      </c>
      <c r="AT135" s="24">
        <f t="shared" si="20"/>
        <v>0</v>
      </c>
      <c r="AU135"/>
      <c r="AV135">
        <f t="shared" si="21"/>
        <v>0</v>
      </c>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row>
    <row r="136" spans="1:90" ht="15" customHeight="1">
      <c r="A136" s="93"/>
      <c r="B136" s="24"/>
      <c r="C136" s="96" t="s">
        <v>141</v>
      </c>
      <c r="D136" s="262"/>
      <c r="E136" s="263"/>
      <c r="F136" s="263"/>
      <c r="G136" s="263"/>
      <c r="H136" s="263"/>
      <c r="I136" s="263"/>
      <c r="J136" s="263"/>
      <c r="K136" s="263"/>
      <c r="L136" s="264"/>
      <c r="M136" s="218"/>
      <c r="N136" s="258"/>
      <c r="O136" s="258"/>
      <c r="P136" s="258"/>
      <c r="Q136" s="258"/>
      <c r="R136" s="219"/>
      <c r="S136" s="218"/>
      <c r="T136" s="258"/>
      <c r="U136" s="258"/>
      <c r="V136" s="258"/>
      <c r="W136" s="258"/>
      <c r="X136" s="219"/>
      <c r="Y136" s="218"/>
      <c r="Z136" s="258"/>
      <c r="AA136" s="258"/>
      <c r="AB136" s="258"/>
      <c r="AC136" s="258"/>
      <c r="AD136" s="219"/>
      <c r="AG136"/>
      <c r="AH136"/>
      <c r="AI136"/>
      <c r="AJ136">
        <f t="shared" si="11"/>
        <v>0</v>
      </c>
      <c r="AK136">
        <f t="shared" si="12"/>
        <v>27</v>
      </c>
      <c r="AL136"/>
      <c r="AM136" s="136" t="b">
        <f t="shared" si="13"/>
        <v>0</v>
      </c>
      <c r="AN136" s="136">
        <f t="shared" si="14"/>
        <v>0</v>
      </c>
      <c r="AO136" s="136" t="str">
        <f t="shared" si="15"/>
        <v/>
      </c>
      <c r="AP136" s="136" t="b">
        <f t="shared" si="16"/>
        <v>0</v>
      </c>
      <c r="AQ136" s="136">
        <f t="shared" si="17"/>
        <v>0</v>
      </c>
      <c r="AR136" s="136" t="b">
        <f t="shared" si="18"/>
        <v>0</v>
      </c>
      <c r="AS136" s="136">
        <f t="shared" si="19"/>
        <v>0</v>
      </c>
      <c r="AT136" s="24">
        <f t="shared" si="20"/>
        <v>0</v>
      </c>
      <c r="AU136"/>
      <c r="AV136">
        <f t="shared" si="21"/>
        <v>0</v>
      </c>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row>
    <row r="137" spans="1:90" ht="15" customHeight="1">
      <c r="A137" s="93"/>
      <c r="B137" s="24"/>
      <c r="C137" s="96" t="s">
        <v>142</v>
      </c>
      <c r="D137" s="262"/>
      <c r="E137" s="263"/>
      <c r="F137" s="263"/>
      <c r="G137" s="263"/>
      <c r="H137" s="263"/>
      <c r="I137" s="263"/>
      <c r="J137" s="263"/>
      <c r="K137" s="263"/>
      <c r="L137" s="264"/>
      <c r="M137" s="218"/>
      <c r="N137" s="258"/>
      <c r="O137" s="258"/>
      <c r="P137" s="258"/>
      <c r="Q137" s="258"/>
      <c r="R137" s="219"/>
      <c r="S137" s="218"/>
      <c r="T137" s="258"/>
      <c r="U137" s="258"/>
      <c r="V137" s="258"/>
      <c r="W137" s="258"/>
      <c r="X137" s="219"/>
      <c r="Y137" s="218"/>
      <c r="Z137" s="258"/>
      <c r="AA137" s="258"/>
      <c r="AB137" s="258"/>
      <c r="AC137" s="258"/>
      <c r="AD137" s="219"/>
      <c r="AG137"/>
      <c r="AH137"/>
      <c r="AI137"/>
      <c r="AJ137">
        <f t="shared" si="11"/>
        <v>0</v>
      </c>
      <c r="AK137">
        <f t="shared" si="12"/>
        <v>27</v>
      </c>
      <c r="AL137"/>
      <c r="AM137" s="136" t="b">
        <f t="shared" si="13"/>
        <v>0</v>
      </c>
      <c r="AN137" s="136">
        <f t="shared" si="14"/>
        <v>0</v>
      </c>
      <c r="AO137" s="136" t="str">
        <f t="shared" si="15"/>
        <v/>
      </c>
      <c r="AP137" s="136" t="b">
        <f t="shared" si="16"/>
        <v>0</v>
      </c>
      <c r="AQ137" s="136">
        <f t="shared" si="17"/>
        <v>0</v>
      </c>
      <c r="AR137" s="136" t="b">
        <f t="shared" si="18"/>
        <v>0</v>
      </c>
      <c r="AS137" s="136">
        <f t="shared" si="19"/>
        <v>0</v>
      </c>
      <c r="AT137" s="24">
        <f t="shared" si="20"/>
        <v>0</v>
      </c>
      <c r="AU137"/>
      <c r="AV137">
        <f t="shared" si="21"/>
        <v>0</v>
      </c>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row>
    <row r="138" spans="1:90" ht="15" customHeight="1">
      <c r="A138" s="93"/>
      <c r="B138" s="24"/>
      <c r="C138" s="96" t="s">
        <v>143</v>
      </c>
      <c r="D138" s="262"/>
      <c r="E138" s="263"/>
      <c r="F138" s="263"/>
      <c r="G138" s="263"/>
      <c r="H138" s="263"/>
      <c r="I138" s="263"/>
      <c r="J138" s="263"/>
      <c r="K138" s="263"/>
      <c r="L138" s="264"/>
      <c r="M138" s="218"/>
      <c r="N138" s="258"/>
      <c r="O138" s="258"/>
      <c r="P138" s="258"/>
      <c r="Q138" s="258"/>
      <c r="R138" s="219"/>
      <c r="S138" s="218"/>
      <c r="T138" s="258"/>
      <c r="U138" s="258"/>
      <c r="V138" s="258"/>
      <c r="W138" s="258"/>
      <c r="X138" s="219"/>
      <c r="Y138" s="218"/>
      <c r="Z138" s="258"/>
      <c r="AA138" s="258"/>
      <c r="AB138" s="258"/>
      <c r="AC138" s="258"/>
      <c r="AD138" s="219"/>
      <c r="AG138"/>
      <c r="AH138"/>
      <c r="AI138"/>
      <c r="AJ138">
        <f t="shared" si="11"/>
        <v>0</v>
      </c>
      <c r="AK138">
        <f t="shared" si="12"/>
        <v>27</v>
      </c>
      <c r="AL138"/>
      <c r="AM138" s="136" t="b">
        <f t="shared" si="13"/>
        <v>0</v>
      </c>
      <c r="AN138" s="136">
        <f t="shared" si="14"/>
        <v>0</v>
      </c>
      <c r="AO138" s="136" t="str">
        <f t="shared" si="15"/>
        <v/>
      </c>
      <c r="AP138" s="136" t="b">
        <f t="shared" si="16"/>
        <v>0</v>
      </c>
      <c r="AQ138" s="136">
        <f t="shared" si="17"/>
        <v>0</v>
      </c>
      <c r="AR138" s="136" t="b">
        <f t="shared" si="18"/>
        <v>0</v>
      </c>
      <c r="AS138" s="136">
        <f t="shared" si="19"/>
        <v>0</v>
      </c>
      <c r="AT138" s="24">
        <f t="shared" si="20"/>
        <v>0</v>
      </c>
      <c r="AU138"/>
      <c r="AV138">
        <f t="shared" si="21"/>
        <v>0</v>
      </c>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row>
    <row r="139" spans="1:90" ht="15" customHeight="1">
      <c r="A139" s="93"/>
      <c r="B139" s="24"/>
      <c r="C139" s="96" t="s">
        <v>144</v>
      </c>
      <c r="D139" s="262"/>
      <c r="E139" s="263"/>
      <c r="F139" s="263"/>
      <c r="G139" s="263"/>
      <c r="H139" s="263"/>
      <c r="I139" s="263"/>
      <c r="J139" s="263"/>
      <c r="K139" s="263"/>
      <c r="L139" s="264"/>
      <c r="M139" s="218"/>
      <c r="N139" s="258"/>
      <c r="O139" s="258"/>
      <c r="P139" s="258"/>
      <c r="Q139" s="258"/>
      <c r="R139" s="219"/>
      <c r="S139" s="218"/>
      <c r="T139" s="258"/>
      <c r="U139" s="258"/>
      <c r="V139" s="258"/>
      <c r="W139" s="258"/>
      <c r="X139" s="219"/>
      <c r="Y139" s="218"/>
      <c r="Z139" s="258"/>
      <c r="AA139" s="258"/>
      <c r="AB139" s="258"/>
      <c r="AC139" s="258"/>
      <c r="AD139" s="219"/>
      <c r="AG139"/>
      <c r="AH139"/>
      <c r="AI139"/>
      <c r="AJ139">
        <f t="shared" si="11"/>
        <v>0</v>
      </c>
      <c r="AK139">
        <f t="shared" si="12"/>
        <v>27</v>
      </c>
      <c r="AL139"/>
      <c r="AM139" s="136" t="b">
        <f t="shared" si="13"/>
        <v>0</v>
      </c>
      <c r="AN139" s="136">
        <f t="shared" si="14"/>
        <v>0</v>
      </c>
      <c r="AO139" s="136" t="str">
        <f t="shared" si="15"/>
        <v/>
      </c>
      <c r="AP139" s="136" t="b">
        <f t="shared" si="16"/>
        <v>0</v>
      </c>
      <c r="AQ139" s="136">
        <f t="shared" si="17"/>
        <v>0</v>
      </c>
      <c r="AR139" s="136" t="b">
        <f t="shared" si="18"/>
        <v>0</v>
      </c>
      <c r="AS139" s="136">
        <f t="shared" si="19"/>
        <v>0</v>
      </c>
      <c r="AT139" s="24">
        <f t="shared" si="20"/>
        <v>0</v>
      </c>
      <c r="AU139"/>
      <c r="AV139">
        <f t="shared" si="21"/>
        <v>0</v>
      </c>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row>
    <row r="140" spans="1:90" ht="15" customHeight="1">
      <c r="A140" s="93"/>
      <c r="B140" s="24"/>
      <c r="C140" s="96" t="s">
        <v>145</v>
      </c>
      <c r="D140" s="262"/>
      <c r="E140" s="263"/>
      <c r="F140" s="263"/>
      <c r="G140" s="263"/>
      <c r="H140" s="263"/>
      <c r="I140" s="263"/>
      <c r="J140" s="263"/>
      <c r="K140" s="263"/>
      <c r="L140" s="264"/>
      <c r="M140" s="218"/>
      <c r="N140" s="258"/>
      <c r="O140" s="258"/>
      <c r="P140" s="258"/>
      <c r="Q140" s="258"/>
      <c r="R140" s="219"/>
      <c r="S140" s="218"/>
      <c r="T140" s="258"/>
      <c r="U140" s="258"/>
      <c r="V140" s="258"/>
      <c r="W140" s="258"/>
      <c r="X140" s="219"/>
      <c r="Y140" s="218"/>
      <c r="Z140" s="258"/>
      <c r="AA140" s="258"/>
      <c r="AB140" s="258"/>
      <c r="AC140" s="258"/>
      <c r="AD140" s="219"/>
      <c r="AG140"/>
      <c r="AH140"/>
      <c r="AI140"/>
      <c r="AJ140">
        <f t="shared" si="11"/>
        <v>0</v>
      </c>
      <c r="AK140">
        <f t="shared" si="12"/>
        <v>27</v>
      </c>
      <c r="AL140"/>
      <c r="AM140" s="136" t="b">
        <f t="shared" si="13"/>
        <v>0</v>
      </c>
      <c r="AN140" s="136">
        <f t="shared" si="14"/>
        <v>0</v>
      </c>
      <c r="AO140" s="136" t="str">
        <f t="shared" si="15"/>
        <v/>
      </c>
      <c r="AP140" s="136" t="b">
        <f t="shared" si="16"/>
        <v>0</v>
      </c>
      <c r="AQ140" s="136">
        <f t="shared" si="17"/>
        <v>0</v>
      </c>
      <c r="AR140" s="136" t="b">
        <f t="shared" si="18"/>
        <v>0</v>
      </c>
      <c r="AS140" s="136">
        <f t="shared" si="19"/>
        <v>0</v>
      </c>
      <c r="AT140" s="24">
        <f t="shared" si="20"/>
        <v>0</v>
      </c>
      <c r="AU140"/>
      <c r="AV140">
        <f t="shared" si="21"/>
        <v>0</v>
      </c>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row>
    <row r="141" spans="1:90" ht="15" customHeight="1">
      <c r="A141" s="93"/>
      <c r="B141" s="24"/>
      <c r="C141" s="96" t="s">
        <v>146</v>
      </c>
      <c r="D141" s="262"/>
      <c r="E141" s="263"/>
      <c r="F141" s="263"/>
      <c r="G141" s="263"/>
      <c r="H141" s="263"/>
      <c r="I141" s="263"/>
      <c r="J141" s="263"/>
      <c r="K141" s="263"/>
      <c r="L141" s="264"/>
      <c r="M141" s="218"/>
      <c r="N141" s="258"/>
      <c r="O141" s="258"/>
      <c r="P141" s="258"/>
      <c r="Q141" s="258"/>
      <c r="R141" s="219"/>
      <c r="S141" s="218"/>
      <c r="T141" s="258"/>
      <c r="U141" s="258"/>
      <c r="V141" s="258"/>
      <c r="W141" s="258"/>
      <c r="X141" s="219"/>
      <c r="Y141" s="218"/>
      <c r="Z141" s="258"/>
      <c r="AA141" s="258"/>
      <c r="AB141" s="258"/>
      <c r="AC141" s="258"/>
      <c r="AD141" s="219"/>
      <c r="AG141"/>
      <c r="AH141"/>
      <c r="AI141"/>
      <c r="AJ141">
        <f t="shared" si="11"/>
        <v>0</v>
      </c>
      <c r="AK141">
        <f t="shared" si="12"/>
        <v>27</v>
      </c>
      <c r="AL141"/>
      <c r="AM141" s="136" t="b">
        <f t="shared" si="13"/>
        <v>0</v>
      </c>
      <c r="AN141" s="136">
        <f t="shared" si="14"/>
        <v>0</v>
      </c>
      <c r="AO141" s="136" t="str">
        <f t="shared" si="15"/>
        <v/>
      </c>
      <c r="AP141" s="136" t="b">
        <f t="shared" si="16"/>
        <v>0</v>
      </c>
      <c r="AQ141" s="136">
        <f t="shared" si="17"/>
        <v>0</v>
      </c>
      <c r="AR141" s="136" t="b">
        <f t="shared" si="18"/>
        <v>0</v>
      </c>
      <c r="AS141" s="136">
        <f t="shared" si="19"/>
        <v>0</v>
      </c>
      <c r="AT141" s="24">
        <f t="shared" si="20"/>
        <v>0</v>
      </c>
      <c r="AU141"/>
      <c r="AV141">
        <f t="shared" si="21"/>
        <v>0</v>
      </c>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c r="CJ141"/>
      <c r="CK141"/>
      <c r="CL141"/>
    </row>
    <row r="142" spans="1:90" ht="15" customHeight="1">
      <c r="A142" s="93"/>
      <c r="B142" s="24"/>
      <c r="C142" s="96" t="s">
        <v>147</v>
      </c>
      <c r="D142" s="262"/>
      <c r="E142" s="263"/>
      <c r="F142" s="263"/>
      <c r="G142" s="263"/>
      <c r="H142" s="263"/>
      <c r="I142" s="263"/>
      <c r="J142" s="263"/>
      <c r="K142" s="263"/>
      <c r="L142" s="264"/>
      <c r="M142" s="218"/>
      <c r="N142" s="258"/>
      <c r="O142" s="258"/>
      <c r="P142" s="258"/>
      <c r="Q142" s="258"/>
      <c r="R142" s="219"/>
      <c r="S142" s="218"/>
      <c r="T142" s="258"/>
      <c r="U142" s="258"/>
      <c r="V142" s="258"/>
      <c r="W142" s="258"/>
      <c r="X142" s="219"/>
      <c r="Y142" s="218"/>
      <c r="Z142" s="258"/>
      <c r="AA142" s="258"/>
      <c r="AB142" s="258"/>
      <c r="AC142" s="258"/>
      <c r="AD142" s="219"/>
      <c r="AG142"/>
      <c r="AH142"/>
      <c r="AI142"/>
      <c r="AJ142">
        <f t="shared" si="11"/>
        <v>0</v>
      </c>
      <c r="AK142">
        <f t="shared" si="12"/>
        <v>27</v>
      </c>
      <c r="AL142"/>
      <c r="AM142" s="136" t="b">
        <f t="shared" si="13"/>
        <v>0</v>
      </c>
      <c r="AN142" s="136">
        <f t="shared" si="14"/>
        <v>0</v>
      </c>
      <c r="AO142" s="136" t="str">
        <f t="shared" si="15"/>
        <v/>
      </c>
      <c r="AP142" s="136" t="b">
        <f t="shared" si="16"/>
        <v>0</v>
      </c>
      <c r="AQ142" s="136">
        <f t="shared" si="17"/>
        <v>0</v>
      </c>
      <c r="AR142" s="136" t="b">
        <f t="shared" si="18"/>
        <v>0</v>
      </c>
      <c r="AS142" s="136">
        <f t="shared" si="19"/>
        <v>0</v>
      </c>
      <c r="AT142" s="24">
        <f t="shared" si="20"/>
        <v>0</v>
      </c>
      <c r="AU142"/>
      <c r="AV142">
        <f t="shared" si="21"/>
        <v>0</v>
      </c>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row>
    <row r="143" spans="1:90" ht="15" customHeight="1">
      <c r="A143" s="93"/>
      <c r="B143" s="24"/>
      <c r="C143" s="96" t="s">
        <v>148</v>
      </c>
      <c r="D143" s="262"/>
      <c r="E143" s="263"/>
      <c r="F143" s="263"/>
      <c r="G143" s="263"/>
      <c r="H143" s="263"/>
      <c r="I143" s="263"/>
      <c r="J143" s="263"/>
      <c r="K143" s="263"/>
      <c r="L143" s="264"/>
      <c r="M143" s="218"/>
      <c r="N143" s="258"/>
      <c r="O143" s="258"/>
      <c r="P143" s="258"/>
      <c r="Q143" s="258"/>
      <c r="R143" s="219"/>
      <c r="S143" s="218"/>
      <c r="T143" s="258"/>
      <c r="U143" s="258"/>
      <c r="V143" s="258"/>
      <c r="W143" s="258"/>
      <c r="X143" s="219"/>
      <c r="Y143" s="218"/>
      <c r="Z143" s="258"/>
      <c r="AA143" s="258"/>
      <c r="AB143" s="258"/>
      <c r="AC143" s="258"/>
      <c r="AD143" s="219"/>
      <c r="AG143"/>
      <c r="AH143"/>
      <c r="AI143"/>
      <c r="AJ143">
        <f t="shared" si="11"/>
        <v>0</v>
      </c>
      <c r="AK143">
        <f t="shared" si="12"/>
        <v>27</v>
      </c>
      <c r="AL143"/>
      <c r="AM143" s="136" t="b">
        <f t="shared" si="13"/>
        <v>0</v>
      </c>
      <c r="AN143" s="136">
        <f t="shared" si="14"/>
        <v>0</v>
      </c>
      <c r="AO143" s="136" t="str">
        <f t="shared" si="15"/>
        <v/>
      </c>
      <c r="AP143" s="136" t="b">
        <f t="shared" si="16"/>
        <v>0</v>
      </c>
      <c r="AQ143" s="136">
        <f t="shared" si="17"/>
        <v>0</v>
      </c>
      <c r="AR143" s="136" t="b">
        <f t="shared" si="18"/>
        <v>0</v>
      </c>
      <c r="AS143" s="136">
        <f t="shared" si="19"/>
        <v>0</v>
      </c>
      <c r="AT143" s="24">
        <f t="shared" si="20"/>
        <v>0</v>
      </c>
      <c r="AU143"/>
      <c r="AV143">
        <f t="shared" si="21"/>
        <v>0</v>
      </c>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row>
    <row r="144" spans="1:90" ht="15" customHeight="1">
      <c r="A144" s="93"/>
      <c r="B144" s="24"/>
      <c r="C144" s="97" t="s">
        <v>149</v>
      </c>
      <c r="D144" s="262"/>
      <c r="E144" s="263"/>
      <c r="F144" s="263"/>
      <c r="G144" s="263"/>
      <c r="H144" s="263"/>
      <c r="I144" s="263"/>
      <c r="J144" s="263"/>
      <c r="K144" s="263"/>
      <c r="L144" s="264"/>
      <c r="M144" s="218"/>
      <c r="N144" s="258"/>
      <c r="O144" s="258"/>
      <c r="P144" s="258"/>
      <c r="Q144" s="258"/>
      <c r="R144" s="219"/>
      <c r="S144" s="218"/>
      <c r="T144" s="258"/>
      <c r="U144" s="258"/>
      <c r="V144" s="258"/>
      <c r="W144" s="258"/>
      <c r="X144" s="219"/>
      <c r="Y144" s="218"/>
      <c r="Z144" s="258"/>
      <c r="AA144" s="258"/>
      <c r="AB144" s="258"/>
      <c r="AC144" s="258"/>
      <c r="AD144" s="219"/>
      <c r="AG144"/>
      <c r="AH144"/>
      <c r="AI144"/>
      <c r="AJ144">
        <f t="shared" si="11"/>
        <v>0</v>
      </c>
      <c r="AK144">
        <f t="shared" si="12"/>
        <v>27</v>
      </c>
      <c r="AL144"/>
      <c r="AM144" s="136" t="b">
        <f t="shared" si="13"/>
        <v>0</v>
      </c>
      <c r="AN144" s="136">
        <f t="shared" si="14"/>
        <v>0</v>
      </c>
      <c r="AO144" s="136" t="str">
        <f t="shared" si="15"/>
        <v/>
      </c>
      <c r="AP144" s="136" t="b">
        <f t="shared" si="16"/>
        <v>0</v>
      </c>
      <c r="AQ144" s="136">
        <f t="shared" si="17"/>
        <v>0</v>
      </c>
      <c r="AR144" s="136" t="b">
        <f t="shared" si="18"/>
        <v>0</v>
      </c>
      <c r="AS144" s="136">
        <f t="shared" si="19"/>
        <v>0</v>
      </c>
      <c r="AT144" s="24">
        <f t="shared" si="20"/>
        <v>0</v>
      </c>
      <c r="AU144"/>
      <c r="AV144">
        <f t="shared" si="21"/>
        <v>0</v>
      </c>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row>
    <row r="145" spans="1:90" ht="15" customHeight="1">
      <c r="A145" s="93"/>
      <c r="B145" s="24"/>
      <c r="C145" s="96" t="s">
        <v>150</v>
      </c>
      <c r="D145" s="262"/>
      <c r="E145" s="263"/>
      <c r="F145" s="263"/>
      <c r="G145" s="263"/>
      <c r="H145" s="263"/>
      <c r="I145" s="263"/>
      <c r="J145" s="263"/>
      <c r="K145" s="263"/>
      <c r="L145" s="264"/>
      <c r="M145" s="218"/>
      <c r="N145" s="258"/>
      <c r="O145" s="258"/>
      <c r="P145" s="258"/>
      <c r="Q145" s="258"/>
      <c r="R145" s="219"/>
      <c r="S145" s="218"/>
      <c r="T145" s="258"/>
      <c r="U145" s="258"/>
      <c r="V145" s="258"/>
      <c r="W145" s="258"/>
      <c r="X145" s="219"/>
      <c r="Y145" s="218"/>
      <c r="Z145" s="258"/>
      <c r="AA145" s="258"/>
      <c r="AB145" s="258"/>
      <c r="AC145" s="258"/>
      <c r="AD145" s="219"/>
      <c r="AG145"/>
      <c r="AH145"/>
      <c r="AI145"/>
      <c r="AJ145">
        <f t="shared" si="11"/>
        <v>0</v>
      </c>
      <c r="AK145">
        <f t="shared" si="12"/>
        <v>27</v>
      </c>
      <c r="AL145"/>
      <c r="AM145" s="136" t="b">
        <f t="shared" si="13"/>
        <v>0</v>
      </c>
      <c r="AN145" s="136">
        <f t="shared" si="14"/>
        <v>0</v>
      </c>
      <c r="AO145" s="136" t="str">
        <f t="shared" si="15"/>
        <v/>
      </c>
      <c r="AP145" s="136" t="b">
        <f t="shared" si="16"/>
        <v>0</v>
      </c>
      <c r="AQ145" s="136">
        <f t="shared" si="17"/>
        <v>0</v>
      </c>
      <c r="AR145" s="136" t="b">
        <f t="shared" si="18"/>
        <v>0</v>
      </c>
      <c r="AS145" s="136">
        <f t="shared" si="19"/>
        <v>0</v>
      </c>
      <c r="AT145" s="24">
        <f t="shared" si="20"/>
        <v>0</v>
      </c>
      <c r="AU145"/>
      <c r="AV145">
        <f t="shared" si="21"/>
        <v>0</v>
      </c>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row>
    <row r="146" spans="1:90" ht="15" customHeight="1">
      <c r="A146" s="93"/>
      <c r="B146" s="24"/>
      <c r="C146" s="96" t="s">
        <v>151</v>
      </c>
      <c r="D146" s="262"/>
      <c r="E146" s="263"/>
      <c r="F146" s="263"/>
      <c r="G146" s="263"/>
      <c r="H146" s="263"/>
      <c r="I146" s="263"/>
      <c r="J146" s="263"/>
      <c r="K146" s="263"/>
      <c r="L146" s="264"/>
      <c r="M146" s="218"/>
      <c r="N146" s="258"/>
      <c r="O146" s="258"/>
      <c r="P146" s="258"/>
      <c r="Q146" s="258"/>
      <c r="R146" s="219"/>
      <c r="S146" s="218"/>
      <c r="T146" s="258"/>
      <c r="U146" s="258"/>
      <c r="V146" s="258"/>
      <c r="W146" s="258"/>
      <c r="X146" s="219"/>
      <c r="Y146" s="218"/>
      <c r="Z146" s="258"/>
      <c r="AA146" s="258"/>
      <c r="AB146" s="258"/>
      <c r="AC146" s="258"/>
      <c r="AD146" s="219"/>
      <c r="AG146"/>
      <c r="AH146"/>
      <c r="AI146"/>
      <c r="AJ146">
        <f t="shared" si="11"/>
        <v>0</v>
      </c>
      <c r="AK146">
        <f t="shared" si="12"/>
        <v>27</v>
      </c>
      <c r="AL146"/>
      <c r="AM146" s="136" t="b">
        <f t="shared" si="13"/>
        <v>0</v>
      </c>
      <c r="AN146" s="136">
        <f t="shared" si="14"/>
        <v>0</v>
      </c>
      <c r="AO146" s="136" t="str">
        <f t="shared" si="15"/>
        <v/>
      </c>
      <c r="AP146" s="136" t="b">
        <f t="shared" si="16"/>
        <v>0</v>
      </c>
      <c r="AQ146" s="136">
        <f t="shared" si="17"/>
        <v>0</v>
      </c>
      <c r="AR146" s="136" t="b">
        <f t="shared" si="18"/>
        <v>0</v>
      </c>
      <c r="AS146" s="136">
        <f t="shared" si="19"/>
        <v>0</v>
      </c>
      <c r="AT146" s="24">
        <f t="shared" si="20"/>
        <v>0</v>
      </c>
      <c r="AU146"/>
      <c r="AV146">
        <f t="shared" si="21"/>
        <v>0</v>
      </c>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row>
    <row r="147" spans="1:90" ht="15" customHeight="1">
      <c r="A147" s="93"/>
      <c r="B147" s="24"/>
      <c r="C147" s="96" t="s">
        <v>152</v>
      </c>
      <c r="D147" s="262"/>
      <c r="E147" s="263"/>
      <c r="F147" s="263"/>
      <c r="G147" s="263"/>
      <c r="H147" s="263"/>
      <c r="I147" s="263"/>
      <c r="J147" s="263"/>
      <c r="K147" s="263"/>
      <c r="L147" s="264"/>
      <c r="M147" s="218"/>
      <c r="N147" s="258"/>
      <c r="O147" s="258"/>
      <c r="P147" s="258"/>
      <c r="Q147" s="258"/>
      <c r="R147" s="219"/>
      <c r="S147" s="218"/>
      <c r="T147" s="258"/>
      <c r="U147" s="258"/>
      <c r="V147" s="258"/>
      <c r="W147" s="258"/>
      <c r="X147" s="219"/>
      <c r="Y147" s="218"/>
      <c r="Z147" s="258"/>
      <c r="AA147" s="258"/>
      <c r="AB147" s="258"/>
      <c r="AC147" s="258"/>
      <c r="AD147" s="219"/>
      <c r="AG147"/>
      <c r="AH147"/>
      <c r="AI147"/>
      <c r="AJ147">
        <f t="shared" si="11"/>
        <v>0</v>
      </c>
      <c r="AK147">
        <f t="shared" si="12"/>
        <v>27</v>
      </c>
      <c r="AL147"/>
      <c r="AM147" s="136" t="b">
        <f t="shared" si="13"/>
        <v>0</v>
      </c>
      <c r="AN147" s="136">
        <f t="shared" si="14"/>
        <v>0</v>
      </c>
      <c r="AO147" s="136" t="str">
        <f t="shared" si="15"/>
        <v/>
      </c>
      <c r="AP147" s="136" t="b">
        <f t="shared" si="16"/>
        <v>0</v>
      </c>
      <c r="AQ147" s="136">
        <f t="shared" si="17"/>
        <v>0</v>
      </c>
      <c r="AR147" s="136" t="b">
        <f t="shared" si="18"/>
        <v>0</v>
      </c>
      <c r="AS147" s="136">
        <f t="shared" si="19"/>
        <v>0</v>
      </c>
      <c r="AT147" s="24">
        <f t="shared" si="20"/>
        <v>0</v>
      </c>
      <c r="AU147"/>
      <c r="AV147">
        <f t="shared" si="21"/>
        <v>0</v>
      </c>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row>
    <row r="148" spans="1:90" ht="15" customHeight="1">
      <c r="A148" s="93"/>
      <c r="B148" s="24"/>
      <c r="C148" s="96" t="s">
        <v>153</v>
      </c>
      <c r="D148" s="262"/>
      <c r="E148" s="263"/>
      <c r="F148" s="263"/>
      <c r="G148" s="263"/>
      <c r="H148" s="263"/>
      <c r="I148" s="263"/>
      <c r="J148" s="263"/>
      <c r="K148" s="263"/>
      <c r="L148" s="264"/>
      <c r="M148" s="218"/>
      <c r="N148" s="258"/>
      <c r="O148" s="258"/>
      <c r="P148" s="258"/>
      <c r="Q148" s="258"/>
      <c r="R148" s="219"/>
      <c r="S148" s="218"/>
      <c r="T148" s="258"/>
      <c r="U148" s="258"/>
      <c r="V148" s="258"/>
      <c r="W148" s="258"/>
      <c r="X148" s="219"/>
      <c r="Y148" s="218"/>
      <c r="Z148" s="258"/>
      <c r="AA148" s="258"/>
      <c r="AB148" s="258"/>
      <c r="AC148" s="258"/>
      <c r="AD148" s="219"/>
      <c r="AG148"/>
      <c r="AH148"/>
      <c r="AI148"/>
      <c r="AJ148">
        <f t="shared" si="11"/>
        <v>0</v>
      </c>
      <c r="AK148">
        <f t="shared" si="12"/>
        <v>27</v>
      </c>
      <c r="AL148"/>
      <c r="AM148" s="136" t="b">
        <f t="shared" si="13"/>
        <v>0</v>
      </c>
      <c r="AN148" s="136">
        <f t="shared" si="14"/>
        <v>0</v>
      </c>
      <c r="AO148" s="136" t="str">
        <f t="shared" si="15"/>
        <v/>
      </c>
      <c r="AP148" s="136" t="b">
        <f t="shared" si="16"/>
        <v>0</v>
      </c>
      <c r="AQ148" s="136">
        <f t="shared" si="17"/>
        <v>0</v>
      </c>
      <c r="AR148" s="136" t="b">
        <f t="shared" si="18"/>
        <v>0</v>
      </c>
      <c r="AS148" s="136">
        <f t="shared" si="19"/>
        <v>0</v>
      </c>
      <c r="AT148" s="24">
        <f t="shared" si="20"/>
        <v>0</v>
      </c>
      <c r="AU148"/>
      <c r="AV148">
        <f t="shared" si="21"/>
        <v>0</v>
      </c>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row>
    <row r="149" spans="1:90" ht="15" customHeight="1">
      <c r="A149" s="93"/>
      <c r="B149" s="24"/>
      <c r="C149" s="96" t="s">
        <v>154</v>
      </c>
      <c r="D149" s="262"/>
      <c r="E149" s="263"/>
      <c r="F149" s="263"/>
      <c r="G149" s="263"/>
      <c r="H149" s="263"/>
      <c r="I149" s="263"/>
      <c r="J149" s="263"/>
      <c r="K149" s="263"/>
      <c r="L149" s="264"/>
      <c r="M149" s="218"/>
      <c r="N149" s="258"/>
      <c r="O149" s="258"/>
      <c r="P149" s="258"/>
      <c r="Q149" s="258"/>
      <c r="R149" s="219"/>
      <c r="S149" s="218"/>
      <c r="T149" s="258"/>
      <c r="U149" s="258"/>
      <c r="V149" s="258"/>
      <c r="W149" s="258"/>
      <c r="X149" s="219"/>
      <c r="Y149" s="218"/>
      <c r="Z149" s="258"/>
      <c r="AA149" s="258"/>
      <c r="AB149" s="258"/>
      <c r="AC149" s="258"/>
      <c r="AD149" s="219"/>
      <c r="AG149"/>
      <c r="AH149"/>
      <c r="AI149"/>
      <c r="AJ149">
        <f t="shared" si="11"/>
        <v>0</v>
      </c>
      <c r="AK149">
        <f t="shared" si="12"/>
        <v>27</v>
      </c>
      <c r="AL149"/>
      <c r="AM149" s="136" t="b">
        <f t="shared" si="13"/>
        <v>0</v>
      </c>
      <c r="AN149" s="136">
        <f t="shared" si="14"/>
        <v>0</v>
      </c>
      <c r="AO149" s="136" t="str">
        <f t="shared" si="15"/>
        <v/>
      </c>
      <c r="AP149" s="136" t="b">
        <f t="shared" si="16"/>
        <v>0</v>
      </c>
      <c r="AQ149" s="136">
        <f t="shared" si="17"/>
        <v>0</v>
      </c>
      <c r="AR149" s="136" t="b">
        <f t="shared" si="18"/>
        <v>0</v>
      </c>
      <c r="AS149" s="136">
        <f t="shared" si="19"/>
        <v>0</v>
      </c>
      <c r="AT149" s="24">
        <f t="shared" si="20"/>
        <v>0</v>
      </c>
      <c r="AU149"/>
      <c r="AV149">
        <f t="shared" si="21"/>
        <v>0</v>
      </c>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row>
    <row r="150" spans="1:90" ht="15" customHeight="1">
      <c r="A150" s="93"/>
      <c r="B150" s="24"/>
      <c r="C150" s="96" t="s">
        <v>155</v>
      </c>
      <c r="D150" s="262"/>
      <c r="E150" s="263"/>
      <c r="F150" s="263"/>
      <c r="G150" s="263"/>
      <c r="H150" s="263"/>
      <c r="I150" s="263"/>
      <c r="J150" s="263"/>
      <c r="K150" s="263"/>
      <c r="L150" s="264"/>
      <c r="M150" s="218"/>
      <c r="N150" s="258"/>
      <c r="O150" s="258"/>
      <c r="P150" s="258"/>
      <c r="Q150" s="258"/>
      <c r="R150" s="219"/>
      <c r="S150" s="218"/>
      <c r="T150" s="258"/>
      <c r="U150" s="258"/>
      <c r="V150" s="258"/>
      <c r="W150" s="258"/>
      <c r="X150" s="219"/>
      <c r="Y150" s="218"/>
      <c r="Z150" s="258"/>
      <c r="AA150" s="258"/>
      <c r="AB150" s="258"/>
      <c r="AC150" s="258"/>
      <c r="AD150" s="219"/>
      <c r="AG150"/>
      <c r="AH150"/>
      <c r="AI150"/>
      <c r="AJ150">
        <f t="shared" si="11"/>
        <v>0</v>
      </c>
      <c r="AK150">
        <f t="shared" si="12"/>
        <v>27</v>
      </c>
      <c r="AL150"/>
      <c r="AM150" s="136" t="b">
        <f t="shared" si="13"/>
        <v>0</v>
      </c>
      <c r="AN150" s="136">
        <f t="shared" si="14"/>
        <v>0</v>
      </c>
      <c r="AO150" s="136" t="str">
        <f t="shared" si="15"/>
        <v/>
      </c>
      <c r="AP150" s="136" t="b">
        <f t="shared" si="16"/>
        <v>0</v>
      </c>
      <c r="AQ150" s="136">
        <f t="shared" si="17"/>
        <v>0</v>
      </c>
      <c r="AR150" s="136" t="b">
        <f t="shared" si="18"/>
        <v>0</v>
      </c>
      <c r="AS150" s="136">
        <f t="shared" si="19"/>
        <v>0</v>
      </c>
      <c r="AT150" s="24">
        <f t="shared" si="20"/>
        <v>0</v>
      </c>
      <c r="AU150"/>
      <c r="AV150">
        <f t="shared" si="21"/>
        <v>0</v>
      </c>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row>
    <row r="151" spans="1:90" ht="15" customHeight="1">
      <c r="A151" s="93"/>
      <c r="B151" s="24"/>
      <c r="C151" s="96" t="s">
        <v>156</v>
      </c>
      <c r="D151" s="262"/>
      <c r="E151" s="263"/>
      <c r="F151" s="263"/>
      <c r="G151" s="263"/>
      <c r="H151" s="263"/>
      <c r="I151" s="263"/>
      <c r="J151" s="263"/>
      <c r="K151" s="263"/>
      <c r="L151" s="264"/>
      <c r="M151" s="218"/>
      <c r="N151" s="258"/>
      <c r="O151" s="258"/>
      <c r="P151" s="258"/>
      <c r="Q151" s="258"/>
      <c r="R151" s="219"/>
      <c r="S151" s="218"/>
      <c r="T151" s="258"/>
      <c r="U151" s="258"/>
      <c r="V151" s="258"/>
      <c r="W151" s="258"/>
      <c r="X151" s="219"/>
      <c r="Y151" s="218"/>
      <c r="Z151" s="258"/>
      <c r="AA151" s="258"/>
      <c r="AB151" s="258"/>
      <c r="AC151" s="258"/>
      <c r="AD151" s="219"/>
      <c r="AG151"/>
      <c r="AH151"/>
      <c r="AI151"/>
      <c r="AJ151">
        <f t="shared" si="11"/>
        <v>0</v>
      </c>
      <c r="AK151">
        <f t="shared" si="12"/>
        <v>27</v>
      </c>
      <c r="AL151"/>
      <c r="AM151" s="136" t="b">
        <f t="shared" si="13"/>
        <v>0</v>
      </c>
      <c r="AN151" s="136">
        <f t="shared" si="14"/>
        <v>0</v>
      </c>
      <c r="AO151" s="136" t="str">
        <f t="shared" si="15"/>
        <v/>
      </c>
      <c r="AP151" s="136" t="b">
        <f t="shared" si="16"/>
        <v>0</v>
      </c>
      <c r="AQ151" s="136">
        <f t="shared" si="17"/>
        <v>0</v>
      </c>
      <c r="AR151" s="136" t="b">
        <f t="shared" si="18"/>
        <v>0</v>
      </c>
      <c r="AS151" s="136">
        <f t="shared" si="19"/>
        <v>0</v>
      </c>
      <c r="AT151" s="24">
        <f t="shared" si="20"/>
        <v>0</v>
      </c>
      <c r="AU151"/>
      <c r="AV151">
        <f t="shared" si="21"/>
        <v>0</v>
      </c>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row>
    <row r="152" spans="1:90" ht="15" customHeight="1">
      <c r="A152" s="93"/>
      <c r="B152" s="24"/>
      <c r="C152" s="96" t="s">
        <v>157</v>
      </c>
      <c r="D152" s="262"/>
      <c r="E152" s="263"/>
      <c r="F152" s="263"/>
      <c r="G152" s="263"/>
      <c r="H152" s="263"/>
      <c r="I152" s="263"/>
      <c r="J152" s="263"/>
      <c r="K152" s="263"/>
      <c r="L152" s="264"/>
      <c r="M152" s="218"/>
      <c r="N152" s="258"/>
      <c r="O152" s="258"/>
      <c r="P152" s="258"/>
      <c r="Q152" s="258"/>
      <c r="R152" s="219"/>
      <c r="S152" s="218"/>
      <c r="T152" s="258"/>
      <c r="U152" s="258"/>
      <c r="V152" s="258"/>
      <c r="W152" s="258"/>
      <c r="X152" s="219"/>
      <c r="Y152" s="218"/>
      <c r="Z152" s="258"/>
      <c r="AA152" s="258"/>
      <c r="AB152" s="258"/>
      <c r="AC152" s="258"/>
      <c r="AD152" s="219"/>
      <c r="AG152"/>
      <c r="AH152"/>
      <c r="AI152"/>
      <c r="AJ152">
        <f t="shared" si="11"/>
        <v>0</v>
      </c>
      <c r="AK152">
        <f t="shared" si="12"/>
        <v>27</v>
      </c>
      <c r="AL152"/>
      <c r="AM152" s="136" t="b">
        <f t="shared" si="13"/>
        <v>0</v>
      </c>
      <c r="AN152" s="136">
        <f t="shared" si="14"/>
        <v>0</v>
      </c>
      <c r="AO152" s="136" t="str">
        <f t="shared" si="15"/>
        <v/>
      </c>
      <c r="AP152" s="136" t="b">
        <f t="shared" si="16"/>
        <v>0</v>
      </c>
      <c r="AQ152" s="136">
        <f t="shared" si="17"/>
        <v>0</v>
      </c>
      <c r="AR152" s="136" t="b">
        <f t="shared" si="18"/>
        <v>0</v>
      </c>
      <c r="AS152" s="136">
        <f t="shared" si="19"/>
        <v>0</v>
      </c>
      <c r="AT152" s="24">
        <f t="shared" si="20"/>
        <v>0</v>
      </c>
      <c r="AU152"/>
      <c r="AV152">
        <f t="shared" si="21"/>
        <v>0</v>
      </c>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row>
    <row r="153" spans="1:90" ht="15" customHeight="1">
      <c r="A153" s="93"/>
      <c r="B153" s="24"/>
      <c r="C153" s="96" t="s">
        <v>158</v>
      </c>
      <c r="D153" s="262"/>
      <c r="E153" s="263"/>
      <c r="F153" s="263"/>
      <c r="G153" s="263"/>
      <c r="H153" s="263"/>
      <c r="I153" s="263"/>
      <c r="J153" s="263"/>
      <c r="K153" s="263"/>
      <c r="L153" s="264"/>
      <c r="M153" s="218"/>
      <c r="N153" s="258"/>
      <c r="O153" s="258"/>
      <c r="P153" s="258"/>
      <c r="Q153" s="258"/>
      <c r="R153" s="219"/>
      <c r="S153" s="218"/>
      <c r="T153" s="258"/>
      <c r="U153" s="258"/>
      <c r="V153" s="258"/>
      <c r="W153" s="258"/>
      <c r="X153" s="219"/>
      <c r="Y153" s="218"/>
      <c r="Z153" s="258"/>
      <c r="AA153" s="258"/>
      <c r="AB153" s="258"/>
      <c r="AC153" s="258"/>
      <c r="AD153" s="219"/>
      <c r="AG153"/>
      <c r="AH153"/>
      <c r="AI153"/>
      <c r="AJ153">
        <f t="shared" si="11"/>
        <v>0</v>
      </c>
      <c r="AK153">
        <f t="shared" si="12"/>
        <v>27</v>
      </c>
      <c r="AL153"/>
      <c r="AM153" s="136" t="b">
        <f t="shared" si="13"/>
        <v>0</v>
      </c>
      <c r="AN153" s="136">
        <f t="shared" si="14"/>
        <v>0</v>
      </c>
      <c r="AO153" s="136" t="str">
        <f t="shared" si="15"/>
        <v/>
      </c>
      <c r="AP153" s="136" t="b">
        <f t="shared" si="16"/>
        <v>0</v>
      </c>
      <c r="AQ153" s="136">
        <f t="shared" si="17"/>
        <v>0</v>
      </c>
      <c r="AR153" s="136" t="b">
        <f t="shared" si="18"/>
        <v>0</v>
      </c>
      <c r="AS153" s="136">
        <f t="shared" si="19"/>
        <v>0</v>
      </c>
      <c r="AT153" s="24">
        <f t="shared" si="20"/>
        <v>0</v>
      </c>
      <c r="AU153"/>
      <c r="AV153">
        <f t="shared" si="21"/>
        <v>0</v>
      </c>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row>
    <row r="154" spans="1:90" ht="15" customHeight="1">
      <c r="A154" s="93"/>
      <c r="B154" s="24"/>
      <c r="C154" s="96" t="s">
        <v>159</v>
      </c>
      <c r="D154" s="262"/>
      <c r="E154" s="263"/>
      <c r="F154" s="263"/>
      <c r="G154" s="263"/>
      <c r="H154" s="263"/>
      <c r="I154" s="263"/>
      <c r="J154" s="263"/>
      <c r="K154" s="263"/>
      <c r="L154" s="264"/>
      <c r="M154" s="218"/>
      <c r="N154" s="258"/>
      <c r="O154" s="258"/>
      <c r="P154" s="258"/>
      <c r="Q154" s="258"/>
      <c r="R154" s="219"/>
      <c r="S154" s="218"/>
      <c r="T154" s="258"/>
      <c r="U154" s="258"/>
      <c r="V154" s="258"/>
      <c r="W154" s="258"/>
      <c r="X154" s="219"/>
      <c r="Y154" s="218"/>
      <c r="Z154" s="258"/>
      <c r="AA154" s="258"/>
      <c r="AB154" s="258"/>
      <c r="AC154" s="258"/>
      <c r="AD154" s="219"/>
      <c r="AG154"/>
      <c r="AH154"/>
      <c r="AI154"/>
      <c r="AJ154">
        <f t="shared" si="11"/>
        <v>0</v>
      </c>
      <c r="AK154">
        <f t="shared" si="12"/>
        <v>27</v>
      </c>
      <c r="AL154"/>
      <c r="AM154" s="136" t="b">
        <f t="shared" si="13"/>
        <v>0</v>
      </c>
      <c r="AN154" s="136">
        <f t="shared" si="14"/>
        <v>0</v>
      </c>
      <c r="AO154" s="136" t="str">
        <f t="shared" si="15"/>
        <v/>
      </c>
      <c r="AP154" s="136" t="b">
        <f t="shared" si="16"/>
        <v>0</v>
      </c>
      <c r="AQ154" s="136">
        <f t="shared" si="17"/>
        <v>0</v>
      </c>
      <c r="AR154" s="136" t="b">
        <f t="shared" si="18"/>
        <v>0</v>
      </c>
      <c r="AS154" s="136">
        <f t="shared" si="19"/>
        <v>0</v>
      </c>
      <c r="AT154" s="24">
        <f t="shared" si="20"/>
        <v>0</v>
      </c>
      <c r="AU154"/>
      <c r="AV154">
        <f t="shared" si="21"/>
        <v>0</v>
      </c>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row>
    <row r="155" spans="1:90" ht="15" customHeight="1">
      <c r="A155" s="93"/>
      <c r="B155" s="24"/>
      <c r="C155" s="96" t="s">
        <v>160</v>
      </c>
      <c r="D155" s="262"/>
      <c r="E155" s="263"/>
      <c r="F155" s="263"/>
      <c r="G155" s="263"/>
      <c r="H155" s="263"/>
      <c r="I155" s="263"/>
      <c r="J155" s="263"/>
      <c r="K155" s="263"/>
      <c r="L155" s="264"/>
      <c r="M155" s="218"/>
      <c r="N155" s="258"/>
      <c r="O155" s="258"/>
      <c r="P155" s="258"/>
      <c r="Q155" s="258"/>
      <c r="R155" s="219"/>
      <c r="S155" s="218"/>
      <c r="T155" s="258"/>
      <c r="U155" s="258"/>
      <c r="V155" s="258"/>
      <c r="W155" s="258"/>
      <c r="X155" s="219"/>
      <c r="Y155" s="218"/>
      <c r="Z155" s="258"/>
      <c r="AA155" s="258"/>
      <c r="AB155" s="258"/>
      <c r="AC155" s="258"/>
      <c r="AD155" s="219"/>
      <c r="AG155"/>
      <c r="AH155"/>
      <c r="AI155"/>
      <c r="AJ155">
        <f t="shared" si="11"/>
        <v>0</v>
      </c>
      <c r="AK155">
        <f t="shared" si="12"/>
        <v>27</v>
      </c>
      <c r="AL155"/>
      <c r="AM155" s="136" t="b">
        <f t="shared" si="13"/>
        <v>0</v>
      </c>
      <c r="AN155" s="136">
        <f t="shared" si="14"/>
        <v>0</v>
      </c>
      <c r="AO155" s="136" t="str">
        <f t="shared" si="15"/>
        <v/>
      </c>
      <c r="AP155" s="136" t="b">
        <f t="shared" si="16"/>
        <v>0</v>
      </c>
      <c r="AQ155" s="136">
        <f t="shared" si="17"/>
        <v>0</v>
      </c>
      <c r="AR155" s="136" t="b">
        <f t="shared" si="18"/>
        <v>0</v>
      </c>
      <c r="AS155" s="136">
        <f t="shared" si="19"/>
        <v>0</v>
      </c>
      <c r="AT155" s="24">
        <f t="shared" si="20"/>
        <v>0</v>
      </c>
      <c r="AU155"/>
      <c r="AV155">
        <f t="shared" si="21"/>
        <v>0</v>
      </c>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row>
    <row r="156" spans="1:90" ht="15" customHeight="1">
      <c r="A156" s="93"/>
      <c r="B156" s="24"/>
      <c r="C156" s="96" t="s">
        <v>161</v>
      </c>
      <c r="D156" s="262"/>
      <c r="E156" s="263"/>
      <c r="F156" s="263"/>
      <c r="G156" s="263"/>
      <c r="H156" s="263"/>
      <c r="I156" s="263"/>
      <c r="J156" s="263"/>
      <c r="K156" s="263"/>
      <c r="L156" s="264"/>
      <c r="M156" s="218"/>
      <c r="N156" s="258"/>
      <c r="O156" s="258"/>
      <c r="P156" s="258"/>
      <c r="Q156" s="258"/>
      <c r="R156" s="219"/>
      <c r="S156" s="218"/>
      <c r="T156" s="258"/>
      <c r="U156" s="258"/>
      <c r="V156" s="258"/>
      <c r="W156" s="258"/>
      <c r="X156" s="219"/>
      <c r="Y156" s="218"/>
      <c r="Z156" s="258"/>
      <c r="AA156" s="258"/>
      <c r="AB156" s="258"/>
      <c r="AC156" s="258"/>
      <c r="AD156" s="219"/>
      <c r="AG156"/>
      <c r="AH156"/>
      <c r="AI156"/>
      <c r="AJ156">
        <f t="shared" si="11"/>
        <v>0</v>
      </c>
      <c r="AK156">
        <f t="shared" si="12"/>
        <v>27</v>
      </c>
      <c r="AL156"/>
      <c r="AM156" s="136" t="b">
        <f t="shared" si="13"/>
        <v>0</v>
      </c>
      <c r="AN156" s="136">
        <f t="shared" si="14"/>
        <v>0</v>
      </c>
      <c r="AO156" s="136" t="str">
        <f t="shared" si="15"/>
        <v/>
      </c>
      <c r="AP156" s="136" t="b">
        <f t="shared" si="16"/>
        <v>0</v>
      </c>
      <c r="AQ156" s="136">
        <f t="shared" si="17"/>
        <v>0</v>
      </c>
      <c r="AR156" s="136" t="b">
        <f t="shared" si="18"/>
        <v>0</v>
      </c>
      <c r="AS156" s="136">
        <f t="shared" si="19"/>
        <v>0</v>
      </c>
      <c r="AT156" s="24">
        <f t="shared" si="20"/>
        <v>0</v>
      </c>
      <c r="AU156"/>
      <c r="AV156">
        <f t="shared" si="21"/>
        <v>0</v>
      </c>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row>
    <row r="157" spans="1:90" ht="15" customHeight="1">
      <c r="A157" s="93"/>
      <c r="B157" s="24"/>
      <c r="C157" s="96" t="s">
        <v>162</v>
      </c>
      <c r="D157" s="262"/>
      <c r="E157" s="263"/>
      <c r="F157" s="263"/>
      <c r="G157" s="263"/>
      <c r="H157" s="263"/>
      <c r="I157" s="263"/>
      <c r="J157" s="263"/>
      <c r="K157" s="263"/>
      <c r="L157" s="264"/>
      <c r="M157" s="218"/>
      <c r="N157" s="258"/>
      <c r="O157" s="258"/>
      <c r="P157" s="258"/>
      <c r="Q157" s="258"/>
      <c r="R157" s="219"/>
      <c r="S157" s="218"/>
      <c r="T157" s="258"/>
      <c r="U157" s="258"/>
      <c r="V157" s="258"/>
      <c r="W157" s="258"/>
      <c r="X157" s="219"/>
      <c r="Y157" s="218"/>
      <c r="Z157" s="258"/>
      <c r="AA157" s="258"/>
      <c r="AB157" s="258"/>
      <c r="AC157" s="258"/>
      <c r="AD157" s="219"/>
      <c r="AG157"/>
      <c r="AH157"/>
      <c r="AI157"/>
      <c r="AJ157">
        <f t="shared" si="11"/>
        <v>0</v>
      </c>
      <c r="AK157">
        <f t="shared" si="12"/>
        <v>27</v>
      </c>
      <c r="AL157"/>
      <c r="AM157" s="136" t="b">
        <f t="shared" si="13"/>
        <v>0</v>
      </c>
      <c r="AN157" s="136">
        <f t="shared" si="14"/>
        <v>0</v>
      </c>
      <c r="AO157" s="136" t="str">
        <f t="shared" si="15"/>
        <v/>
      </c>
      <c r="AP157" s="136" t="b">
        <f t="shared" si="16"/>
        <v>0</v>
      </c>
      <c r="AQ157" s="136">
        <f t="shared" si="17"/>
        <v>0</v>
      </c>
      <c r="AR157" s="136" t="b">
        <f t="shared" si="18"/>
        <v>0</v>
      </c>
      <c r="AS157" s="136">
        <f t="shared" si="19"/>
        <v>0</v>
      </c>
      <c r="AT157" s="24">
        <f t="shared" si="20"/>
        <v>0</v>
      </c>
      <c r="AU157"/>
      <c r="AV157">
        <f t="shared" si="21"/>
        <v>0</v>
      </c>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row>
    <row r="158" spans="1:90" ht="15" customHeight="1">
      <c r="A158" s="93"/>
      <c r="B158" s="24"/>
      <c r="C158" s="96" t="s">
        <v>163</v>
      </c>
      <c r="D158" s="262"/>
      <c r="E158" s="263"/>
      <c r="F158" s="263"/>
      <c r="G158" s="263"/>
      <c r="H158" s="263"/>
      <c r="I158" s="263"/>
      <c r="J158" s="263"/>
      <c r="K158" s="263"/>
      <c r="L158" s="264"/>
      <c r="M158" s="218"/>
      <c r="N158" s="258"/>
      <c r="O158" s="258"/>
      <c r="P158" s="258"/>
      <c r="Q158" s="258"/>
      <c r="R158" s="219"/>
      <c r="S158" s="218"/>
      <c r="T158" s="258"/>
      <c r="U158" s="258"/>
      <c r="V158" s="258"/>
      <c r="W158" s="258"/>
      <c r="X158" s="219"/>
      <c r="Y158" s="218"/>
      <c r="Z158" s="258"/>
      <c r="AA158" s="258"/>
      <c r="AB158" s="258"/>
      <c r="AC158" s="258"/>
      <c r="AD158" s="219"/>
      <c r="AG158"/>
      <c r="AH158"/>
      <c r="AI158"/>
      <c r="AJ158">
        <f t="shared" si="11"/>
        <v>0</v>
      </c>
      <c r="AK158">
        <f t="shared" si="12"/>
        <v>27</v>
      </c>
      <c r="AL158"/>
      <c r="AM158" s="136" t="b">
        <f t="shared" si="13"/>
        <v>0</v>
      </c>
      <c r="AN158" s="136">
        <f t="shared" si="14"/>
        <v>0</v>
      </c>
      <c r="AO158" s="136" t="str">
        <f t="shared" si="15"/>
        <v/>
      </c>
      <c r="AP158" s="136" t="b">
        <f t="shared" si="16"/>
        <v>0</v>
      </c>
      <c r="AQ158" s="136">
        <f t="shared" si="17"/>
        <v>0</v>
      </c>
      <c r="AR158" s="136" t="b">
        <f t="shared" si="18"/>
        <v>0</v>
      </c>
      <c r="AS158" s="136">
        <f t="shared" si="19"/>
        <v>0</v>
      </c>
      <c r="AT158" s="24">
        <f t="shared" si="20"/>
        <v>0</v>
      </c>
      <c r="AU158"/>
      <c r="AV158">
        <f t="shared" si="21"/>
        <v>0</v>
      </c>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row>
    <row r="159" spans="1:90" ht="15" customHeight="1">
      <c r="A159" s="93"/>
      <c r="B159" s="24"/>
      <c r="C159" s="96" t="s">
        <v>164</v>
      </c>
      <c r="D159" s="262"/>
      <c r="E159" s="263"/>
      <c r="F159" s="263"/>
      <c r="G159" s="263"/>
      <c r="H159" s="263"/>
      <c r="I159" s="263"/>
      <c r="J159" s="263"/>
      <c r="K159" s="263"/>
      <c r="L159" s="264"/>
      <c r="M159" s="218"/>
      <c r="N159" s="258"/>
      <c r="O159" s="258"/>
      <c r="P159" s="258"/>
      <c r="Q159" s="258"/>
      <c r="R159" s="219"/>
      <c r="S159" s="218"/>
      <c r="T159" s="258"/>
      <c r="U159" s="258"/>
      <c r="V159" s="258"/>
      <c r="W159" s="258"/>
      <c r="X159" s="219"/>
      <c r="Y159" s="218"/>
      <c r="Z159" s="258"/>
      <c r="AA159" s="258"/>
      <c r="AB159" s="258"/>
      <c r="AC159" s="258"/>
      <c r="AD159" s="219"/>
      <c r="AG159"/>
      <c r="AH159"/>
      <c r="AI159"/>
      <c r="AJ159">
        <f t="shared" si="11"/>
        <v>0</v>
      </c>
      <c r="AK159">
        <f t="shared" si="12"/>
        <v>27</v>
      </c>
      <c r="AL159"/>
      <c r="AM159" s="136" t="b">
        <f t="shared" si="13"/>
        <v>0</v>
      </c>
      <c r="AN159" s="136">
        <f t="shared" si="14"/>
        <v>0</v>
      </c>
      <c r="AO159" s="136" t="str">
        <f t="shared" si="15"/>
        <v/>
      </c>
      <c r="AP159" s="136" t="b">
        <f t="shared" si="16"/>
        <v>0</v>
      </c>
      <c r="AQ159" s="136">
        <f t="shared" si="17"/>
        <v>0</v>
      </c>
      <c r="AR159" s="136" t="b">
        <f t="shared" si="18"/>
        <v>0</v>
      </c>
      <c r="AS159" s="136">
        <f t="shared" si="19"/>
        <v>0</v>
      </c>
      <c r="AT159" s="24">
        <f t="shared" si="20"/>
        <v>0</v>
      </c>
      <c r="AU159"/>
      <c r="AV159">
        <f t="shared" si="21"/>
        <v>0</v>
      </c>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row>
    <row r="160" spans="1:90" ht="15" customHeight="1">
      <c r="A160" s="93"/>
      <c r="B160" s="24"/>
      <c r="C160" s="96" t="s">
        <v>165</v>
      </c>
      <c r="D160" s="262"/>
      <c r="E160" s="263"/>
      <c r="F160" s="263"/>
      <c r="G160" s="263"/>
      <c r="H160" s="263"/>
      <c r="I160" s="263"/>
      <c r="J160" s="263"/>
      <c r="K160" s="263"/>
      <c r="L160" s="264"/>
      <c r="M160" s="218"/>
      <c r="N160" s="258"/>
      <c r="O160" s="258"/>
      <c r="P160" s="258"/>
      <c r="Q160" s="258"/>
      <c r="R160" s="219"/>
      <c r="S160" s="218"/>
      <c r="T160" s="258"/>
      <c r="U160" s="258"/>
      <c r="V160" s="258"/>
      <c r="W160" s="258"/>
      <c r="X160" s="219"/>
      <c r="Y160" s="218"/>
      <c r="Z160" s="258"/>
      <c r="AA160" s="258"/>
      <c r="AB160" s="258"/>
      <c r="AC160" s="258"/>
      <c r="AD160" s="219"/>
      <c r="AG160"/>
      <c r="AH160"/>
      <c r="AI160"/>
      <c r="AJ160">
        <f t="shared" si="11"/>
        <v>0</v>
      </c>
      <c r="AK160">
        <f t="shared" si="12"/>
        <v>27</v>
      </c>
      <c r="AL160"/>
      <c r="AM160" s="136" t="b">
        <f t="shared" si="13"/>
        <v>0</v>
      </c>
      <c r="AN160" s="136">
        <f t="shared" si="14"/>
        <v>0</v>
      </c>
      <c r="AO160" s="136" t="str">
        <f t="shared" si="15"/>
        <v/>
      </c>
      <c r="AP160" s="136" t="b">
        <f t="shared" si="16"/>
        <v>0</v>
      </c>
      <c r="AQ160" s="136">
        <f t="shared" si="17"/>
        <v>0</v>
      </c>
      <c r="AR160" s="136" t="b">
        <f t="shared" si="18"/>
        <v>0</v>
      </c>
      <c r="AS160" s="136">
        <f t="shared" si="19"/>
        <v>0</v>
      </c>
      <c r="AT160" s="24">
        <f t="shared" si="20"/>
        <v>0</v>
      </c>
      <c r="AU160"/>
      <c r="AV160">
        <f t="shared" si="21"/>
        <v>0</v>
      </c>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row>
    <row r="161" spans="1:90" ht="15" customHeight="1">
      <c r="A161" s="93"/>
      <c r="B161" s="24"/>
      <c r="C161" s="96" t="s">
        <v>166</v>
      </c>
      <c r="D161" s="262"/>
      <c r="E161" s="263"/>
      <c r="F161" s="263"/>
      <c r="G161" s="263"/>
      <c r="H161" s="263"/>
      <c r="I161" s="263"/>
      <c r="J161" s="263"/>
      <c r="K161" s="263"/>
      <c r="L161" s="264"/>
      <c r="M161" s="218"/>
      <c r="N161" s="258"/>
      <c r="O161" s="258"/>
      <c r="P161" s="258"/>
      <c r="Q161" s="258"/>
      <c r="R161" s="219"/>
      <c r="S161" s="218"/>
      <c r="T161" s="258"/>
      <c r="U161" s="258"/>
      <c r="V161" s="258"/>
      <c r="W161" s="258"/>
      <c r="X161" s="219"/>
      <c r="Y161" s="218"/>
      <c r="Z161" s="258"/>
      <c r="AA161" s="258"/>
      <c r="AB161" s="258"/>
      <c r="AC161" s="258"/>
      <c r="AD161" s="219"/>
      <c r="AG161"/>
      <c r="AH161"/>
      <c r="AI161"/>
      <c r="AJ161">
        <f t="shared" si="11"/>
        <v>0</v>
      </c>
      <c r="AK161">
        <f t="shared" si="12"/>
        <v>27</v>
      </c>
      <c r="AL161"/>
      <c r="AM161" s="136" t="b">
        <f t="shared" si="13"/>
        <v>0</v>
      </c>
      <c r="AN161" s="136">
        <f t="shared" si="14"/>
        <v>0</v>
      </c>
      <c r="AO161" s="136" t="str">
        <f t="shared" si="15"/>
        <v/>
      </c>
      <c r="AP161" s="136" t="b">
        <f t="shared" si="16"/>
        <v>0</v>
      </c>
      <c r="AQ161" s="136">
        <f t="shared" si="17"/>
        <v>0</v>
      </c>
      <c r="AR161" s="136" t="b">
        <f t="shared" si="18"/>
        <v>0</v>
      </c>
      <c r="AS161" s="136">
        <f t="shared" si="19"/>
        <v>0</v>
      </c>
      <c r="AT161" s="24">
        <f t="shared" si="20"/>
        <v>0</v>
      </c>
      <c r="AU161"/>
      <c r="AV161">
        <f t="shared" si="21"/>
        <v>0</v>
      </c>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row>
    <row r="162" spans="1:90" ht="15" customHeight="1">
      <c r="A162" s="93"/>
      <c r="B162" s="24"/>
      <c r="C162" s="96" t="s">
        <v>167</v>
      </c>
      <c r="D162" s="262"/>
      <c r="E162" s="263"/>
      <c r="F162" s="263"/>
      <c r="G162" s="263"/>
      <c r="H162" s="263"/>
      <c r="I162" s="263"/>
      <c r="J162" s="263"/>
      <c r="K162" s="263"/>
      <c r="L162" s="264"/>
      <c r="M162" s="218"/>
      <c r="N162" s="258"/>
      <c r="O162" s="258"/>
      <c r="P162" s="258"/>
      <c r="Q162" s="258"/>
      <c r="R162" s="219"/>
      <c r="S162" s="218"/>
      <c r="T162" s="258"/>
      <c r="U162" s="258"/>
      <c r="V162" s="258"/>
      <c r="W162" s="258"/>
      <c r="X162" s="219"/>
      <c r="Y162" s="218"/>
      <c r="Z162" s="258"/>
      <c r="AA162" s="258"/>
      <c r="AB162" s="258"/>
      <c r="AC162" s="258"/>
      <c r="AD162" s="219"/>
      <c r="AG162"/>
      <c r="AH162"/>
      <c r="AI162"/>
      <c r="AJ162">
        <f t="shared" si="11"/>
        <v>0</v>
      </c>
      <c r="AK162">
        <f t="shared" si="12"/>
        <v>27</v>
      </c>
      <c r="AL162"/>
      <c r="AM162" s="136" t="b">
        <f t="shared" si="13"/>
        <v>0</v>
      </c>
      <c r="AN162" s="136">
        <f t="shared" si="14"/>
        <v>0</v>
      </c>
      <c r="AO162" s="136" t="str">
        <f t="shared" si="15"/>
        <v/>
      </c>
      <c r="AP162" s="136" t="b">
        <f t="shared" si="16"/>
        <v>0</v>
      </c>
      <c r="AQ162" s="136">
        <f t="shared" si="17"/>
        <v>0</v>
      </c>
      <c r="AR162" s="136" t="b">
        <f t="shared" si="18"/>
        <v>0</v>
      </c>
      <c r="AS162" s="136">
        <f t="shared" si="19"/>
        <v>0</v>
      </c>
      <c r="AT162" s="24">
        <f t="shared" si="20"/>
        <v>0</v>
      </c>
      <c r="AU162"/>
      <c r="AV162">
        <f t="shared" si="21"/>
        <v>0</v>
      </c>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row>
    <row r="163" spans="1:90" ht="15" customHeight="1">
      <c r="A163" s="93"/>
      <c r="B163" s="24"/>
      <c r="C163" s="96" t="s">
        <v>168</v>
      </c>
      <c r="D163" s="262"/>
      <c r="E163" s="263"/>
      <c r="F163" s="263"/>
      <c r="G163" s="263"/>
      <c r="H163" s="263"/>
      <c r="I163" s="263"/>
      <c r="J163" s="263"/>
      <c r="K163" s="263"/>
      <c r="L163" s="264"/>
      <c r="M163" s="218"/>
      <c r="N163" s="258"/>
      <c r="O163" s="258"/>
      <c r="P163" s="258"/>
      <c r="Q163" s="258"/>
      <c r="R163" s="219"/>
      <c r="S163" s="218"/>
      <c r="T163" s="258"/>
      <c r="U163" s="258"/>
      <c r="V163" s="258"/>
      <c r="W163" s="258"/>
      <c r="X163" s="219"/>
      <c r="Y163" s="218"/>
      <c r="Z163" s="258"/>
      <c r="AA163" s="258"/>
      <c r="AB163" s="258"/>
      <c r="AC163" s="258"/>
      <c r="AD163" s="219"/>
      <c r="AG163"/>
      <c r="AH163"/>
      <c r="AI163"/>
      <c r="AJ163">
        <f t="shared" si="11"/>
        <v>0</v>
      </c>
      <c r="AK163">
        <f t="shared" si="12"/>
        <v>27</v>
      </c>
      <c r="AL163"/>
      <c r="AM163" s="136" t="b">
        <f t="shared" si="13"/>
        <v>0</v>
      </c>
      <c r="AN163" s="136">
        <f t="shared" si="14"/>
        <v>0</v>
      </c>
      <c r="AO163" s="136" t="str">
        <f t="shared" si="15"/>
        <v/>
      </c>
      <c r="AP163" s="136" t="b">
        <f t="shared" si="16"/>
        <v>0</v>
      </c>
      <c r="AQ163" s="136">
        <f t="shared" si="17"/>
        <v>0</v>
      </c>
      <c r="AR163" s="136" t="b">
        <f t="shared" si="18"/>
        <v>0</v>
      </c>
      <c r="AS163" s="136">
        <f t="shared" si="19"/>
        <v>0</v>
      </c>
      <c r="AT163" s="24">
        <f t="shared" si="20"/>
        <v>0</v>
      </c>
      <c r="AU163"/>
      <c r="AV163">
        <f t="shared" si="21"/>
        <v>0</v>
      </c>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row>
    <row r="164" spans="1:90" ht="15" customHeight="1">
      <c r="A164" s="93"/>
      <c r="B164" s="24"/>
      <c r="C164" s="96" t="s">
        <v>169</v>
      </c>
      <c r="D164" s="262"/>
      <c r="E164" s="263"/>
      <c r="F164" s="263"/>
      <c r="G164" s="263"/>
      <c r="H164" s="263"/>
      <c r="I164" s="263"/>
      <c r="J164" s="263"/>
      <c r="K164" s="263"/>
      <c r="L164" s="264"/>
      <c r="M164" s="218"/>
      <c r="N164" s="258"/>
      <c r="O164" s="258"/>
      <c r="P164" s="258"/>
      <c r="Q164" s="258"/>
      <c r="R164" s="219"/>
      <c r="S164" s="218"/>
      <c r="T164" s="258"/>
      <c r="U164" s="258"/>
      <c r="V164" s="258"/>
      <c r="W164" s="258"/>
      <c r="X164" s="219"/>
      <c r="Y164" s="218"/>
      <c r="Z164" s="258"/>
      <c r="AA164" s="258"/>
      <c r="AB164" s="258"/>
      <c r="AC164" s="258"/>
      <c r="AD164" s="219"/>
      <c r="AG164"/>
      <c r="AH164"/>
      <c r="AI164"/>
      <c r="AJ164">
        <f t="shared" si="11"/>
        <v>0</v>
      </c>
      <c r="AK164">
        <f t="shared" si="12"/>
        <v>27</v>
      </c>
      <c r="AL164"/>
      <c r="AM164" s="136" t="b">
        <f t="shared" si="13"/>
        <v>0</v>
      </c>
      <c r="AN164" s="136">
        <f t="shared" si="14"/>
        <v>0</v>
      </c>
      <c r="AO164" s="136" t="str">
        <f t="shared" si="15"/>
        <v/>
      </c>
      <c r="AP164" s="136" t="b">
        <f t="shared" si="16"/>
        <v>0</v>
      </c>
      <c r="AQ164" s="136">
        <f t="shared" si="17"/>
        <v>0</v>
      </c>
      <c r="AR164" s="136" t="b">
        <f t="shared" si="18"/>
        <v>0</v>
      </c>
      <c r="AS164" s="136">
        <f t="shared" si="19"/>
        <v>0</v>
      </c>
      <c r="AT164" s="24">
        <f t="shared" si="20"/>
        <v>0</v>
      </c>
      <c r="AU164"/>
      <c r="AV164">
        <f t="shared" si="21"/>
        <v>0</v>
      </c>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row>
    <row r="165" spans="1:90" ht="15" customHeight="1">
      <c r="A165" s="93"/>
      <c r="B165" s="24"/>
      <c r="C165" s="98" t="s">
        <v>170</v>
      </c>
      <c r="D165" s="262"/>
      <c r="E165" s="263"/>
      <c r="F165" s="263"/>
      <c r="G165" s="263"/>
      <c r="H165" s="263"/>
      <c r="I165" s="263"/>
      <c r="J165" s="263"/>
      <c r="K165" s="263"/>
      <c r="L165" s="264"/>
      <c r="M165" s="218"/>
      <c r="N165" s="258"/>
      <c r="O165" s="258"/>
      <c r="P165" s="258"/>
      <c r="Q165" s="258"/>
      <c r="R165" s="219"/>
      <c r="S165" s="218"/>
      <c r="T165" s="258"/>
      <c r="U165" s="258"/>
      <c r="V165" s="258"/>
      <c r="W165" s="258"/>
      <c r="X165" s="219"/>
      <c r="Y165" s="218"/>
      <c r="Z165" s="258"/>
      <c r="AA165" s="258"/>
      <c r="AB165" s="258"/>
      <c r="AC165" s="258"/>
      <c r="AD165" s="219"/>
      <c r="AG165"/>
      <c r="AH165"/>
      <c r="AI165"/>
      <c r="AJ165">
        <f t="shared" si="11"/>
        <v>0</v>
      </c>
      <c r="AK165">
        <f t="shared" si="12"/>
        <v>27</v>
      </c>
      <c r="AL165"/>
      <c r="AM165" s="136" t="b">
        <f t="shared" si="13"/>
        <v>0</v>
      </c>
      <c r="AN165" s="136">
        <f t="shared" si="14"/>
        <v>0</v>
      </c>
      <c r="AO165" s="136" t="str">
        <f t="shared" si="15"/>
        <v/>
      </c>
      <c r="AP165" s="136" t="b">
        <f t="shared" si="16"/>
        <v>0</v>
      </c>
      <c r="AQ165" s="136">
        <f t="shared" si="17"/>
        <v>0</v>
      </c>
      <c r="AR165" s="136" t="b">
        <f t="shared" si="18"/>
        <v>0</v>
      </c>
      <c r="AS165" s="136">
        <f t="shared" si="19"/>
        <v>0</v>
      </c>
      <c r="AT165" s="24">
        <f t="shared" si="20"/>
        <v>0</v>
      </c>
      <c r="AU165"/>
      <c r="AV165">
        <f t="shared" si="21"/>
        <v>0</v>
      </c>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row>
    <row r="166" spans="1:90" ht="15" customHeight="1">
      <c r="A166" s="93"/>
      <c r="B166" s="24"/>
      <c r="C166" s="98" t="s">
        <v>171</v>
      </c>
      <c r="D166" s="262"/>
      <c r="E166" s="263"/>
      <c r="F166" s="263"/>
      <c r="G166" s="263"/>
      <c r="H166" s="263"/>
      <c r="I166" s="263"/>
      <c r="J166" s="263"/>
      <c r="K166" s="263"/>
      <c r="L166" s="264"/>
      <c r="M166" s="218"/>
      <c r="N166" s="258"/>
      <c r="O166" s="258"/>
      <c r="P166" s="258"/>
      <c r="Q166" s="258"/>
      <c r="R166" s="219"/>
      <c r="S166" s="218"/>
      <c r="T166" s="258"/>
      <c r="U166" s="258"/>
      <c r="V166" s="258"/>
      <c r="W166" s="258"/>
      <c r="X166" s="219"/>
      <c r="Y166" s="218"/>
      <c r="Z166" s="258"/>
      <c r="AA166" s="258"/>
      <c r="AB166" s="258"/>
      <c r="AC166" s="258"/>
      <c r="AD166" s="219"/>
      <c r="AG166"/>
      <c r="AH166"/>
      <c r="AI166"/>
      <c r="AJ166">
        <f t="shared" si="11"/>
        <v>0</v>
      </c>
      <c r="AK166">
        <f t="shared" si="12"/>
        <v>27</v>
      </c>
      <c r="AL166"/>
      <c r="AM166" s="136" t="b">
        <f t="shared" si="13"/>
        <v>0</v>
      </c>
      <c r="AN166" s="136">
        <f t="shared" si="14"/>
        <v>0</v>
      </c>
      <c r="AO166" s="136" t="str">
        <f t="shared" si="15"/>
        <v/>
      </c>
      <c r="AP166" s="136" t="b">
        <f t="shared" si="16"/>
        <v>0</v>
      </c>
      <c r="AQ166" s="136">
        <f t="shared" si="17"/>
        <v>0</v>
      </c>
      <c r="AR166" s="136" t="b">
        <f t="shared" si="18"/>
        <v>0</v>
      </c>
      <c r="AS166" s="136">
        <f t="shared" si="19"/>
        <v>0</v>
      </c>
      <c r="AT166" s="24">
        <f t="shared" si="20"/>
        <v>0</v>
      </c>
      <c r="AU166"/>
      <c r="AV166">
        <f t="shared" si="21"/>
        <v>0</v>
      </c>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row>
    <row r="167" spans="1:90" ht="15" customHeight="1">
      <c r="A167" s="93"/>
      <c r="B167" s="24"/>
      <c r="C167" s="98" t="s">
        <v>172</v>
      </c>
      <c r="D167" s="262"/>
      <c r="E167" s="263"/>
      <c r="F167" s="263"/>
      <c r="G167" s="263"/>
      <c r="H167" s="263"/>
      <c r="I167" s="263"/>
      <c r="J167" s="263"/>
      <c r="K167" s="263"/>
      <c r="L167" s="264"/>
      <c r="M167" s="218"/>
      <c r="N167" s="258"/>
      <c r="O167" s="258"/>
      <c r="P167" s="258"/>
      <c r="Q167" s="258"/>
      <c r="R167" s="219"/>
      <c r="S167" s="218"/>
      <c r="T167" s="258"/>
      <c r="U167" s="258"/>
      <c r="V167" s="258"/>
      <c r="W167" s="258"/>
      <c r="X167" s="219"/>
      <c r="Y167" s="218"/>
      <c r="Z167" s="258"/>
      <c r="AA167" s="258"/>
      <c r="AB167" s="258"/>
      <c r="AC167" s="258"/>
      <c r="AD167" s="219"/>
      <c r="AG167"/>
      <c r="AH167"/>
      <c r="AI167"/>
      <c r="AJ167">
        <f t="shared" si="11"/>
        <v>0</v>
      </c>
      <c r="AK167">
        <f t="shared" si="12"/>
        <v>27</v>
      </c>
      <c r="AL167"/>
      <c r="AM167" s="136" t="b">
        <f t="shared" si="13"/>
        <v>0</v>
      </c>
      <c r="AN167" s="136">
        <f t="shared" si="14"/>
        <v>0</v>
      </c>
      <c r="AO167" s="136" t="str">
        <f t="shared" si="15"/>
        <v/>
      </c>
      <c r="AP167" s="136" t="b">
        <f t="shared" si="16"/>
        <v>0</v>
      </c>
      <c r="AQ167" s="136">
        <f t="shared" si="17"/>
        <v>0</v>
      </c>
      <c r="AR167" s="136" t="b">
        <f t="shared" si="18"/>
        <v>0</v>
      </c>
      <c r="AS167" s="136">
        <f t="shared" si="19"/>
        <v>0</v>
      </c>
      <c r="AT167" s="24">
        <f t="shared" si="20"/>
        <v>0</v>
      </c>
      <c r="AU167"/>
      <c r="AV167">
        <f t="shared" si="21"/>
        <v>0</v>
      </c>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row>
    <row r="168" spans="1:90" ht="15" customHeight="1">
      <c r="A168" s="93"/>
      <c r="B168" s="24"/>
      <c r="C168" s="98" t="s">
        <v>173</v>
      </c>
      <c r="D168" s="262"/>
      <c r="E168" s="263"/>
      <c r="F168" s="263"/>
      <c r="G168" s="263"/>
      <c r="H168" s="263"/>
      <c r="I168" s="263"/>
      <c r="J168" s="263"/>
      <c r="K168" s="263"/>
      <c r="L168" s="264"/>
      <c r="M168" s="218"/>
      <c r="N168" s="258"/>
      <c r="O168" s="258"/>
      <c r="P168" s="258"/>
      <c r="Q168" s="258"/>
      <c r="R168" s="219"/>
      <c r="S168" s="218"/>
      <c r="T168" s="258"/>
      <c r="U168" s="258"/>
      <c r="V168" s="258"/>
      <c r="W168" s="258"/>
      <c r="X168" s="219"/>
      <c r="Y168" s="218"/>
      <c r="Z168" s="258"/>
      <c r="AA168" s="258"/>
      <c r="AB168" s="258"/>
      <c r="AC168" s="258"/>
      <c r="AD168" s="219"/>
      <c r="AG168"/>
      <c r="AH168"/>
      <c r="AI168"/>
      <c r="AJ168">
        <f t="shared" si="11"/>
        <v>0</v>
      </c>
      <c r="AK168">
        <f t="shared" si="12"/>
        <v>27</v>
      </c>
      <c r="AL168"/>
      <c r="AM168" s="136" t="b">
        <f t="shared" si="13"/>
        <v>0</v>
      </c>
      <c r="AN168" s="136">
        <f t="shared" si="14"/>
        <v>0</v>
      </c>
      <c r="AO168" s="136" t="str">
        <f t="shared" si="15"/>
        <v/>
      </c>
      <c r="AP168" s="136" t="b">
        <f t="shared" si="16"/>
        <v>0</v>
      </c>
      <c r="AQ168" s="136">
        <f t="shared" si="17"/>
        <v>0</v>
      </c>
      <c r="AR168" s="136" t="b">
        <f t="shared" si="18"/>
        <v>0</v>
      </c>
      <c r="AS168" s="136">
        <f t="shared" si="19"/>
        <v>0</v>
      </c>
      <c r="AT168" s="24">
        <f t="shared" si="20"/>
        <v>0</v>
      </c>
      <c r="AU168"/>
      <c r="AV168">
        <f t="shared" si="21"/>
        <v>0</v>
      </c>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row>
    <row r="169" spans="1:90" ht="15" customHeight="1">
      <c r="A169" s="93"/>
      <c r="B169" s="24"/>
      <c r="C169" s="98" t="s">
        <v>174</v>
      </c>
      <c r="D169" s="262"/>
      <c r="E169" s="263"/>
      <c r="F169" s="263"/>
      <c r="G169" s="263"/>
      <c r="H169" s="263"/>
      <c r="I169" s="263"/>
      <c r="J169" s="263"/>
      <c r="K169" s="263"/>
      <c r="L169" s="264"/>
      <c r="M169" s="218"/>
      <c r="N169" s="258"/>
      <c r="O169" s="258"/>
      <c r="P169" s="258"/>
      <c r="Q169" s="258"/>
      <c r="R169" s="219"/>
      <c r="S169" s="218"/>
      <c r="T169" s="258"/>
      <c r="U169" s="258"/>
      <c r="V169" s="258"/>
      <c r="W169" s="258"/>
      <c r="X169" s="219"/>
      <c r="Y169" s="218"/>
      <c r="Z169" s="258"/>
      <c r="AA169" s="258"/>
      <c r="AB169" s="258"/>
      <c r="AC169" s="258"/>
      <c r="AD169" s="219"/>
      <c r="AG169"/>
      <c r="AH169"/>
      <c r="AI169"/>
      <c r="AJ169">
        <f t="shared" si="11"/>
        <v>0</v>
      </c>
      <c r="AK169">
        <f t="shared" si="12"/>
        <v>27</v>
      </c>
      <c r="AL169"/>
      <c r="AM169" s="136" t="b">
        <f t="shared" si="13"/>
        <v>0</v>
      </c>
      <c r="AN169" s="136">
        <f t="shared" si="14"/>
        <v>0</v>
      </c>
      <c r="AO169" s="136" t="str">
        <f t="shared" si="15"/>
        <v/>
      </c>
      <c r="AP169" s="136" t="b">
        <f t="shared" si="16"/>
        <v>0</v>
      </c>
      <c r="AQ169" s="136">
        <f t="shared" si="17"/>
        <v>0</v>
      </c>
      <c r="AR169" s="136" t="b">
        <f t="shared" si="18"/>
        <v>0</v>
      </c>
      <c r="AS169" s="136">
        <f t="shared" si="19"/>
        <v>0</v>
      </c>
      <c r="AT169" s="24">
        <f t="shared" si="20"/>
        <v>0</v>
      </c>
      <c r="AU169"/>
      <c r="AV169">
        <f t="shared" si="21"/>
        <v>0</v>
      </c>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row>
    <row r="170" spans="1:90" ht="15" customHeight="1">
      <c r="A170" s="93"/>
      <c r="B170" s="24"/>
      <c r="C170" s="98" t="s">
        <v>175</v>
      </c>
      <c r="D170" s="262"/>
      <c r="E170" s="263"/>
      <c r="F170" s="263"/>
      <c r="G170" s="263"/>
      <c r="H170" s="263"/>
      <c r="I170" s="263"/>
      <c r="J170" s="263"/>
      <c r="K170" s="263"/>
      <c r="L170" s="264"/>
      <c r="M170" s="218"/>
      <c r="N170" s="258"/>
      <c r="O170" s="258"/>
      <c r="P170" s="258"/>
      <c r="Q170" s="258"/>
      <c r="R170" s="219"/>
      <c r="S170" s="218"/>
      <c r="T170" s="258"/>
      <c r="U170" s="258"/>
      <c r="V170" s="258"/>
      <c r="W170" s="258"/>
      <c r="X170" s="219"/>
      <c r="Y170" s="218"/>
      <c r="Z170" s="258"/>
      <c r="AA170" s="258"/>
      <c r="AB170" s="258"/>
      <c r="AC170" s="258"/>
      <c r="AD170" s="219"/>
      <c r="AG170"/>
      <c r="AH170"/>
      <c r="AI170"/>
      <c r="AJ170">
        <f t="shared" si="11"/>
        <v>0</v>
      </c>
      <c r="AK170">
        <f t="shared" si="12"/>
        <v>27</v>
      </c>
      <c r="AL170"/>
      <c r="AM170" s="136" t="b">
        <f t="shared" si="13"/>
        <v>0</v>
      </c>
      <c r="AN170" s="136">
        <f t="shared" si="14"/>
        <v>0</v>
      </c>
      <c r="AO170" s="136" t="str">
        <f t="shared" si="15"/>
        <v/>
      </c>
      <c r="AP170" s="136" t="b">
        <f t="shared" si="16"/>
        <v>0</v>
      </c>
      <c r="AQ170" s="136">
        <f t="shared" si="17"/>
        <v>0</v>
      </c>
      <c r="AR170" s="136" t="b">
        <f t="shared" si="18"/>
        <v>0</v>
      </c>
      <c r="AS170" s="136">
        <f t="shared" si="19"/>
        <v>0</v>
      </c>
      <c r="AT170" s="24">
        <f t="shared" si="20"/>
        <v>0</v>
      </c>
      <c r="AU170"/>
      <c r="AV170">
        <f t="shared" si="21"/>
        <v>0</v>
      </c>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c r="CJ170"/>
      <c r="CK170"/>
      <c r="CL170"/>
    </row>
    <row r="171" spans="1:90" ht="15" customHeight="1">
      <c r="A171" s="93"/>
      <c r="B171" s="24"/>
      <c r="C171" s="98" t="s">
        <v>176</v>
      </c>
      <c r="D171" s="262"/>
      <c r="E171" s="263"/>
      <c r="F171" s="263"/>
      <c r="G171" s="263"/>
      <c r="H171" s="263"/>
      <c r="I171" s="263"/>
      <c r="J171" s="263"/>
      <c r="K171" s="263"/>
      <c r="L171" s="264"/>
      <c r="M171" s="218"/>
      <c r="N171" s="258"/>
      <c r="O171" s="258"/>
      <c r="P171" s="258"/>
      <c r="Q171" s="258"/>
      <c r="R171" s="219"/>
      <c r="S171" s="218"/>
      <c r="T171" s="258"/>
      <c r="U171" s="258"/>
      <c r="V171" s="258"/>
      <c r="W171" s="258"/>
      <c r="X171" s="219"/>
      <c r="Y171" s="218"/>
      <c r="Z171" s="258"/>
      <c r="AA171" s="258"/>
      <c r="AB171" s="258"/>
      <c r="AC171" s="258"/>
      <c r="AD171" s="219"/>
      <c r="AG171"/>
      <c r="AH171"/>
      <c r="AI171"/>
      <c r="AJ171">
        <f t="shared" si="11"/>
        <v>0</v>
      </c>
      <c r="AK171">
        <f t="shared" si="12"/>
        <v>27</v>
      </c>
      <c r="AL171"/>
      <c r="AM171" s="136" t="b">
        <f t="shared" si="13"/>
        <v>0</v>
      </c>
      <c r="AN171" s="136">
        <f t="shared" si="14"/>
        <v>0</v>
      </c>
      <c r="AO171" s="136" t="str">
        <f t="shared" si="15"/>
        <v/>
      </c>
      <c r="AP171" s="136" t="b">
        <f t="shared" si="16"/>
        <v>0</v>
      </c>
      <c r="AQ171" s="136">
        <f t="shared" si="17"/>
        <v>0</v>
      </c>
      <c r="AR171" s="136" t="b">
        <f t="shared" si="18"/>
        <v>0</v>
      </c>
      <c r="AS171" s="136">
        <f t="shared" si="19"/>
        <v>0</v>
      </c>
      <c r="AT171" s="24">
        <f t="shared" si="20"/>
        <v>0</v>
      </c>
      <c r="AU171"/>
      <c r="AV171">
        <f t="shared" si="21"/>
        <v>0</v>
      </c>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c r="CJ171"/>
      <c r="CK171"/>
      <c r="CL171"/>
    </row>
    <row r="172" spans="1:90" ht="15" customHeight="1">
      <c r="A172" s="93"/>
      <c r="B172" s="24"/>
      <c r="C172" s="98" t="s">
        <v>177</v>
      </c>
      <c r="D172" s="262"/>
      <c r="E172" s="263"/>
      <c r="F172" s="263"/>
      <c r="G172" s="263"/>
      <c r="H172" s="263"/>
      <c r="I172" s="263"/>
      <c r="J172" s="263"/>
      <c r="K172" s="263"/>
      <c r="L172" s="264"/>
      <c r="M172" s="218"/>
      <c r="N172" s="258"/>
      <c r="O172" s="258"/>
      <c r="P172" s="258"/>
      <c r="Q172" s="258"/>
      <c r="R172" s="219"/>
      <c r="S172" s="218"/>
      <c r="T172" s="258"/>
      <c r="U172" s="258"/>
      <c r="V172" s="258"/>
      <c r="W172" s="258"/>
      <c r="X172" s="219"/>
      <c r="Y172" s="218"/>
      <c r="Z172" s="258"/>
      <c r="AA172" s="258"/>
      <c r="AB172" s="258"/>
      <c r="AC172" s="258"/>
      <c r="AD172" s="219"/>
      <c r="AG172"/>
      <c r="AH172"/>
      <c r="AI172"/>
      <c r="AJ172">
        <f t="shared" si="11"/>
        <v>0</v>
      </c>
      <c r="AK172">
        <f t="shared" si="12"/>
        <v>27</v>
      </c>
      <c r="AL172"/>
      <c r="AM172" s="136" t="b">
        <f t="shared" si="13"/>
        <v>0</v>
      </c>
      <c r="AN172" s="136">
        <f t="shared" si="14"/>
        <v>0</v>
      </c>
      <c r="AO172" s="136" t="str">
        <f t="shared" si="15"/>
        <v/>
      </c>
      <c r="AP172" s="136" t="b">
        <f t="shared" si="16"/>
        <v>0</v>
      </c>
      <c r="AQ172" s="136">
        <f t="shared" si="17"/>
        <v>0</v>
      </c>
      <c r="AR172" s="136" t="b">
        <f t="shared" si="18"/>
        <v>0</v>
      </c>
      <c r="AS172" s="136">
        <f t="shared" si="19"/>
        <v>0</v>
      </c>
      <c r="AT172" s="24">
        <f t="shared" si="20"/>
        <v>0</v>
      </c>
      <c r="AU172"/>
      <c r="AV172">
        <f t="shared" si="21"/>
        <v>0</v>
      </c>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c r="CJ172"/>
      <c r="CK172"/>
      <c r="CL172"/>
    </row>
    <row r="173" spans="1:90" ht="15" customHeight="1">
      <c r="A173" s="93"/>
      <c r="B173" s="24"/>
      <c r="C173" s="98" t="s">
        <v>178</v>
      </c>
      <c r="D173" s="262"/>
      <c r="E173" s="263"/>
      <c r="F173" s="263"/>
      <c r="G173" s="263"/>
      <c r="H173" s="263"/>
      <c r="I173" s="263"/>
      <c r="J173" s="263"/>
      <c r="K173" s="263"/>
      <c r="L173" s="264"/>
      <c r="M173" s="218"/>
      <c r="N173" s="258"/>
      <c r="O173" s="258"/>
      <c r="P173" s="258"/>
      <c r="Q173" s="258"/>
      <c r="R173" s="219"/>
      <c r="S173" s="218"/>
      <c r="T173" s="258"/>
      <c r="U173" s="258"/>
      <c r="V173" s="258"/>
      <c r="W173" s="258"/>
      <c r="X173" s="219"/>
      <c r="Y173" s="218"/>
      <c r="Z173" s="258"/>
      <c r="AA173" s="258"/>
      <c r="AB173" s="258"/>
      <c r="AC173" s="258"/>
      <c r="AD173" s="219"/>
      <c r="AG173"/>
      <c r="AH173"/>
      <c r="AI173"/>
      <c r="AJ173">
        <f t="shared" si="11"/>
        <v>0</v>
      </c>
      <c r="AK173">
        <f t="shared" si="12"/>
        <v>27</v>
      </c>
      <c r="AL173"/>
      <c r="AM173" s="136" t="b">
        <f t="shared" si="13"/>
        <v>0</v>
      </c>
      <c r="AN173" s="136">
        <f t="shared" si="14"/>
        <v>0</v>
      </c>
      <c r="AO173" s="136" t="str">
        <f t="shared" si="15"/>
        <v/>
      </c>
      <c r="AP173" s="136" t="b">
        <f t="shared" si="16"/>
        <v>0</v>
      </c>
      <c r="AQ173" s="136">
        <f t="shared" si="17"/>
        <v>0</v>
      </c>
      <c r="AR173" s="136" t="b">
        <f t="shared" si="18"/>
        <v>0</v>
      </c>
      <c r="AS173" s="136">
        <f t="shared" si="19"/>
        <v>0</v>
      </c>
      <c r="AT173" s="24">
        <f t="shared" si="20"/>
        <v>0</v>
      </c>
      <c r="AU173"/>
      <c r="AV173">
        <f t="shared" si="21"/>
        <v>0</v>
      </c>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row>
    <row r="174" spans="1:90" ht="15" customHeight="1">
      <c r="A174" s="93"/>
      <c r="B174" s="24"/>
      <c r="C174" s="98" t="s">
        <v>179</v>
      </c>
      <c r="D174" s="262"/>
      <c r="E174" s="263"/>
      <c r="F174" s="263"/>
      <c r="G174" s="263"/>
      <c r="H174" s="263"/>
      <c r="I174" s="263"/>
      <c r="J174" s="263"/>
      <c r="K174" s="263"/>
      <c r="L174" s="264"/>
      <c r="M174" s="218"/>
      <c r="N174" s="258"/>
      <c r="O174" s="258"/>
      <c r="P174" s="258"/>
      <c r="Q174" s="258"/>
      <c r="R174" s="219"/>
      <c r="S174" s="218"/>
      <c r="T174" s="258"/>
      <c r="U174" s="258"/>
      <c r="V174" s="258"/>
      <c r="W174" s="258"/>
      <c r="X174" s="219"/>
      <c r="Y174" s="218"/>
      <c r="Z174" s="258"/>
      <c r="AA174" s="258"/>
      <c r="AB174" s="258"/>
      <c r="AC174" s="258"/>
      <c r="AD174" s="219"/>
      <c r="AG174"/>
      <c r="AH174"/>
      <c r="AI174"/>
      <c r="AJ174">
        <f t="shared" si="11"/>
        <v>0</v>
      </c>
      <c r="AK174">
        <f t="shared" si="12"/>
        <v>27</v>
      </c>
      <c r="AL174"/>
      <c r="AM174" s="136" t="b">
        <f t="shared" si="13"/>
        <v>0</v>
      </c>
      <c r="AN174" s="136">
        <f t="shared" si="14"/>
        <v>0</v>
      </c>
      <c r="AO174" s="136" t="str">
        <f t="shared" si="15"/>
        <v/>
      </c>
      <c r="AP174" s="136" t="b">
        <f t="shared" si="16"/>
        <v>0</v>
      </c>
      <c r="AQ174" s="136">
        <f t="shared" si="17"/>
        <v>0</v>
      </c>
      <c r="AR174" s="136" t="b">
        <f t="shared" si="18"/>
        <v>0</v>
      </c>
      <c r="AS174" s="136">
        <f t="shared" si="19"/>
        <v>0</v>
      </c>
      <c r="AT174" s="24">
        <f t="shared" si="20"/>
        <v>0</v>
      </c>
      <c r="AU174"/>
      <c r="AV174">
        <f t="shared" si="21"/>
        <v>0</v>
      </c>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row>
    <row r="175" spans="1:90" ht="15" customHeight="1">
      <c r="A175" s="93"/>
      <c r="B175" s="24"/>
      <c r="C175" s="98" t="s">
        <v>180</v>
      </c>
      <c r="D175" s="262"/>
      <c r="E175" s="263"/>
      <c r="F175" s="263"/>
      <c r="G175" s="263"/>
      <c r="H175" s="263"/>
      <c r="I175" s="263"/>
      <c r="J175" s="263"/>
      <c r="K175" s="263"/>
      <c r="L175" s="264"/>
      <c r="M175" s="218"/>
      <c r="N175" s="258"/>
      <c r="O175" s="258"/>
      <c r="P175" s="258"/>
      <c r="Q175" s="258"/>
      <c r="R175" s="219"/>
      <c r="S175" s="218"/>
      <c r="T175" s="258"/>
      <c r="U175" s="258"/>
      <c r="V175" s="258"/>
      <c r="W175" s="258"/>
      <c r="X175" s="219"/>
      <c r="Y175" s="218"/>
      <c r="Z175" s="258"/>
      <c r="AA175" s="258"/>
      <c r="AB175" s="258"/>
      <c r="AC175" s="258"/>
      <c r="AD175" s="219"/>
      <c r="AG175"/>
      <c r="AH175"/>
      <c r="AI175"/>
      <c r="AJ175">
        <f t="shared" si="11"/>
        <v>0</v>
      </c>
      <c r="AK175">
        <f t="shared" si="12"/>
        <v>27</v>
      </c>
      <c r="AL175"/>
      <c r="AM175" s="136" t="b">
        <f t="shared" si="13"/>
        <v>0</v>
      </c>
      <c r="AN175" s="136">
        <f t="shared" si="14"/>
        <v>0</v>
      </c>
      <c r="AO175" s="136" t="str">
        <f t="shared" si="15"/>
        <v/>
      </c>
      <c r="AP175" s="136" t="b">
        <f t="shared" si="16"/>
        <v>0</v>
      </c>
      <c r="AQ175" s="136">
        <f t="shared" si="17"/>
        <v>0</v>
      </c>
      <c r="AR175" s="136" t="b">
        <f t="shared" si="18"/>
        <v>0</v>
      </c>
      <c r="AS175" s="136">
        <f t="shared" si="19"/>
        <v>0</v>
      </c>
      <c r="AT175" s="24">
        <f t="shared" si="20"/>
        <v>0</v>
      </c>
      <c r="AU175"/>
      <c r="AV175">
        <f t="shared" si="21"/>
        <v>0</v>
      </c>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c r="CJ175"/>
      <c r="CK175"/>
      <c r="CL175"/>
    </row>
    <row r="176" spans="1:90" ht="15" customHeight="1">
      <c r="A176" s="93"/>
      <c r="B176" s="24"/>
      <c r="C176" s="98" t="s">
        <v>181</v>
      </c>
      <c r="D176" s="262"/>
      <c r="E176" s="263"/>
      <c r="F176" s="263"/>
      <c r="G176" s="263"/>
      <c r="H176" s="263"/>
      <c r="I176" s="263"/>
      <c r="J176" s="263"/>
      <c r="K176" s="263"/>
      <c r="L176" s="264"/>
      <c r="M176" s="218"/>
      <c r="N176" s="258"/>
      <c r="O176" s="258"/>
      <c r="P176" s="258"/>
      <c r="Q176" s="258"/>
      <c r="R176" s="219"/>
      <c r="S176" s="218"/>
      <c r="T176" s="258"/>
      <c r="U176" s="258"/>
      <c r="V176" s="258"/>
      <c r="W176" s="258"/>
      <c r="X176" s="219"/>
      <c r="Y176" s="218"/>
      <c r="Z176" s="258"/>
      <c r="AA176" s="258"/>
      <c r="AB176" s="258"/>
      <c r="AC176" s="258"/>
      <c r="AD176" s="219"/>
      <c r="AG176"/>
      <c r="AH176"/>
      <c r="AI176"/>
      <c r="AJ176">
        <f t="shared" si="11"/>
        <v>0</v>
      </c>
      <c r="AK176">
        <f t="shared" si="12"/>
        <v>27</v>
      </c>
      <c r="AL176"/>
      <c r="AM176" s="136" t="b">
        <f t="shared" si="13"/>
        <v>0</v>
      </c>
      <c r="AN176" s="136">
        <f t="shared" si="14"/>
        <v>0</v>
      </c>
      <c r="AO176" s="136" t="str">
        <f t="shared" si="15"/>
        <v/>
      </c>
      <c r="AP176" s="136" t="b">
        <f t="shared" si="16"/>
        <v>0</v>
      </c>
      <c r="AQ176" s="136">
        <f t="shared" si="17"/>
        <v>0</v>
      </c>
      <c r="AR176" s="136" t="b">
        <f t="shared" si="18"/>
        <v>0</v>
      </c>
      <c r="AS176" s="136">
        <f t="shared" si="19"/>
        <v>0</v>
      </c>
      <c r="AT176" s="24">
        <f t="shared" si="20"/>
        <v>0</v>
      </c>
      <c r="AU176"/>
      <c r="AV176">
        <f t="shared" si="21"/>
        <v>0</v>
      </c>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c r="CJ176"/>
      <c r="CK176"/>
      <c r="CL176"/>
    </row>
    <row r="177" spans="1:90" ht="15" customHeight="1">
      <c r="A177" s="93"/>
      <c r="B177" s="24"/>
      <c r="C177" s="98" t="s">
        <v>182</v>
      </c>
      <c r="D177" s="262"/>
      <c r="E177" s="263"/>
      <c r="F177" s="263"/>
      <c r="G177" s="263"/>
      <c r="H177" s="263"/>
      <c r="I177" s="263"/>
      <c r="J177" s="263"/>
      <c r="K177" s="263"/>
      <c r="L177" s="264"/>
      <c r="M177" s="218"/>
      <c r="N177" s="258"/>
      <c r="O177" s="258"/>
      <c r="P177" s="258"/>
      <c r="Q177" s="258"/>
      <c r="R177" s="219"/>
      <c r="S177" s="218"/>
      <c r="T177" s="258"/>
      <c r="U177" s="258"/>
      <c r="V177" s="258"/>
      <c r="W177" s="258"/>
      <c r="X177" s="219"/>
      <c r="Y177" s="218"/>
      <c r="Z177" s="258"/>
      <c r="AA177" s="258"/>
      <c r="AB177" s="258"/>
      <c r="AC177" s="258"/>
      <c r="AD177" s="219"/>
      <c r="AG177"/>
      <c r="AH177"/>
      <c r="AI177"/>
      <c r="AJ177">
        <f t="shared" si="11"/>
        <v>0</v>
      </c>
      <c r="AK177">
        <f t="shared" si="12"/>
        <v>27</v>
      </c>
      <c r="AL177"/>
      <c r="AM177" s="136" t="b">
        <f t="shared" si="13"/>
        <v>0</v>
      </c>
      <c r="AN177" s="136">
        <f t="shared" si="14"/>
        <v>0</v>
      </c>
      <c r="AO177" s="136" t="str">
        <f t="shared" si="15"/>
        <v/>
      </c>
      <c r="AP177" s="136" t="b">
        <f t="shared" si="16"/>
        <v>0</v>
      </c>
      <c r="AQ177" s="136">
        <f t="shared" si="17"/>
        <v>0</v>
      </c>
      <c r="AR177" s="136" t="b">
        <f t="shared" si="18"/>
        <v>0</v>
      </c>
      <c r="AS177" s="136">
        <f t="shared" si="19"/>
        <v>0</v>
      </c>
      <c r="AT177" s="24">
        <f t="shared" si="20"/>
        <v>0</v>
      </c>
      <c r="AU177"/>
      <c r="AV177">
        <f t="shared" si="21"/>
        <v>0</v>
      </c>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row>
    <row r="178" spans="1:90" ht="15" customHeight="1">
      <c r="A178" s="93"/>
      <c r="B178" s="24"/>
      <c r="C178" s="98" t="s">
        <v>183</v>
      </c>
      <c r="D178" s="262"/>
      <c r="E178" s="263"/>
      <c r="F178" s="263"/>
      <c r="G178" s="263"/>
      <c r="H178" s="263"/>
      <c r="I178" s="263"/>
      <c r="J178" s="263"/>
      <c r="K178" s="263"/>
      <c r="L178" s="264"/>
      <c r="M178" s="218"/>
      <c r="N178" s="258"/>
      <c r="O178" s="258"/>
      <c r="P178" s="258"/>
      <c r="Q178" s="258"/>
      <c r="R178" s="219"/>
      <c r="S178" s="218"/>
      <c r="T178" s="258"/>
      <c r="U178" s="258"/>
      <c r="V178" s="258"/>
      <c r="W178" s="258"/>
      <c r="X178" s="219"/>
      <c r="Y178" s="218"/>
      <c r="Z178" s="258"/>
      <c r="AA178" s="258"/>
      <c r="AB178" s="258"/>
      <c r="AC178" s="258"/>
      <c r="AD178" s="219"/>
      <c r="AG178"/>
      <c r="AH178"/>
      <c r="AI178"/>
      <c r="AJ178">
        <f t="shared" si="11"/>
        <v>0</v>
      </c>
      <c r="AK178">
        <f t="shared" si="12"/>
        <v>27</v>
      </c>
      <c r="AL178"/>
      <c r="AM178" s="136" t="b">
        <f t="shared" si="13"/>
        <v>0</v>
      </c>
      <c r="AN178" s="136">
        <f t="shared" si="14"/>
        <v>0</v>
      </c>
      <c r="AO178" s="136" t="str">
        <f t="shared" si="15"/>
        <v/>
      </c>
      <c r="AP178" s="136" t="b">
        <f t="shared" si="16"/>
        <v>0</v>
      </c>
      <c r="AQ178" s="136">
        <f t="shared" si="17"/>
        <v>0</v>
      </c>
      <c r="AR178" s="136" t="b">
        <f t="shared" si="18"/>
        <v>0</v>
      </c>
      <c r="AS178" s="136">
        <f t="shared" si="19"/>
        <v>0</v>
      </c>
      <c r="AT178" s="24">
        <f t="shared" si="20"/>
        <v>0</v>
      </c>
      <c r="AU178"/>
      <c r="AV178">
        <f t="shared" si="21"/>
        <v>0</v>
      </c>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row>
    <row r="179" spans="1:90" ht="15" customHeight="1">
      <c r="A179" s="93"/>
      <c r="B179" s="24"/>
      <c r="C179" s="98" t="s">
        <v>184</v>
      </c>
      <c r="D179" s="262"/>
      <c r="E179" s="263"/>
      <c r="F179" s="263"/>
      <c r="G179" s="263"/>
      <c r="H179" s="263"/>
      <c r="I179" s="263"/>
      <c r="J179" s="263"/>
      <c r="K179" s="263"/>
      <c r="L179" s="264"/>
      <c r="M179" s="218"/>
      <c r="N179" s="258"/>
      <c r="O179" s="258"/>
      <c r="P179" s="258"/>
      <c r="Q179" s="258"/>
      <c r="R179" s="219"/>
      <c r="S179" s="218"/>
      <c r="T179" s="258"/>
      <c r="U179" s="258"/>
      <c r="V179" s="258"/>
      <c r="W179" s="258"/>
      <c r="X179" s="219"/>
      <c r="Y179" s="218"/>
      <c r="Z179" s="258"/>
      <c r="AA179" s="258"/>
      <c r="AB179" s="258"/>
      <c r="AC179" s="258"/>
      <c r="AD179" s="219"/>
      <c r="AG179"/>
      <c r="AH179"/>
      <c r="AI179"/>
      <c r="AJ179">
        <f t="shared" si="11"/>
        <v>0</v>
      </c>
      <c r="AK179">
        <f t="shared" si="12"/>
        <v>27</v>
      </c>
      <c r="AL179"/>
      <c r="AM179" s="136" t="b">
        <f t="shared" si="13"/>
        <v>0</v>
      </c>
      <c r="AN179" s="136">
        <f t="shared" si="14"/>
        <v>0</v>
      </c>
      <c r="AO179" s="136" t="str">
        <f t="shared" si="15"/>
        <v/>
      </c>
      <c r="AP179" s="136" t="b">
        <f t="shared" si="16"/>
        <v>0</v>
      </c>
      <c r="AQ179" s="136">
        <f t="shared" si="17"/>
        <v>0</v>
      </c>
      <c r="AR179" s="136" t="b">
        <f t="shared" si="18"/>
        <v>0</v>
      </c>
      <c r="AS179" s="136">
        <f t="shared" si="19"/>
        <v>0</v>
      </c>
      <c r="AT179" s="24">
        <f t="shared" si="20"/>
        <v>0</v>
      </c>
      <c r="AU179"/>
      <c r="AV179">
        <f t="shared" si="21"/>
        <v>0</v>
      </c>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row>
    <row r="180" spans="1:90" ht="15" customHeight="1">
      <c r="A180" s="93"/>
      <c r="B180" s="24"/>
      <c r="C180" s="98" t="s">
        <v>185</v>
      </c>
      <c r="D180" s="262"/>
      <c r="E180" s="263"/>
      <c r="F180" s="263"/>
      <c r="G180" s="263"/>
      <c r="H180" s="263"/>
      <c r="I180" s="263"/>
      <c r="J180" s="263"/>
      <c r="K180" s="263"/>
      <c r="L180" s="264"/>
      <c r="M180" s="218"/>
      <c r="N180" s="258"/>
      <c r="O180" s="258"/>
      <c r="P180" s="258"/>
      <c r="Q180" s="258"/>
      <c r="R180" s="219"/>
      <c r="S180" s="218"/>
      <c r="T180" s="258"/>
      <c r="U180" s="258"/>
      <c r="V180" s="258"/>
      <c r="W180" s="258"/>
      <c r="X180" s="219"/>
      <c r="Y180" s="218"/>
      <c r="Z180" s="258"/>
      <c r="AA180" s="258"/>
      <c r="AB180" s="258"/>
      <c r="AC180" s="258"/>
      <c r="AD180" s="219"/>
      <c r="AG180"/>
      <c r="AH180"/>
      <c r="AI180"/>
      <c r="AJ180">
        <f t="shared" si="11"/>
        <v>0</v>
      </c>
      <c r="AK180">
        <f t="shared" si="12"/>
        <v>27</v>
      </c>
      <c r="AL180"/>
      <c r="AM180" s="136" t="b">
        <f t="shared" si="13"/>
        <v>0</v>
      </c>
      <c r="AN180" s="136">
        <f t="shared" si="14"/>
        <v>0</v>
      </c>
      <c r="AO180" s="136" t="str">
        <f t="shared" si="15"/>
        <v/>
      </c>
      <c r="AP180" s="136" t="b">
        <f t="shared" si="16"/>
        <v>0</v>
      </c>
      <c r="AQ180" s="136">
        <f t="shared" si="17"/>
        <v>0</v>
      </c>
      <c r="AR180" s="136" t="b">
        <f t="shared" si="18"/>
        <v>0</v>
      </c>
      <c r="AS180" s="136">
        <f t="shared" si="19"/>
        <v>0</v>
      </c>
      <c r="AT180" s="24">
        <f t="shared" si="20"/>
        <v>0</v>
      </c>
      <c r="AU180"/>
      <c r="AV180">
        <f t="shared" si="21"/>
        <v>0</v>
      </c>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row>
    <row r="181" spans="1:90" ht="15" customHeight="1">
      <c r="A181" s="93"/>
      <c r="B181" s="24"/>
      <c r="C181" s="98" t="s">
        <v>186</v>
      </c>
      <c r="D181" s="262"/>
      <c r="E181" s="263"/>
      <c r="F181" s="263"/>
      <c r="G181" s="263"/>
      <c r="H181" s="263"/>
      <c r="I181" s="263"/>
      <c r="J181" s="263"/>
      <c r="K181" s="263"/>
      <c r="L181" s="264"/>
      <c r="M181" s="218"/>
      <c r="N181" s="258"/>
      <c r="O181" s="258"/>
      <c r="P181" s="258"/>
      <c r="Q181" s="258"/>
      <c r="R181" s="219"/>
      <c r="S181" s="218"/>
      <c r="T181" s="258"/>
      <c r="U181" s="258"/>
      <c r="V181" s="258"/>
      <c r="W181" s="258"/>
      <c r="X181" s="219"/>
      <c r="Y181" s="218"/>
      <c r="Z181" s="258"/>
      <c r="AA181" s="258"/>
      <c r="AB181" s="258"/>
      <c r="AC181" s="258"/>
      <c r="AD181" s="219"/>
      <c r="AG181"/>
      <c r="AH181"/>
      <c r="AI181"/>
      <c r="AJ181">
        <f t="shared" si="11"/>
        <v>0</v>
      </c>
      <c r="AK181">
        <f t="shared" si="12"/>
        <v>27</v>
      </c>
      <c r="AL181"/>
      <c r="AM181" s="136" t="b">
        <f t="shared" si="13"/>
        <v>0</v>
      </c>
      <c r="AN181" s="136">
        <f t="shared" si="14"/>
        <v>0</v>
      </c>
      <c r="AO181" s="136" t="str">
        <f t="shared" si="15"/>
        <v/>
      </c>
      <c r="AP181" s="136" t="b">
        <f t="shared" si="16"/>
        <v>0</v>
      </c>
      <c r="AQ181" s="136">
        <f t="shared" si="17"/>
        <v>0</v>
      </c>
      <c r="AR181" s="136" t="b">
        <f t="shared" si="18"/>
        <v>0</v>
      </c>
      <c r="AS181" s="136">
        <f t="shared" si="19"/>
        <v>0</v>
      </c>
      <c r="AT181" s="24">
        <f t="shared" si="20"/>
        <v>0</v>
      </c>
      <c r="AU181"/>
      <c r="AV181">
        <f t="shared" si="21"/>
        <v>0</v>
      </c>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row>
    <row r="182" spans="1:90" ht="15" customHeight="1">
      <c r="A182" s="93"/>
      <c r="B182" s="24"/>
      <c r="C182" s="98" t="s">
        <v>187</v>
      </c>
      <c r="D182" s="262"/>
      <c r="E182" s="263"/>
      <c r="F182" s="263"/>
      <c r="G182" s="263"/>
      <c r="H182" s="263"/>
      <c r="I182" s="263"/>
      <c r="J182" s="263"/>
      <c r="K182" s="263"/>
      <c r="L182" s="264"/>
      <c r="M182" s="218"/>
      <c r="N182" s="258"/>
      <c r="O182" s="258"/>
      <c r="P182" s="258"/>
      <c r="Q182" s="258"/>
      <c r="R182" s="219"/>
      <c r="S182" s="218"/>
      <c r="T182" s="258"/>
      <c r="U182" s="258"/>
      <c r="V182" s="258"/>
      <c r="W182" s="258"/>
      <c r="X182" s="219"/>
      <c r="Y182" s="218"/>
      <c r="Z182" s="258"/>
      <c r="AA182" s="258"/>
      <c r="AB182" s="258"/>
      <c r="AC182" s="258"/>
      <c r="AD182" s="219"/>
      <c r="AG182"/>
      <c r="AH182"/>
      <c r="AI182"/>
      <c r="AJ182">
        <f t="shared" si="11"/>
        <v>0</v>
      </c>
      <c r="AK182">
        <f t="shared" si="12"/>
        <v>27</v>
      </c>
      <c r="AL182"/>
      <c r="AM182" s="136" t="b">
        <f t="shared" si="13"/>
        <v>0</v>
      </c>
      <c r="AN182" s="136">
        <f t="shared" si="14"/>
        <v>0</v>
      </c>
      <c r="AO182" s="136" t="str">
        <f t="shared" si="15"/>
        <v/>
      </c>
      <c r="AP182" s="136" t="b">
        <f t="shared" si="16"/>
        <v>0</v>
      </c>
      <c r="AQ182" s="136">
        <f t="shared" si="17"/>
        <v>0</v>
      </c>
      <c r="AR182" s="136" t="b">
        <f t="shared" si="18"/>
        <v>0</v>
      </c>
      <c r="AS182" s="136">
        <f t="shared" si="19"/>
        <v>0</v>
      </c>
      <c r="AT182" s="24">
        <f t="shared" si="20"/>
        <v>0</v>
      </c>
      <c r="AU182"/>
      <c r="AV182">
        <f t="shared" si="21"/>
        <v>0</v>
      </c>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row>
    <row r="183" spans="1:90" ht="15" customHeight="1">
      <c r="A183" s="93"/>
      <c r="B183" s="24"/>
      <c r="C183" s="98" t="s">
        <v>188</v>
      </c>
      <c r="D183" s="262"/>
      <c r="E183" s="263"/>
      <c r="F183" s="263"/>
      <c r="G183" s="263"/>
      <c r="H183" s="263"/>
      <c r="I183" s="263"/>
      <c r="J183" s="263"/>
      <c r="K183" s="263"/>
      <c r="L183" s="264"/>
      <c r="M183" s="218"/>
      <c r="N183" s="258"/>
      <c r="O183" s="258"/>
      <c r="P183" s="258"/>
      <c r="Q183" s="258"/>
      <c r="R183" s="219"/>
      <c r="S183" s="218"/>
      <c r="T183" s="258"/>
      <c r="U183" s="258"/>
      <c r="V183" s="258"/>
      <c r="W183" s="258"/>
      <c r="X183" s="219"/>
      <c r="Y183" s="218"/>
      <c r="Z183" s="258"/>
      <c r="AA183" s="258"/>
      <c r="AB183" s="258"/>
      <c r="AC183" s="258"/>
      <c r="AD183" s="219"/>
      <c r="AG183"/>
      <c r="AH183"/>
      <c r="AI183"/>
      <c r="AJ183">
        <f t="shared" si="11"/>
        <v>0</v>
      </c>
      <c r="AK183">
        <f t="shared" si="12"/>
        <v>27</v>
      </c>
      <c r="AL183"/>
      <c r="AM183" s="136" t="b">
        <f t="shared" si="13"/>
        <v>0</v>
      </c>
      <c r="AN183" s="136">
        <f t="shared" si="14"/>
        <v>0</v>
      </c>
      <c r="AO183" s="136" t="str">
        <f t="shared" si="15"/>
        <v/>
      </c>
      <c r="AP183" s="136" t="b">
        <f t="shared" si="16"/>
        <v>0</v>
      </c>
      <c r="AQ183" s="136">
        <f t="shared" si="17"/>
        <v>0</v>
      </c>
      <c r="AR183" s="136" t="b">
        <f t="shared" si="18"/>
        <v>0</v>
      </c>
      <c r="AS183" s="136">
        <f t="shared" si="19"/>
        <v>0</v>
      </c>
      <c r="AT183" s="24">
        <f t="shared" si="20"/>
        <v>0</v>
      </c>
      <c r="AU183"/>
      <c r="AV183">
        <f t="shared" si="21"/>
        <v>0</v>
      </c>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row>
    <row r="184" spans="1:90" ht="15" customHeight="1">
      <c r="A184" s="93"/>
      <c r="B184" s="24"/>
      <c r="C184" s="98" t="s">
        <v>189</v>
      </c>
      <c r="D184" s="262"/>
      <c r="E184" s="263"/>
      <c r="F184" s="263"/>
      <c r="G184" s="263"/>
      <c r="H184" s="263"/>
      <c r="I184" s="263"/>
      <c r="J184" s="263"/>
      <c r="K184" s="263"/>
      <c r="L184" s="264"/>
      <c r="M184" s="218"/>
      <c r="N184" s="258"/>
      <c r="O184" s="258"/>
      <c r="P184" s="258"/>
      <c r="Q184" s="258"/>
      <c r="R184" s="219"/>
      <c r="S184" s="218"/>
      <c r="T184" s="258"/>
      <c r="U184" s="258"/>
      <c r="V184" s="258"/>
      <c r="W184" s="258"/>
      <c r="X184" s="219"/>
      <c r="Y184" s="218"/>
      <c r="Z184" s="258"/>
      <c r="AA184" s="258"/>
      <c r="AB184" s="258"/>
      <c r="AC184" s="258"/>
      <c r="AD184" s="219"/>
      <c r="AG184"/>
      <c r="AH184"/>
      <c r="AI184"/>
      <c r="AJ184">
        <f t="shared" si="11"/>
        <v>0</v>
      </c>
      <c r="AK184">
        <f t="shared" si="12"/>
        <v>27</v>
      </c>
      <c r="AL184"/>
      <c r="AM184" s="136" t="b">
        <f t="shared" si="13"/>
        <v>0</v>
      </c>
      <c r="AN184" s="136">
        <f t="shared" si="14"/>
        <v>0</v>
      </c>
      <c r="AO184" s="136" t="str">
        <f t="shared" si="15"/>
        <v/>
      </c>
      <c r="AP184" s="136" t="b">
        <f t="shared" si="16"/>
        <v>0</v>
      </c>
      <c r="AQ184" s="136">
        <f t="shared" si="17"/>
        <v>0</v>
      </c>
      <c r="AR184" s="136" t="b">
        <f t="shared" si="18"/>
        <v>0</v>
      </c>
      <c r="AS184" s="136">
        <f t="shared" si="19"/>
        <v>0</v>
      </c>
      <c r="AT184" s="24">
        <f t="shared" si="20"/>
        <v>0</v>
      </c>
      <c r="AU184"/>
      <c r="AV184">
        <f t="shared" si="21"/>
        <v>0</v>
      </c>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row>
    <row r="185" spans="1:90" ht="15" customHeight="1">
      <c r="A185" s="93"/>
      <c r="B185" s="24"/>
      <c r="C185" s="98" t="s">
        <v>190</v>
      </c>
      <c r="D185" s="262"/>
      <c r="E185" s="263"/>
      <c r="F185" s="263"/>
      <c r="G185" s="263"/>
      <c r="H185" s="263"/>
      <c r="I185" s="263"/>
      <c r="J185" s="263"/>
      <c r="K185" s="263"/>
      <c r="L185" s="264"/>
      <c r="M185" s="218"/>
      <c r="N185" s="258"/>
      <c r="O185" s="258"/>
      <c r="P185" s="258"/>
      <c r="Q185" s="258"/>
      <c r="R185" s="219"/>
      <c r="S185" s="218"/>
      <c r="T185" s="258"/>
      <c r="U185" s="258"/>
      <c r="V185" s="258"/>
      <c r="W185" s="258"/>
      <c r="X185" s="219"/>
      <c r="Y185" s="218"/>
      <c r="Z185" s="258"/>
      <c r="AA185" s="258"/>
      <c r="AB185" s="258"/>
      <c r="AC185" s="258"/>
      <c r="AD185" s="219"/>
      <c r="AG185"/>
      <c r="AH185"/>
      <c r="AI185"/>
      <c r="AJ185">
        <f t="shared" si="11"/>
        <v>0</v>
      </c>
      <c r="AK185">
        <f t="shared" si="12"/>
        <v>27</v>
      </c>
      <c r="AL185"/>
      <c r="AM185" s="136" t="b">
        <f t="shared" si="13"/>
        <v>0</v>
      </c>
      <c r="AN185" s="136">
        <f t="shared" si="14"/>
        <v>0</v>
      </c>
      <c r="AO185" s="136" t="str">
        <f t="shared" si="15"/>
        <v/>
      </c>
      <c r="AP185" s="136" t="b">
        <f t="shared" si="16"/>
        <v>0</v>
      </c>
      <c r="AQ185" s="136">
        <f t="shared" si="17"/>
        <v>0</v>
      </c>
      <c r="AR185" s="136" t="b">
        <f t="shared" si="18"/>
        <v>0</v>
      </c>
      <c r="AS185" s="136">
        <f t="shared" si="19"/>
        <v>0</v>
      </c>
      <c r="AT185" s="24">
        <f t="shared" si="20"/>
        <v>0</v>
      </c>
      <c r="AU185"/>
      <c r="AV185">
        <f t="shared" si="21"/>
        <v>0</v>
      </c>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row>
    <row r="186" spans="1:90" ht="15" customHeight="1">
      <c r="A186" s="93"/>
      <c r="B186" s="24"/>
      <c r="C186" s="99" t="s">
        <v>191</v>
      </c>
      <c r="D186" s="262"/>
      <c r="E186" s="263"/>
      <c r="F186" s="263"/>
      <c r="G186" s="263"/>
      <c r="H186" s="263"/>
      <c r="I186" s="263"/>
      <c r="J186" s="263"/>
      <c r="K186" s="263"/>
      <c r="L186" s="264"/>
      <c r="M186" s="218"/>
      <c r="N186" s="258"/>
      <c r="O186" s="258"/>
      <c r="P186" s="258"/>
      <c r="Q186" s="258"/>
      <c r="R186" s="219"/>
      <c r="S186" s="218"/>
      <c r="T186" s="258"/>
      <c r="U186" s="258"/>
      <c r="V186" s="258"/>
      <c r="W186" s="258"/>
      <c r="X186" s="219"/>
      <c r="Y186" s="218"/>
      <c r="Z186" s="258"/>
      <c r="AA186" s="258"/>
      <c r="AB186" s="258"/>
      <c r="AC186" s="258"/>
      <c r="AD186" s="219"/>
      <c r="AG186"/>
      <c r="AH186"/>
      <c r="AI186"/>
      <c r="AJ186">
        <f t="shared" si="11"/>
        <v>0</v>
      </c>
      <c r="AK186">
        <f t="shared" si="12"/>
        <v>27</v>
      </c>
      <c r="AL186"/>
      <c r="AM186" s="136" t="b">
        <f t="shared" si="13"/>
        <v>0</v>
      </c>
      <c r="AN186" s="136">
        <f t="shared" si="14"/>
        <v>0</v>
      </c>
      <c r="AO186" s="136" t="str">
        <f t="shared" si="15"/>
        <v/>
      </c>
      <c r="AP186" s="136" t="b">
        <f t="shared" si="16"/>
        <v>0</v>
      </c>
      <c r="AQ186" s="136">
        <f t="shared" si="17"/>
        <v>0</v>
      </c>
      <c r="AR186" s="136" t="b">
        <f t="shared" si="18"/>
        <v>0</v>
      </c>
      <c r="AS186" s="136">
        <f t="shared" si="19"/>
        <v>0</v>
      </c>
      <c r="AT186" s="24">
        <f t="shared" si="20"/>
        <v>0</v>
      </c>
      <c r="AU186"/>
      <c r="AV186">
        <f t="shared" si="21"/>
        <v>0</v>
      </c>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row>
    <row r="187" spans="1:90" ht="15" customHeight="1">
      <c r="A187" s="93"/>
      <c r="B187" s="24"/>
      <c r="C187" s="99" t="s">
        <v>192</v>
      </c>
      <c r="D187" s="262"/>
      <c r="E187" s="263"/>
      <c r="F187" s="263"/>
      <c r="G187" s="263"/>
      <c r="H187" s="263"/>
      <c r="I187" s="263"/>
      <c r="J187" s="263"/>
      <c r="K187" s="263"/>
      <c r="L187" s="264"/>
      <c r="M187" s="218"/>
      <c r="N187" s="258"/>
      <c r="O187" s="258"/>
      <c r="P187" s="258"/>
      <c r="Q187" s="258"/>
      <c r="R187" s="219"/>
      <c r="S187" s="218"/>
      <c r="T187" s="258"/>
      <c r="U187" s="258"/>
      <c r="V187" s="258"/>
      <c r="W187" s="258"/>
      <c r="X187" s="219"/>
      <c r="Y187" s="218"/>
      <c r="Z187" s="258"/>
      <c r="AA187" s="258"/>
      <c r="AB187" s="258"/>
      <c r="AC187" s="258"/>
      <c r="AD187" s="219"/>
      <c r="AG187"/>
      <c r="AH187"/>
      <c r="AI187"/>
      <c r="AJ187">
        <f t="shared" si="11"/>
        <v>0</v>
      </c>
      <c r="AK187">
        <f t="shared" si="12"/>
        <v>27</v>
      </c>
      <c r="AL187"/>
      <c r="AM187" s="136" t="b">
        <f t="shared" si="13"/>
        <v>0</v>
      </c>
      <c r="AN187" s="136">
        <f t="shared" si="14"/>
        <v>0</v>
      </c>
      <c r="AO187" s="136" t="str">
        <f t="shared" si="15"/>
        <v/>
      </c>
      <c r="AP187" s="136" t="b">
        <f t="shared" si="16"/>
        <v>0</v>
      </c>
      <c r="AQ187" s="136">
        <f t="shared" si="17"/>
        <v>0</v>
      </c>
      <c r="AR187" s="136" t="b">
        <f t="shared" si="18"/>
        <v>0</v>
      </c>
      <c r="AS187" s="136">
        <f t="shared" si="19"/>
        <v>0</v>
      </c>
      <c r="AT187" s="24">
        <f t="shared" si="20"/>
        <v>0</v>
      </c>
      <c r="AU187"/>
      <c r="AV187">
        <f t="shared" si="21"/>
        <v>0</v>
      </c>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row>
    <row r="188" spans="1:90" ht="15" customHeight="1">
      <c r="A188" s="93"/>
      <c r="B188" s="24"/>
      <c r="C188" s="99" t="s">
        <v>193</v>
      </c>
      <c r="D188" s="262"/>
      <c r="E188" s="263"/>
      <c r="F188" s="263"/>
      <c r="G188" s="263"/>
      <c r="H188" s="263"/>
      <c r="I188" s="263"/>
      <c r="J188" s="263"/>
      <c r="K188" s="263"/>
      <c r="L188" s="264"/>
      <c r="M188" s="218"/>
      <c r="N188" s="258"/>
      <c r="O188" s="258"/>
      <c r="P188" s="258"/>
      <c r="Q188" s="258"/>
      <c r="R188" s="219"/>
      <c r="S188" s="218"/>
      <c r="T188" s="258"/>
      <c r="U188" s="258"/>
      <c r="V188" s="258"/>
      <c r="W188" s="258"/>
      <c r="X188" s="219"/>
      <c r="Y188" s="218"/>
      <c r="Z188" s="258"/>
      <c r="AA188" s="258"/>
      <c r="AB188" s="258"/>
      <c r="AC188" s="258"/>
      <c r="AD188" s="219"/>
      <c r="AG188"/>
      <c r="AH188"/>
      <c r="AI188"/>
      <c r="AJ188">
        <f t="shared" si="11"/>
        <v>0</v>
      </c>
      <c r="AK188">
        <f t="shared" si="12"/>
        <v>27</v>
      </c>
      <c r="AL188"/>
      <c r="AM188" s="136" t="b">
        <f t="shared" si="13"/>
        <v>0</v>
      </c>
      <c r="AN188" s="136">
        <f t="shared" si="14"/>
        <v>0</v>
      </c>
      <c r="AO188" s="136" t="str">
        <f t="shared" si="15"/>
        <v/>
      </c>
      <c r="AP188" s="136" t="b">
        <f t="shared" si="16"/>
        <v>0</v>
      </c>
      <c r="AQ188" s="136">
        <f t="shared" si="17"/>
        <v>0</v>
      </c>
      <c r="AR188" s="136" t="b">
        <f t="shared" si="18"/>
        <v>0</v>
      </c>
      <c r="AS188" s="136">
        <f t="shared" si="19"/>
        <v>0</v>
      </c>
      <c r="AT188" s="24">
        <f t="shared" si="20"/>
        <v>0</v>
      </c>
      <c r="AU188"/>
      <c r="AV188">
        <f t="shared" si="21"/>
        <v>0</v>
      </c>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row>
    <row r="189" spans="1:90" ht="15" customHeight="1">
      <c r="A189" s="93"/>
      <c r="B189" s="24"/>
      <c r="C189" s="99" t="s">
        <v>194</v>
      </c>
      <c r="D189" s="262"/>
      <c r="E189" s="263"/>
      <c r="F189" s="263"/>
      <c r="G189" s="263"/>
      <c r="H189" s="263"/>
      <c r="I189" s="263"/>
      <c r="J189" s="263"/>
      <c r="K189" s="263"/>
      <c r="L189" s="264"/>
      <c r="M189" s="218"/>
      <c r="N189" s="258"/>
      <c r="O189" s="258"/>
      <c r="P189" s="258"/>
      <c r="Q189" s="258"/>
      <c r="R189" s="219"/>
      <c r="S189" s="218"/>
      <c r="T189" s="258"/>
      <c r="U189" s="258"/>
      <c r="V189" s="258"/>
      <c r="W189" s="258"/>
      <c r="X189" s="219"/>
      <c r="Y189" s="218"/>
      <c r="Z189" s="258"/>
      <c r="AA189" s="258"/>
      <c r="AB189" s="258"/>
      <c r="AC189" s="258"/>
      <c r="AD189" s="219"/>
      <c r="AG189"/>
      <c r="AH189"/>
      <c r="AI189"/>
      <c r="AJ189">
        <f t="shared" si="11"/>
        <v>0</v>
      </c>
      <c r="AK189">
        <f t="shared" si="12"/>
        <v>27</v>
      </c>
      <c r="AL189"/>
      <c r="AM189" s="136" t="b">
        <f t="shared" si="13"/>
        <v>0</v>
      </c>
      <c r="AN189" s="136">
        <f t="shared" si="14"/>
        <v>0</v>
      </c>
      <c r="AO189" s="136" t="str">
        <f t="shared" si="15"/>
        <v/>
      </c>
      <c r="AP189" s="136" t="b">
        <f t="shared" si="16"/>
        <v>0</v>
      </c>
      <c r="AQ189" s="136">
        <f t="shared" si="17"/>
        <v>0</v>
      </c>
      <c r="AR189" s="136" t="b">
        <f t="shared" si="18"/>
        <v>0</v>
      </c>
      <c r="AS189" s="136">
        <f t="shared" si="19"/>
        <v>0</v>
      </c>
      <c r="AT189" s="24">
        <f t="shared" si="20"/>
        <v>0</v>
      </c>
      <c r="AU189"/>
      <c r="AV189">
        <f t="shared" si="21"/>
        <v>0</v>
      </c>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row>
    <row r="190" spans="1:90" ht="15" customHeight="1">
      <c r="A190" s="93"/>
      <c r="B190" s="24"/>
      <c r="C190" s="99" t="s">
        <v>195</v>
      </c>
      <c r="D190" s="262"/>
      <c r="E190" s="263"/>
      <c r="F190" s="263"/>
      <c r="G190" s="263"/>
      <c r="H190" s="263"/>
      <c r="I190" s="263"/>
      <c r="J190" s="263"/>
      <c r="K190" s="263"/>
      <c r="L190" s="264"/>
      <c r="M190" s="218"/>
      <c r="N190" s="258"/>
      <c r="O190" s="258"/>
      <c r="P190" s="258"/>
      <c r="Q190" s="258"/>
      <c r="R190" s="219"/>
      <c r="S190" s="218"/>
      <c r="T190" s="258"/>
      <c r="U190" s="258"/>
      <c r="V190" s="258"/>
      <c r="W190" s="258"/>
      <c r="X190" s="219"/>
      <c r="Y190" s="218"/>
      <c r="Z190" s="258"/>
      <c r="AA190" s="258"/>
      <c r="AB190" s="258"/>
      <c r="AC190" s="258"/>
      <c r="AD190" s="219"/>
      <c r="AG190"/>
      <c r="AH190"/>
      <c r="AI190"/>
      <c r="AJ190">
        <f t="shared" si="11"/>
        <v>0</v>
      </c>
      <c r="AK190">
        <f t="shared" si="12"/>
        <v>27</v>
      </c>
      <c r="AL190"/>
      <c r="AM190" s="136" t="b">
        <f t="shared" si="13"/>
        <v>0</v>
      </c>
      <c r="AN190" s="136">
        <f t="shared" si="14"/>
        <v>0</v>
      </c>
      <c r="AO190" s="136" t="str">
        <f t="shared" si="15"/>
        <v/>
      </c>
      <c r="AP190" s="136" t="b">
        <f t="shared" si="16"/>
        <v>0</v>
      </c>
      <c r="AQ190" s="136">
        <f t="shared" si="17"/>
        <v>0</v>
      </c>
      <c r="AR190" s="136" t="b">
        <f t="shared" si="18"/>
        <v>0</v>
      </c>
      <c r="AS190" s="136">
        <f t="shared" si="19"/>
        <v>0</v>
      </c>
      <c r="AT190" s="24">
        <f t="shared" si="20"/>
        <v>0</v>
      </c>
      <c r="AU190"/>
      <c r="AV190">
        <f t="shared" si="21"/>
        <v>0</v>
      </c>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row>
    <row r="191" spans="1:90" ht="15" customHeight="1">
      <c r="A191" s="93"/>
      <c r="B191" s="24"/>
      <c r="C191" s="99" t="s">
        <v>196</v>
      </c>
      <c r="D191" s="262"/>
      <c r="E191" s="263"/>
      <c r="F191" s="263"/>
      <c r="G191" s="263"/>
      <c r="H191" s="263"/>
      <c r="I191" s="263"/>
      <c r="J191" s="263"/>
      <c r="K191" s="263"/>
      <c r="L191" s="264"/>
      <c r="M191" s="218"/>
      <c r="N191" s="258"/>
      <c r="O191" s="258"/>
      <c r="P191" s="258"/>
      <c r="Q191" s="258"/>
      <c r="R191" s="219"/>
      <c r="S191" s="218"/>
      <c r="T191" s="258"/>
      <c r="U191" s="258"/>
      <c r="V191" s="258"/>
      <c r="W191" s="258"/>
      <c r="X191" s="219"/>
      <c r="Y191" s="218"/>
      <c r="Z191" s="258"/>
      <c r="AA191" s="258"/>
      <c r="AB191" s="258"/>
      <c r="AC191" s="258"/>
      <c r="AD191" s="219"/>
      <c r="AG191"/>
      <c r="AH191"/>
      <c r="AI191"/>
      <c r="AJ191">
        <f t="shared" si="11"/>
        <v>0</v>
      </c>
      <c r="AK191">
        <f t="shared" si="12"/>
        <v>27</v>
      </c>
      <c r="AL191"/>
      <c r="AM191" s="136" t="b">
        <f t="shared" si="13"/>
        <v>0</v>
      </c>
      <c r="AN191" s="136">
        <f t="shared" si="14"/>
        <v>0</v>
      </c>
      <c r="AO191" s="136" t="str">
        <f t="shared" si="15"/>
        <v/>
      </c>
      <c r="AP191" s="136" t="b">
        <f t="shared" si="16"/>
        <v>0</v>
      </c>
      <c r="AQ191" s="136">
        <f t="shared" si="17"/>
        <v>0</v>
      </c>
      <c r="AR191" s="136" t="b">
        <f t="shared" si="18"/>
        <v>0</v>
      </c>
      <c r="AS191" s="136">
        <f t="shared" si="19"/>
        <v>0</v>
      </c>
      <c r="AT191" s="24">
        <f t="shared" si="20"/>
        <v>0</v>
      </c>
      <c r="AU191"/>
      <c r="AV191">
        <f t="shared" si="21"/>
        <v>0</v>
      </c>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row>
    <row r="192" spans="1:90" ht="15" customHeight="1">
      <c r="A192" s="93"/>
      <c r="B192" s="24"/>
      <c r="C192" s="99" t="s">
        <v>197</v>
      </c>
      <c r="D192" s="262"/>
      <c r="E192" s="263"/>
      <c r="F192" s="263"/>
      <c r="G192" s="263"/>
      <c r="H192" s="263"/>
      <c r="I192" s="263"/>
      <c r="J192" s="263"/>
      <c r="K192" s="263"/>
      <c r="L192" s="264"/>
      <c r="M192" s="218"/>
      <c r="N192" s="258"/>
      <c r="O192" s="258"/>
      <c r="P192" s="258"/>
      <c r="Q192" s="258"/>
      <c r="R192" s="219"/>
      <c r="S192" s="218"/>
      <c r="T192" s="258"/>
      <c r="U192" s="258"/>
      <c r="V192" s="258"/>
      <c r="W192" s="258"/>
      <c r="X192" s="219"/>
      <c r="Y192" s="218"/>
      <c r="Z192" s="258"/>
      <c r="AA192" s="258"/>
      <c r="AB192" s="258"/>
      <c r="AC192" s="258"/>
      <c r="AD192" s="219"/>
      <c r="AG192"/>
      <c r="AH192"/>
      <c r="AI192"/>
      <c r="AJ192">
        <f t="shared" si="11"/>
        <v>0</v>
      </c>
      <c r="AK192">
        <f t="shared" si="12"/>
        <v>27</v>
      </c>
      <c r="AL192"/>
      <c r="AM192" s="136" t="b">
        <f t="shared" si="13"/>
        <v>0</v>
      </c>
      <c r="AN192" s="136">
        <f t="shared" si="14"/>
        <v>0</v>
      </c>
      <c r="AO192" s="136" t="str">
        <f t="shared" si="15"/>
        <v/>
      </c>
      <c r="AP192" s="136" t="b">
        <f t="shared" si="16"/>
        <v>0</v>
      </c>
      <c r="AQ192" s="136">
        <f t="shared" si="17"/>
        <v>0</v>
      </c>
      <c r="AR192" s="136" t="b">
        <f t="shared" si="18"/>
        <v>0</v>
      </c>
      <c r="AS192" s="136">
        <f t="shared" si="19"/>
        <v>0</v>
      </c>
      <c r="AT192" s="24">
        <f t="shared" si="20"/>
        <v>0</v>
      </c>
      <c r="AU192"/>
      <c r="AV192">
        <f t="shared" si="21"/>
        <v>0</v>
      </c>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row>
    <row r="193" spans="1:90" ht="15" customHeight="1">
      <c r="A193" s="93"/>
      <c r="B193" s="24"/>
      <c r="C193" s="99" t="s">
        <v>198</v>
      </c>
      <c r="D193" s="262"/>
      <c r="E193" s="263"/>
      <c r="F193" s="263"/>
      <c r="G193" s="263"/>
      <c r="H193" s="263"/>
      <c r="I193" s="263"/>
      <c r="J193" s="263"/>
      <c r="K193" s="263"/>
      <c r="L193" s="264"/>
      <c r="M193" s="218"/>
      <c r="N193" s="258"/>
      <c r="O193" s="258"/>
      <c r="P193" s="258"/>
      <c r="Q193" s="258"/>
      <c r="R193" s="219"/>
      <c r="S193" s="218"/>
      <c r="T193" s="258"/>
      <c r="U193" s="258"/>
      <c r="V193" s="258"/>
      <c r="W193" s="258"/>
      <c r="X193" s="219"/>
      <c r="Y193" s="218"/>
      <c r="Z193" s="258"/>
      <c r="AA193" s="258"/>
      <c r="AB193" s="258"/>
      <c r="AC193" s="258"/>
      <c r="AD193" s="219"/>
      <c r="AG193"/>
      <c r="AH193"/>
      <c r="AI193"/>
      <c r="AJ193">
        <f t="shared" si="11"/>
        <v>0</v>
      </c>
      <c r="AK193">
        <f t="shared" si="12"/>
        <v>27</v>
      </c>
      <c r="AL193"/>
      <c r="AM193" s="136" t="b">
        <f t="shared" si="13"/>
        <v>0</v>
      </c>
      <c r="AN193" s="136">
        <f t="shared" si="14"/>
        <v>0</v>
      </c>
      <c r="AO193" s="136" t="str">
        <f t="shared" si="15"/>
        <v/>
      </c>
      <c r="AP193" s="136" t="b">
        <f t="shared" si="16"/>
        <v>0</v>
      </c>
      <c r="AQ193" s="136">
        <f t="shared" si="17"/>
        <v>0</v>
      </c>
      <c r="AR193" s="136" t="b">
        <f t="shared" si="18"/>
        <v>0</v>
      </c>
      <c r="AS193" s="136">
        <f t="shared" si="19"/>
        <v>0</v>
      </c>
      <c r="AT193" s="24">
        <f t="shared" si="20"/>
        <v>0</v>
      </c>
      <c r="AU193"/>
      <c r="AV193">
        <f t="shared" si="21"/>
        <v>0</v>
      </c>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row>
    <row r="194" spans="1:90" ht="15" customHeight="1">
      <c r="A194" s="93"/>
      <c r="B194" s="24"/>
      <c r="C194" s="99" t="s">
        <v>199</v>
      </c>
      <c r="D194" s="262"/>
      <c r="E194" s="263"/>
      <c r="F194" s="263"/>
      <c r="G194" s="263"/>
      <c r="H194" s="263"/>
      <c r="I194" s="263"/>
      <c r="J194" s="263"/>
      <c r="K194" s="263"/>
      <c r="L194" s="264"/>
      <c r="M194" s="218"/>
      <c r="N194" s="258"/>
      <c r="O194" s="258"/>
      <c r="P194" s="258"/>
      <c r="Q194" s="258"/>
      <c r="R194" s="219"/>
      <c r="S194" s="218"/>
      <c r="T194" s="258"/>
      <c r="U194" s="258"/>
      <c r="V194" s="258"/>
      <c r="W194" s="258"/>
      <c r="X194" s="219"/>
      <c r="Y194" s="218"/>
      <c r="Z194" s="258"/>
      <c r="AA194" s="258"/>
      <c r="AB194" s="258"/>
      <c r="AC194" s="258"/>
      <c r="AD194" s="219"/>
      <c r="AG194"/>
      <c r="AH194"/>
      <c r="AI194"/>
      <c r="AJ194">
        <f t="shared" ref="AJ194:AJ215" si="22">+IF($AG$54=$AH$54,0,IF(OR(AND(D194="",AK194=27),OR(AND(D194&lt;&gt;"",M194="NA",AK194=25),AND(D194&lt;&gt;"",S194=1,AK194=23),AND(D194&lt;&gt;"",M194&lt;&gt;"NA",OR(S194=9,S194=2),AK194=24))),0,1))</f>
        <v>0</v>
      </c>
      <c r="AK194">
        <f t="shared" si="12"/>
        <v>27</v>
      </c>
      <c r="AL194"/>
      <c r="AM194" s="136" t="b">
        <f t="shared" si="13"/>
        <v>0</v>
      </c>
      <c r="AN194" s="136">
        <f t="shared" si="14"/>
        <v>0</v>
      </c>
      <c r="AO194" s="136" t="str">
        <f t="shared" si="15"/>
        <v/>
      </c>
      <c r="AP194" s="136" t="b">
        <f t="shared" si="16"/>
        <v>0</v>
      </c>
      <c r="AQ194" s="136">
        <f t="shared" si="17"/>
        <v>0</v>
      </c>
      <c r="AR194" s="136" t="b">
        <f t="shared" si="18"/>
        <v>0</v>
      </c>
      <c r="AS194" s="136">
        <f t="shared" si="19"/>
        <v>0</v>
      </c>
      <c r="AT194" s="24">
        <f t="shared" si="20"/>
        <v>0</v>
      </c>
      <c r="AU194"/>
      <c r="AV194">
        <f t="shared" si="21"/>
        <v>0</v>
      </c>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row>
    <row r="195" spans="1:90" ht="15" customHeight="1">
      <c r="A195" s="93"/>
      <c r="B195" s="24"/>
      <c r="C195" s="99" t="s">
        <v>200</v>
      </c>
      <c r="D195" s="262"/>
      <c r="E195" s="263"/>
      <c r="F195" s="263"/>
      <c r="G195" s="263"/>
      <c r="H195" s="263"/>
      <c r="I195" s="263"/>
      <c r="J195" s="263"/>
      <c r="K195" s="263"/>
      <c r="L195" s="264"/>
      <c r="M195" s="218"/>
      <c r="N195" s="258"/>
      <c r="O195" s="258"/>
      <c r="P195" s="258"/>
      <c r="Q195" s="258"/>
      <c r="R195" s="219"/>
      <c r="S195" s="218"/>
      <c r="T195" s="258"/>
      <c r="U195" s="258"/>
      <c r="V195" s="258"/>
      <c r="W195" s="258"/>
      <c r="X195" s="219"/>
      <c r="Y195" s="218"/>
      <c r="Z195" s="258"/>
      <c r="AA195" s="258"/>
      <c r="AB195" s="258"/>
      <c r="AC195" s="258"/>
      <c r="AD195" s="219"/>
      <c r="AG195"/>
      <c r="AH195"/>
      <c r="AI195"/>
      <c r="AJ195">
        <f t="shared" si="22"/>
        <v>0</v>
      </c>
      <c r="AK195">
        <f t="shared" ref="AK195:AK215" si="23">+COUNTBLANK(D195:AD195)</f>
        <v>27</v>
      </c>
      <c r="AL195"/>
      <c r="AM195" s="136" t="b">
        <f t="shared" ref="AM195:AM215" si="24">NOT(EXACT(D195,UPPER(D195)))</f>
        <v>0</v>
      </c>
      <c r="AN195" s="136">
        <f t="shared" ref="AN195:AN215" si="25">COUNTIF(AM195,"VERDADERO")</f>
        <v>0</v>
      </c>
      <c r="AO195" s="136" t="str">
        <f t="shared" ref="AO195:AO215" si="26">SUBSTITUTE( SUBSTITUTE( SUBSTITUTE( SUBSTITUTE( SUBSTITUTE( SUBSTITUTE( SUBSTITUTE( SUBSTITUTE( SUBSTITUTE( SUBSTITUTE(D195, "á", "a"), "é", "e"), "í", "i"), "ó", "o"), "ú", "u"), "Á", "A"), "É", "E"), "Í", "I"), "Ó", "O"), "Ú", "U")</f>
        <v/>
      </c>
      <c r="AP195" s="136" t="b">
        <f t="shared" ref="AP195:AP215" si="27">NOT(EXACT(D195,AO195))</f>
        <v>0</v>
      </c>
      <c r="AQ195" s="136">
        <f t="shared" ref="AQ195:AQ215" si="28">COUNTIF(AP195,"VERDADERO")</f>
        <v>0</v>
      </c>
      <c r="AR195" s="136" t="b">
        <f t="shared" ref="AR195:AR215" si="29">NOT(EXACT(D195,AO195))</f>
        <v>0</v>
      </c>
      <c r="AS195" s="136">
        <f t="shared" ref="AS195:AS215" si="30">COUNTIF(AR195,"VERDADERO")</f>
        <v>0</v>
      </c>
      <c r="AT195" s="24">
        <f t="shared" ref="AT195:AT215" si="31">IF($AG$54=$AH$54,0,IF(M195="NA",0,IF(M195="NS",0,IF((LEN(M195)-LEN(INT(M195))-1)&lt;3,0,1))))</f>
        <v>0</v>
      </c>
      <c r="AU195"/>
      <c r="AV195">
        <f t="shared" ref="AV195:AV215" si="32">+IF($AG$54=$AH$54,0,IF(OR(AND(M195="NS",Y195="NS"),AND(M195&gt;=1,Y195="NS"),AND(M195="NA",Y195=""),AND(M195&gt;=Y195)),0,1))</f>
        <v>0</v>
      </c>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row>
    <row r="196" spans="1:90" ht="15" customHeight="1">
      <c r="A196" s="93"/>
      <c r="B196" s="24"/>
      <c r="C196" s="99" t="s">
        <v>201</v>
      </c>
      <c r="D196" s="262"/>
      <c r="E196" s="263"/>
      <c r="F196" s="263"/>
      <c r="G196" s="263"/>
      <c r="H196" s="263"/>
      <c r="I196" s="263"/>
      <c r="J196" s="263"/>
      <c r="K196" s="263"/>
      <c r="L196" s="264"/>
      <c r="M196" s="218"/>
      <c r="N196" s="258"/>
      <c r="O196" s="258"/>
      <c r="P196" s="258"/>
      <c r="Q196" s="258"/>
      <c r="R196" s="219"/>
      <c r="S196" s="218"/>
      <c r="T196" s="258"/>
      <c r="U196" s="258"/>
      <c r="V196" s="258"/>
      <c r="W196" s="258"/>
      <c r="X196" s="219"/>
      <c r="Y196" s="218"/>
      <c r="Z196" s="258"/>
      <c r="AA196" s="258"/>
      <c r="AB196" s="258"/>
      <c r="AC196" s="258"/>
      <c r="AD196" s="219"/>
      <c r="AG196"/>
      <c r="AH196"/>
      <c r="AI196"/>
      <c r="AJ196">
        <f t="shared" si="22"/>
        <v>0</v>
      </c>
      <c r="AK196">
        <f t="shared" si="23"/>
        <v>27</v>
      </c>
      <c r="AL196"/>
      <c r="AM196" s="136" t="b">
        <f t="shared" si="24"/>
        <v>0</v>
      </c>
      <c r="AN196" s="136">
        <f t="shared" si="25"/>
        <v>0</v>
      </c>
      <c r="AO196" s="136" t="str">
        <f t="shared" si="26"/>
        <v/>
      </c>
      <c r="AP196" s="136" t="b">
        <f t="shared" si="27"/>
        <v>0</v>
      </c>
      <c r="AQ196" s="136">
        <f t="shared" si="28"/>
        <v>0</v>
      </c>
      <c r="AR196" s="136" t="b">
        <f t="shared" si="29"/>
        <v>0</v>
      </c>
      <c r="AS196" s="136">
        <f t="shared" si="30"/>
        <v>0</v>
      </c>
      <c r="AT196" s="24">
        <f t="shared" si="31"/>
        <v>0</v>
      </c>
      <c r="AU196"/>
      <c r="AV196">
        <f t="shared" si="32"/>
        <v>0</v>
      </c>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row>
    <row r="197" spans="1:90" ht="15" customHeight="1">
      <c r="A197" s="93"/>
      <c r="B197" s="24"/>
      <c r="C197" s="99" t="s">
        <v>202</v>
      </c>
      <c r="D197" s="262"/>
      <c r="E197" s="263"/>
      <c r="F197" s="263"/>
      <c r="G197" s="263"/>
      <c r="H197" s="263"/>
      <c r="I197" s="263"/>
      <c r="J197" s="263"/>
      <c r="K197" s="263"/>
      <c r="L197" s="264"/>
      <c r="M197" s="218"/>
      <c r="N197" s="258"/>
      <c r="O197" s="258"/>
      <c r="P197" s="258"/>
      <c r="Q197" s="258"/>
      <c r="R197" s="219"/>
      <c r="S197" s="218"/>
      <c r="T197" s="258"/>
      <c r="U197" s="258"/>
      <c r="V197" s="258"/>
      <c r="W197" s="258"/>
      <c r="X197" s="219"/>
      <c r="Y197" s="218"/>
      <c r="Z197" s="258"/>
      <c r="AA197" s="258"/>
      <c r="AB197" s="258"/>
      <c r="AC197" s="258"/>
      <c r="AD197" s="219"/>
      <c r="AG197"/>
      <c r="AH197"/>
      <c r="AI197"/>
      <c r="AJ197">
        <f t="shared" si="22"/>
        <v>0</v>
      </c>
      <c r="AK197">
        <f t="shared" si="23"/>
        <v>27</v>
      </c>
      <c r="AL197"/>
      <c r="AM197" s="136" t="b">
        <f t="shared" si="24"/>
        <v>0</v>
      </c>
      <c r="AN197" s="136">
        <f t="shared" si="25"/>
        <v>0</v>
      </c>
      <c r="AO197" s="136" t="str">
        <f t="shared" si="26"/>
        <v/>
      </c>
      <c r="AP197" s="136" t="b">
        <f t="shared" si="27"/>
        <v>0</v>
      </c>
      <c r="AQ197" s="136">
        <f t="shared" si="28"/>
        <v>0</v>
      </c>
      <c r="AR197" s="136" t="b">
        <f t="shared" si="29"/>
        <v>0</v>
      </c>
      <c r="AS197" s="136">
        <f t="shared" si="30"/>
        <v>0</v>
      </c>
      <c r="AT197" s="24">
        <f t="shared" si="31"/>
        <v>0</v>
      </c>
      <c r="AU197"/>
      <c r="AV197">
        <f t="shared" si="32"/>
        <v>0</v>
      </c>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row>
    <row r="198" spans="1:90" ht="15" customHeight="1">
      <c r="A198" s="93"/>
      <c r="B198" s="24"/>
      <c r="C198" s="99" t="s">
        <v>203</v>
      </c>
      <c r="D198" s="262"/>
      <c r="E198" s="263"/>
      <c r="F198" s="263"/>
      <c r="G198" s="263"/>
      <c r="H198" s="263"/>
      <c r="I198" s="263"/>
      <c r="J198" s="263"/>
      <c r="K198" s="263"/>
      <c r="L198" s="264"/>
      <c r="M198" s="218"/>
      <c r="N198" s="258"/>
      <c r="O198" s="258"/>
      <c r="P198" s="258"/>
      <c r="Q198" s="258"/>
      <c r="R198" s="219"/>
      <c r="S198" s="218"/>
      <c r="T198" s="258"/>
      <c r="U198" s="258"/>
      <c r="V198" s="258"/>
      <c r="W198" s="258"/>
      <c r="X198" s="219"/>
      <c r="Y198" s="218"/>
      <c r="Z198" s="258"/>
      <c r="AA198" s="258"/>
      <c r="AB198" s="258"/>
      <c r="AC198" s="258"/>
      <c r="AD198" s="219"/>
      <c r="AG198"/>
      <c r="AH198"/>
      <c r="AI198"/>
      <c r="AJ198">
        <f t="shared" si="22"/>
        <v>0</v>
      </c>
      <c r="AK198">
        <f t="shared" si="23"/>
        <v>27</v>
      </c>
      <c r="AL198"/>
      <c r="AM198" s="136" t="b">
        <f t="shared" si="24"/>
        <v>0</v>
      </c>
      <c r="AN198" s="136">
        <f t="shared" si="25"/>
        <v>0</v>
      </c>
      <c r="AO198" s="136" t="str">
        <f t="shared" si="26"/>
        <v/>
      </c>
      <c r="AP198" s="136" t="b">
        <f t="shared" si="27"/>
        <v>0</v>
      </c>
      <c r="AQ198" s="136">
        <f t="shared" si="28"/>
        <v>0</v>
      </c>
      <c r="AR198" s="136" t="b">
        <f t="shared" si="29"/>
        <v>0</v>
      </c>
      <c r="AS198" s="136">
        <f t="shared" si="30"/>
        <v>0</v>
      </c>
      <c r="AT198" s="24">
        <f t="shared" si="31"/>
        <v>0</v>
      </c>
      <c r="AU198"/>
      <c r="AV198">
        <f t="shared" si="32"/>
        <v>0</v>
      </c>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row>
    <row r="199" spans="1:90" ht="15" customHeight="1">
      <c r="A199" s="93"/>
      <c r="B199" s="24"/>
      <c r="C199" s="99" t="s">
        <v>204</v>
      </c>
      <c r="D199" s="262"/>
      <c r="E199" s="263"/>
      <c r="F199" s="263"/>
      <c r="G199" s="263"/>
      <c r="H199" s="263"/>
      <c r="I199" s="263"/>
      <c r="J199" s="263"/>
      <c r="K199" s="263"/>
      <c r="L199" s="264"/>
      <c r="M199" s="218"/>
      <c r="N199" s="258"/>
      <c r="O199" s="258"/>
      <c r="P199" s="258"/>
      <c r="Q199" s="258"/>
      <c r="R199" s="219"/>
      <c r="S199" s="218"/>
      <c r="T199" s="258"/>
      <c r="U199" s="258"/>
      <c r="V199" s="258"/>
      <c r="W199" s="258"/>
      <c r="X199" s="219"/>
      <c r="Y199" s="218"/>
      <c r="Z199" s="258"/>
      <c r="AA199" s="258"/>
      <c r="AB199" s="258"/>
      <c r="AC199" s="258"/>
      <c r="AD199" s="219"/>
      <c r="AG199"/>
      <c r="AH199"/>
      <c r="AI199"/>
      <c r="AJ199">
        <f t="shared" si="22"/>
        <v>0</v>
      </c>
      <c r="AK199">
        <f t="shared" si="23"/>
        <v>27</v>
      </c>
      <c r="AL199"/>
      <c r="AM199" s="136" t="b">
        <f t="shared" si="24"/>
        <v>0</v>
      </c>
      <c r="AN199" s="136">
        <f t="shared" si="25"/>
        <v>0</v>
      </c>
      <c r="AO199" s="136" t="str">
        <f t="shared" si="26"/>
        <v/>
      </c>
      <c r="AP199" s="136" t="b">
        <f t="shared" si="27"/>
        <v>0</v>
      </c>
      <c r="AQ199" s="136">
        <f t="shared" si="28"/>
        <v>0</v>
      </c>
      <c r="AR199" s="136" t="b">
        <f t="shared" si="29"/>
        <v>0</v>
      </c>
      <c r="AS199" s="136">
        <f t="shared" si="30"/>
        <v>0</v>
      </c>
      <c r="AT199" s="24">
        <f t="shared" si="31"/>
        <v>0</v>
      </c>
      <c r="AU199"/>
      <c r="AV199">
        <f t="shared" si="32"/>
        <v>0</v>
      </c>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row>
    <row r="200" spans="1:90" ht="15" customHeight="1">
      <c r="A200" s="93"/>
      <c r="B200" s="24"/>
      <c r="C200" s="99" t="s">
        <v>205</v>
      </c>
      <c r="D200" s="262"/>
      <c r="E200" s="263"/>
      <c r="F200" s="263"/>
      <c r="G200" s="263"/>
      <c r="H200" s="263"/>
      <c r="I200" s="263"/>
      <c r="J200" s="263"/>
      <c r="K200" s="263"/>
      <c r="L200" s="264"/>
      <c r="M200" s="218"/>
      <c r="N200" s="258"/>
      <c r="O200" s="258"/>
      <c r="P200" s="258"/>
      <c r="Q200" s="258"/>
      <c r="R200" s="219"/>
      <c r="S200" s="218"/>
      <c r="T200" s="258"/>
      <c r="U200" s="258"/>
      <c r="V200" s="258"/>
      <c r="W200" s="258"/>
      <c r="X200" s="219"/>
      <c r="Y200" s="218"/>
      <c r="Z200" s="258"/>
      <c r="AA200" s="258"/>
      <c r="AB200" s="258"/>
      <c r="AC200" s="258"/>
      <c r="AD200" s="219"/>
      <c r="AG200"/>
      <c r="AH200"/>
      <c r="AI200"/>
      <c r="AJ200">
        <f t="shared" si="22"/>
        <v>0</v>
      </c>
      <c r="AK200">
        <f t="shared" si="23"/>
        <v>27</v>
      </c>
      <c r="AL200"/>
      <c r="AM200" s="136" t="b">
        <f t="shared" si="24"/>
        <v>0</v>
      </c>
      <c r="AN200" s="136">
        <f t="shared" si="25"/>
        <v>0</v>
      </c>
      <c r="AO200" s="136" t="str">
        <f t="shared" si="26"/>
        <v/>
      </c>
      <c r="AP200" s="136" t="b">
        <f t="shared" si="27"/>
        <v>0</v>
      </c>
      <c r="AQ200" s="136">
        <f t="shared" si="28"/>
        <v>0</v>
      </c>
      <c r="AR200" s="136" t="b">
        <f t="shared" si="29"/>
        <v>0</v>
      </c>
      <c r="AS200" s="136">
        <f t="shared" si="30"/>
        <v>0</v>
      </c>
      <c r="AT200" s="24">
        <f t="shared" si="31"/>
        <v>0</v>
      </c>
      <c r="AU200"/>
      <c r="AV200">
        <f t="shared" si="32"/>
        <v>0</v>
      </c>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row>
    <row r="201" spans="1:90" ht="15" customHeight="1">
      <c r="A201" s="93"/>
      <c r="B201" s="24"/>
      <c r="C201" s="99" t="s">
        <v>206</v>
      </c>
      <c r="D201" s="262"/>
      <c r="E201" s="263"/>
      <c r="F201" s="263"/>
      <c r="G201" s="263"/>
      <c r="H201" s="263"/>
      <c r="I201" s="263"/>
      <c r="J201" s="263"/>
      <c r="K201" s="263"/>
      <c r="L201" s="264"/>
      <c r="M201" s="218"/>
      <c r="N201" s="258"/>
      <c r="O201" s="258"/>
      <c r="P201" s="258"/>
      <c r="Q201" s="258"/>
      <c r="R201" s="219"/>
      <c r="S201" s="218"/>
      <c r="T201" s="258"/>
      <c r="U201" s="258"/>
      <c r="V201" s="258"/>
      <c r="W201" s="258"/>
      <c r="X201" s="219"/>
      <c r="Y201" s="218"/>
      <c r="Z201" s="258"/>
      <c r="AA201" s="258"/>
      <c r="AB201" s="258"/>
      <c r="AC201" s="258"/>
      <c r="AD201" s="219"/>
      <c r="AG201"/>
      <c r="AH201"/>
      <c r="AI201"/>
      <c r="AJ201">
        <f t="shared" si="22"/>
        <v>0</v>
      </c>
      <c r="AK201">
        <f t="shared" si="23"/>
        <v>27</v>
      </c>
      <c r="AL201"/>
      <c r="AM201" s="136" t="b">
        <f t="shared" si="24"/>
        <v>0</v>
      </c>
      <c r="AN201" s="136">
        <f t="shared" si="25"/>
        <v>0</v>
      </c>
      <c r="AO201" s="136" t="str">
        <f t="shared" si="26"/>
        <v/>
      </c>
      <c r="AP201" s="136" t="b">
        <f t="shared" si="27"/>
        <v>0</v>
      </c>
      <c r="AQ201" s="136">
        <f t="shared" si="28"/>
        <v>0</v>
      </c>
      <c r="AR201" s="136" t="b">
        <f t="shared" si="29"/>
        <v>0</v>
      </c>
      <c r="AS201" s="136">
        <f t="shared" si="30"/>
        <v>0</v>
      </c>
      <c r="AT201" s="24">
        <f t="shared" si="31"/>
        <v>0</v>
      </c>
      <c r="AU201"/>
      <c r="AV201">
        <f t="shared" si="32"/>
        <v>0</v>
      </c>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row>
    <row r="202" spans="1:90" ht="15" customHeight="1">
      <c r="A202" s="93"/>
      <c r="B202" s="24"/>
      <c r="C202" s="99" t="s">
        <v>207</v>
      </c>
      <c r="D202" s="262"/>
      <c r="E202" s="263"/>
      <c r="F202" s="263"/>
      <c r="G202" s="263"/>
      <c r="H202" s="263"/>
      <c r="I202" s="263"/>
      <c r="J202" s="263"/>
      <c r="K202" s="263"/>
      <c r="L202" s="264"/>
      <c r="M202" s="218"/>
      <c r="N202" s="258"/>
      <c r="O202" s="258"/>
      <c r="P202" s="258"/>
      <c r="Q202" s="258"/>
      <c r="R202" s="219"/>
      <c r="S202" s="218"/>
      <c r="T202" s="258"/>
      <c r="U202" s="258"/>
      <c r="V202" s="258"/>
      <c r="W202" s="258"/>
      <c r="X202" s="219"/>
      <c r="Y202" s="218"/>
      <c r="Z202" s="258"/>
      <c r="AA202" s="258"/>
      <c r="AB202" s="258"/>
      <c r="AC202" s="258"/>
      <c r="AD202" s="219"/>
      <c r="AG202"/>
      <c r="AH202"/>
      <c r="AI202"/>
      <c r="AJ202">
        <f t="shared" si="22"/>
        <v>0</v>
      </c>
      <c r="AK202">
        <f t="shared" si="23"/>
        <v>27</v>
      </c>
      <c r="AL202"/>
      <c r="AM202" s="136" t="b">
        <f t="shared" si="24"/>
        <v>0</v>
      </c>
      <c r="AN202" s="136">
        <f t="shared" si="25"/>
        <v>0</v>
      </c>
      <c r="AO202" s="136" t="str">
        <f t="shared" si="26"/>
        <v/>
      </c>
      <c r="AP202" s="136" t="b">
        <f t="shared" si="27"/>
        <v>0</v>
      </c>
      <c r="AQ202" s="136">
        <f t="shared" si="28"/>
        <v>0</v>
      </c>
      <c r="AR202" s="136" t="b">
        <f t="shared" si="29"/>
        <v>0</v>
      </c>
      <c r="AS202" s="136">
        <f t="shared" si="30"/>
        <v>0</v>
      </c>
      <c r="AT202" s="24">
        <f t="shared" si="31"/>
        <v>0</v>
      </c>
      <c r="AU202"/>
      <c r="AV202">
        <f t="shared" si="32"/>
        <v>0</v>
      </c>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row>
    <row r="203" spans="1:90" ht="15" customHeight="1">
      <c r="A203" s="93"/>
      <c r="B203" s="24"/>
      <c r="C203" s="99" t="s">
        <v>208</v>
      </c>
      <c r="D203" s="262"/>
      <c r="E203" s="263"/>
      <c r="F203" s="263"/>
      <c r="G203" s="263"/>
      <c r="H203" s="263"/>
      <c r="I203" s="263"/>
      <c r="J203" s="263"/>
      <c r="K203" s="263"/>
      <c r="L203" s="264"/>
      <c r="M203" s="218"/>
      <c r="N203" s="258"/>
      <c r="O203" s="258"/>
      <c r="P203" s="258"/>
      <c r="Q203" s="258"/>
      <c r="R203" s="219"/>
      <c r="S203" s="218"/>
      <c r="T203" s="258"/>
      <c r="U203" s="258"/>
      <c r="V203" s="258"/>
      <c r="W203" s="258"/>
      <c r="X203" s="219"/>
      <c r="Y203" s="218"/>
      <c r="Z203" s="258"/>
      <c r="AA203" s="258"/>
      <c r="AB203" s="258"/>
      <c r="AC203" s="258"/>
      <c r="AD203" s="219"/>
      <c r="AG203"/>
      <c r="AH203"/>
      <c r="AI203"/>
      <c r="AJ203">
        <f t="shared" si="22"/>
        <v>0</v>
      </c>
      <c r="AK203">
        <f t="shared" si="23"/>
        <v>27</v>
      </c>
      <c r="AL203"/>
      <c r="AM203" s="136" t="b">
        <f t="shared" si="24"/>
        <v>0</v>
      </c>
      <c r="AN203" s="136">
        <f t="shared" si="25"/>
        <v>0</v>
      </c>
      <c r="AO203" s="136" t="str">
        <f t="shared" si="26"/>
        <v/>
      </c>
      <c r="AP203" s="136" t="b">
        <f t="shared" si="27"/>
        <v>0</v>
      </c>
      <c r="AQ203" s="136">
        <f t="shared" si="28"/>
        <v>0</v>
      </c>
      <c r="AR203" s="136" t="b">
        <f t="shared" si="29"/>
        <v>0</v>
      </c>
      <c r="AS203" s="136">
        <f t="shared" si="30"/>
        <v>0</v>
      </c>
      <c r="AT203" s="24">
        <f t="shared" si="31"/>
        <v>0</v>
      </c>
      <c r="AU203"/>
      <c r="AV203">
        <f t="shared" si="32"/>
        <v>0</v>
      </c>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row>
    <row r="204" spans="1:90" ht="15" customHeight="1">
      <c r="A204" s="93"/>
      <c r="B204" s="24"/>
      <c r="C204" s="99" t="s">
        <v>209</v>
      </c>
      <c r="D204" s="262"/>
      <c r="E204" s="263"/>
      <c r="F204" s="263"/>
      <c r="G204" s="263"/>
      <c r="H204" s="263"/>
      <c r="I204" s="263"/>
      <c r="J204" s="263"/>
      <c r="K204" s="263"/>
      <c r="L204" s="264"/>
      <c r="M204" s="218"/>
      <c r="N204" s="258"/>
      <c r="O204" s="258"/>
      <c r="P204" s="258"/>
      <c r="Q204" s="258"/>
      <c r="R204" s="219"/>
      <c r="S204" s="218"/>
      <c r="T204" s="258"/>
      <c r="U204" s="258"/>
      <c r="V204" s="258"/>
      <c r="W204" s="258"/>
      <c r="X204" s="219"/>
      <c r="Y204" s="218"/>
      <c r="Z204" s="258"/>
      <c r="AA204" s="258"/>
      <c r="AB204" s="258"/>
      <c r="AC204" s="258"/>
      <c r="AD204" s="219"/>
      <c r="AG204"/>
      <c r="AH204"/>
      <c r="AI204"/>
      <c r="AJ204">
        <f t="shared" si="22"/>
        <v>0</v>
      </c>
      <c r="AK204">
        <f t="shared" si="23"/>
        <v>27</v>
      </c>
      <c r="AL204"/>
      <c r="AM204" s="136" t="b">
        <f t="shared" si="24"/>
        <v>0</v>
      </c>
      <c r="AN204" s="136">
        <f t="shared" si="25"/>
        <v>0</v>
      </c>
      <c r="AO204" s="136" t="str">
        <f t="shared" si="26"/>
        <v/>
      </c>
      <c r="AP204" s="136" t="b">
        <f t="shared" si="27"/>
        <v>0</v>
      </c>
      <c r="AQ204" s="136">
        <f t="shared" si="28"/>
        <v>0</v>
      </c>
      <c r="AR204" s="136" t="b">
        <f t="shared" si="29"/>
        <v>0</v>
      </c>
      <c r="AS204" s="136">
        <f t="shared" si="30"/>
        <v>0</v>
      </c>
      <c r="AT204" s="24">
        <f t="shared" si="31"/>
        <v>0</v>
      </c>
      <c r="AU204"/>
      <c r="AV204">
        <f t="shared" si="32"/>
        <v>0</v>
      </c>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row>
    <row r="205" spans="1:90" ht="15" customHeight="1">
      <c r="A205" s="93"/>
      <c r="B205" s="24"/>
      <c r="C205" s="99" t="s">
        <v>210</v>
      </c>
      <c r="D205" s="262"/>
      <c r="E205" s="263"/>
      <c r="F205" s="263"/>
      <c r="G205" s="263"/>
      <c r="H205" s="263"/>
      <c r="I205" s="263"/>
      <c r="J205" s="263"/>
      <c r="K205" s="263"/>
      <c r="L205" s="264"/>
      <c r="M205" s="218"/>
      <c r="N205" s="258"/>
      <c r="O205" s="258"/>
      <c r="P205" s="258"/>
      <c r="Q205" s="258"/>
      <c r="R205" s="219"/>
      <c r="S205" s="218"/>
      <c r="T205" s="258"/>
      <c r="U205" s="258"/>
      <c r="V205" s="258"/>
      <c r="W205" s="258"/>
      <c r="X205" s="219"/>
      <c r="Y205" s="218"/>
      <c r="Z205" s="258"/>
      <c r="AA205" s="258"/>
      <c r="AB205" s="258"/>
      <c r="AC205" s="258"/>
      <c r="AD205" s="219"/>
      <c r="AG205"/>
      <c r="AH205"/>
      <c r="AI205"/>
      <c r="AJ205">
        <f t="shared" si="22"/>
        <v>0</v>
      </c>
      <c r="AK205">
        <f t="shared" si="23"/>
        <v>27</v>
      </c>
      <c r="AL205"/>
      <c r="AM205" s="136" t="b">
        <f t="shared" si="24"/>
        <v>0</v>
      </c>
      <c r="AN205" s="136">
        <f t="shared" si="25"/>
        <v>0</v>
      </c>
      <c r="AO205" s="136" t="str">
        <f t="shared" si="26"/>
        <v/>
      </c>
      <c r="AP205" s="136" t="b">
        <f t="shared" si="27"/>
        <v>0</v>
      </c>
      <c r="AQ205" s="136">
        <f t="shared" si="28"/>
        <v>0</v>
      </c>
      <c r="AR205" s="136" t="b">
        <f t="shared" si="29"/>
        <v>0</v>
      </c>
      <c r="AS205" s="136">
        <f t="shared" si="30"/>
        <v>0</v>
      </c>
      <c r="AT205" s="24">
        <f t="shared" si="31"/>
        <v>0</v>
      </c>
      <c r="AU205"/>
      <c r="AV205">
        <f t="shared" si="32"/>
        <v>0</v>
      </c>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row>
    <row r="206" spans="1:90" ht="15" customHeight="1">
      <c r="A206" s="93"/>
      <c r="B206" s="24"/>
      <c r="C206" s="99" t="s">
        <v>211</v>
      </c>
      <c r="D206" s="262"/>
      <c r="E206" s="263"/>
      <c r="F206" s="263"/>
      <c r="G206" s="263"/>
      <c r="H206" s="263"/>
      <c r="I206" s="263"/>
      <c r="J206" s="263"/>
      <c r="K206" s="263"/>
      <c r="L206" s="264"/>
      <c r="M206" s="218"/>
      <c r="N206" s="258"/>
      <c r="O206" s="258"/>
      <c r="P206" s="258"/>
      <c r="Q206" s="258"/>
      <c r="R206" s="219"/>
      <c r="S206" s="218"/>
      <c r="T206" s="258"/>
      <c r="U206" s="258"/>
      <c r="V206" s="258"/>
      <c r="W206" s="258"/>
      <c r="X206" s="219"/>
      <c r="Y206" s="218"/>
      <c r="Z206" s="258"/>
      <c r="AA206" s="258"/>
      <c r="AB206" s="258"/>
      <c r="AC206" s="258"/>
      <c r="AD206" s="219"/>
      <c r="AG206"/>
      <c r="AH206"/>
      <c r="AI206"/>
      <c r="AJ206">
        <f t="shared" si="22"/>
        <v>0</v>
      </c>
      <c r="AK206">
        <f t="shared" si="23"/>
        <v>27</v>
      </c>
      <c r="AL206"/>
      <c r="AM206" s="136" t="b">
        <f t="shared" si="24"/>
        <v>0</v>
      </c>
      <c r="AN206" s="136">
        <f t="shared" si="25"/>
        <v>0</v>
      </c>
      <c r="AO206" s="136" t="str">
        <f t="shared" si="26"/>
        <v/>
      </c>
      <c r="AP206" s="136" t="b">
        <f t="shared" si="27"/>
        <v>0</v>
      </c>
      <c r="AQ206" s="136">
        <f t="shared" si="28"/>
        <v>0</v>
      </c>
      <c r="AR206" s="136" t="b">
        <f t="shared" si="29"/>
        <v>0</v>
      </c>
      <c r="AS206" s="136">
        <f t="shared" si="30"/>
        <v>0</v>
      </c>
      <c r="AT206" s="24">
        <f t="shared" si="31"/>
        <v>0</v>
      </c>
      <c r="AU206"/>
      <c r="AV206">
        <f t="shared" si="32"/>
        <v>0</v>
      </c>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row>
    <row r="207" spans="1:90" ht="15" customHeight="1">
      <c r="A207" s="93"/>
      <c r="B207" s="24"/>
      <c r="C207" s="99" t="s">
        <v>212</v>
      </c>
      <c r="D207" s="262"/>
      <c r="E207" s="263"/>
      <c r="F207" s="263"/>
      <c r="G207" s="263"/>
      <c r="H207" s="263"/>
      <c r="I207" s="263"/>
      <c r="J207" s="263"/>
      <c r="K207" s="263"/>
      <c r="L207" s="264"/>
      <c r="M207" s="218"/>
      <c r="N207" s="258"/>
      <c r="O207" s="258"/>
      <c r="P207" s="258"/>
      <c r="Q207" s="258"/>
      <c r="R207" s="219"/>
      <c r="S207" s="218"/>
      <c r="T207" s="258"/>
      <c r="U207" s="258"/>
      <c r="V207" s="258"/>
      <c r="W207" s="258"/>
      <c r="X207" s="219"/>
      <c r="Y207" s="218"/>
      <c r="Z207" s="258"/>
      <c r="AA207" s="258"/>
      <c r="AB207" s="258"/>
      <c r="AC207" s="258"/>
      <c r="AD207" s="219"/>
      <c r="AG207"/>
      <c r="AH207"/>
      <c r="AI207"/>
      <c r="AJ207">
        <f t="shared" si="22"/>
        <v>0</v>
      </c>
      <c r="AK207">
        <f t="shared" si="23"/>
        <v>27</v>
      </c>
      <c r="AL207"/>
      <c r="AM207" s="136" t="b">
        <f t="shared" si="24"/>
        <v>0</v>
      </c>
      <c r="AN207" s="136">
        <f t="shared" si="25"/>
        <v>0</v>
      </c>
      <c r="AO207" s="136" t="str">
        <f t="shared" si="26"/>
        <v/>
      </c>
      <c r="AP207" s="136" t="b">
        <f t="shared" si="27"/>
        <v>0</v>
      </c>
      <c r="AQ207" s="136">
        <f t="shared" si="28"/>
        <v>0</v>
      </c>
      <c r="AR207" s="136" t="b">
        <f t="shared" si="29"/>
        <v>0</v>
      </c>
      <c r="AS207" s="136">
        <f t="shared" si="30"/>
        <v>0</v>
      </c>
      <c r="AT207" s="24">
        <f t="shared" si="31"/>
        <v>0</v>
      </c>
      <c r="AU207"/>
      <c r="AV207">
        <f t="shared" si="32"/>
        <v>0</v>
      </c>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row>
    <row r="208" spans="1:90" ht="15" customHeight="1">
      <c r="A208" s="93"/>
      <c r="B208" s="24"/>
      <c r="C208" s="99" t="s">
        <v>213</v>
      </c>
      <c r="D208" s="262"/>
      <c r="E208" s="263"/>
      <c r="F208" s="263"/>
      <c r="G208" s="263"/>
      <c r="H208" s="263"/>
      <c r="I208" s="263"/>
      <c r="J208" s="263"/>
      <c r="K208" s="263"/>
      <c r="L208" s="264"/>
      <c r="M208" s="218"/>
      <c r="N208" s="258"/>
      <c r="O208" s="258"/>
      <c r="P208" s="258"/>
      <c r="Q208" s="258"/>
      <c r="R208" s="219"/>
      <c r="S208" s="218"/>
      <c r="T208" s="258"/>
      <c r="U208" s="258"/>
      <c r="V208" s="258"/>
      <c r="W208" s="258"/>
      <c r="X208" s="219"/>
      <c r="Y208" s="218"/>
      <c r="Z208" s="258"/>
      <c r="AA208" s="258"/>
      <c r="AB208" s="258"/>
      <c r="AC208" s="258"/>
      <c r="AD208" s="219"/>
      <c r="AG208"/>
      <c r="AH208"/>
      <c r="AI208"/>
      <c r="AJ208">
        <f t="shared" si="22"/>
        <v>0</v>
      </c>
      <c r="AK208">
        <f t="shared" si="23"/>
        <v>27</v>
      </c>
      <c r="AL208"/>
      <c r="AM208" s="136" t="b">
        <f t="shared" si="24"/>
        <v>0</v>
      </c>
      <c r="AN208" s="136">
        <f t="shared" si="25"/>
        <v>0</v>
      </c>
      <c r="AO208" s="136" t="str">
        <f t="shared" si="26"/>
        <v/>
      </c>
      <c r="AP208" s="136" t="b">
        <f t="shared" si="27"/>
        <v>0</v>
      </c>
      <c r="AQ208" s="136">
        <f t="shared" si="28"/>
        <v>0</v>
      </c>
      <c r="AR208" s="136" t="b">
        <f t="shared" si="29"/>
        <v>0</v>
      </c>
      <c r="AS208" s="136">
        <f t="shared" si="30"/>
        <v>0</v>
      </c>
      <c r="AT208" s="24">
        <f t="shared" si="31"/>
        <v>0</v>
      </c>
      <c r="AU208"/>
      <c r="AV208">
        <f t="shared" si="32"/>
        <v>0</v>
      </c>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row>
    <row r="209" spans="1:90" ht="15" customHeight="1">
      <c r="A209" s="93"/>
      <c r="B209" s="24"/>
      <c r="C209" s="99" t="s">
        <v>214</v>
      </c>
      <c r="D209" s="262"/>
      <c r="E209" s="263"/>
      <c r="F209" s="263"/>
      <c r="G209" s="263"/>
      <c r="H209" s="263"/>
      <c r="I209" s="263"/>
      <c r="J209" s="263"/>
      <c r="K209" s="263"/>
      <c r="L209" s="264"/>
      <c r="M209" s="218"/>
      <c r="N209" s="258"/>
      <c r="O209" s="258"/>
      <c r="P209" s="258"/>
      <c r="Q209" s="258"/>
      <c r="R209" s="219"/>
      <c r="S209" s="218"/>
      <c r="T209" s="258"/>
      <c r="U209" s="258"/>
      <c r="V209" s="258"/>
      <c r="W209" s="258"/>
      <c r="X209" s="219"/>
      <c r="Y209" s="218"/>
      <c r="Z209" s="258"/>
      <c r="AA209" s="258"/>
      <c r="AB209" s="258"/>
      <c r="AC209" s="258"/>
      <c r="AD209" s="219"/>
      <c r="AG209"/>
      <c r="AH209"/>
      <c r="AI209"/>
      <c r="AJ209">
        <f t="shared" si="22"/>
        <v>0</v>
      </c>
      <c r="AK209">
        <f t="shared" si="23"/>
        <v>27</v>
      </c>
      <c r="AL209"/>
      <c r="AM209" s="136" t="b">
        <f t="shared" si="24"/>
        <v>0</v>
      </c>
      <c r="AN209" s="136">
        <f t="shared" si="25"/>
        <v>0</v>
      </c>
      <c r="AO209" s="136" t="str">
        <f t="shared" si="26"/>
        <v/>
      </c>
      <c r="AP209" s="136" t="b">
        <f t="shared" si="27"/>
        <v>0</v>
      </c>
      <c r="AQ209" s="136">
        <f t="shared" si="28"/>
        <v>0</v>
      </c>
      <c r="AR209" s="136" t="b">
        <f t="shared" si="29"/>
        <v>0</v>
      </c>
      <c r="AS209" s="136">
        <f t="shared" si="30"/>
        <v>0</v>
      </c>
      <c r="AT209" s="24">
        <f t="shared" si="31"/>
        <v>0</v>
      </c>
      <c r="AU209"/>
      <c r="AV209">
        <f t="shared" si="32"/>
        <v>0</v>
      </c>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row>
    <row r="210" spans="1:90" ht="15" customHeight="1">
      <c r="A210" s="93"/>
      <c r="B210" s="24"/>
      <c r="C210" s="99" t="s">
        <v>215</v>
      </c>
      <c r="D210" s="262"/>
      <c r="E210" s="263"/>
      <c r="F210" s="263"/>
      <c r="G210" s="263"/>
      <c r="H210" s="263"/>
      <c r="I210" s="263"/>
      <c r="J210" s="263"/>
      <c r="K210" s="263"/>
      <c r="L210" s="264"/>
      <c r="M210" s="218"/>
      <c r="N210" s="258"/>
      <c r="O210" s="258"/>
      <c r="P210" s="258"/>
      <c r="Q210" s="258"/>
      <c r="R210" s="219"/>
      <c r="S210" s="218"/>
      <c r="T210" s="258"/>
      <c r="U210" s="258"/>
      <c r="V210" s="258"/>
      <c r="W210" s="258"/>
      <c r="X210" s="219"/>
      <c r="Y210" s="218"/>
      <c r="Z210" s="258"/>
      <c r="AA210" s="258"/>
      <c r="AB210" s="258"/>
      <c r="AC210" s="258"/>
      <c r="AD210" s="219"/>
      <c r="AG210"/>
      <c r="AH210"/>
      <c r="AI210"/>
      <c r="AJ210">
        <f t="shared" si="22"/>
        <v>0</v>
      </c>
      <c r="AK210">
        <f t="shared" si="23"/>
        <v>27</v>
      </c>
      <c r="AL210"/>
      <c r="AM210" s="136" t="b">
        <f t="shared" si="24"/>
        <v>0</v>
      </c>
      <c r="AN210" s="136">
        <f t="shared" si="25"/>
        <v>0</v>
      </c>
      <c r="AO210" s="136" t="str">
        <f t="shared" si="26"/>
        <v/>
      </c>
      <c r="AP210" s="136" t="b">
        <f t="shared" si="27"/>
        <v>0</v>
      </c>
      <c r="AQ210" s="136">
        <f t="shared" si="28"/>
        <v>0</v>
      </c>
      <c r="AR210" s="136" t="b">
        <f t="shared" si="29"/>
        <v>0</v>
      </c>
      <c r="AS210" s="136">
        <f t="shared" si="30"/>
        <v>0</v>
      </c>
      <c r="AT210" s="24">
        <f t="shared" si="31"/>
        <v>0</v>
      </c>
      <c r="AU210"/>
      <c r="AV210">
        <f t="shared" si="32"/>
        <v>0</v>
      </c>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row>
    <row r="211" spans="1:90" ht="15" customHeight="1">
      <c r="A211" s="93"/>
      <c r="B211" s="24"/>
      <c r="C211" s="99" t="s">
        <v>216</v>
      </c>
      <c r="D211" s="262"/>
      <c r="E211" s="263"/>
      <c r="F211" s="263"/>
      <c r="G211" s="263"/>
      <c r="H211" s="263"/>
      <c r="I211" s="263"/>
      <c r="J211" s="263"/>
      <c r="K211" s="263"/>
      <c r="L211" s="264"/>
      <c r="M211" s="218"/>
      <c r="N211" s="258"/>
      <c r="O211" s="258"/>
      <c r="P211" s="258"/>
      <c r="Q211" s="258"/>
      <c r="R211" s="219"/>
      <c r="S211" s="218"/>
      <c r="T211" s="258"/>
      <c r="U211" s="258"/>
      <c r="V211" s="258"/>
      <c r="W211" s="258"/>
      <c r="X211" s="219"/>
      <c r="Y211" s="218"/>
      <c r="Z211" s="258"/>
      <c r="AA211" s="258"/>
      <c r="AB211" s="258"/>
      <c r="AC211" s="258"/>
      <c r="AD211" s="219"/>
      <c r="AG211"/>
      <c r="AH211"/>
      <c r="AI211"/>
      <c r="AJ211">
        <f t="shared" si="22"/>
        <v>0</v>
      </c>
      <c r="AK211">
        <f t="shared" si="23"/>
        <v>27</v>
      </c>
      <c r="AL211"/>
      <c r="AM211" s="136" t="b">
        <f t="shared" si="24"/>
        <v>0</v>
      </c>
      <c r="AN211" s="136">
        <f t="shared" si="25"/>
        <v>0</v>
      </c>
      <c r="AO211" s="136" t="str">
        <f t="shared" si="26"/>
        <v/>
      </c>
      <c r="AP211" s="136" t="b">
        <f t="shared" si="27"/>
        <v>0</v>
      </c>
      <c r="AQ211" s="136">
        <f t="shared" si="28"/>
        <v>0</v>
      </c>
      <c r="AR211" s="136" t="b">
        <f t="shared" si="29"/>
        <v>0</v>
      </c>
      <c r="AS211" s="136">
        <f t="shared" si="30"/>
        <v>0</v>
      </c>
      <c r="AT211" s="24">
        <f t="shared" si="31"/>
        <v>0</v>
      </c>
      <c r="AU211"/>
      <c r="AV211">
        <f t="shared" si="32"/>
        <v>0</v>
      </c>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row>
    <row r="212" spans="1:90" ht="15" customHeight="1">
      <c r="A212" s="93"/>
      <c r="B212" s="24"/>
      <c r="C212" s="99" t="s">
        <v>217</v>
      </c>
      <c r="D212" s="262"/>
      <c r="E212" s="263"/>
      <c r="F212" s="263"/>
      <c r="G212" s="263"/>
      <c r="H212" s="263"/>
      <c r="I212" s="263"/>
      <c r="J212" s="263"/>
      <c r="K212" s="263"/>
      <c r="L212" s="264"/>
      <c r="M212" s="218"/>
      <c r="N212" s="258"/>
      <c r="O212" s="258"/>
      <c r="P212" s="258"/>
      <c r="Q212" s="258"/>
      <c r="R212" s="219"/>
      <c r="S212" s="218"/>
      <c r="T212" s="258"/>
      <c r="U212" s="258"/>
      <c r="V212" s="258"/>
      <c r="W212" s="258"/>
      <c r="X212" s="219"/>
      <c r="Y212" s="218"/>
      <c r="Z212" s="258"/>
      <c r="AA212" s="258"/>
      <c r="AB212" s="258"/>
      <c r="AC212" s="258"/>
      <c r="AD212" s="219"/>
      <c r="AG212"/>
      <c r="AH212"/>
      <c r="AI212"/>
      <c r="AJ212">
        <f t="shared" si="22"/>
        <v>0</v>
      </c>
      <c r="AK212">
        <f t="shared" si="23"/>
        <v>27</v>
      </c>
      <c r="AL212"/>
      <c r="AM212" s="136" t="b">
        <f t="shared" si="24"/>
        <v>0</v>
      </c>
      <c r="AN212" s="136">
        <f t="shared" si="25"/>
        <v>0</v>
      </c>
      <c r="AO212" s="136" t="str">
        <f t="shared" si="26"/>
        <v/>
      </c>
      <c r="AP212" s="136" t="b">
        <f t="shared" si="27"/>
        <v>0</v>
      </c>
      <c r="AQ212" s="136">
        <f t="shared" si="28"/>
        <v>0</v>
      </c>
      <c r="AR212" s="136" t="b">
        <f t="shared" si="29"/>
        <v>0</v>
      </c>
      <c r="AS212" s="136">
        <f t="shared" si="30"/>
        <v>0</v>
      </c>
      <c r="AT212" s="24">
        <f t="shared" si="31"/>
        <v>0</v>
      </c>
      <c r="AU212"/>
      <c r="AV212">
        <f t="shared" si="32"/>
        <v>0</v>
      </c>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row>
    <row r="213" spans="1:90" ht="15" customHeight="1">
      <c r="A213" s="93"/>
      <c r="B213" s="24"/>
      <c r="C213" s="99" t="s">
        <v>218</v>
      </c>
      <c r="D213" s="262"/>
      <c r="E213" s="263"/>
      <c r="F213" s="263"/>
      <c r="G213" s="263"/>
      <c r="H213" s="263"/>
      <c r="I213" s="263"/>
      <c r="J213" s="263"/>
      <c r="K213" s="263"/>
      <c r="L213" s="264"/>
      <c r="M213" s="218"/>
      <c r="N213" s="258"/>
      <c r="O213" s="258"/>
      <c r="P213" s="258"/>
      <c r="Q213" s="258"/>
      <c r="R213" s="219"/>
      <c r="S213" s="218"/>
      <c r="T213" s="258"/>
      <c r="U213" s="258"/>
      <c r="V213" s="258"/>
      <c r="W213" s="258"/>
      <c r="X213" s="219"/>
      <c r="Y213" s="218"/>
      <c r="Z213" s="258"/>
      <c r="AA213" s="258"/>
      <c r="AB213" s="258"/>
      <c r="AC213" s="258"/>
      <c r="AD213" s="219"/>
      <c r="AG213"/>
      <c r="AH213"/>
      <c r="AI213"/>
      <c r="AJ213">
        <f t="shared" si="22"/>
        <v>0</v>
      </c>
      <c r="AK213">
        <f t="shared" si="23"/>
        <v>27</v>
      </c>
      <c r="AL213"/>
      <c r="AM213" s="136" t="b">
        <f t="shared" si="24"/>
        <v>0</v>
      </c>
      <c r="AN213" s="136">
        <f t="shared" si="25"/>
        <v>0</v>
      </c>
      <c r="AO213" s="136" t="str">
        <f t="shared" si="26"/>
        <v/>
      </c>
      <c r="AP213" s="136" t="b">
        <f t="shared" si="27"/>
        <v>0</v>
      </c>
      <c r="AQ213" s="136">
        <f t="shared" si="28"/>
        <v>0</v>
      </c>
      <c r="AR213" s="136" t="b">
        <f t="shared" si="29"/>
        <v>0</v>
      </c>
      <c r="AS213" s="136">
        <f t="shared" si="30"/>
        <v>0</v>
      </c>
      <c r="AT213" s="24">
        <f t="shared" si="31"/>
        <v>0</v>
      </c>
      <c r="AU213"/>
      <c r="AV213">
        <f t="shared" si="32"/>
        <v>0</v>
      </c>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row>
    <row r="214" spans="1:90" ht="15" customHeight="1">
      <c r="A214" s="93"/>
      <c r="B214" s="24"/>
      <c r="C214" s="99" t="s">
        <v>219</v>
      </c>
      <c r="D214" s="262"/>
      <c r="E214" s="263"/>
      <c r="F214" s="263"/>
      <c r="G214" s="263"/>
      <c r="H214" s="263"/>
      <c r="I214" s="263"/>
      <c r="J214" s="263"/>
      <c r="K214" s="263"/>
      <c r="L214" s="264"/>
      <c r="M214" s="218"/>
      <c r="N214" s="258"/>
      <c r="O214" s="258"/>
      <c r="P214" s="258"/>
      <c r="Q214" s="258"/>
      <c r="R214" s="219"/>
      <c r="S214" s="218"/>
      <c r="T214" s="258"/>
      <c r="U214" s="258"/>
      <c r="V214" s="258"/>
      <c r="W214" s="258"/>
      <c r="X214" s="219"/>
      <c r="Y214" s="218"/>
      <c r="Z214" s="258"/>
      <c r="AA214" s="258"/>
      <c r="AB214" s="258"/>
      <c r="AC214" s="258"/>
      <c r="AD214" s="219"/>
      <c r="AG214"/>
      <c r="AH214"/>
      <c r="AI214"/>
      <c r="AJ214">
        <f t="shared" si="22"/>
        <v>0</v>
      </c>
      <c r="AK214">
        <f t="shared" si="23"/>
        <v>27</v>
      </c>
      <c r="AL214"/>
      <c r="AM214" s="136" t="b">
        <f t="shared" si="24"/>
        <v>0</v>
      </c>
      <c r="AN214" s="136">
        <f t="shared" si="25"/>
        <v>0</v>
      </c>
      <c r="AO214" s="136" t="str">
        <f t="shared" si="26"/>
        <v/>
      </c>
      <c r="AP214" s="136" t="b">
        <f t="shared" si="27"/>
        <v>0</v>
      </c>
      <c r="AQ214" s="136">
        <f t="shared" si="28"/>
        <v>0</v>
      </c>
      <c r="AR214" s="136" t="b">
        <f t="shared" si="29"/>
        <v>0</v>
      </c>
      <c r="AS214" s="136">
        <f t="shared" si="30"/>
        <v>0</v>
      </c>
      <c r="AT214" s="24">
        <f t="shared" si="31"/>
        <v>0</v>
      </c>
      <c r="AU214"/>
      <c r="AV214">
        <f t="shared" si="32"/>
        <v>0</v>
      </c>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row>
    <row r="215" spans="1:90" ht="15" customHeight="1">
      <c r="A215" s="93"/>
      <c r="B215" s="24"/>
      <c r="C215" s="99" t="s">
        <v>220</v>
      </c>
      <c r="D215" s="262"/>
      <c r="E215" s="263"/>
      <c r="F215" s="263"/>
      <c r="G215" s="263"/>
      <c r="H215" s="263"/>
      <c r="I215" s="263"/>
      <c r="J215" s="263"/>
      <c r="K215" s="263"/>
      <c r="L215" s="264"/>
      <c r="M215" s="218"/>
      <c r="N215" s="258"/>
      <c r="O215" s="258"/>
      <c r="P215" s="258"/>
      <c r="Q215" s="258"/>
      <c r="R215" s="219"/>
      <c r="S215" s="218"/>
      <c r="T215" s="258"/>
      <c r="U215" s="258"/>
      <c r="V215" s="258"/>
      <c r="W215" s="258"/>
      <c r="X215" s="219"/>
      <c r="Y215" s="218"/>
      <c r="Z215" s="258"/>
      <c r="AA215" s="258"/>
      <c r="AB215" s="258"/>
      <c r="AC215" s="258"/>
      <c r="AD215" s="219"/>
      <c r="AG215"/>
      <c r="AH215"/>
      <c r="AI215"/>
      <c r="AJ215">
        <f t="shared" si="22"/>
        <v>0</v>
      </c>
      <c r="AK215">
        <f t="shared" si="23"/>
        <v>27</v>
      </c>
      <c r="AL215"/>
      <c r="AM215" s="136" t="b">
        <f t="shared" si="24"/>
        <v>0</v>
      </c>
      <c r="AN215" s="136">
        <f t="shared" si="25"/>
        <v>0</v>
      </c>
      <c r="AO215" s="136" t="str">
        <f t="shared" si="26"/>
        <v/>
      </c>
      <c r="AP215" s="136" t="b">
        <f t="shared" si="27"/>
        <v>0</v>
      </c>
      <c r="AQ215" s="136">
        <f t="shared" si="28"/>
        <v>0</v>
      </c>
      <c r="AR215" s="136" t="b">
        <f t="shared" si="29"/>
        <v>0</v>
      </c>
      <c r="AS215" s="136">
        <f t="shared" si="30"/>
        <v>0</v>
      </c>
      <c r="AT215" s="24">
        <f t="shared" si="31"/>
        <v>0</v>
      </c>
      <c r="AU215"/>
      <c r="AV215">
        <f t="shared" si="32"/>
        <v>0</v>
      </c>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row>
    <row r="216" spans="1:90" ht="15" customHeight="1">
      <c r="A216" s="93"/>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G216"/>
      <c r="AH216"/>
      <c r="AI216"/>
      <c r="AJ216">
        <f>+SUM(AJ66:AJ215)</f>
        <v>0</v>
      </c>
      <c r="AK216"/>
      <c r="AL216"/>
      <c r="AM216"/>
      <c r="AN216"/>
      <c r="AO216"/>
      <c r="AP216"/>
      <c r="AQ216"/>
      <c r="AR216">
        <f>+SUM(AS66:AS215,AQ66:AQ215,AN66:AN215)</f>
        <v>0</v>
      </c>
      <c r="AS216"/>
      <c r="AT216" s="24">
        <f>+SUM(AT66:AT215)</f>
        <v>0</v>
      </c>
      <c r="AU216"/>
      <c r="AV216">
        <f>+SUM(AV66:AV215)</f>
        <v>0</v>
      </c>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row>
    <row r="217" spans="1:90" ht="24" customHeight="1">
      <c r="A217" s="93"/>
      <c r="B217" s="24"/>
      <c r="C217" s="180" t="s">
        <v>104</v>
      </c>
      <c r="D217" s="180"/>
      <c r="E217" s="180"/>
      <c r="F217" s="180"/>
      <c r="G217" s="180"/>
      <c r="H217" s="180"/>
      <c r="I217" s="180"/>
      <c r="J217" s="180"/>
      <c r="K217" s="180"/>
      <c r="L217" s="180"/>
      <c r="M217" s="180"/>
      <c r="N217" s="180"/>
      <c r="O217" s="180"/>
      <c r="P217" s="180"/>
      <c r="Q217" s="180"/>
      <c r="R217" s="180"/>
      <c r="S217" s="180"/>
      <c r="T217" s="180"/>
      <c r="U217" s="180"/>
      <c r="V217" s="180"/>
      <c r="W217" s="180"/>
      <c r="X217" s="180"/>
      <c r="Y217" s="180"/>
      <c r="Z217" s="180"/>
      <c r="AA217" s="180"/>
      <c r="AB217" s="180"/>
      <c r="AC217" s="180"/>
      <c r="AD217" s="180"/>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row>
    <row r="218" spans="1:90" ht="60" customHeight="1">
      <c r="A218" s="93"/>
      <c r="B218" s="24"/>
      <c r="C218" s="236"/>
      <c r="D218" s="236"/>
      <c r="E218" s="236"/>
      <c r="F218" s="236"/>
      <c r="G218" s="236"/>
      <c r="H218" s="236"/>
      <c r="I218" s="236"/>
      <c r="J218" s="236"/>
      <c r="K218" s="236"/>
      <c r="L218" s="236"/>
      <c r="M218" s="236"/>
      <c r="N218" s="236"/>
      <c r="O218" s="236"/>
      <c r="P218" s="236"/>
      <c r="Q218" s="236"/>
      <c r="R218" s="236"/>
      <c r="S218" s="236"/>
      <c r="T218" s="236"/>
      <c r="U218" s="236"/>
      <c r="V218" s="236"/>
      <c r="W218" s="236"/>
      <c r="X218" s="236"/>
      <c r="Y218" s="236"/>
      <c r="Z218" s="236"/>
      <c r="AA218" s="236"/>
      <c r="AB218" s="236"/>
      <c r="AC218" s="236"/>
      <c r="AD218" s="236"/>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row>
    <row r="219" spans="1:90" ht="15" customHeight="1">
      <c r="A219" s="93"/>
      <c r="B219" s="276" t="str">
        <f>IF(CA66=0,"","Alerta: se registró NS (no se sabe), favor de agregar su respectivo comentario (9ᵃ instrucción general).")</f>
        <v/>
      </c>
      <c r="C219" s="276"/>
      <c r="D219" s="276"/>
      <c r="E219" s="276"/>
      <c r="F219" s="276"/>
      <c r="G219" s="276"/>
      <c r="H219" s="276"/>
      <c r="I219" s="276"/>
      <c r="J219" s="276"/>
      <c r="K219" s="276"/>
      <c r="L219" s="276"/>
      <c r="M219" s="276"/>
      <c r="N219" s="276"/>
      <c r="O219" s="276"/>
      <c r="P219" s="276"/>
      <c r="Q219" s="276"/>
      <c r="R219" s="276"/>
      <c r="S219" s="276"/>
      <c r="T219" s="276"/>
      <c r="U219" s="276"/>
      <c r="V219" s="276"/>
      <c r="W219" s="276"/>
      <c r="X219" s="276"/>
      <c r="Y219" s="276"/>
      <c r="Z219" s="276"/>
      <c r="AA219" s="276"/>
      <c r="AB219" s="276"/>
      <c r="AC219" s="276"/>
      <c r="AD219" s="276"/>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row>
    <row r="220" spans="1:90" ht="15" customHeight="1">
      <c r="A220" s="93"/>
      <c r="B220" s="209" t="str">
        <f>IF(AND(AH66=0),"","Error: verificar la consistencia de la 1ᵃ instrucción.")</f>
        <v/>
      </c>
      <c r="C220" s="209"/>
      <c r="D220" s="209"/>
      <c r="E220" s="209"/>
      <c r="F220" s="209"/>
      <c r="G220" s="209"/>
      <c r="H220" s="209"/>
      <c r="I220" s="209"/>
      <c r="J220" s="209"/>
      <c r="K220" s="209"/>
      <c r="L220" s="209"/>
      <c r="M220" s="209"/>
      <c r="N220" s="209"/>
      <c r="O220" s="209"/>
      <c r="P220" s="209"/>
      <c r="Q220" s="209"/>
      <c r="R220" s="209"/>
      <c r="S220" s="209"/>
      <c r="T220" s="209"/>
      <c r="U220" s="209"/>
      <c r="V220" s="209"/>
      <c r="W220" s="209"/>
      <c r="X220" s="209"/>
      <c r="Y220" s="209"/>
      <c r="Z220" s="209"/>
      <c r="AA220" s="209"/>
      <c r="AB220" s="209"/>
      <c r="AC220" s="209"/>
      <c r="AD220" s="209"/>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row>
    <row r="221" spans="1:90" ht="15" customHeight="1">
      <c r="A221" s="93"/>
      <c r="B221" s="209" t="str">
        <f>IF(AND(AJ216=0),"","Error: verificar la consistencia de la 3ᵃ y/o 8ᵃ instrucción.")</f>
        <v/>
      </c>
      <c r="C221" s="209"/>
      <c r="D221" s="209"/>
      <c r="E221" s="209"/>
      <c r="F221" s="209"/>
      <c r="G221" s="209"/>
      <c r="H221" s="209"/>
      <c r="I221" s="209"/>
      <c r="J221" s="209"/>
      <c r="K221" s="209"/>
      <c r="L221" s="209"/>
      <c r="M221" s="209"/>
      <c r="N221" s="209"/>
      <c r="O221" s="209"/>
      <c r="P221" s="209"/>
      <c r="Q221" s="209"/>
      <c r="R221" s="209"/>
      <c r="S221" s="209"/>
      <c r="T221" s="209"/>
      <c r="U221" s="209"/>
      <c r="V221" s="209"/>
      <c r="W221" s="209"/>
      <c r="X221" s="209"/>
      <c r="Y221" s="209"/>
      <c r="Z221" s="209"/>
      <c r="AA221" s="209"/>
      <c r="AB221" s="209"/>
      <c r="AC221" s="209"/>
      <c r="AD221" s="209"/>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row>
    <row r="222" spans="1:90" ht="15" customHeight="1">
      <c r="A222" s="93"/>
      <c r="B222" s="277" t="str">
        <f>IF(AR216=0,"","Error: los nombres deben registrarse en mayúsculas, sin comillas ni signos de acentuación, puntuación, paréntesis y abreviaturas.")</f>
        <v/>
      </c>
      <c r="C222" s="277"/>
      <c r="D222" s="277"/>
      <c r="E222" s="277"/>
      <c r="F222" s="277"/>
      <c r="G222" s="277"/>
      <c r="H222" s="277"/>
      <c r="I222" s="277"/>
      <c r="J222" s="277"/>
      <c r="K222" s="277"/>
      <c r="L222" s="277"/>
      <c r="M222" s="277"/>
      <c r="N222" s="277"/>
      <c r="O222" s="277"/>
      <c r="P222" s="277"/>
      <c r="Q222" s="277"/>
      <c r="R222" s="277"/>
      <c r="S222" s="277"/>
      <c r="T222" s="277"/>
      <c r="U222" s="277"/>
      <c r="V222" s="277"/>
      <c r="W222" s="277"/>
      <c r="X222" s="277"/>
      <c r="Y222" s="277"/>
      <c r="Z222" s="277"/>
      <c r="AA222" s="277"/>
      <c r="AB222" s="277"/>
      <c r="AC222" s="277"/>
      <c r="AD222" s="277"/>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row>
    <row r="223" spans="1:90" ht="15" customHeight="1">
      <c r="A223" s="93"/>
      <c r="B223" s="278" t="str">
        <f>IF(AV216=0,"","Error: la cantidade de recursos de cada programa o acción de desarrollo social debe ser igual o menor a l cantidad de presupuesto.")</f>
        <v/>
      </c>
      <c r="C223" s="278"/>
      <c r="D223" s="278"/>
      <c r="E223" s="278"/>
      <c r="F223" s="278"/>
      <c r="G223" s="278"/>
      <c r="H223" s="278"/>
      <c r="I223" s="278"/>
      <c r="J223" s="278"/>
      <c r="K223" s="278"/>
      <c r="L223" s="278"/>
      <c r="M223" s="278"/>
      <c r="N223" s="278"/>
      <c r="O223" s="278"/>
      <c r="P223" s="278"/>
      <c r="Q223" s="278"/>
      <c r="R223" s="278"/>
      <c r="S223" s="278"/>
      <c r="T223" s="278"/>
      <c r="U223" s="278"/>
      <c r="V223" s="278"/>
      <c r="W223" s="278"/>
      <c r="X223" s="278"/>
      <c r="Y223" s="278"/>
      <c r="Z223" s="278"/>
      <c r="AA223" s="278"/>
      <c r="AB223" s="278"/>
      <c r="AC223" s="278"/>
      <c r="AD223" s="278"/>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row>
    <row r="224" spans="1:90" ht="15" customHeight="1">
      <c r="A224" s="93"/>
      <c r="B224" s="279" t="str">
        <f>IF(AT216=0,"","Error: la cantidad de decimales no debe ser mayor a dos.")</f>
        <v/>
      </c>
      <c r="C224" s="279"/>
      <c r="D224" s="279"/>
      <c r="E224" s="279"/>
      <c r="F224" s="279"/>
      <c r="G224" s="279"/>
      <c r="H224" s="279"/>
      <c r="I224" s="279"/>
      <c r="J224" s="279"/>
      <c r="K224" s="279"/>
      <c r="L224" s="279"/>
      <c r="M224" s="279"/>
      <c r="N224" s="279"/>
      <c r="O224" s="279"/>
      <c r="P224" s="279"/>
      <c r="Q224" s="279"/>
      <c r="R224" s="279"/>
      <c r="S224" s="279"/>
      <c r="T224" s="279"/>
      <c r="U224" s="279"/>
      <c r="V224" s="279"/>
      <c r="W224" s="279"/>
      <c r="X224" s="279"/>
      <c r="Y224" s="279"/>
      <c r="Z224" s="279"/>
      <c r="AA224" s="279"/>
      <c r="AB224" s="279"/>
      <c r="AC224" s="279"/>
      <c r="AD224" s="279"/>
      <c r="AG224" s="123" t="s">
        <v>535</v>
      </c>
      <c r="AH224" s="42" t="s">
        <v>536</v>
      </c>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row>
    <row r="225" spans="1:90" ht="60" customHeight="1">
      <c r="A225" s="91" t="s">
        <v>464</v>
      </c>
      <c r="B225" s="257" t="s">
        <v>301</v>
      </c>
      <c r="C225" s="257"/>
      <c r="D225" s="257"/>
      <c r="E225" s="257"/>
      <c r="F225" s="257"/>
      <c r="G225" s="257"/>
      <c r="H225" s="257"/>
      <c r="I225" s="257"/>
      <c r="J225" s="257"/>
      <c r="K225" s="257"/>
      <c r="L225" s="257"/>
      <c r="M225" s="257"/>
      <c r="N225" s="257"/>
      <c r="O225" s="257"/>
      <c r="P225" s="257"/>
      <c r="Q225" s="257"/>
      <c r="R225" s="257"/>
      <c r="S225" s="257"/>
      <c r="T225" s="257"/>
      <c r="U225" s="257"/>
      <c r="V225" s="257"/>
      <c r="W225" s="257"/>
      <c r="X225" s="257"/>
      <c r="Y225" s="257"/>
      <c r="Z225" s="257"/>
      <c r="AA225" s="257"/>
      <c r="AB225" s="257"/>
      <c r="AC225" s="257"/>
      <c r="AD225" s="257"/>
      <c r="AG225" s="123">
        <f>COUNTBLANK(D235:AD384)+COUNTBLANK(D389:AD538)</f>
        <v>8100</v>
      </c>
      <c r="AH225" s="42">
        <v>8100</v>
      </c>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row>
    <row r="226" spans="1:90" ht="24" customHeight="1">
      <c r="A226" s="91"/>
      <c r="B226" s="134"/>
      <c r="C226" s="230" t="s">
        <v>302</v>
      </c>
      <c r="D226" s="230"/>
      <c r="E226" s="230"/>
      <c r="F226" s="230"/>
      <c r="G226" s="230"/>
      <c r="H226" s="230"/>
      <c r="I226" s="230"/>
      <c r="J226" s="230"/>
      <c r="K226" s="230"/>
      <c r="L226" s="230"/>
      <c r="M226" s="230"/>
      <c r="N226" s="230"/>
      <c r="O226" s="230"/>
      <c r="P226" s="230"/>
      <c r="Q226" s="230"/>
      <c r="R226" s="230"/>
      <c r="S226" s="230"/>
      <c r="T226" s="230"/>
      <c r="U226" s="230"/>
      <c r="V226" s="230"/>
      <c r="W226" s="230"/>
      <c r="X226" s="230"/>
      <c r="Y226" s="230"/>
      <c r="Z226" s="230"/>
      <c r="AA226" s="230"/>
      <c r="AB226" s="230"/>
      <c r="AC226" s="230"/>
      <c r="AD226" s="230"/>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row>
    <row r="227" spans="1:90" ht="48" customHeight="1">
      <c r="A227" s="91"/>
      <c r="B227" s="134"/>
      <c r="C227" s="231" t="s">
        <v>303</v>
      </c>
      <c r="D227" s="231"/>
      <c r="E227" s="231"/>
      <c r="F227" s="231"/>
      <c r="G227" s="231"/>
      <c r="H227" s="231"/>
      <c r="I227" s="231"/>
      <c r="J227" s="231"/>
      <c r="K227" s="231"/>
      <c r="L227" s="231"/>
      <c r="M227" s="231"/>
      <c r="N227" s="231"/>
      <c r="O227" s="231"/>
      <c r="P227" s="231"/>
      <c r="Q227" s="231"/>
      <c r="R227" s="231"/>
      <c r="S227" s="231"/>
      <c r="T227" s="231"/>
      <c r="U227" s="231"/>
      <c r="V227" s="231"/>
      <c r="W227" s="231"/>
      <c r="X227" s="231"/>
      <c r="Y227" s="231"/>
      <c r="Z227" s="231"/>
      <c r="AA227" s="231"/>
      <c r="AB227" s="231"/>
      <c r="AC227" s="231"/>
      <c r="AD227" s="231"/>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row>
    <row r="228" spans="1:90" ht="15" customHeight="1">
      <c r="A228" s="91"/>
      <c r="B228" s="134"/>
      <c r="C228" s="231" t="s">
        <v>304</v>
      </c>
      <c r="D228" s="231"/>
      <c r="E228" s="231"/>
      <c r="F228" s="231"/>
      <c r="G228" s="231"/>
      <c r="H228" s="231"/>
      <c r="I228" s="231"/>
      <c r="J228" s="231"/>
      <c r="K228" s="231"/>
      <c r="L228" s="231"/>
      <c r="M228" s="231"/>
      <c r="N228" s="231"/>
      <c r="O228" s="231"/>
      <c r="P228" s="231"/>
      <c r="Q228" s="231"/>
      <c r="R228" s="231"/>
      <c r="S228" s="231"/>
      <c r="T228" s="231"/>
      <c r="U228" s="231"/>
      <c r="V228" s="231"/>
      <c r="W228" s="231"/>
      <c r="X228" s="231"/>
      <c r="Y228" s="231"/>
      <c r="Z228" s="231"/>
      <c r="AA228" s="231"/>
      <c r="AB228" s="231"/>
      <c r="AC228" s="231"/>
      <c r="AD228" s="231"/>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row>
    <row r="229" spans="1:90" ht="24" customHeight="1">
      <c r="A229" s="91"/>
      <c r="B229" s="134"/>
      <c r="C229" s="231" t="s">
        <v>305</v>
      </c>
      <c r="D229" s="231"/>
      <c r="E229" s="231"/>
      <c r="F229" s="231"/>
      <c r="G229" s="231"/>
      <c r="H229" s="231"/>
      <c r="I229" s="231"/>
      <c r="J229" s="231"/>
      <c r="K229" s="231"/>
      <c r="L229" s="231"/>
      <c r="M229" s="231"/>
      <c r="N229" s="231"/>
      <c r="O229" s="231"/>
      <c r="P229" s="231"/>
      <c r="Q229" s="231"/>
      <c r="R229" s="231"/>
      <c r="S229" s="231"/>
      <c r="T229" s="231"/>
      <c r="U229" s="231"/>
      <c r="V229" s="231"/>
      <c r="W229" s="231"/>
      <c r="X229" s="231"/>
      <c r="Y229" s="231"/>
      <c r="Z229" s="231"/>
      <c r="AA229" s="231"/>
      <c r="AB229" s="231"/>
      <c r="AC229" s="231"/>
      <c r="AD229" s="231"/>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row>
    <row r="230" spans="1:90" ht="24" customHeight="1">
      <c r="A230" s="91"/>
      <c r="B230" s="134"/>
      <c r="C230" s="231" t="s">
        <v>306</v>
      </c>
      <c r="D230" s="231"/>
      <c r="E230" s="231"/>
      <c r="F230" s="231"/>
      <c r="G230" s="231"/>
      <c r="H230" s="231"/>
      <c r="I230" s="231"/>
      <c r="J230" s="231"/>
      <c r="K230" s="231"/>
      <c r="L230" s="231"/>
      <c r="M230" s="231"/>
      <c r="N230" s="231"/>
      <c r="O230" s="231"/>
      <c r="P230" s="231"/>
      <c r="Q230" s="231"/>
      <c r="R230" s="231"/>
      <c r="S230" s="231"/>
      <c r="T230" s="231"/>
      <c r="U230" s="231"/>
      <c r="V230" s="231"/>
      <c r="W230" s="231"/>
      <c r="X230" s="231"/>
      <c r="Y230" s="231"/>
      <c r="Z230" s="231"/>
      <c r="AA230" s="231"/>
      <c r="AB230" s="231"/>
      <c r="AC230" s="231"/>
      <c r="AD230" s="231"/>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row>
    <row r="231" spans="1:90" ht="15" customHeight="1">
      <c r="A231" s="91"/>
      <c r="B231" s="100"/>
      <c r="C231" s="100"/>
      <c r="D231" s="100"/>
      <c r="E231" s="100"/>
      <c r="F231" s="100"/>
      <c r="G231" s="100"/>
      <c r="H231" s="100"/>
      <c r="I231" s="100"/>
      <c r="J231" s="100"/>
      <c r="K231" s="100"/>
      <c r="L231" s="100"/>
      <c r="M231" s="100"/>
      <c r="N231" s="100"/>
      <c r="O231" s="100"/>
      <c r="P231" s="100"/>
      <c r="Q231" s="100"/>
      <c r="R231" s="100"/>
      <c r="S231" s="100"/>
      <c r="T231" s="100"/>
      <c r="U231" s="100"/>
      <c r="V231" s="100"/>
      <c r="W231" s="100"/>
      <c r="X231" s="100"/>
      <c r="Y231" s="100"/>
      <c r="Z231" s="100"/>
      <c r="AA231" s="100"/>
      <c r="AB231" s="100"/>
      <c r="AC231" s="100"/>
      <c r="AD231" s="100"/>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row>
    <row r="232" spans="1:90" ht="15" customHeight="1">
      <c r="A232" s="93"/>
      <c r="B232" s="24"/>
      <c r="C232"/>
      <c r="D232"/>
      <c r="E232"/>
      <c r="F232"/>
      <c r="G232"/>
      <c r="H232"/>
      <c r="I232"/>
      <c r="J232"/>
      <c r="K232"/>
      <c r="L232"/>
      <c r="M232"/>
      <c r="N232"/>
      <c r="O232"/>
      <c r="P232"/>
      <c r="Q232"/>
      <c r="R232"/>
      <c r="S232"/>
      <c r="T232"/>
      <c r="U232"/>
      <c r="V232"/>
      <c r="W232"/>
      <c r="X232"/>
      <c r="Y232"/>
      <c r="Z232"/>
      <c r="AA232" s="265" t="s">
        <v>105</v>
      </c>
      <c r="AB232" s="265"/>
      <c r="AC232" s="265"/>
      <c r="AD232" s="265"/>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c r="CJ232"/>
      <c r="CK232"/>
      <c r="CL232"/>
    </row>
    <row r="233" spans="1:90" ht="72" customHeight="1">
      <c r="A233" s="93"/>
      <c r="B233" s="24"/>
      <c r="C233" s="159" t="s">
        <v>299</v>
      </c>
      <c r="D233" s="159"/>
      <c r="E233" s="159"/>
      <c r="F233" s="159"/>
      <c r="G233" s="159"/>
      <c r="H233" s="159"/>
      <c r="I233" s="159"/>
      <c r="J233" s="159"/>
      <c r="K233" s="159"/>
      <c r="L233" s="159"/>
      <c r="M233" s="159"/>
      <c r="N233" s="159"/>
      <c r="O233" s="163" t="s">
        <v>307</v>
      </c>
      <c r="P233" s="163"/>
      <c r="Q233" s="163"/>
      <c r="R233" s="163"/>
      <c r="S233" s="163" t="s">
        <v>308</v>
      </c>
      <c r="T233" s="163"/>
      <c r="U233" s="163"/>
      <c r="V233" s="163"/>
      <c r="W233" s="159" t="s">
        <v>309</v>
      </c>
      <c r="X233" s="159"/>
      <c r="Y233" s="159"/>
      <c r="Z233" s="159"/>
      <c r="AA233" s="159" t="s">
        <v>310</v>
      </c>
      <c r="AB233" s="159"/>
      <c r="AC233" s="159"/>
      <c r="AD233" s="159"/>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row>
    <row r="234" spans="1:90" ht="60" customHeight="1">
      <c r="A234" s="93"/>
      <c r="B234" s="24"/>
      <c r="C234" s="159"/>
      <c r="D234" s="159"/>
      <c r="E234" s="159"/>
      <c r="F234" s="159"/>
      <c r="G234" s="159"/>
      <c r="H234" s="159"/>
      <c r="I234" s="159"/>
      <c r="J234" s="159"/>
      <c r="K234" s="159"/>
      <c r="L234" s="159"/>
      <c r="M234" s="159"/>
      <c r="N234" s="159"/>
      <c r="O234" s="163"/>
      <c r="P234" s="163"/>
      <c r="Q234" s="163"/>
      <c r="R234" s="163"/>
      <c r="S234" s="163"/>
      <c r="T234" s="163"/>
      <c r="U234" s="163"/>
      <c r="V234" s="163"/>
      <c r="W234" s="135" t="s">
        <v>311</v>
      </c>
      <c r="X234" s="266" t="s">
        <v>312</v>
      </c>
      <c r="Y234" s="266"/>
      <c r="Z234" s="266"/>
      <c r="AA234" s="159"/>
      <c r="AB234" s="159"/>
      <c r="AC234" s="159"/>
      <c r="AD234" s="159"/>
      <c r="AG234" t="s">
        <v>535</v>
      </c>
      <c r="AH234" t="s">
        <v>539</v>
      </c>
      <c r="AI234"/>
      <c r="AJ234" t="s">
        <v>540</v>
      </c>
      <c r="AK234"/>
      <c r="AL234"/>
      <c r="AM234"/>
      <c r="AN234" t="s">
        <v>541</v>
      </c>
      <c r="AO234" t="s">
        <v>542</v>
      </c>
      <c r="AP234" t="s">
        <v>543</v>
      </c>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c r="CJ234"/>
      <c r="CK234"/>
      <c r="CL234"/>
    </row>
    <row r="235" spans="1:90" ht="15" customHeight="1">
      <c r="A235" s="93"/>
      <c r="B235" s="24"/>
      <c r="C235" s="101" t="s">
        <v>58</v>
      </c>
      <c r="D235" s="243" t="str">
        <f t="shared" ref="D235:D299" si="33">+IF(D66="","",D66)</f>
        <v/>
      </c>
      <c r="E235" s="243"/>
      <c r="F235" s="243"/>
      <c r="G235" s="243"/>
      <c r="H235" s="243"/>
      <c r="I235" s="243"/>
      <c r="J235" s="243"/>
      <c r="K235" s="243"/>
      <c r="L235" s="243"/>
      <c r="M235" s="243"/>
      <c r="N235" s="243"/>
      <c r="O235" s="217"/>
      <c r="P235" s="217"/>
      <c r="Q235" s="217"/>
      <c r="R235" s="217"/>
      <c r="S235" s="217"/>
      <c r="T235" s="217"/>
      <c r="U235" s="217"/>
      <c r="V235" s="217"/>
      <c r="W235" s="137"/>
      <c r="X235" s="137"/>
      <c r="Y235" s="137"/>
      <c r="Z235" s="137"/>
      <c r="AA235" s="217"/>
      <c r="AB235" s="217"/>
      <c r="AC235" s="217"/>
      <c r="AD235" s="217"/>
      <c r="AG235">
        <f>+COUNTBLANK(D235:AD235)+COUNTBLANK(D389:AD389)</f>
        <v>54</v>
      </c>
      <c r="AH235">
        <f>+IF($AG$225=$AH$225,0,IF(OR(AND(D235="",AG235=54),AND(D235&lt;&gt;"",AG235=52,OR(S66=2,S66=9)),AND(D235&lt;&gt;"",S66=1,O235&lt;&gt;"",S235&lt;&gt;"",W235&lt;&gt;"",AA235&lt;&gt;"",COUNTIF(O389:AD389,"X")&gt;=1),AND(D235&lt;&gt;"",S66="",M66="NA",O235&lt;&gt;"",S235&lt;&gt;"",W235&lt;&gt;"",AA235&lt;&gt;"",COUNTIF(O389:AD389,"X")&gt;=1)),0,1))</f>
        <v>0</v>
      </c>
      <c r="AI235"/>
      <c r="AJ235" s="24">
        <f>IF($AG$225=$AH$225,0,IF(OR(AND(OR(M66="NA",S66=2,S66=9),W235="",X235="",Y235="",Z235=""),AND(S66=1,D235&lt;&gt;""),AND(D235="")),0,IF(OR(W235=X235,W235=Y235,W235=Z235),1,0)))</f>
        <v>0</v>
      </c>
      <c r="AK235" s="24">
        <f>+IF(AJ235=0,0,IF(AND(W235&lt;&gt;"",X235="",Y235="",Z235=""),0,IF(OR(X235=Y235,X235=Z235),1,0)))</f>
        <v>0</v>
      </c>
      <c r="AL235" s="24">
        <f>+IF(AJ235=0,0,IF(AND(W235&lt;&gt;"",Y235="",Z235=""),0,IF(AND(Y235=Z235),1,0)))</f>
        <v>0</v>
      </c>
      <c r="AM235"/>
      <c r="AN235">
        <f>+IF($AG$226=$AH$226,0,IF(OR(AND(AH235=0),AND(D235&lt;&gt;"",COUNTIF(O389:AD389,"X")&gt;=1)),0,1))</f>
        <v>0</v>
      </c>
      <c r="AO235">
        <f>+IF($AG$226=$AH$226,0,IF(OR(AND(AD389="",COUNTIF(O389:AC389,"X")&lt;=1),AND(AD389="x",COUNTBLANK(O389:AC389)=15),AND(AH235=0)),0,1))</f>
        <v>0</v>
      </c>
      <c r="AP235">
        <f>+COUNTIF(AC389:AC538,"X")</f>
        <v>0</v>
      </c>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row>
    <row r="236" spans="1:90" ht="15" customHeight="1">
      <c r="A236" s="93"/>
      <c r="B236" s="24"/>
      <c r="C236" s="94" t="s">
        <v>59</v>
      </c>
      <c r="D236" s="243" t="str">
        <f t="shared" si="33"/>
        <v/>
      </c>
      <c r="E236" s="243"/>
      <c r="F236" s="243"/>
      <c r="G236" s="243"/>
      <c r="H236" s="243"/>
      <c r="I236" s="243"/>
      <c r="J236" s="243"/>
      <c r="K236" s="243"/>
      <c r="L236" s="243"/>
      <c r="M236" s="243"/>
      <c r="N236" s="243"/>
      <c r="O236" s="217"/>
      <c r="P236" s="217"/>
      <c r="Q236" s="217"/>
      <c r="R236" s="217"/>
      <c r="S236" s="217"/>
      <c r="T236" s="217"/>
      <c r="U236" s="217"/>
      <c r="V236" s="217"/>
      <c r="W236" s="137"/>
      <c r="X236" s="137"/>
      <c r="Y236" s="137"/>
      <c r="Z236" s="137"/>
      <c r="AA236" s="217"/>
      <c r="AB236" s="217"/>
      <c r="AC236" s="217"/>
      <c r="AD236" s="217"/>
      <c r="AG236">
        <f t="shared" ref="AG236:AG299" si="34">+COUNTBLANK(D236:AD236)+COUNTBLANK(D390:AD390)</f>
        <v>54</v>
      </c>
      <c r="AH236">
        <f t="shared" ref="AH236:AH299" si="35">+IF($AG$225=$AH$225,0,IF(OR(AND(D236="",AG236=54),AND(D236&lt;&gt;"",AG236=52,OR(S67=2,S67=9)),AND(D236&lt;&gt;"",S67=1,O236&lt;&gt;"",S236&lt;&gt;"",W236&lt;&gt;"",AA236&lt;&gt;"",COUNTIF(O390:AD390,"X")&gt;=1),AND(D236&lt;&gt;"",S67="",M67="NA",O236&lt;&gt;"",S236&lt;&gt;"",W236&lt;&gt;"",AA236&lt;&gt;"",COUNTIF(O390:AD390,"X")&gt;=1)),0,1))</f>
        <v>0</v>
      </c>
      <c r="AI236"/>
      <c r="AJ236" s="24">
        <f t="shared" ref="AJ236:AJ299" si="36">IF($AG$225=$AH$225,0,IF(OR(AND(OR(M67="NA",S67=2,S67=9),W236="",X236="",Y236="",Z236=""),AND(S67=1,D236&lt;&gt;""),AND(D236="")),0,IF(OR(W236=X236,W236=Y236,W236=Z236),1,0)))</f>
        <v>0</v>
      </c>
      <c r="AK236" s="24">
        <f t="shared" ref="AK236:AK299" si="37">+IF(AJ236=0,0,IF(AND(W236&lt;&gt;"",X236="",Y236="",Z236=""),0,IF(OR(X236=Y236,X236=Z236),1,0)))</f>
        <v>0</v>
      </c>
      <c r="AL236" s="24">
        <f t="shared" ref="AL236:AL299" si="38">+IF(AJ236=0,0,IF(AND(W236&lt;&gt;"",Y236="",Z236=""),0,IF(AND(Y236=Z236),1,0)))</f>
        <v>0</v>
      </c>
      <c r="AM236"/>
      <c r="AN236">
        <f t="shared" ref="AN236:AN299" si="39">+IF($AG$226=$AH$226,0,IF(OR(AND(AH236=0),AND(D236&lt;&gt;"",COUNTIF(O390:AD390,"X")&gt;=1)),0,1))</f>
        <v>0</v>
      </c>
      <c r="AO236">
        <f t="shared" ref="AO236:AO299" si="40">+IF($AG$226=$AH$226,0,IF(OR(AND(AD390="",COUNTIF(O390:AC390,"X")&lt;=1),AND(AD390="x",COUNTBLANK(O390:AC390)=15),AND(AH236=0)),0,1))</f>
        <v>0</v>
      </c>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row>
    <row r="237" spans="1:90" ht="15" customHeight="1">
      <c r="A237" s="93"/>
      <c r="B237" s="24"/>
      <c r="C237" s="94" t="s">
        <v>60</v>
      </c>
      <c r="D237" s="243" t="str">
        <f t="shared" si="33"/>
        <v/>
      </c>
      <c r="E237" s="243"/>
      <c r="F237" s="243"/>
      <c r="G237" s="243"/>
      <c r="H237" s="243"/>
      <c r="I237" s="243"/>
      <c r="J237" s="243"/>
      <c r="K237" s="243"/>
      <c r="L237" s="243"/>
      <c r="M237" s="243"/>
      <c r="N237" s="243"/>
      <c r="O237" s="217"/>
      <c r="P237" s="217"/>
      <c r="Q237" s="217"/>
      <c r="R237" s="217"/>
      <c r="S237" s="217"/>
      <c r="T237" s="217"/>
      <c r="U237" s="217"/>
      <c r="V237" s="217"/>
      <c r="W237" s="137"/>
      <c r="X237" s="137"/>
      <c r="Y237" s="137"/>
      <c r="Z237" s="137"/>
      <c r="AA237" s="217"/>
      <c r="AB237" s="217"/>
      <c r="AC237" s="217"/>
      <c r="AD237" s="217"/>
      <c r="AG237">
        <f t="shared" si="34"/>
        <v>54</v>
      </c>
      <c r="AH237">
        <f t="shared" si="35"/>
        <v>0</v>
      </c>
      <c r="AI237"/>
      <c r="AJ237" s="24">
        <f t="shared" si="36"/>
        <v>0</v>
      </c>
      <c r="AK237" s="24">
        <f t="shared" si="37"/>
        <v>0</v>
      </c>
      <c r="AL237" s="24">
        <f t="shared" si="38"/>
        <v>0</v>
      </c>
      <c r="AM237"/>
      <c r="AN237">
        <f t="shared" si="39"/>
        <v>0</v>
      </c>
      <c r="AO237">
        <f t="shared" si="40"/>
        <v>0</v>
      </c>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row>
    <row r="238" spans="1:90" ht="15" customHeight="1">
      <c r="A238" s="93"/>
      <c r="B238" s="24"/>
      <c r="C238" s="94" t="s">
        <v>61</v>
      </c>
      <c r="D238" s="243" t="str">
        <f t="shared" si="33"/>
        <v/>
      </c>
      <c r="E238" s="243"/>
      <c r="F238" s="243"/>
      <c r="G238" s="243"/>
      <c r="H238" s="243"/>
      <c r="I238" s="243"/>
      <c r="J238" s="243"/>
      <c r="K238" s="243"/>
      <c r="L238" s="243"/>
      <c r="M238" s="243"/>
      <c r="N238" s="243"/>
      <c r="O238" s="217"/>
      <c r="P238" s="217"/>
      <c r="Q238" s="217"/>
      <c r="R238" s="217"/>
      <c r="S238" s="217"/>
      <c r="T238" s="217"/>
      <c r="U238" s="217"/>
      <c r="V238" s="217"/>
      <c r="W238" s="137"/>
      <c r="X238" s="137"/>
      <c r="Y238" s="137"/>
      <c r="Z238" s="137"/>
      <c r="AA238" s="217"/>
      <c r="AB238" s="217"/>
      <c r="AC238" s="217"/>
      <c r="AD238" s="217"/>
      <c r="AG238">
        <f t="shared" si="34"/>
        <v>54</v>
      </c>
      <c r="AH238">
        <f t="shared" si="35"/>
        <v>0</v>
      </c>
      <c r="AI238"/>
      <c r="AJ238" s="24">
        <f t="shared" si="36"/>
        <v>0</v>
      </c>
      <c r="AK238" s="24">
        <f t="shared" si="37"/>
        <v>0</v>
      </c>
      <c r="AL238" s="24">
        <f t="shared" si="38"/>
        <v>0</v>
      </c>
      <c r="AM238"/>
      <c r="AN238">
        <f t="shared" si="39"/>
        <v>0</v>
      </c>
      <c r="AO238">
        <f t="shared" si="40"/>
        <v>0</v>
      </c>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row>
    <row r="239" spans="1:90" ht="15" customHeight="1">
      <c r="A239" s="93"/>
      <c r="B239" s="24"/>
      <c r="C239" s="94" t="s">
        <v>62</v>
      </c>
      <c r="D239" s="243" t="str">
        <f t="shared" si="33"/>
        <v/>
      </c>
      <c r="E239" s="243"/>
      <c r="F239" s="243"/>
      <c r="G239" s="243"/>
      <c r="H239" s="243"/>
      <c r="I239" s="243"/>
      <c r="J239" s="243"/>
      <c r="K239" s="243"/>
      <c r="L239" s="243"/>
      <c r="M239" s="243"/>
      <c r="N239" s="243"/>
      <c r="O239" s="217"/>
      <c r="P239" s="217"/>
      <c r="Q239" s="217"/>
      <c r="R239" s="217"/>
      <c r="S239" s="217"/>
      <c r="T239" s="217"/>
      <c r="U239" s="217"/>
      <c r="V239" s="217"/>
      <c r="W239" s="137"/>
      <c r="X239" s="137"/>
      <c r="Y239" s="137"/>
      <c r="Z239" s="137"/>
      <c r="AA239" s="217"/>
      <c r="AB239" s="217"/>
      <c r="AC239" s="217"/>
      <c r="AD239" s="217"/>
      <c r="AG239">
        <f t="shared" si="34"/>
        <v>54</v>
      </c>
      <c r="AH239">
        <f t="shared" si="35"/>
        <v>0</v>
      </c>
      <c r="AI239"/>
      <c r="AJ239" s="24">
        <f t="shared" si="36"/>
        <v>0</v>
      </c>
      <c r="AK239" s="24">
        <f t="shared" si="37"/>
        <v>0</v>
      </c>
      <c r="AL239" s="24">
        <f t="shared" si="38"/>
        <v>0</v>
      </c>
      <c r="AM239"/>
      <c r="AN239">
        <f t="shared" si="39"/>
        <v>0</v>
      </c>
      <c r="AO239">
        <f t="shared" si="40"/>
        <v>0</v>
      </c>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row>
    <row r="240" spans="1:90" ht="15" customHeight="1">
      <c r="A240" s="93"/>
      <c r="B240" s="24"/>
      <c r="C240" s="94" t="s">
        <v>63</v>
      </c>
      <c r="D240" s="243" t="str">
        <f t="shared" si="33"/>
        <v/>
      </c>
      <c r="E240" s="243"/>
      <c r="F240" s="243"/>
      <c r="G240" s="243"/>
      <c r="H240" s="243"/>
      <c r="I240" s="243"/>
      <c r="J240" s="243"/>
      <c r="K240" s="243"/>
      <c r="L240" s="243"/>
      <c r="M240" s="243"/>
      <c r="N240" s="243"/>
      <c r="O240" s="217"/>
      <c r="P240" s="217"/>
      <c r="Q240" s="217"/>
      <c r="R240" s="217"/>
      <c r="S240" s="217"/>
      <c r="T240" s="217"/>
      <c r="U240" s="217"/>
      <c r="V240" s="217"/>
      <c r="W240" s="137"/>
      <c r="X240" s="137"/>
      <c r="Y240" s="137"/>
      <c r="Z240" s="137"/>
      <c r="AA240" s="217"/>
      <c r="AB240" s="217"/>
      <c r="AC240" s="217"/>
      <c r="AD240" s="217"/>
      <c r="AG240">
        <f t="shared" si="34"/>
        <v>54</v>
      </c>
      <c r="AH240">
        <f t="shared" si="35"/>
        <v>0</v>
      </c>
      <c r="AI240"/>
      <c r="AJ240" s="24">
        <f t="shared" si="36"/>
        <v>0</v>
      </c>
      <c r="AK240" s="24">
        <f t="shared" si="37"/>
        <v>0</v>
      </c>
      <c r="AL240" s="24">
        <f t="shared" si="38"/>
        <v>0</v>
      </c>
      <c r="AM240"/>
      <c r="AN240">
        <f t="shared" si="39"/>
        <v>0</v>
      </c>
      <c r="AO240">
        <f t="shared" si="40"/>
        <v>0</v>
      </c>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row>
    <row r="241" spans="1:90" ht="15" customHeight="1">
      <c r="A241" s="93"/>
      <c r="B241" s="24"/>
      <c r="C241" s="94" t="s">
        <v>64</v>
      </c>
      <c r="D241" s="243" t="str">
        <f t="shared" si="33"/>
        <v/>
      </c>
      <c r="E241" s="243"/>
      <c r="F241" s="243"/>
      <c r="G241" s="243"/>
      <c r="H241" s="243"/>
      <c r="I241" s="243"/>
      <c r="J241" s="243"/>
      <c r="K241" s="243"/>
      <c r="L241" s="243"/>
      <c r="M241" s="243"/>
      <c r="N241" s="243"/>
      <c r="O241" s="217"/>
      <c r="P241" s="217"/>
      <c r="Q241" s="217"/>
      <c r="R241" s="217"/>
      <c r="S241" s="217"/>
      <c r="T241" s="217"/>
      <c r="U241" s="217"/>
      <c r="V241" s="217"/>
      <c r="W241" s="137"/>
      <c r="X241" s="137"/>
      <c r="Y241" s="137"/>
      <c r="Z241" s="137"/>
      <c r="AA241" s="217"/>
      <c r="AB241" s="217"/>
      <c r="AC241" s="217"/>
      <c r="AD241" s="217"/>
      <c r="AG241">
        <f t="shared" si="34"/>
        <v>54</v>
      </c>
      <c r="AH241">
        <f t="shared" si="35"/>
        <v>0</v>
      </c>
      <c r="AI241"/>
      <c r="AJ241" s="24">
        <f t="shared" si="36"/>
        <v>0</v>
      </c>
      <c r="AK241" s="24">
        <f t="shared" si="37"/>
        <v>0</v>
      </c>
      <c r="AL241" s="24">
        <f t="shared" si="38"/>
        <v>0</v>
      </c>
      <c r="AM241"/>
      <c r="AN241">
        <f t="shared" si="39"/>
        <v>0</v>
      </c>
      <c r="AO241">
        <f t="shared" si="40"/>
        <v>0</v>
      </c>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row>
    <row r="242" spans="1:90" ht="15" customHeight="1">
      <c r="A242" s="93"/>
      <c r="B242" s="24"/>
      <c r="C242" s="94" t="s">
        <v>65</v>
      </c>
      <c r="D242" s="243" t="str">
        <f t="shared" si="33"/>
        <v/>
      </c>
      <c r="E242" s="243"/>
      <c r="F242" s="243"/>
      <c r="G242" s="243"/>
      <c r="H242" s="243"/>
      <c r="I242" s="243"/>
      <c r="J242" s="243"/>
      <c r="K242" s="243"/>
      <c r="L242" s="243"/>
      <c r="M242" s="243"/>
      <c r="N242" s="243"/>
      <c r="O242" s="217"/>
      <c r="P242" s="217"/>
      <c r="Q242" s="217"/>
      <c r="R242" s="217"/>
      <c r="S242" s="217"/>
      <c r="T242" s="217"/>
      <c r="U242" s="217"/>
      <c r="V242" s="217"/>
      <c r="W242" s="137"/>
      <c r="X242" s="137"/>
      <c r="Y242" s="137"/>
      <c r="Z242" s="137"/>
      <c r="AA242" s="217"/>
      <c r="AB242" s="217"/>
      <c r="AC242" s="217"/>
      <c r="AD242" s="217"/>
      <c r="AG242">
        <f t="shared" si="34"/>
        <v>54</v>
      </c>
      <c r="AH242">
        <f t="shared" si="35"/>
        <v>0</v>
      </c>
      <c r="AI242"/>
      <c r="AJ242" s="24">
        <f t="shared" si="36"/>
        <v>0</v>
      </c>
      <c r="AK242" s="24">
        <f t="shared" si="37"/>
        <v>0</v>
      </c>
      <c r="AL242" s="24">
        <f t="shared" si="38"/>
        <v>0</v>
      </c>
      <c r="AM242"/>
      <c r="AN242">
        <f t="shared" si="39"/>
        <v>0</v>
      </c>
      <c r="AO242">
        <f t="shared" si="40"/>
        <v>0</v>
      </c>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row>
    <row r="243" spans="1:90" ht="15" customHeight="1">
      <c r="A243" s="93"/>
      <c r="B243" s="24"/>
      <c r="C243" s="94" t="s">
        <v>66</v>
      </c>
      <c r="D243" s="243" t="str">
        <f t="shared" si="33"/>
        <v/>
      </c>
      <c r="E243" s="243"/>
      <c r="F243" s="243"/>
      <c r="G243" s="243"/>
      <c r="H243" s="243"/>
      <c r="I243" s="243"/>
      <c r="J243" s="243"/>
      <c r="K243" s="243"/>
      <c r="L243" s="243"/>
      <c r="M243" s="243"/>
      <c r="N243" s="243"/>
      <c r="O243" s="217"/>
      <c r="P243" s="217"/>
      <c r="Q243" s="217"/>
      <c r="R243" s="217"/>
      <c r="S243" s="217"/>
      <c r="T243" s="217"/>
      <c r="U243" s="217"/>
      <c r="V243" s="217"/>
      <c r="W243" s="137"/>
      <c r="X243" s="137"/>
      <c r="Y243" s="137"/>
      <c r="Z243" s="137"/>
      <c r="AA243" s="217"/>
      <c r="AB243" s="217"/>
      <c r="AC243" s="217"/>
      <c r="AD243" s="217"/>
      <c r="AG243">
        <f t="shared" si="34"/>
        <v>54</v>
      </c>
      <c r="AH243">
        <f t="shared" si="35"/>
        <v>0</v>
      </c>
      <c r="AI243"/>
      <c r="AJ243" s="24">
        <f t="shared" si="36"/>
        <v>0</v>
      </c>
      <c r="AK243" s="24">
        <f t="shared" si="37"/>
        <v>0</v>
      </c>
      <c r="AL243" s="24">
        <f t="shared" si="38"/>
        <v>0</v>
      </c>
      <c r="AM243"/>
      <c r="AN243">
        <f t="shared" si="39"/>
        <v>0</v>
      </c>
      <c r="AO243">
        <f t="shared" si="40"/>
        <v>0</v>
      </c>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row>
    <row r="244" spans="1:90" ht="15" customHeight="1">
      <c r="A244" s="93"/>
      <c r="B244" s="24"/>
      <c r="C244" s="94" t="s">
        <v>67</v>
      </c>
      <c r="D244" s="243" t="str">
        <f t="shared" si="33"/>
        <v/>
      </c>
      <c r="E244" s="243"/>
      <c r="F244" s="243"/>
      <c r="G244" s="243"/>
      <c r="H244" s="243"/>
      <c r="I244" s="243"/>
      <c r="J244" s="243"/>
      <c r="K244" s="243"/>
      <c r="L244" s="243"/>
      <c r="M244" s="243"/>
      <c r="N244" s="243"/>
      <c r="O244" s="217"/>
      <c r="P244" s="217"/>
      <c r="Q244" s="217"/>
      <c r="R244" s="217"/>
      <c r="S244" s="217"/>
      <c r="T244" s="217"/>
      <c r="U244" s="217"/>
      <c r="V244" s="217"/>
      <c r="W244" s="137"/>
      <c r="X244" s="137"/>
      <c r="Y244" s="137"/>
      <c r="Z244" s="137"/>
      <c r="AA244" s="217"/>
      <c r="AB244" s="217"/>
      <c r="AC244" s="217"/>
      <c r="AD244" s="217"/>
      <c r="AG244">
        <f t="shared" si="34"/>
        <v>54</v>
      </c>
      <c r="AH244">
        <f t="shared" si="35"/>
        <v>0</v>
      </c>
      <c r="AI244"/>
      <c r="AJ244" s="24">
        <f t="shared" si="36"/>
        <v>0</v>
      </c>
      <c r="AK244" s="24">
        <f t="shared" si="37"/>
        <v>0</v>
      </c>
      <c r="AL244" s="24">
        <f t="shared" si="38"/>
        <v>0</v>
      </c>
      <c r="AM244"/>
      <c r="AN244">
        <f t="shared" si="39"/>
        <v>0</v>
      </c>
      <c r="AO244">
        <f t="shared" si="40"/>
        <v>0</v>
      </c>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row>
    <row r="245" spans="1:90" ht="15" customHeight="1">
      <c r="A245" s="93"/>
      <c r="B245" s="24"/>
      <c r="C245" s="94" t="s">
        <v>68</v>
      </c>
      <c r="D245" s="243" t="str">
        <f t="shared" si="33"/>
        <v/>
      </c>
      <c r="E245" s="243"/>
      <c r="F245" s="243"/>
      <c r="G245" s="243"/>
      <c r="H245" s="243"/>
      <c r="I245" s="243"/>
      <c r="J245" s="243"/>
      <c r="K245" s="243"/>
      <c r="L245" s="243"/>
      <c r="M245" s="243"/>
      <c r="N245" s="243"/>
      <c r="O245" s="217"/>
      <c r="P245" s="217"/>
      <c r="Q245" s="217"/>
      <c r="R245" s="217"/>
      <c r="S245" s="217"/>
      <c r="T245" s="217"/>
      <c r="U245" s="217"/>
      <c r="V245" s="217"/>
      <c r="W245" s="137"/>
      <c r="X245" s="137"/>
      <c r="Y245" s="137"/>
      <c r="Z245" s="137"/>
      <c r="AA245" s="217"/>
      <c r="AB245" s="217"/>
      <c r="AC245" s="217"/>
      <c r="AD245" s="217"/>
      <c r="AG245">
        <f t="shared" si="34"/>
        <v>54</v>
      </c>
      <c r="AH245">
        <f t="shared" si="35"/>
        <v>0</v>
      </c>
      <c r="AI245"/>
      <c r="AJ245" s="24">
        <f t="shared" si="36"/>
        <v>0</v>
      </c>
      <c r="AK245" s="24">
        <f t="shared" si="37"/>
        <v>0</v>
      </c>
      <c r="AL245" s="24">
        <f t="shared" si="38"/>
        <v>0</v>
      </c>
      <c r="AM245"/>
      <c r="AN245">
        <f t="shared" si="39"/>
        <v>0</v>
      </c>
      <c r="AO245">
        <f t="shared" si="40"/>
        <v>0</v>
      </c>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row>
    <row r="246" spans="1:90" ht="15" customHeight="1">
      <c r="A246" s="93"/>
      <c r="B246" s="24"/>
      <c r="C246" s="94" t="s">
        <v>69</v>
      </c>
      <c r="D246" s="243" t="str">
        <f t="shared" si="33"/>
        <v/>
      </c>
      <c r="E246" s="243"/>
      <c r="F246" s="243"/>
      <c r="G246" s="243"/>
      <c r="H246" s="243"/>
      <c r="I246" s="243"/>
      <c r="J246" s="243"/>
      <c r="K246" s="243"/>
      <c r="L246" s="243"/>
      <c r="M246" s="243"/>
      <c r="N246" s="243"/>
      <c r="O246" s="217"/>
      <c r="P246" s="217"/>
      <c r="Q246" s="217"/>
      <c r="R246" s="217"/>
      <c r="S246" s="217"/>
      <c r="T246" s="217"/>
      <c r="U246" s="217"/>
      <c r="V246" s="217"/>
      <c r="W246" s="137"/>
      <c r="X246" s="137"/>
      <c r="Y246" s="137"/>
      <c r="Z246" s="137"/>
      <c r="AA246" s="217"/>
      <c r="AB246" s="217"/>
      <c r="AC246" s="217"/>
      <c r="AD246" s="217"/>
      <c r="AG246">
        <f t="shared" si="34"/>
        <v>54</v>
      </c>
      <c r="AH246">
        <f t="shared" si="35"/>
        <v>0</v>
      </c>
      <c r="AI246"/>
      <c r="AJ246" s="24">
        <f t="shared" si="36"/>
        <v>0</v>
      </c>
      <c r="AK246" s="24">
        <f t="shared" si="37"/>
        <v>0</v>
      </c>
      <c r="AL246" s="24">
        <f t="shared" si="38"/>
        <v>0</v>
      </c>
      <c r="AM246"/>
      <c r="AN246">
        <f t="shared" si="39"/>
        <v>0</v>
      </c>
      <c r="AO246">
        <f t="shared" si="40"/>
        <v>0</v>
      </c>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row>
    <row r="247" spans="1:90" ht="15" customHeight="1">
      <c r="A247" s="93"/>
      <c r="B247" s="24"/>
      <c r="C247" s="94" t="s">
        <v>70</v>
      </c>
      <c r="D247" s="243" t="str">
        <f t="shared" si="33"/>
        <v/>
      </c>
      <c r="E247" s="243"/>
      <c r="F247" s="243"/>
      <c r="G247" s="243"/>
      <c r="H247" s="243"/>
      <c r="I247" s="243"/>
      <c r="J247" s="243"/>
      <c r="K247" s="243"/>
      <c r="L247" s="243"/>
      <c r="M247" s="243"/>
      <c r="N247" s="243"/>
      <c r="O247" s="217"/>
      <c r="P247" s="217"/>
      <c r="Q247" s="217"/>
      <c r="R247" s="217"/>
      <c r="S247" s="217"/>
      <c r="T247" s="217"/>
      <c r="U247" s="217"/>
      <c r="V247" s="217"/>
      <c r="W247" s="137"/>
      <c r="X247" s="137"/>
      <c r="Y247" s="137"/>
      <c r="Z247" s="137"/>
      <c r="AA247" s="217"/>
      <c r="AB247" s="217"/>
      <c r="AC247" s="217"/>
      <c r="AD247" s="217"/>
      <c r="AG247">
        <f t="shared" si="34"/>
        <v>54</v>
      </c>
      <c r="AH247">
        <f t="shared" si="35"/>
        <v>0</v>
      </c>
      <c r="AI247"/>
      <c r="AJ247" s="24">
        <f t="shared" si="36"/>
        <v>0</v>
      </c>
      <c r="AK247" s="24">
        <f t="shared" si="37"/>
        <v>0</v>
      </c>
      <c r="AL247" s="24">
        <f t="shared" si="38"/>
        <v>0</v>
      </c>
      <c r="AM247"/>
      <c r="AN247">
        <f t="shared" si="39"/>
        <v>0</v>
      </c>
      <c r="AO247">
        <f t="shared" si="40"/>
        <v>0</v>
      </c>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row>
    <row r="248" spans="1:90" ht="15" customHeight="1">
      <c r="A248" s="93"/>
      <c r="B248" s="24"/>
      <c r="C248" s="94" t="s">
        <v>71</v>
      </c>
      <c r="D248" s="243" t="str">
        <f t="shared" si="33"/>
        <v/>
      </c>
      <c r="E248" s="243"/>
      <c r="F248" s="243"/>
      <c r="G248" s="243"/>
      <c r="H248" s="243"/>
      <c r="I248" s="243"/>
      <c r="J248" s="243"/>
      <c r="K248" s="243"/>
      <c r="L248" s="243"/>
      <c r="M248" s="243"/>
      <c r="N248" s="243"/>
      <c r="O248" s="217"/>
      <c r="P248" s="217"/>
      <c r="Q248" s="217"/>
      <c r="R248" s="217"/>
      <c r="S248" s="217"/>
      <c r="T248" s="217"/>
      <c r="U248" s="217"/>
      <c r="V248" s="217"/>
      <c r="W248" s="137"/>
      <c r="X248" s="137"/>
      <c r="Y248" s="137"/>
      <c r="Z248" s="137"/>
      <c r="AA248" s="217"/>
      <c r="AB248" s="217"/>
      <c r="AC248" s="217"/>
      <c r="AD248" s="217"/>
      <c r="AG248">
        <f t="shared" si="34"/>
        <v>54</v>
      </c>
      <c r="AH248">
        <f t="shared" si="35"/>
        <v>0</v>
      </c>
      <c r="AI248"/>
      <c r="AJ248" s="24">
        <f t="shared" si="36"/>
        <v>0</v>
      </c>
      <c r="AK248" s="24">
        <f t="shared" si="37"/>
        <v>0</v>
      </c>
      <c r="AL248" s="24">
        <f t="shared" si="38"/>
        <v>0</v>
      </c>
      <c r="AM248"/>
      <c r="AN248">
        <f t="shared" si="39"/>
        <v>0</v>
      </c>
      <c r="AO248">
        <f t="shared" si="40"/>
        <v>0</v>
      </c>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row>
    <row r="249" spans="1:90" ht="15" customHeight="1">
      <c r="A249" s="93"/>
      <c r="B249" s="24"/>
      <c r="C249" s="94" t="s">
        <v>72</v>
      </c>
      <c r="D249" s="243" t="str">
        <f t="shared" si="33"/>
        <v/>
      </c>
      <c r="E249" s="243"/>
      <c r="F249" s="243"/>
      <c r="G249" s="243"/>
      <c r="H249" s="243"/>
      <c r="I249" s="243"/>
      <c r="J249" s="243"/>
      <c r="K249" s="243"/>
      <c r="L249" s="243"/>
      <c r="M249" s="243"/>
      <c r="N249" s="243"/>
      <c r="O249" s="217"/>
      <c r="P249" s="217"/>
      <c r="Q249" s="217"/>
      <c r="R249" s="217"/>
      <c r="S249" s="217"/>
      <c r="T249" s="217"/>
      <c r="U249" s="217"/>
      <c r="V249" s="217"/>
      <c r="W249" s="137"/>
      <c r="X249" s="137"/>
      <c r="Y249" s="137"/>
      <c r="Z249" s="137"/>
      <c r="AA249" s="217"/>
      <c r="AB249" s="217"/>
      <c r="AC249" s="217"/>
      <c r="AD249" s="217"/>
      <c r="AG249">
        <f t="shared" si="34"/>
        <v>54</v>
      </c>
      <c r="AH249">
        <f t="shared" si="35"/>
        <v>0</v>
      </c>
      <c r="AI249"/>
      <c r="AJ249" s="24">
        <f t="shared" si="36"/>
        <v>0</v>
      </c>
      <c r="AK249" s="24">
        <f t="shared" si="37"/>
        <v>0</v>
      </c>
      <c r="AL249" s="24">
        <f t="shared" si="38"/>
        <v>0</v>
      </c>
      <c r="AM249"/>
      <c r="AN249">
        <f t="shared" si="39"/>
        <v>0</v>
      </c>
      <c r="AO249">
        <f t="shared" si="40"/>
        <v>0</v>
      </c>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row>
    <row r="250" spans="1:90" ht="15" customHeight="1">
      <c r="A250" s="93"/>
      <c r="B250" s="24"/>
      <c r="C250" s="94" t="s">
        <v>73</v>
      </c>
      <c r="D250" s="243" t="str">
        <f t="shared" si="33"/>
        <v/>
      </c>
      <c r="E250" s="243"/>
      <c r="F250" s="243"/>
      <c r="G250" s="243"/>
      <c r="H250" s="243"/>
      <c r="I250" s="243"/>
      <c r="J250" s="243"/>
      <c r="K250" s="243"/>
      <c r="L250" s="243"/>
      <c r="M250" s="243"/>
      <c r="N250" s="243"/>
      <c r="O250" s="217"/>
      <c r="P250" s="217"/>
      <c r="Q250" s="217"/>
      <c r="R250" s="217"/>
      <c r="S250" s="217"/>
      <c r="T250" s="217"/>
      <c r="U250" s="217"/>
      <c r="V250" s="217"/>
      <c r="W250" s="137"/>
      <c r="X250" s="137"/>
      <c r="Y250" s="137"/>
      <c r="Z250" s="137"/>
      <c r="AA250" s="217"/>
      <c r="AB250" s="217"/>
      <c r="AC250" s="217"/>
      <c r="AD250" s="217"/>
      <c r="AG250">
        <f t="shared" si="34"/>
        <v>54</v>
      </c>
      <c r="AH250">
        <f t="shared" si="35"/>
        <v>0</v>
      </c>
      <c r="AI250"/>
      <c r="AJ250" s="24">
        <f t="shared" si="36"/>
        <v>0</v>
      </c>
      <c r="AK250" s="24">
        <f t="shared" si="37"/>
        <v>0</v>
      </c>
      <c r="AL250" s="24">
        <f t="shared" si="38"/>
        <v>0</v>
      </c>
      <c r="AM250"/>
      <c r="AN250">
        <f t="shared" si="39"/>
        <v>0</v>
      </c>
      <c r="AO250">
        <f t="shared" si="40"/>
        <v>0</v>
      </c>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row>
    <row r="251" spans="1:90" ht="15" customHeight="1">
      <c r="A251" s="93"/>
      <c r="B251" s="24"/>
      <c r="C251" s="94" t="s">
        <v>74</v>
      </c>
      <c r="D251" s="243" t="str">
        <f t="shared" si="33"/>
        <v/>
      </c>
      <c r="E251" s="243"/>
      <c r="F251" s="243"/>
      <c r="G251" s="243"/>
      <c r="H251" s="243"/>
      <c r="I251" s="243"/>
      <c r="J251" s="243"/>
      <c r="K251" s="243"/>
      <c r="L251" s="243"/>
      <c r="M251" s="243"/>
      <c r="N251" s="243"/>
      <c r="O251" s="217"/>
      <c r="P251" s="217"/>
      <c r="Q251" s="217"/>
      <c r="R251" s="217"/>
      <c r="S251" s="217"/>
      <c r="T251" s="217"/>
      <c r="U251" s="217"/>
      <c r="V251" s="217"/>
      <c r="W251" s="137"/>
      <c r="X251" s="137"/>
      <c r="Y251" s="137"/>
      <c r="Z251" s="137"/>
      <c r="AA251" s="217"/>
      <c r="AB251" s="217"/>
      <c r="AC251" s="217"/>
      <c r="AD251" s="217"/>
      <c r="AG251">
        <f t="shared" si="34"/>
        <v>54</v>
      </c>
      <c r="AH251">
        <f t="shared" si="35"/>
        <v>0</v>
      </c>
      <c r="AI251"/>
      <c r="AJ251" s="24">
        <f t="shared" si="36"/>
        <v>0</v>
      </c>
      <c r="AK251" s="24">
        <f t="shared" si="37"/>
        <v>0</v>
      </c>
      <c r="AL251" s="24">
        <f t="shared" si="38"/>
        <v>0</v>
      </c>
      <c r="AM251"/>
      <c r="AN251">
        <f t="shared" si="39"/>
        <v>0</v>
      </c>
      <c r="AO251">
        <f t="shared" si="40"/>
        <v>0</v>
      </c>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row>
    <row r="252" spans="1:90" ht="15" customHeight="1">
      <c r="A252" s="93"/>
      <c r="B252" s="24"/>
      <c r="C252" s="94" t="s">
        <v>75</v>
      </c>
      <c r="D252" s="243" t="str">
        <f t="shared" si="33"/>
        <v/>
      </c>
      <c r="E252" s="243"/>
      <c r="F252" s="243"/>
      <c r="G252" s="243"/>
      <c r="H252" s="243"/>
      <c r="I252" s="243"/>
      <c r="J252" s="243"/>
      <c r="K252" s="243"/>
      <c r="L252" s="243"/>
      <c r="M252" s="243"/>
      <c r="N252" s="243"/>
      <c r="O252" s="217"/>
      <c r="P252" s="217"/>
      <c r="Q252" s="217"/>
      <c r="R252" s="217"/>
      <c r="S252" s="217"/>
      <c r="T252" s="217"/>
      <c r="U252" s="217"/>
      <c r="V252" s="217"/>
      <c r="W252" s="137"/>
      <c r="X252" s="137"/>
      <c r="Y252" s="137"/>
      <c r="Z252" s="137"/>
      <c r="AA252" s="217"/>
      <c r="AB252" s="217"/>
      <c r="AC252" s="217"/>
      <c r="AD252" s="217"/>
      <c r="AG252">
        <f t="shared" si="34"/>
        <v>54</v>
      </c>
      <c r="AH252">
        <f t="shared" si="35"/>
        <v>0</v>
      </c>
      <c r="AI252"/>
      <c r="AJ252" s="24">
        <f t="shared" si="36"/>
        <v>0</v>
      </c>
      <c r="AK252" s="24">
        <f t="shared" si="37"/>
        <v>0</v>
      </c>
      <c r="AL252" s="24">
        <f t="shared" si="38"/>
        <v>0</v>
      </c>
      <c r="AM252"/>
      <c r="AN252">
        <f t="shared" si="39"/>
        <v>0</v>
      </c>
      <c r="AO252">
        <f t="shared" si="40"/>
        <v>0</v>
      </c>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row>
    <row r="253" spans="1:90" ht="15" customHeight="1">
      <c r="A253" s="93"/>
      <c r="B253" s="24"/>
      <c r="C253" s="94" t="s">
        <v>76</v>
      </c>
      <c r="D253" s="243" t="str">
        <f t="shared" si="33"/>
        <v/>
      </c>
      <c r="E253" s="243"/>
      <c r="F253" s="243"/>
      <c r="G253" s="243"/>
      <c r="H253" s="243"/>
      <c r="I253" s="243"/>
      <c r="J253" s="243"/>
      <c r="K253" s="243"/>
      <c r="L253" s="243"/>
      <c r="M253" s="243"/>
      <c r="N253" s="243"/>
      <c r="O253" s="217"/>
      <c r="P253" s="217"/>
      <c r="Q253" s="217"/>
      <c r="R253" s="217"/>
      <c r="S253" s="217"/>
      <c r="T253" s="217"/>
      <c r="U253" s="217"/>
      <c r="V253" s="217"/>
      <c r="W253" s="137"/>
      <c r="X253" s="137"/>
      <c r="Y253" s="137"/>
      <c r="Z253" s="137"/>
      <c r="AA253" s="217"/>
      <c r="AB253" s="217"/>
      <c r="AC253" s="217"/>
      <c r="AD253" s="217"/>
      <c r="AG253">
        <f t="shared" si="34"/>
        <v>54</v>
      </c>
      <c r="AH253">
        <f t="shared" si="35"/>
        <v>0</v>
      </c>
      <c r="AI253"/>
      <c r="AJ253" s="24">
        <f t="shared" si="36"/>
        <v>0</v>
      </c>
      <c r="AK253" s="24">
        <f t="shared" si="37"/>
        <v>0</v>
      </c>
      <c r="AL253" s="24">
        <f t="shared" si="38"/>
        <v>0</v>
      </c>
      <c r="AM253"/>
      <c r="AN253">
        <f t="shared" si="39"/>
        <v>0</v>
      </c>
      <c r="AO253">
        <f t="shared" si="40"/>
        <v>0</v>
      </c>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row>
    <row r="254" spans="1:90" ht="15" customHeight="1">
      <c r="A254" s="93"/>
      <c r="B254" s="24"/>
      <c r="C254" s="94" t="s">
        <v>77</v>
      </c>
      <c r="D254" s="243" t="str">
        <f t="shared" si="33"/>
        <v/>
      </c>
      <c r="E254" s="243"/>
      <c r="F254" s="243"/>
      <c r="G254" s="243"/>
      <c r="H254" s="243"/>
      <c r="I254" s="243"/>
      <c r="J254" s="243"/>
      <c r="K254" s="243"/>
      <c r="L254" s="243"/>
      <c r="M254" s="243"/>
      <c r="N254" s="243"/>
      <c r="O254" s="217"/>
      <c r="P254" s="217"/>
      <c r="Q254" s="217"/>
      <c r="R254" s="217"/>
      <c r="S254" s="217"/>
      <c r="T254" s="217"/>
      <c r="U254" s="217"/>
      <c r="V254" s="217"/>
      <c r="W254" s="137"/>
      <c r="X254" s="137"/>
      <c r="Y254" s="137"/>
      <c r="Z254" s="137"/>
      <c r="AA254" s="217"/>
      <c r="AB254" s="217"/>
      <c r="AC254" s="217"/>
      <c r="AD254" s="217"/>
      <c r="AG254">
        <f t="shared" si="34"/>
        <v>54</v>
      </c>
      <c r="AH254">
        <f t="shared" si="35"/>
        <v>0</v>
      </c>
      <c r="AI254"/>
      <c r="AJ254" s="24">
        <f t="shared" si="36"/>
        <v>0</v>
      </c>
      <c r="AK254" s="24">
        <f t="shared" si="37"/>
        <v>0</v>
      </c>
      <c r="AL254" s="24">
        <f t="shared" si="38"/>
        <v>0</v>
      </c>
      <c r="AM254"/>
      <c r="AN254">
        <f t="shared" si="39"/>
        <v>0</v>
      </c>
      <c r="AO254">
        <f t="shared" si="40"/>
        <v>0</v>
      </c>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row>
    <row r="255" spans="1:90" ht="15" customHeight="1">
      <c r="A255" s="93"/>
      <c r="B255" s="24"/>
      <c r="C255" s="94" t="s">
        <v>78</v>
      </c>
      <c r="D255" s="243" t="str">
        <f t="shared" si="33"/>
        <v/>
      </c>
      <c r="E255" s="243"/>
      <c r="F255" s="243"/>
      <c r="G255" s="243"/>
      <c r="H255" s="243"/>
      <c r="I255" s="243"/>
      <c r="J255" s="243"/>
      <c r="K255" s="243"/>
      <c r="L255" s="243"/>
      <c r="M255" s="243"/>
      <c r="N255" s="243"/>
      <c r="O255" s="217"/>
      <c r="P255" s="217"/>
      <c r="Q255" s="217"/>
      <c r="R255" s="217"/>
      <c r="S255" s="217"/>
      <c r="T255" s="217"/>
      <c r="U255" s="217"/>
      <c r="V255" s="217"/>
      <c r="W255" s="137"/>
      <c r="X255" s="137"/>
      <c r="Y255" s="137"/>
      <c r="Z255" s="137"/>
      <c r="AA255" s="217"/>
      <c r="AB255" s="217"/>
      <c r="AC255" s="217"/>
      <c r="AD255" s="217"/>
      <c r="AG255">
        <f t="shared" si="34"/>
        <v>54</v>
      </c>
      <c r="AH255">
        <f t="shared" si="35"/>
        <v>0</v>
      </c>
      <c r="AI255"/>
      <c r="AJ255" s="24">
        <f t="shared" si="36"/>
        <v>0</v>
      </c>
      <c r="AK255" s="24">
        <f t="shared" si="37"/>
        <v>0</v>
      </c>
      <c r="AL255" s="24">
        <f t="shared" si="38"/>
        <v>0</v>
      </c>
      <c r="AM255"/>
      <c r="AN255">
        <f t="shared" si="39"/>
        <v>0</v>
      </c>
      <c r="AO255">
        <f t="shared" si="40"/>
        <v>0</v>
      </c>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row>
    <row r="256" spans="1:90" ht="15" customHeight="1">
      <c r="A256" s="93"/>
      <c r="B256" s="24"/>
      <c r="C256" s="94" t="s">
        <v>79</v>
      </c>
      <c r="D256" s="243" t="str">
        <f t="shared" si="33"/>
        <v/>
      </c>
      <c r="E256" s="243"/>
      <c r="F256" s="243"/>
      <c r="G256" s="243"/>
      <c r="H256" s="243"/>
      <c r="I256" s="243"/>
      <c r="J256" s="243"/>
      <c r="K256" s="243"/>
      <c r="L256" s="243"/>
      <c r="M256" s="243"/>
      <c r="N256" s="243"/>
      <c r="O256" s="217"/>
      <c r="P256" s="217"/>
      <c r="Q256" s="217"/>
      <c r="R256" s="217"/>
      <c r="S256" s="217"/>
      <c r="T256" s="217"/>
      <c r="U256" s="217"/>
      <c r="V256" s="217"/>
      <c r="W256" s="137"/>
      <c r="X256" s="137"/>
      <c r="Y256" s="137"/>
      <c r="Z256" s="137"/>
      <c r="AA256" s="217"/>
      <c r="AB256" s="217"/>
      <c r="AC256" s="217"/>
      <c r="AD256" s="217"/>
      <c r="AG256">
        <f t="shared" si="34"/>
        <v>54</v>
      </c>
      <c r="AH256">
        <f t="shared" si="35"/>
        <v>0</v>
      </c>
      <c r="AI256"/>
      <c r="AJ256" s="24">
        <f t="shared" si="36"/>
        <v>0</v>
      </c>
      <c r="AK256" s="24">
        <f t="shared" si="37"/>
        <v>0</v>
      </c>
      <c r="AL256" s="24">
        <f t="shared" si="38"/>
        <v>0</v>
      </c>
      <c r="AM256"/>
      <c r="AN256">
        <f t="shared" si="39"/>
        <v>0</v>
      </c>
      <c r="AO256">
        <f t="shared" si="40"/>
        <v>0</v>
      </c>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row>
    <row r="257" spans="1:90" ht="15" customHeight="1">
      <c r="A257" s="93"/>
      <c r="B257" s="24"/>
      <c r="C257" s="94" t="s">
        <v>80</v>
      </c>
      <c r="D257" s="243" t="str">
        <f t="shared" si="33"/>
        <v/>
      </c>
      <c r="E257" s="243"/>
      <c r="F257" s="243"/>
      <c r="G257" s="243"/>
      <c r="H257" s="243"/>
      <c r="I257" s="243"/>
      <c r="J257" s="243"/>
      <c r="K257" s="243"/>
      <c r="L257" s="243"/>
      <c r="M257" s="243"/>
      <c r="N257" s="243"/>
      <c r="O257" s="217"/>
      <c r="P257" s="217"/>
      <c r="Q257" s="217"/>
      <c r="R257" s="217"/>
      <c r="S257" s="217"/>
      <c r="T257" s="217"/>
      <c r="U257" s="217"/>
      <c r="V257" s="217"/>
      <c r="W257" s="137"/>
      <c r="X257" s="137"/>
      <c r="Y257" s="137"/>
      <c r="Z257" s="137"/>
      <c r="AA257" s="217"/>
      <c r="AB257" s="217"/>
      <c r="AC257" s="217"/>
      <c r="AD257" s="217"/>
      <c r="AG257">
        <f t="shared" si="34"/>
        <v>54</v>
      </c>
      <c r="AH257">
        <f t="shared" si="35"/>
        <v>0</v>
      </c>
      <c r="AI257"/>
      <c r="AJ257" s="24">
        <f t="shared" si="36"/>
        <v>0</v>
      </c>
      <c r="AK257" s="24">
        <f t="shared" si="37"/>
        <v>0</v>
      </c>
      <c r="AL257" s="24">
        <f t="shared" si="38"/>
        <v>0</v>
      </c>
      <c r="AM257"/>
      <c r="AN257">
        <f t="shared" si="39"/>
        <v>0</v>
      </c>
      <c r="AO257">
        <f t="shared" si="40"/>
        <v>0</v>
      </c>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row>
    <row r="258" spans="1:90" ht="15" customHeight="1">
      <c r="A258" s="93"/>
      <c r="B258" s="24"/>
      <c r="C258" s="94" t="s">
        <v>81</v>
      </c>
      <c r="D258" s="243" t="str">
        <f t="shared" si="33"/>
        <v/>
      </c>
      <c r="E258" s="243"/>
      <c r="F258" s="243"/>
      <c r="G258" s="243"/>
      <c r="H258" s="243"/>
      <c r="I258" s="243"/>
      <c r="J258" s="243"/>
      <c r="K258" s="243"/>
      <c r="L258" s="243"/>
      <c r="M258" s="243"/>
      <c r="N258" s="243"/>
      <c r="O258" s="217"/>
      <c r="P258" s="217"/>
      <c r="Q258" s="217"/>
      <c r="R258" s="217"/>
      <c r="S258" s="217"/>
      <c r="T258" s="217"/>
      <c r="U258" s="217"/>
      <c r="V258" s="217"/>
      <c r="W258" s="137"/>
      <c r="X258" s="137"/>
      <c r="Y258" s="137"/>
      <c r="Z258" s="137"/>
      <c r="AA258" s="217"/>
      <c r="AB258" s="217"/>
      <c r="AC258" s="217"/>
      <c r="AD258" s="217"/>
      <c r="AG258">
        <f t="shared" si="34"/>
        <v>54</v>
      </c>
      <c r="AH258">
        <f t="shared" si="35"/>
        <v>0</v>
      </c>
      <c r="AI258"/>
      <c r="AJ258" s="24">
        <f t="shared" si="36"/>
        <v>0</v>
      </c>
      <c r="AK258" s="24">
        <f t="shared" si="37"/>
        <v>0</v>
      </c>
      <c r="AL258" s="24">
        <f t="shared" si="38"/>
        <v>0</v>
      </c>
      <c r="AM258"/>
      <c r="AN258">
        <f t="shared" si="39"/>
        <v>0</v>
      </c>
      <c r="AO258">
        <f t="shared" si="40"/>
        <v>0</v>
      </c>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row>
    <row r="259" spans="1:90" ht="15" customHeight="1">
      <c r="A259" s="93"/>
      <c r="B259" s="24"/>
      <c r="C259" s="94" t="s">
        <v>82</v>
      </c>
      <c r="D259" s="243" t="str">
        <f t="shared" si="33"/>
        <v/>
      </c>
      <c r="E259" s="243"/>
      <c r="F259" s="243"/>
      <c r="G259" s="243"/>
      <c r="H259" s="243"/>
      <c r="I259" s="243"/>
      <c r="J259" s="243"/>
      <c r="K259" s="243"/>
      <c r="L259" s="243"/>
      <c r="M259" s="243"/>
      <c r="N259" s="243"/>
      <c r="O259" s="217"/>
      <c r="P259" s="217"/>
      <c r="Q259" s="217"/>
      <c r="R259" s="217"/>
      <c r="S259" s="217"/>
      <c r="T259" s="217"/>
      <c r="U259" s="217"/>
      <c r="V259" s="217"/>
      <c r="W259" s="137"/>
      <c r="X259" s="137"/>
      <c r="Y259" s="137"/>
      <c r="Z259" s="137"/>
      <c r="AA259" s="217"/>
      <c r="AB259" s="217"/>
      <c r="AC259" s="217"/>
      <c r="AD259" s="217"/>
      <c r="AG259">
        <f t="shared" si="34"/>
        <v>54</v>
      </c>
      <c r="AH259">
        <f t="shared" si="35"/>
        <v>0</v>
      </c>
      <c r="AI259"/>
      <c r="AJ259" s="24">
        <f t="shared" si="36"/>
        <v>0</v>
      </c>
      <c r="AK259" s="24">
        <f t="shared" si="37"/>
        <v>0</v>
      </c>
      <c r="AL259" s="24">
        <f t="shared" si="38"/>
        <v>0</v>
      </c>
      <c r="AM259"/>
      <c r="AN259">
        <f t="shared" si="39"/>
        <v>0</v>
      </c>
      <c r="AO259">
        <f t="shared" si="40"/>
        <v>0</v>
      </c>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row>
    <row r="260" spans="1:90" ht="15" customHeight="1">
      <c r="A260" s="93"/>
      <c r="B260" s="24"/>
      <c r="C260" s="94" t="s">
        <v>83</v>
      </c>
      <c r="D260" s="243" t="str">
        <f t="shared" si="33"/>
        <v/>
      </c>
      <c r="E260" s="243"/>
      <c r="F260" s="243"/>
      <c r="G260" s="243"/>
      <c r="H260" s="243"/>
      <c r="I260" s="243"/>
      <c r="J260" s="243"/>
      <c r="K260" s="243"/>
      <c r="L260" s="243"/>
      <c r="M260" s="243"/>
      <c r="N260" s="243"/>
      <c r="O260" s="217"/>
      <c r="P260" s="217"/>
      <c r="Q260" s="217"/>
      <c r="R260" s="217"/>
      <c r="S260" s="217"/>
      <c r="T260" s="217"/>
      <c r="U260" s="217"/>
      <c r="V260" s="217"/>
      <c r="W260" s="137"/>
      <c r="X260" s="137"/>
      <c r="Y260" s="137"/>
      <c r="Z260" s="137"/>
      <c r="AA260" s="217"/>
      <c r="AB260" s="217"/>
      <c r="AC260" s="217"/>
      <c r="AD260" s="217"/>
      <c r="AG260">
        <f t="shared" si="34"/>
        <v>54</v>
      </c>
      <c r="AH260">
        <f t="shared" si="35"/>
        <v>0</v>
      </c>
      <c r="AI260"/>
      <c r="AJ260" s="24">
        <f t="shared" si="36"/>
        <v>0</v>
      </c>
      <c r="AK260" s="24">
        <f t="shared" si="37"/>
        <v>0</v>
      </c>
      <c r="AL260" s="24">
        <f t="shared" si="38"/>
        <v>0</v>
      </c>
      <c r="AM260"/>
      <c r="AN260">
        <f t="shared" si="39"/>
        <v>0</v>
      </c>
      <c r="AO260">
        <f t="shared" si="40"/>
        <v>0</v>
      </c>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row>
    <row r="261" spans="1:90" ht="15" customHeight="1">
      <c r="A261" s="93"/>
      <c r="B261" s="24"/>
      <c r="C261" s="94" t="s">
        <v>84</v>
      </c>
      <c r="D261" s="243" t="str">
        <f t="shared" si="33"/>
        <v/>
      </c>
      <c r="E261" s="243"/>
      <c r="F261" s="243"/>
      <c r="G261" s="243"/>
      <c r="H261" s="243"/>
      <c r="I261" s="243"/>
      <c r="J261" s="243"/>
      <c r="K261" s="243"/>
      <c r="L261" s="243"/>
      <c r="M261" s="243"/>
      <c r="N261" s="243"/>
      <c r="O261" s="217"/>
      <c r="P261" s="217"/>
      <c r="Q261" s="217"/>
      <c r="R261" s="217"/>
      <c r="S261" s="217"/>
      <c r="T261" s="217"/>
      <c r="U261" s="217"/>
      <c r="V261" s="217"/>
      <c r="W261" s="137"/>
      <c r="X261" s="137"/>
      <c r="Y261" s="137"/>
      <c r="Z261" s="137"/>
      <c r="AA261" s="217"/>
      <c r="AB261" s="217"/>
      <c r="AC261" s="217"/>
      <c r="AD261" s="217"/>
      <c r="AG261">
        <f t="shared" si="34"/>
        <v>54</v>
      </c>
      <c r="AH261">
        <f t="shared" si="35"/>
        <v>0</v>
      </c>
      <c r="AI261"/>
      <c r="AJ261" s="24">
        <f t="shared" si="36"/>
        <v>0</v>
      </c>
      <c r="AK261" s="24">
        <f t="shared" si="37"/>
        <v>0</v>
      </c>
      <c r="AL261" s="24">
        <f t="shared" si="38"/>
        <v>0</v>
      </c>
      <c r="AM261"/>
      <c r="AN261">
        <f t="shared" si="39"/>
        <v>0</v>
      </c>
      <c r="AO261">
        <f t="shared" si="40"/>
        <v>0</v>
      </c>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row>
    <row r="262" spans="1:90" ht="15" customHeight="1">
      <c r="A262" s="93"/>
      <c r="B262" s="24"/>
      <c r="C262" s="94" t="s">
        <v>85</v>
      </c>
      <c r="D262" s="243" t="str">
        <f t="shared" si="33"/>
        <v/>
      </c>
      <c r="E262" s="243"/>
      <c r="F262" s="243"/>
      <c r="G262" s="243"/>
      <c r="H262" s="243"/>
      <c r="I262" s="243"/>
      <c r="J262" s="243"/>
      <c r="K262" s="243"/>
      <c r="L262" s="243"/>
      <c r="M262" s="243"/>
      <c r="N262" s="243"/>
      <c r="O262" s="217"/>
      <c r="P262" s="217"/>
      <c r="Q262" s="217"/>
      <c r="R262" s="217"/>
      <c r="S262" s="217"/>
      <c r="T262" s="217"/>
      <c r="U262" s="217"/>
      <c r="V262" s="217"/>
      <c r="W262" s="137"/>
      <c r="X262" s="137"/>
      <c r="Y262" s="137"/>
      <c r="Z262" s="137"/>
      <c r="AA262" s="217"/>
      <c r="AB262" s="217"/>
      <c r="AC262" s="217"/>
      <c r="AD262" s="217"/>
      <c r="AG262">
        <f t="shared" si="34"/>
        <v>54</v>
      </c>
      <c r="AH262">
        <f t="shared" si="35"/>
        <v>0</v>
      </c>
      <c r="AI262"/>
      <c r="AJ262" s="24">
        <f t="shared" si="36"/>
        <v>0</v>
      </c>
      <c r="AK262" s="24">
        <f t="shared" si="37"/>
        <v>0</v>
      </c>
      <c r="AL262" s="24">
        <f t="shared" si="38"/>
        <v>0</v>
      </c>
      <c r="AM262"/>
      <c r="AN262">
        <f t="shared" si="39"/>
        <v>0</v>
      </c>
      <c r="AO262">
        <f t="shared" si="40"/>
        <v>0</v>
      </c>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row>
    <row r="263" spans="1:90" ht="15" customHeight="1">
      <c r="A263" s="93"/>
      <c r="B263" s="24"/>
      <c r="C263" s="94" t="s">
        <v>86</v>
      </c>
      <c r="D263" s="243" t="str">
        <f t="shared" si="33"/>
        <v/>
      </c>
      <c r="E263" s="243"/>
      <c r="F263" s="243"/>
      <c r="G263" s="243"/>
      <c r="H263" s="243"/>
      <c r="I263" s="243"/>
      <c r="J263" s="243"/>
      <c r="K263" s="243"/>
      <c r="L263" s="243"/>
      <c r="M263" s="243"/>
      <c r="N263" s="243"/>
      <c r="O263" s="217"/>
      <c r="P263" s="217"/>
      <c r="Q263" s="217"/>
      <c r="R263" s="217"/>
      <c r="S263" s="217"/>
      <c r="T263" s="217"/>
      <c r="U263" s="217"/>
      <c r="V263" s="217"/>
      <c r="W263" s="137"/>
      <c r="X263" s="137"/>
      <c r="Y263" s="137"/>
      <c r="Z263" s="137"/>
      <c r="AA263" s="217"/>
      <c r="AB263" s="217"/>
      <c r="AC263" s="217"/>
      <c r="AD263" s="217"/>
      <c r="AG263">
        <f t="shared" si="34"/>
        <v>54</v>
      </c>
      <c r="AH263">
        <f t="shared" si="35"/>
        <v>0</v>
      </c>
      <c r="AI263"/>
      <c r="AJ263" s="24">
        <f t="shared" si="36"/>
        <v>0</v>
      </c>
      <c r="AK263" s="24">
        <f t="shared" si="37"/>
        <v>0</v>
      </c>
      <c r="AL263" s="24">
        <f t="shared" si="38"/>
        <v>0</v>
      </c>
      <c r="AM263"/>
      <c r="AN263">
        <f t="shared" si="39"/>
        <v>0</v>
      </c>
      <c r="AO263">
        <f t="shared" si="40"/>
        <v>0</v>
      </c>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row>
    <row r="264" spans="1:90" ht="15" customHeight="1">
      <c r="A264" s="93"/>
      <c r="B264" s="24"/>
      <c r="C264" s="94" t="s">
        <v>87</v>
      </c>
      <c r="D264" s="243" t="str">
        <f t="shared" si="33"/>
        <v/>
      </c>
      <c r="E264" s="243"/>
      <c r="F264" s="243"/>
      <c r="G264" s="243"/>
      <c r="H264" s="243"/>
      <c r="I264" s="243"/>
      <c r="J264" s="243"/>
      <c r="K264" s="243"/>
      <c r="L264" s="243"/>
      <c r="M264" s="243"/>
      <c r="N264" s="243"/>
      <c r="O264" s="217"/>
      <c r="P264" s="217"/>
      <c r="Q264" s="217"/>
      <c r="R264" s="217"/>
      <c r="S264" s="217"/>
      <c r="T264" s="217"/>
      <c r="U264" s="217"/>
      <c r="V264" s="217"/>
      <c r="W264" s="137"/>
      <c r="X264" s="137"/>
      <c r="Y264" s="137"/>
      <c r="Z264" s="137"/>
      <c r="AA264" s="217"/>
      <c r="AB264" s="217"/>
      <c r="AC264" s="217"/>
      <c r="AD264" s="217"/>
      <c r="AG264">
        <f t="shared" si="34"/>
        <v>54</v>
      </c>
      <c r="AH264">
        <f t="shared" si="35"/>
        <v>0</v>
      </c>
      <c r="AI264"/>
      <c r="AJ264" s="24">
        <f t="shared" si="36"/>
        <v>0</v>
      </c>
      <c r="AK264" s="24">
        <f t="shared" si="37"/>
        <v>0</v>
      </c>
      <c r="AL264" s="24">
        <f t="shared" si="38"/>
        <v>0</v>
      </c>
      <c r="AM264"/>
      <c r="AN264">
        <f t="shared" si="39"/>
        <v>0</v>
      </c>
      <c r="AO264">
        <f t="shared" si="40"/>
        <v>0</v>
      </c>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row>
    <row r="265" spans="1:90" ht="15" customHeight="1">
      <c r="A265" s="93"/>
      <c r="B265" s="24"/>
      <c r="C265" s="94" t="s">
        <v>88</v>
      </c>
      <c r="D265" s="243" t="str">
        <f t="shared" si="33"/>
        <v/>
      </c>
      <c r="E265" s="243"/>
      <c r="F265" s="243"/>
      <c r="G265" s="243"/>
      <c r="H265" s="243"/>
      <c r="I265" s="243"/>
      <c r="J265" s="243"/>
      <c r="K265" s="243"/>
      <c r="L265" s="243"/>
      <c r="M265" s="243"/>
      <c r="N265" s="243"/>
      <c r="O265" s="217"/>
      <c r="P265" s="217"/>
      <c r="Q265" s="217"/>
      <c r="R265" s="217"/>
      <c r="S265" s="217"/>
      <c r="T265" s="217"/>
      <c r="U265" s="217"/>
      <c r="V265" s="217"/>
      <c r="W265" s="137"/>
      <c r="X265" s="137"/>
      <c r="Y265" s="137"/>
      <c r="Z265" s="137"/>
      <c r="AA265" s="217"/>
      <c r="AB265" s="217"/>
      <c r="AC265" s="217"/>
      <c r="AD265" s="217"/>
      <c r="AG265">
        <f t="shared" si="34"/>
        <v>54</v>
      </c>
      <c r="AH265">
        <f t="shared" si="35"/>
        <v>0</v>
      </c>
      <c r="AI265"/>
      <c r="AJ265" s="24">
        <f t="shared" si="36"/>
        <v>0</v>
      </c>
      <c r="AK265" s="24">
        <f t="shared" si="37"/>
        <v>0</v>
      </c>
      <c r="AL265" s="24">
        <f t="shared" si="38"/>
        <v>0</v>
      </c>
      <c r="AM265"/>
      <c r="AN265">
        <f t="shared" si="39"/>
        <v>0</v>
      </c>
      <c r="AO265">
        <f t="shared" si="40"/>
        <v>0</v>
      </c>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row>
    <row r="266" spans="1:90" ht="15" customHeight="1">
      <c r="A266" s="93"/>
      <c r="B266" s="24"/>
      <c r="C266" s="94" t="s">
        <v>89</v>
      </c>
      <c r="D266" s="243" t="str">
        <f t="shared" si="33"/>
        <v/>
      </c>
      <c r="E266" s="243"/>
      <c r="F266" s="243"/>
      <c r="G266" s="243"/>
      <c r="H266" s="243"/>
      <c r="I266" s="243"/>
      <c r="J266" s="243"/>
      <c r="K266" s="243"/>
      <c r="L266" s="243"/>
      <c r="M266" s="243"/>
      <c r="N266" s="243"/>
      <c r="O266" s="217"/>
      <c r="P266" s="217"/>
      <c r="Q266" s="217"/>
      <c r="R266" s="217"/>
      <c r="S266" s="217"/>
      <c r="T266" s="217"/>
      <c r="U266" s="217"/>
      <c r="V266" s="217"/>
      <c r="W266" s="137"/>
      <c r="X266" s="137"/>
      <c r="Y266" s="137"/>
      <c r="Z266" s="137"/>
      <c r="AA266" s="217"/>
      <c r="AB266" s="217"/>
      <c r="AC266" s="217"/>
      <c r="AD266" s="217"/>
      <c r="AG266">
        <f t="shared" si="34"/>
        <v>54</v>
      </c>
      <c r="AH266">
        <f t="shared" si="35"/>
        <v>0</v>
      </c>
      <c r="AI266"/>
      <c r="AJ266" s="24">
        <f t="shared" si="36"/>
        <v>0</v>
      </c>
      <c r="AK266" s="24">
        <f t="shared" si="37"/>
        <v>0</v>
      </c>
      <c r="AL266" s="24">
        <f t="shared" si="38"/>
        <v>0</v>
      </c>
      <c r="AM266"/>
      <c r="AN266">
        <f t="shared" si="39"/>
        <v>0</v>
      </c>
      <c r="AO266">
        <f t="shared" si="40"/>
        <v>0</v>
      </c>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row>
    <row r="267" spans="1:90" ht="15" customHeight="1">
      <c r="A267" s="93"/>
      <c r="B267" s="24"/>
      <c r="C267" s="94" t="s">
        <v>90</v>
      </c>
      <c r="D267" s="243" t="str">
        <f t="shared" si="33"/>
        <v/>
      </c>
      <c r="E267" s="243"/>
      <c r="F267" s="243"/>
      <c r="G267" s="243"/>
      <c r="H267" s="243"/>
      <c r="I267" s="243"/>
      <c r="J267" s="243"/>
      <c r="K267" s="243"/>
      <c r="L267" s="243"/>
      <c r="M267" s="243"/>
      <c r="N267" s="243"/>
      <c r="O267" s="217"/>
      <c r="P267" s="217"/>
      <c r="Q267" s="217"/>
      <c r="R267" s="217"/>
      <c r="S267" s="217"/>
      <c r="T267" s="217"/>
      <c r="U267" s="217"/>
      <c r="V267" s="217"/>
      <c r="W267" s="137"/>
      <c r="X267" s="137"/>
      <c r="Y267" s="137"/>
      <c r="Z267" s="137"/>
      <c r="AA267" s="217"/>
      <c r="AB267" s="217"/>
      <c r="AC267" s="217"/>
      <c r="AD267" s="217"/>
      <c r="AG267">
        <f t="shared" si="34"/>
        <v>54</v>
      </c>
      <c r="AH267">
        <f t="shared" si="35"/>
        <v>0</v>
      </c>
      <c r="AI267"/>
      <c r="AJ267" s="24">
        <f t="shared" si="36"/>
        <v>0</v>
      </c>
      <c r="AK267" s="24">
        <f t="shared" si="37"/>
        <v>0</v>
      </c>
      <c r="AL267" s="24">
        <f t="shared" si="38"/>
        <v>0</v>
      </c>
      <c r="AM267"/>
      <c r="AN267">
        <f t="shared" si="39"/>
        <v>0</v>
      </c>
      <c r="AO267">
        <f t="shared" si="40"/>
        <v>0</v>
      </c>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row>
    <row r="268" spans="1:90" ht="15" customHeight="1">
      <c r="A268" s="93"/>
      <c r="B268" s="24"/>
      <c r="C268" s="94" t="s">
        <v>91</v>
      </c>
      <c r="D268" s="243" t="str">
        <f t="shared" si="33"/>
        <v/>
      </c>
      <c r="E268" s="243"/>
      <c r="F268" s="243"/>
      <c r="G268" s="243"/>
      <c r="H268" s="243"/>
      <c r="I268" s="243"/>
      <c r="J268" s="243"/>
      <c r="K268" s="243"/>
      <c r="L268" s="243"/>
      <c r="M268" s="243"/>
      <c r="N268" s="243"/>
      <c r="O268" s="217"/>
      <c r="P268" s="217"/>
      <c r="Q268" s="217"/>
      <c r="R268" s="217"/>
      <c r="S268" s="217"/>
      <c r="T268" s="217"/>
      <c r="U268" s="217"/>
      <c r="V268" s="217"/>
      <c r="W268" s="137"/>
      <c r="X268" s="137"/>
      <c r="Y268" s="137"/>
      <c r="Z268" s="137"/>
      <c r="AA268" s="217"/>
      <c r="AB268" s="217"/>
      <c r="AC268" s="217"/>
      <c r="AD268" s="217"/>
      <c r="AG268">
        <f t="shared" si="34"/>
        <v>54</v>
      </c>
      <c r="AH268">
        <f t="shared" si="35"/>
        <v>0</v>
      </c>
      <c r="AI268"/>
      <c r="AJ268" s="24">
        <f t="shared" si="36"/>
        <v>0</v>
      </c>
      <c r="AK268" s="24">
        <f t="shared" si="37"/>
        <v>0</v>
      </c>
      <c r="AL268" s="24">
        <f t="shared" si="38"/>
        <v>0</v>
      </c>
      <c r="AM268"/>
      <c r="AN268">
        <f t="shared" si="39"/>
        <v>0</v>
      </c>
      <c r="AO268">
        <f t="shared" si="40"/>
        <v>0</v>
      </c>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row>
    <row r="269" spans="1:90" ht="15" customHeight="1">
      <c r="A269" s="93"/>
      <c r="B269" s="24"/>
      <c r="C269" s="94" t="s">
        <v>92</v>
      </c>
      <c r="D269" s="243" t="str">
        <f t="shared" si="33"/>
        <v/>
      </c>
      <c r="E269" s="243"/>
      <c r="F269" s="243"/>
      <c r="G269" s="243"/>
      <c r="H269" s="243"/>
      <c r="I269" s="243"/>
      <c r="J269" s="243"/>
      <c r="K269" s="243"/>
      <c r="L269" s="243"/>
      <c r="M269" s="243"/>
      <c r="N269" s="243"/>
      <c r="O269" s="217"/>
      <c r="P269" s="217"/>
      <c r="Q269" s="217"/>
      <c r="R269" s="217"/>
      <c r="S269" s="217"/>
      <c r="T269" s="217"/>
      <c r="U269" s="217"/>
      <c r="V269" s="217"/>
      <c r="W269" s="137"/>
      <c r="X269" s="137"/>
      <c r="Y269" s="137"/>
      <c r="Z269" s="137"/>
      <c r="AA269" s="217"/>
      <c r="AB269" s="217"/>
      <c r="AC269" s="217"/>
      <c r="AD269" s="217"/>
      <c r="AG269">
        <f t="shared" si="34"/>
        <v>54</v>
      </c>
      <c r="AH269">
        <f t="shared" si="35"/>
        <v>0</v>
      </c>
      <c r="AI269"/>
      <c r="AJ269" s="24">
        <f t="shared" si="36"/>
        <v>0</v>
      </c>
      <c r="AK269" s="24">
        <f t="shared" si="37"/>
        <v>0</v>
      </c>
      <c r="AL269" s="24">
        <f t="shared" si="38"/>
        <v>0</v>
      </c>
      <c r="AM269"/>
      <c r="AN269">
        <f t="shared" si="39"/>
        <v>0</v>
      </c>
      <c r="AO269">
        <f t="shared" si="40"/>
        <v>0</v>
      </c>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row>
    <row r="270" spans="1:90" ht="15" customHeight="1">
      <c r="A270" s="93"/>
      <c r="B270" s="24"/>
      <c r="C270" s="94" t="s">
        <v>106</v>
      </c>
      <c r="D270" s="243" t="str">
        <f t="shared" si="33"/>
        <v/>
      </c>
      <c r="E270" s="243"/>
      <c r="F270" s="243"/>
      <c r="G270" s="243"/>
      <c r="H270" s="243"/>
      <c r="I270" s="243"/>
      <c r="J270" s="243"/>
      <c r="K270" s="243"/>
      <c r="L270" s="243"/>
      <c r="M270" s="243"/>
      <c r="N270" s="243"/>
      <c r="O270" s="217"/>
      <c r="P270" s="217"/>
      <c r="Q270" s="217"/>
      <c r="R270" s="217"/>
      <c r="S270" s="217"/>
      <c r="T270" s="217"/>
      <c r="U270" s="217"/>
      <c r="V270" s="217"/>
      <c r="W270" s="137"/>
      <c r="X270" s="137"/>
      <c r="Y270" s="137"/>
      <c r="Z270" s="137"/>
      <c r="AA270" s="217"/>
      <c r="AB270" s="217"/>
      <c r="AC270" s="217"/>
      <c r="AD270" s="217"/>
      <c r="AG270">
        <f t="shared" si="34"/>
        <v>54</v>
      </c>
      <c r="AH270">
        <f t="shared" si="35"/>
        <v>0</v>
      </c>
      <c r="AI270"/>
      <c r="AJ270" s="24">
        <f t="shared" si="36"/>
        <v>0</v>
      </c>
      <c r="AK270" s="24">
        <f t="shared" si="37"/>
        <v>0</v>
      </c>
      <c r="AL270" s="24">
        <f t="shared" si="38"/>
        <v>0</v>
      </c>
      <c r="AM270"/>
      <c r="AN270">
        <f t="shared" si="39"/>
        <v>0</v>
      </c>
      <c r="AO270">
        <f t="shared" si="40"/>
        <v>0</v>
      </c>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row>
    <row r="271" spans="1:90" ht="15" customHeight="1">
      <c r="A271" s="93"/>
      <c r="B271" s="24"/>
      <c r="C271" s="94" t="s">
        <v>107</v>
      </c>
      <c r="D271" s="243" t="str">
        <f t="shared" si="33"/>
        <v/>
      </c>
      <c r="E271" s="243"/>
      <c r="F271" s="243"/>
      <c r="G271" s="243"/>
      <c r="H271" s="243"/>
      <c r="I271" s="243"/>
      <c r="J271" s="243"/>
      <c r="K271" s="243"/>
      <c r="L271" s="243"/>
      <c r="M271" s="243"/>
      <c r="N271" s="243"/>
      <c r="O271" s="217"/>
      <c r="P271" s="217"/>
      <c r="Q271" s="217"/>
      <c r="R271" s="217"/>
      <c r="S271" s="217"/>
      <c r="T271" s="217"/>
      <c r="U271" s="217"/>
      <c r="V271" s="217"/>
      <c r="W271" s="137"/>
      <c r="X271" s="137"/>
      <c r="Y271" s="137"/>
      <c r="Z271" s="137"/>
      <c r="AA271" s="217"/>
      <c r="AB271" s="217"/>
      <c r="AC271" s="217"/>
      <c r="AD271" s="217"/>
      <c r="AG271">
        <f t="shared" si="34"/>
        <v>54</v>
      </c>
      <c r="AH271">
        <f t="shared" si="35"/>
        <v>0</v>
      </c>
      <c r="AI271"/>
      <c r="AJ271" s="24">
        <f t="shared" si="36"/>
        <v>0</v>
      </c>
      <c r="AK271" s="24">
        <f t="shared" si="37"/>
        <v>0</v>
      </c>
      <c r="AL271" s="24">
        <f t="shared" si="38"/>
        <v>0</v>
      </c>
      <c r="AM271"/>
      <c r="AN271">
        <f t="shared" si="39"/>
        <v>0</v>
      </c>
      <c r="AO271">
        <f t="shared" si="40"/>
        <v>0</v>
      </c>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row>
    <row r="272" spans="1:90" ht="15" customHeight="1">
      <c r="A272" s="93"/>
      <c r="B272" s="24"/>
      <c r="C272" s="94" t="s">
        <v>108</v>
      </c>
      <c r="D272" s="243" t="str">
        <f t="shared" si="33"/>
        <v/>
      </c>
      <c r="E272" s="243"/>
      <c r="F272" s="243"/>
      <c r="G272" s="243"/>
      <c r="H272" s="243"/>
      <c r="I272" s="243"/>
      <c r="J272" s="243"/>
      <c r="K272" s="243"/>
      <c r="L272" s="243"/>
      <c r="M272" s="243"/>
      <c r="N272" s="243"/>
      <c r="O272" s="217"/>
      <c r="P272" s="217"/>
      <c r="Q272" s="217"/>
      <c r="R272" s="217"/>
      <c r="S272" s="217"/>
      <c r="T272" s="217"/>
      <c r="U272" s="217"/>
      <c r="V272" s="217"/>
      <c r="W272" s="137"/>
      <c r="X272" s="137"/>
      <c r="Y272" s="137"/>
      <c r="Z272" s="137"/>
      <c r="AA272" s="217"/>
      <c r="AB272" s="217"/>
      <c r="AC272" s="217"/>
      <c r="AD272" s="217"/>
      <c r="AG272">
        <f t="shared" si="34"/>
        <v>54</v>
      </c>
      <c r="AH272">
        <f t="shared" si="35"/>
        <v>0</v>
      </c>
      <c r="AI272"/>
      <c r="AJ272" s="24">
        <f t="shared" si="36"/>
        <v>0</v>
      </c>
      <c r="AK272" s="24">
        <f t="shared" si="37"/>
        <v>0</v>
      </c>
      <c r="AL272" s="24">
        <f t="shared" si="38"/>
        <v>0</v>
      </c>
      <c r="AM272"/>
      <c r="AN272">
        <f t="shared" si="39"/>
        <v>0</v>
      </c>
      <c r="AO272">
        <f t="shared" si="40"/>
        <v>0</v>
      </c>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row>
    <row r="273" spans="1:90" ht="15" customHeight="1">
      <c r="A273" s="93"/>
      <c r="B273" s="24"/>
      <c r="C273" s="94" t="s">
        <v>109</v>
      </c>
      <c r="D273" s="243" t="str">
        <f t="shared" si="33"/>
        <v/>
      </c>
      <c r="E273" s="243"/>
      <c r="F273" s="243"/>
      <c r="G273" s="243"/>
      <c r="H273" s="243"/>
      <c r="I273" s="243"/>
      <c r="J273" s="243"/>
      <c r="K273" s="243"/>
      <c r="L273" s="243"/>
      <c r="M273" s="243"/>
      <c r="N273" s="243"/>
      <c r="O273" s="217"/>
      <c r="P273" s="217"/>
      <c r="Q273" s="217"/>
      <c r="R273" s="217"/>
      <c r="S273" s="217"/>
      <c r="T273" s="217"/>
      <c r="U273" s="217"/>
      <c r="V273" s="217"/>
      <c r="W273" s="137"/>
      <c r="X273" s="137"/>
      <c r="Y273" s="137"/>
      <c r="Z273" s="137"/>
      <c r="AA273" s="217"/>
      <c r="AB273" s="217"/>
      <c r="AC273" s="217"/>
      <c r="AD273" s="217"/>
      <c r="AG273">
        <f t="shared" si="34"/>
        <v>54</v>
      </c>
      <c r="AH273">
        <f t="shared" si="35"/>
        <v>0</v>
      </c>
      <c r="AI273"/>
      <c r="AJ273" s="24">
        <f t="shared" si="36"/>
        <v>0</v>
      </c>
      <c r="AK273" s="24">
        <f t="shared" si="37"/>
        <v>0</v>
      </c>
      <c r="AL273" s="24">
        <f t="shared" si="38"/>
        <v>0</v>
      </c>
      <c r="AM273"/>
      <c r="AN273">
        <f t="shared" si="39"/>
        <v>0</v>
      </c>
      <c r="AO273">
        <f t="shared" si="40"/>
        <v>0</v>
      </c>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row>
    <row r="274" spans="1:90" ht="15" customHeight="1">
      <c r="A274" s="93"/>
      <c r="B274" s="24"/>
      <c r="C274" s="94" t="s">
        <v>110</v>
      </c>
      <c r="D274" s="243" t="str">
        <f t="shared" si="33"/>
        <v/>
      </c>
      <c r="E274" s="243"/>
      <c r="F274" s="243"/>
      <c r="G274" s="243"/>
      <c r="H274" s="243"/>
      <c r="I274" s="243"/>
      <c r="J274" s="243"/>
      <c r="K274" s="243"/>
      <c r="L274" s="243"/>
      <c r="M274" s="243"/>
      <c r="N274" s="243"/>
      <c r="O274" s="217"/>
      <c r="P274" s="217"/>
      <c r="Q274" s="217"/>
      <c r="R274" s="217"/>
      <c r="S274" s="217"/>
      <c r="T274" s="217"/>
      <c r="U274" s="217"/>
      <c r="V274" s="217"/>
      <c r="W274" s="137"/>
      <c r="X274" s="137"/>
      <c r="Y274" s="137"/>
      <c r="Z274" s="137"/>
      <c r="AA274" s="217"/>
      <c r="AB274" s="217"/>
      <c r="AC274" s="217"/>
      <c r="AD274" s="217"/>
      <c r="AG274">
        <f t="shared" si="34"/>
        <v>54</v>
      </c>
      <c r="AH274">
        <f t="shared" si="35"/>
        <v>0</v>
      </c>
      <c r="AI274"/>
      <c r="AJ274" s="24">
        <f t="shared" si="36"/>
        <v>0</v>
      </c>
      <c r="AK274" s="24">
        <f t="shared" si="37"/>
        <v>0</v>
      </c>
      <c r="AL274" s="24">
        <f t="shared" si="38"/>
        <v>0</v>
      </c>
      <c r="AM274"/>
      <c r="AN274">
        <f t="shared" si="39"/>
        <v>0</v>
      </c>
      <c r="AO274">
        <f t="shared" si="40"/>
        <v>0</v>
      </c>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row>
    <row r="275" spans="1:90" ht="15" customHeight="1">
      <c r="A275" s="93"/>
      <c r="B275" s="24"/>
      <c r="C275" s="94" t="s">
        <v>111</v>
      </c>
      <c r="D275" s="243" t="str">
        <f t="shared" si="33"/>
        <v/>
      </c>
      <c r="E275" s="243"/>
      <c r="F275" s="243"/>
      <c r="G275" s="243"/>
      <c r="H275" s="243"/>
      <c r="I275" s="243"/>
      <c r="J275" s="243"/>
      <c r="K275" s="243"/>
      <c r="L275" s="243"/>
      <c r="M275" s="243"/>
      <c r="N275" s="243"/>
      <c r="O275" s="217"/>
      <c r="P275" s="217"/>
      <c r="Q275" s="217"/>
      <c r="R275" s="217"/>
      <c r="S275" s="217"/>
      <c r="T275" s="217"/>
      <c r="U275" s="217"/>
      <c r="V275" s="217"/>
      <c r="W275" s="137"/>
      <c r="X275" s="137"/>
      <c r="Y275" s="137"/>
      <c r="Z275" s="137"/>
      <c r="AA275" s="217"/>
      <c r="AB275" s="217"/>
      <c r="AC275" s="217"/>
      <c r="AD275" s="217"/>
      <c r="AG275">
        <f t="shared" si="34"/>
        <v>54</v>
      </c>
      <c r="AH275">
        <f t="shared" si="35"/>
        <v>0</v>
      </c>
      <c r="AI275"/>
      <c r="AJ275" s="24">
        <f t="shared" si="36"/>
        <v>0</v>
      </c>
      <c r="AK275" s="24">
        <f t="shared" si="37"/>
        <v>0</v>
      </c>
      <c r="AL275" s="24">
        <f t="shared" si="38"/>
        <v>0</v>
      </c>
      <c r="AM275"/>
      <c r="AN275">
        <f t="shared" si="39"/>
        <v>0</v>
      </c>
      <c r="AO275">
        <f t="shared" si="40"/>
        <v>0</v>
      </c>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row>
    <row r="276" spans="1:90" ht="15" customHeight="1">
      <c r="A276" s="93"/>
      <c r="B276" s="24"/>
      <c r="C276" s="94" t="s">
        <v>112</v>
      </c>
      <c r="D276" s="243" t="str">
        <f t="shared" si="33"/>
        <v/>
      </c>
      <c r="E276" s="243"/>
      <c r="F276" s="243"/>
      <c r="G276" s="243"/>
      <c r="H276" s="243"/>
      <c r="I276" s="243"/>
      <c r="J276" s="243"/>
      <c r="K276" s="243"/>
      <c r="L276" s="243"/>
      <c r="M276" s="243"/>
      <c r="N276" s="243"/>
      <c r="O276" s="217"/>
      <c r="P276" s="217"/>
      <c r="Q276" s="217"/>
      <c r="R276" s="217"/>
      <c r="S276" s="217"/>
      <c r="T276" s="217"/>
      <c r="U276" s="217"/>
      <c r="V276" s="217"/>
      <c r="W276" s="137"/>
      <c r="X276" s="137"/>
      <c r="Y276" s="137"/>
      <c r="Z276" s="137"/>
      <c r="AA276" s="217"/>
      <c r="AB276" s="217"/>
      <c r="AC276" s="217"/>
      <c r="AD276" s="217"/>
      <c r="AG276">
        <f t="shared" si="34"/>
        <v>54</v>
      </c>
      <c r="AH276">
        <f t="shared" si="35"/>
        <v>0</v>
      </c>
      <c r="AI276"/>
      <c r="AJ276" s="24">
        <f t="shared" si="36"/>
        <v>0</v>
      </c>
      <c r="AK276" s="24">
        <f t="shared" si="37"/>
        <v>0</v>
      </c>
      <c r="AL276" s="24">
        <f t="shared" si="38"/>
        <v>0</v>
      </c>
      <c r="AM276"/>
      <c r="AN276">
        <f t="shared" si="39"/>
        <v>0</v>
      </c>
      <c r="AO276">
        <f t="shared" si="40"/>
        <v>0</v>
      </c>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row>
    <row r="277" spans="1:90" ht="15" customHeight="1">
      <c r="A277" s="93"/>
      <c r="B277" s="24"/>
      <c r="C277" s="94" t="s">
        <v>113</v>
      </c>
      <c r="D277" s="243" t="str">
        <f t="shared" si="33"/>
        <v/>
      </c>
      <c r="E277" s="243"/>
      <c r="F277" s="243"/>
      <c r="G277" s="243"/>
      <c r="H277" s="243"/>
      <c r="I277" s="243"/>
      <c r="J277" s="243"/>
      <c r="K277" s="243"/>
      <c r="L277" s="243"/>
      <c r="M277" s="243"/>
      <c r="N277" s="243"/>
      <c r="O277" s="217"/>
      <c r="P277" s="217"/>
      <c r="Q277" s="217"/>
      <c r="R277" s="217"/>
      <c r="S277" s="217"/>
      <c r="T277" s="217"/>
      <c r="U277" s="217"/>
      <c r="V277" s="217"/>
      <c r="W277" s="137"/>
      <c r="X277" s="137"/>
      <c r="Y277" s="137"/>
      <c r="Z277" s="137"/>
      <c r="AA277" s="217"/>
      <c r="AB277" s="217"/>
      <c r="AC277" s="217"/>
      <c r="AD277" s="217"/>
      <c r="AG277">
        <f t="shared" si="34"/>
        <v>54</v>
      </c>
      <c r="AH277">
        <f t="shared" si="35"/>
        <v>0</v>
      </c>
      <c r="AI277"/>
      <c r="AJ277" s="24">
        <f t="shared" si="36"/>
        <v>0</v>
      </c>
      <c r="AK277" s="24">
        <f t="shared" si="37"/>
        <v>0</v>
      </c>
      <c r="AL277" s="24">
        <f t="shared" si="38"/>
        <v>0</v>
      </c>
      <c r="AM277"/>
      <c r="AN277">
        <f t="shared" si="39"/>
        <v>0</v>
      </c>
      <c r="AO277">
        <f t="shared" si="40"/>
        <v>0</v>
      </c>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row>
    <row r="278" spans="1:90" ht="15" customHeight="1">
      <c r="A278" s="93"/>
      <c r="B278" s="24"/>
      <c r="C278" s="94" t="s">
        <v>114</v>
      </c>
      <c r="D278" s="243" t="str">
        <f t="shared" si="33"/>
        <v/>
      </c>
      <c r="E278" s="243"/>
      <c r="F278" s="243"/>
      <c r="G278" s="243"/>
      <c r="H278" s="243"/>
      <c r="I278" s="243"/>
      <c r="J278" s="243"/>
      <c r="K278" s="243"/>
      <c r="L278" s="243"/>
      <c r="M278" s="243"/>
      <c r="N278" s="243"/>
      <c r="O278" s="217"/>
      <c r="P278" s="217"/>
      <c r="Q278" s="217"/>
      <c r="R278" s="217"/>
      <c r="S278" s="217"/>
      <c r="T278" s="217"/>
      <c r="U278" s="217"/>
      <c r="V278" s="217"/>
      <c r="W278" s="137"/>
      <c r="X278" s="137"/>
      <c r="Y278" s="137"/>
      <c r="Z278" s="137"/>
      <c r="AA278" s="217"/>
      <c r="AB278" s="217"/>
      <c r="AC278" s="217"/>
      <c r="AD278" s="217"/>
      <c r="AG278">
        <f t="shared" si="34"/>
        <v>54</v>
      </c>
      <c r="AH278">
        <f t="shared" si="35"/>
        <v>0</v>
      </c>
      <c r="AI278"/>
      <c r="AJ278" s="24">
        <f t="shared" si="36"/>
        <v>0</v>
      </c>
      <c r="AK278" s="24">
        <f t="shared" si="37"/>
        <v>0</v>
      </c>
      <c r="AL278" s="24">
        <f t="shared" si="38"/>
        <v>0</v>
      </c>
      <c r="AM278"/>
      <c r="AN278">
        <f t="shared" si="39"/>
        <v>0</v>
      </c>
      <c r="AO278">
        <f t="shared" si="40"/>
        <v>0</v>
      </c>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row>
    <row r="279" spans="1:90" ht="15" customHeight="1">
      <c r="A279" s="93"/>
      <c r="B279" s="24"/>
      <c r="C279" s="94" t="s">
        <v>115</v>
      </c>
      <c r="D279" s="243" t="str">
        <f t="shared" si="33"/>
        <v/>
      </c>
      <c r="E279" s="243"/>
      <c r="F279" s="243"/>
      <c r="G279" s="243"/>
      <c r="H279" s="243"/>
      <c r="I279" s="243"/>
      <c r="J279" s="243"/>
      <c r="K279" s="243"/>
      <c r="L279" s="243"/>
      <c r="M279" s="243"/>
      <c r="N279" s="243"/>
      <c r="O279" s="217"/>
      <c r="P279" s="217"/>
      <c r="Q279" s="217"/>
      <c r="R279" s="217"/>
      <c r="S279" s="217"/>
      <c r="T279" s="217"/>
      <c r="U279" s="217"/>
      <c r="V279" s="217"/>
      <c r="W279" s="137"/>
      <c r="X279" s="137"/>
      <c r="Y279" s="137"/>
      <c r="Z279" s="137"/>
      <c r="AA279" s="217"/>
      <c r="AB279" s="217"/>
      <c r="AC279" s="217"/>
      <c r="AD279" s="217"/>
      <c r="AG279">
        <f t="shared" si="34"/>
        <v>54</v>
      </c>
      <c r="AH279">
        <f t="shared" si="35"/>
        <v>0</v>
      </c>
      <c r="AI279"/>
      <c r="AJ279" s="24">
        <f t="shared" si="36"/>
        <v>0</v>
      </c>
      <c r="AK279" s="24">
        <f t="shared" si="37"/>
        <v>0</v>
      </c>
      <c r="AL279" s="24">
        <f t="shared" si="38"/>
        <v>0</v>
      </c>
      <c r="AM279"/>
      <c r="AN279">
        <f t="shared" si="39"/>
        <v>0</v>
      </c>
      <c r="AO279">
        <f t="shared" si="40"/>
        <v>0</v>
      </c>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row>
    <row r="280" spans="1:90" ht="15" customHeight="1">
      <c r="A280" s="93"/>
      <c r="B280" s="24"/>
      <c r="C280" s="94" t="s">
        <v>116</v>
      </c>
      <c r="D280" s="243" t="str">
        <f t="shared" si="33"/>
        <v/>
      </c>
      <c r="E280" s="243"/>
      <c r="F280" s="243"/>
      <c r="G280" s="243"/>
      <c r="H280" s="243"/>
      <c r="I280" s="243"/>
      <c r="J280" s="243"/>
      <c r="K280" s="243"/>
      <c r="L280" s="243"/>
      <c r="M280" s="243"/>
      <c r="N280" s="243"/>
      <c r="O280" s="217"/>
      <c r="P280" s="217"/>
      <c r="Q280" s="217"/>
      <c r="R280" s="217"/>
      <c r="S280" s="217"/>
      <c r="T280" s="217"/>
      <c r="U280" s="217"/>
      <c r="V280" s="217"/>
      <c r="W280" s="137"/>
      <c r="X280" s="137"/>
      <c r="Y280" s="137"/>
      <c r="Z280" s="137"/>
      <c r="AA280" s="217"/>
      <c r="AB280" s="217"/>
      <c r="AC280" s="217"/>
      <c r="AD280" s="217"/>
      <c r="AG280">
        <f t="shared" si="34"/>
        <v>54</v>
      </c>
      <c r="AH280">
        <f t="shared" si="35"/>
        <v>0</v>
      </c>
      <c r="AI280"/>
      <c r="AJ280" s="24">
        <f t="shared" si="36"/>
        <v>0</v>
      </c>
      <c r="AK280" s="24">
        <f t="shared" si="37"/>
        <v>0</v>
      </c>
      <c r="AL280" s="24">
        <f t="shared" si="38"/>
        <v>0</v>
      </c>
      <c r="AM280"/>
      <c r="AN280">
        <f t="shared" si="39"/>
        <v>0</v>
      </c>
      <c r="AO280">
        <f t="shared" si="40"/>
        <v>0</v>
      </c>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row>
    <row r="281" spans="1:90" ht="15" customHeight="1">
      <c r="A281" s="93"/>
      <c r="B281" s="24"/>
      <c r="C281" s="94" t="s">
        <v>117</v>
      </c>
      <c r="D281" s="243" t="str">
        <f t="shared" si="33"/>
        <v/>
      </c>
      <c r="E281" s="243"/>
      <c r="F281" s="243"/>
      <c r="G281" s="243"/>
      <c r="H281" s="243"/>
      <c r="I281" s="243"/>
      <c r="J281" s="243"/>
      <c r="K281" s="243"/>
      <c r="L281" s="243"/>
      <c r="M281" s="243"/>
      <c r="N281" s="243"/>
      <c r="O281" s="217"/>
      <c r="P281" s="217"/>
      <c r="Q281" s="217"/>
      <c r="R281" s="217"/>
      <c r="S281" s="217"/>
      <c r="T281" s="217"/>
      <c r="U281" s="217"/>
      <c r="V281" s="217"/>
      <c r="W281" s="137"/>
      <c r="X281" s="137"/>
      <c r="Y281" s="137"/>
      <c r="Z281" s="137"/>
      <c r="AA281" s="217"/>
      <c r="AB281" s="217"/>
      <c r="AC281" s="217"/>
      <c r="AD281" s="217"/>
      <c r="AG281">
        <f t="shared" si="34"/>
        <v>54</v>
      </c>
      <c r="AH281">
        <f t="shared" si="35"/>
        <v>0</v>
      </c>
      <c r="AI281"/>
      <c r="AJ281" s="24">
        <f t="shared" si="36"/>
        <v>0</v>
      </c>
      <c r="AK281" s="24">
        <f t="shared" si="37"/>
        <v>0</v>
      </c>
      <c r="AL281" s="24">
        <f t="shared" si="38"/>
        <v>0</v>
      </c>
      <c r="AM281"/>
      <c r="AN281">
        <f t="shared" si="39"/>
        <v>0</v>
      </c>
      <c r="AO281">
        <f t="shared" si="40"/>
        <v>0</v>
      </c>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row>
    <row r="282" spans="1:90" ht="15" customHeight="1">
      <c r="A282" s="93"/>
      <c r="B282" s="24"/>
      <c r="C282" s="94" t="s">
        <v>118</v>
      </c>
      <c r="D282" s="243" t="str">
        <f t="shared" si="33"/>
        <v/>
      </c>
      <c r="E282" s="243"/>
      <c r="F282" s="243"/>
      <c r="G282" s="243"/>
      <c r="H282" s="243"/>
      <c r="I282" s="243"/>
      <c r="J282" s="243"/>
      <c r="K282" s="243"/>
      <c r="L282" s="243"/>
      <c r="M282" s="243"/>
      <c r="N282" s="243"/>
      <c r="O282" s="217"/>
      <c r="P282" s="217"/>
      <c r="Q282" s="217"/>
      <c r="R282" s="217"/>
      <c r="S282" s="217"/>
      <c r="T282" s="217"/>
      <c r="U282" s="217"/>
      <c r="V282" s="217"/>
      <c r="W282" s="137"/>
      <c r="X282" s="137"/>
      <c r="Y282" s="137"/>
      <c r="Z282" s="137"/>
      <c r="AA282" s="217"/>
      <c r="AB282" s="217"/>
      <c r="AC282" s="217"/>
      <c r="AD282" s="217"/>
      <c r="AG282">
        <f t="shared" si="34"/>
        <v>54</v>
      </c>
      <c r="AH282">
        <f t="shared" si="35"/>
        <v>0</v>
      </c>
      <c r="AI282"/>
      <c r="AJ282" s="24">
        <f t="shared" si="36"/>
        <v>0</v>
      </c>
      <c r="AK282" s="24">
        <f t="shared" si="37"/>
        <v>0</v>
      </c>
      <c r="AL282" s="24">
        <f t="shared" si="38"/>
        <v>0</v>
      </c>
      <c r="AM282"/>
      <c r="AN282">
        <f t="shared" si="39"/>
        <v>0</v>
      </c>
      <c r="AO282">
        <f t="shared" si="40"/>
        <v>0</v>
      </c>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row>
    <row r="283" spans="1:90" ht="15" customHeight="1">
      <c r="A283" s="93"/>
      <c r="B283" s="24"/>
      <c r="C283" s="94" t="s">
        <v>119</v>
      </c>
      <c r="D283" s="243" t="str">
        <f t="shared" si="33"/>
        <v/>
      </c>
      <c r="E283" s="243"/>
      <c r="F283" s="243"/>
      <c r="G283" s="243"/>
      <c r="H283" s="243"/>
      <c r="I283" s="243"/>
      <c r="J283" s="243"/>
      <c r="K283" s="243"/>
      <c r="L283" s="243"/>
      <c r="M283" s="243"/>
      <c r="N283" s="243"/>
      <c r="O283" s="217"/>
      <c r="P283" s="217"/>
      <c r="Q283" s="217"/>
      <c r="R283" s="217"/>
      <c r="S283" s="217"/>
      <c r="T283" s="217"/>
      <c r="U283" s="217"/>
      <c r="V283" s="217"/>
      <c r="W283" s="137"/>
      <c r="X283" s="137"/>
      <c r="Y283" s="137"/>
      <c r="Z283" s="137"/>
      <c r="AA283" s="217"/>
      <c r="AB283" s="217"/>
      <c r="AC283" s="217"/>
      <c r="AD283" s="217"/>
      <c r="AG283">
        <f t="shared" si="34"/>
        <v>54</v>
      </c>
      <c r="AH283">
        <f t="shared" si="35"/>
        <v>0</v>
      </c>
      <c r="AI283"/>
      <c r="AJ283" s="24">
        <f t="shared" si="36"/>
        <v>0</v>
      </c>
      <c r="AK283" s="24">
        <f t="shared" si="37"/>
        <v>0</v>
      </c>
      <c r="AL283" s="24">
        <f t="shared" si="38"/>
        <v>0</v>
      </c>
      <c r="AM283"/>
      <c r="AN283">
        <f t="shared" si="39"/>
        <v>0</v>
      </c>
      <c r="AO283">
        <f t="shared" si="40"/>
        <v>0</v>
      </c>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row>
    <row r="284" spans="1:90" ht="15" customHeight="1">
      <c r="A284" s="93"/>
      <c r="B284" s="24"/>
      <c r="C284" s="94" t="s">
        <v>120</v>
      </c>
      <c r="D284" s="243" t="str">
        <f t="shared" si="33"/>
        <v/>
      </c>
      <c r="E284" s="243"/>
      <c r="F284" s="243"/>
      <c r="G284" s="243"/>
      <c r="H284" s="243"/>
      <c r="I284" s="243"/>
      <c r="J284" s="243"/>
      <c r="K284" s="243"/>
      <c r="L284" s="243"/>
      <c r="M284" s="243"/>
      <c r="N284" s="243"/>
      <c r="O284" s="217"/>
      <c r="P284" s="217"/>
      <c r="Q284" s="217"/>
      <c r="R284" s="217"/>
      <c r="S284" s="217"/>
      <c r="T284" s="217"/>
      <c r="U284" s="217"/>
      <c r="V284" s="217"/>
      <c r="W284" s="137"/>
      <c r="X284" s="137"/>
      <c r="Y284" s="137"/>
      <c r="Z284" s="137"/>
      <c r="AA284" s="217"/>
      <c r="AB284" s="217"/>
      <c r="AC284" s="217"/>
      <c r="AD284" s="217"/>
      <c r="AG284">
        <f t="shared" si="34"/>
        <v>54</v>
      </c>
      <c r="AH284">
        <f t="shared" si="35"/>
        <v>0</v>
      </c>
      <c r="AI284"/>
      <c r="AJ284" s="24">
        <f t="shared" si="36"/>
        <v>0</v>
      </c>
      <c r="AK284" s="24">
        <f t="shared" si="37"/>
        <v>0</v>
      </c>
      <c r="AL284" s="24">
        <f t="shared" si="38"/>
        <v>0</v>
      </c>
      <c r="AM284"/>
      <c r="AN284">
        <f t="shared" si="39"/>
        <v>0</v>
      </c>
      <c r="AO284">
        <f t="shared" si="40"/>
        <v>0</v>
      </c>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row>
    <row r="285" spans="1:90" ht="15" customHeight="1">
      <c r="A285" s="93"/>
      <c r="B285" s="24"/>
      <c r="C285" s="94" t="s">
        <v>121</v>
      </c>
      <c r="D285" s="243" t="str">
        <f t="shared" si="33"/>
        <v/>
      </c>
      <c r="E285" s="243"/>
      <c r="F285" s="243"/>
      <c r="G285" s="243"/>
      <c r="H285" s="243"/>
      <c r="I285" s="243"/>
      <c r="J285" s="243"/>
      <c r="K285" s="243"/>
      <c r="L285" s="243"/>
      <c r="M285" s="243"/>
      <c r="N285" s="243"/>
      <c r="O285" s="217"/>
      <c r="P285" s="217"/>
      <c r="Q285" s="217"/>
      <c r="R285" s="217"/>
      <c r="S285" s="217"/>
      <c r="T285" s="217"/>
      <c r="U285" s="217"/>
      <c r="V285" s="217"/>
      <c r="W285" s="137"/>
      <c r="X285" s="137"/>
      <c r="Y285" s="137"/>
      <c r="Z285" s="137"/>
      <c r="AA285" s="217"/>
      <c r="AB285" s="217"/>
      <c r="AC285" s="217"/>
      <c r="AD285" s="217"/>
      <c r="AG285">
        <f t="shared" si="34"/>
        <v>54</v>
      </c>
      <c r="AH285">
        <f t="shared" si="35"/>
        <v>0</v>
      </c>
      <c r="AI285"/>
      <c r="AJ285" s="24">
        <f t="shared" si="36"/>
        <v>0</v>
      </c>
      <c r="AK285" s="24">
        <f t="shared" si="37"/>
        <v>0</v>
      </c>
      <c r="AL285" s="24">
        <f t="shared" si="38"/>
        <v>0</v>
      </c>
      <c r="AM285"/>
      <c r="AN285">
        <f t="shared" si="39"/>
        <v>0</v>
      </c>
      <c r="AO285">
        <f t="shared" si="40"/>
        <v>0</v>
      </c>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row>
    <row r="286" spans="1:90" ht="15" customHeight="1">
      <c r="A286" s="93"/>
      <c r="B286" s="24"/>
      <c r="C286" s="94" t="s">
        <v>122</v>
      </c>
      <c r="D286" s="243" t="str">
        <f t="shared" si="33"/>
        <v/>
      </c>
      <c r="E286" s="243"/>
      <c r="F286" s="243"/>
      <c r="G286" s="243"/>
      <c r="H286" s="243"/>
      <c r="I286" s="243"/>
      <c r="J286" s="243"/>
      <c r="K286" s="243"/>
      <c r="L286" s="243"/>
      <c r="M286" s="243"/>
      <c r="N286" s="243"/>
      <c r="O286" s="217"/>
      <c r="P286" s="217"/>
      <c r="Q286" s="217"/>
      <c r="R286" s="217"/>
      <c r="S286" s="217"/>
      <c r="T286" s="217"/>
      <c r="U286" s="217"/>
      <c r="V286" s="217"/>
      <c r="W286" s="137"/>
      <c r="X286" s="137"/>
      <c r="Y286" s="137"/>
      <c r="Z286" s="137"/>
      <c r="AA286" s="217"/>
      <c r="AB286" s="217"/>
      <c r="AC286" s="217"/>
      <c r="AD286" s="217"/>
      <c r="AG286">
        <f t="shared" si="34"/>
        <v>54</v>
      </c>
      <c r="AH286">
        <f t="shared" si="35"/>
        <v>0</v>
      </c>
      <c r="AI286"/>
      <c r="AJ286" s="24">
        <f t="shared" si="36"/>
        <v>0</v>
      </c>
      <c r="AK286" s="24">
        <f t="shared" si="37"/>
        <v>0</v>
      </c>
      <c r="AL286" s="24">
        <f t="shared" si="38"/>
        <v>0</v>
      </c>
      <c r="AM286"/>
      <c r="AN286">
        <f t="shared" si="39"/>
        <v>0</v>
      </c>
      <c r="AO286">
        <f t="shared" si="40"/>
        <v>0</v>
      </c>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row>
    <row r="287" spans="1:90" ht="15" customHeight="1">
      <c r="A287" s="93"/>
      <c r="B287" s="24"/>
      <c r="C287" s="94" t="s">
        <v>123</v>
      </c>
      <c r="D287" s="243" t="str">
        <f t="shared" si="33"/>
        <v/>
      </c>
      <c r="E287" s="243"/>
      <c r="F287" s="243"/>
      <c r="G287" s="243"/>
      <c r="H287" s="243"/>
      <c r="I287" s="243"/>
      <c r="J287" s="243"/>
      <c r="K287" s="243"/>
      <c r="L287" s="243"/>
      <c r="M287" s="243"/>
      <c r="N287" s="243"/>
      <c r="O287" s="217"/>
      <c r="P287" s="217"/>
      <c r="Q287" s="217"/>
      <c r="R287" s="217"/>
      <c r="S287" s="217"/>
      <c r="T287" s="217"/>
      <c r="U287" s="217"/>
      <c r="V287" s="217"/>
      <c r="W287" s="137"/>
      <c r="X287" s="137"/>
      <c r="Y287" s="137"/>
      <c r="Z287" s="137"/>
      <c r="AA287" s="217"/>
      <c r="AB287" s="217"/>
      <c r="AC287" s="217"/>
      <c r="AD287" s="217"/>
      <c r="AG287">
        <f t="shared" si="34"/>
        <v>54</v>
      </c>
      <c r="AH287">
        <f t="shared" si="35"/>
        <v>0</v>
      </c>
      <c r="AI287"/>
      <c r="AJ287" s="24">
        <f t="shared" si="36"/>
        <v>0</v>
      </c>
      <c r="AK287" s="24">
        <f t="shared" si="37"/>
        <v>0</v>
      </c>
      <c r="AL287" s="24">
        <f t="shared" si="38"/>
        <v>0</v>
      </c>
      <c r="AM287"/>
      <c r="AN287">
        <f t="shared" si="39"/>
        <v>0</v>
      </c>
      <c r="AO287">
        <f t="shared" si="40"/>
        <v>0</v>
      </c>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c r="CJ287"/>
      <c r="CK287"/>
      <c r="CL287"/>
    </row>
    <row r="288" spans="1:90" ht="15" customHeight="1">
      <c r="A288" s="93"/>
      <c r="B288" s="24"/>
      <c r="C288" s="94" t="s">
        <v>124</v>
      </c>
      <c r="D288" s="243" t="str">
        <f t="shared" si="33"/>
        <v/>
      </c>
      <c r="E288" s="243"/>
      <c r="F288" s="243"/>
      <c r="G288" s="243"/>
      <c r="H288" s="243"/>
      <c r="I288" s="243"/>
      <c r="J288" s="243"/>
      <c r="K288" s="243"/>
      <c r="L288" s="243"/>
      <c r="M288" s="243"/>
      <c r="N288" s="243"/>
      <c r="O288" s="217"/>
      <c r="P288" s="217"/>
      <c r="Q288" s="217"/>
      <c r="R288" s="217"/>
      <c r="S288" s="217"/>
      <c r="T288" s="217"/>
      <c r="U288" s="217"/>
      <c r="V288" s="217"/>
      <c r="W288" s="137"/>
      <c r="X288" s="137"/>
      <c r="Y288" s="137"/>
      <c r="Z288" s="137"/>
      <c r="AA288" s="217"/>
      <c r="AB288" s="217"/>
      <c r="AC288" s="217"/>
      <c r="AD288" s="217"/>
      <c r="AG288">
        <f t="shared" si="34"/>
        <v>54</v>
      </c>
      <c r="AH288">
        <f t="shared" si="35"/>
        <v>0</v>
      </c>
      <c r="AI288"/>
      <c r="AJ288" s="24">
        <f t="shared" si="36"/>
        <v>0</v>
      </c>
      <c r="AK288" s="24">
        <f t="shared" si="37"/>
        <v>0</v>
      </c>
      <c r="AL288" s="24">
        <f t="shared" si="38"/>
        <v>0</v>
      </c>
      <c r="AM288"/>
      <c r="AN288">
        <f t="shared" si="39"/>
        <v>0</v>
      </c>
      <c r="AO288">
        <f t="shared" si="40"/>
        <v>0</v>
      </c>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c r="CJ288"/>
      <c r="CK288"/>
      <c r="CL288"/>
    </row>
    <row r="289" spans="1:90" ht="15" customHeight="1">
      <c r="A289" s="93"/>
      <c r="B289" s="24"/>
      <c r="C289" s="94" t="s">
        <v>125</v>
      </c>
      <c r="D289" s="243" t="str">
        <f t="shared" si="33"/>
        <v/>
      </c>
      <c r="E289" s="243"/>
      <c r="F289" s="243"/>
      <c r="G289" s="243"/>
      <c r="H289" s="243"/>
      <c r="I289" s="243"/>
      <c r="J289" s="243"/>
      <c r="K289" s="243"/>
      <c r="L289" s="243"/>
      <c r="M289" s="243"/>
      <c r="N289" s="243"/>
      <c r="O289" s="217"/>
      <c r="P289" s="217"/>
      <c r="Q289" s="217"/>
      <c r="R289" s="217"/>
      <c r="S289" s="217"/>
      <c r="T289" s="217"/>
      <c r="U289" s="217"/>
      <c r="V289" s="217"/>
      <c r="W289" s="137"/>
      <c r="X289" s="137"/>
      <c r="Y289" s="137"/>
      <c r="Z289" s="137"/>
      <c r="AA289" s="217"/>
      <c r="AB289" s="217"/>
      <c r="AC289" s="217"/>
      <c r="AD289" s="217"/>
      <c r="AG289">
        <f t="shared" si="34"/>
        <v>54</v>
      </c>
      <c r="AH289">
        <f t="shared" si="35"/>
        <v>0</v>
      </c>
      <c r="AI289"/>
      <c r="AJ289" s="24">
        <f t="shared" si="36"/>
        <v>0</v>
      </c>
      <c r="AK289" s="24">
        <f t="shared" si="37"/>
        <v>0</v>
      </c>
      <c r="AL289" s="24">
        <f t="shared" si="38"/>
        <v>0</v>
      </c>
      <c r="AM289"/>
      <c r="AN289">
        <f t="shared" si="39"/>
        <v>0</v>
      </c>
      <c r="AO289">
        <f t="shared" si="40"/>
        <v>0</v>
      </c>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c r="CJ289"/>
      <c r="CK289"/>
      <c r="CL289"/>
    </row>
    <row r="290" spans="1:90" ht="15" customHeight="1">
      <c r="A290" s="93"/>
      <c r="B290" s="24"/>
      <c r="C290" s="94" t="s">
        <v>126</v>
      </c>
      <c r="D290" s="243" t="str">
        <f t="shared" si="33"/>
        <v/>
      </c>
      <c r="E290" s="243"/>
      <c r="F290" s="243"/>
      <c r="G290" s="243"/>
      <c r="H290" s="243"/>
      <c r="I290" s="243"/>
      <c r="J290" s="243"/>
      <c r="K290" s="243"/>
      <c r="L290" s="243"/>
      <c r="M290" s="243"/>
      <c r="N290" s="243"/>
      <c r="O290" s="217"/>
      <c r="P290" s="217"/>
      <c r="Q290" s="217"/>
      <c r="R290" s="217"/>
      <c r="S290" s="217"/>
      <c r="T290" s="217"/>
      <c r="U290" s="217"/>
      <c r="V290" s="217"/>
      <c r="W290" s="137"/>
      <c r="X290" s="137"/>
      <c r="Y290" s="137"/>
      <c r="Z290" s="137"/>
      <c r="AA290" s="217"/>
      <c r="AB290" s="217"/>
      <c r="AC290" s="217"/>
      <c r="AD290" s="217"/>
      <c r="AG290">
        <f t="shared" si="34"/>
        <v>54</v>
      </c>
      <c r="AH290">
        <f t="shared" si="35"/>
        <v>0</v>
      </c>
      <c r="AI290"/>
      <c r="AJ290" s="24">
        <f t="shared" si="36"/>
        <v>0</v>
      </c>
      <c r="AK290" s="24">
        <f t="shared" si="37"/>
        <v>0</v>
      </c>
      <c r="AL290" s="24">
        <f t="shared" si="38"/>
        <v>0</v>
      </c>
      <c r="AM290"/>
      <c r="AN290">
        <f t="shared" si="39"/>
        <v>0</v>
      </c>
      <c r="AO290">
        <f t="shared" si="40"/>
        <v>0</v>
      </c>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c r="CJ290"/>
      <c r="CK290"/>
      <c r="CL290"/>
    </row>
    <row r="291" spans="1:90" ht="15" customHeight="1">
      <c r="A291" s="93"/>
      <c r="B291" s="24"/>
      <c r="C291" s="94" t="s">
        <v>127</v>
      </c>
      <c r="D291" s="243" t="str">
        <f t="shared" si="33"/>
        <v/>
      </c>
      <c r="E291" s="243"/>
      <c r="F291" s="243"/>
      <c r="G291" s="243"/>
      <c r="H291" s="243"/>
      <c r="I291" s="243"/>
      <c r="J291" s="243"/>
      <c r="K291" s="243"/>
      <c r="L291" s="243"/>
      <c r="M291" s="243"/>
      <c r="N291" s="243"/>
      <c r="O291" s="217"/>
      <c r="P291" s="217"/>
      <c r="Q291" s="217"/>
      <c r="R291" s="217"/>
      <c r="S291" s="217"/>
      <c r="T291" s="217"/>
      <c r="U291" s="217"/>
      <c r="V291" s="217"/>
      <c r="W291" s="137"/>
      <c r="X291" s="137"/>
      <c r="Y291" s="137"/>
      <c r="Z291" s="137"/>
      <c r="AA291" s="217"/>
      <c r="AB291" s="217"/>
      <c r="AC291" s="217"/>
      <c r="AD291" s="217"/>
      <c r="AG291">
        <f t="shared" si="34"/>
        <v>54</v>
      </c>
      <c r="AH291">
        <f t="shared" si="35"/>
        <v>0</v>
      </c>
      <c r="AI291"/>
      <c r="AJ291" s="24">
        <f t="shared" si="36"/>
        <v>0</v>
      </c>
      <c r="AK291" s="24">
        <f t="shared" si="37"/>
        <v>0</v>
      </c>
      <c r="AL291" s="24">
        <f t="shared" si="38"/>
        <v>0</v>
      </c>
      <c r="AM291"/>
      <c r="AN291">
        <f t="shared" si="39"/>
        <v>0</v>
      </c>
      <c r="AO291">
        <f t="shared" si="40"/>
        <v>0</v>
      </c>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c r="CJ291"/>
      <c r="CK291"/>
      <c r="CL291"/>
    </row>
    <row r="292" spans="1:90" ht="15" customHeight="1">
      <c r="A292" s="93"/>
      <c r="B292" s="24"/>
      <c r="C292" s="94" t="s">
        <v>128</v>
      </c>
      <c r="D292" s="243" t="str">
        <f t="shared" si="33"/>
        <v/>
      </c>
      <c r="E292" s="243"/>
      <c r="F292" s="243"/>
      <c r="G292" s="243"/>
      <c r="H292" s="243"/>
      <c r="I292" s="243"/>
      <c r="J292" s="243"/>
      <c r="K292" s="243"/>
      <c r="L292" s="243"/>
      <c r="M292" s="243"/>
      <c r="N292" s="243"/>
      <c r="O292" s="217"/>
      <c r="P292" s="217"/>
      <c r="Q292" s="217"/>
      <c r="R292" s="217"/>
      <c r="S292" s="217"/>
      <c r="T292" s="217"/>
      <c r="U292" s="217"/>
      <c r="V292" s="217"/>
      <c r="W292" s="137"/>
      <c r="X292" s="137"/>
      <c r="Y292" s="137"/>
      <c r="Z292" s="137"/>
      <c r="AA292" s="217"/>
      <c r="AB292" s="217"/>
      <c r="AC292" s="217"/>
      <c r="AD292" s="217"/>
      <c r="AG292">
        <f t="shared" si="34"/>
        <v>54</v>
      </c>
      <c r="AH292">
        <f t="shared" si="35"/>
        <v>0</v>
      </c>
      <c r="AI292"/>
      <c r="AJ292" s="24">
        <f t="shared" si="36"/>
        <v>0</v>
      </c>
      <c r="AK292" s="24">
        <f t="shared" si="37"/>
        <v>0</v>
      </c>
      <c r="AL292" s="24">
        <f t="shared" si="38"/>
        <v>0</v>
      </c>
      <c r="AM292"/>
      <c r="AN292">
        <f t="shared" si="39"/>
        <v>0</v>
      </c>
      <c r="AO292">
        <f t="shared" si="40"/>
        <v>0</v>
      </c>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c r="CJ292"/>
      <c r="CK292"/>
      <c r="CL292"/>
    </row>
    <row r="293" spans="1:90" ht="15" customHeight="1">
      <c r="A293" s="93"/>
      <c r="B293" s="24"/>
      <c r="C293" s="94" t="s">
        <v>129</v>
      </c>
      <c r="D293" s="243" t="str">
        <f t="shared" si="33"/>
        <v/>
      </c>
      <c r="E293" s="243"/>
      <c r="F293" s="243"/>
      <c r="G293" s="243"/>
      <c r="H293" s="243"/>
      <c r="I293" s="243"/>
      <c r="J293" s="243"/>
      <c r="K293" s="243"/>
      <c r="L293" s="243"/>
      <c r="M293" s="243"/>
      <c r="N293" s="243"/>
      <c r="O293" s="217"/>
      <c r="P293" s="217"/>
      <c r="Q293" s="217"/>
      <c r="R293" s="217"/>
      <c r="S293" s="217"/>
      <c r="T293" s="217"/>
      <c r="U293" s="217"/>
      <c r="V293" s="217"/>
      <c r="W293" s="137"/>
      <c r="X293" s="137"/>
      <c r="Y293" s="137"/>
      <c r="Z293" s="137"/>
      <c r="AA293" s="217"/>
      <c r="AB293" s="217"/>
      <c r="AC293" s="217"/>
      <c r="AD293" s="217"/>
      <c r="AG293">
        <f t="shared" si="34"/>
        <v>54</v>
      </c>
      <c r="AH293">
        <f t="shared" si="35"/>
        <v>0</v>
      </c>
      <c r="AI293"/>
      <c r="AJ293" s="24">
        <f t="shared" si="36"/>
        <v>0</v>
      </c>
      <c r="AK293" s="24">
        <f t="shared" si="37"/>
        <v>0</v>
      </c>
      <c r="AL293" s="24">
        <f t="shared" si="38"/>
        <v>0</v>
      </c>
      <c r="AM293"/>
      <c r="AN293">
        <f t="shared" si="39"/>
        <v>0</v>
      </c>
      <c r="AO293">
        <f t="shared" si="40"/>
        <v>0</v>
      </c>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c r="CJ293"/>
      <c r="CK293"/>
      <c r="CL293"/>
    </row>
    <row r="294" spans="1:90" ht="15" customHeight="1">
      <c r="A294" s="93"/>
      <c r="B294" s="24"/>
      <c r="C294" s="94" t="s">
        <v>130</v>
      </c>
      <c r="D294" s="243" t="str">
        <f t="shared" si="33"/>
        <v/>
      </c>
      <c r="E294" s="243"/>
      <c r="F294" s="243"/>
      <c r="G294" s="243"/>
      <c r="H294" s="243"/>
      <c r="I294" s="243"/>
      <c r="J294" s="243"/>
      <c r="K294" s="243"/>
      <c r="L294" s="243"/>
      <c r="M294" s="243"/>
      <c r="N294" s="243"/>
      <c r="O294" s="217"/>
      <c r="P294" s="217"/>
      <c r="Q294" s="217"/>
      <c r="R294" s="217"/>
      <c r="S294" s="217"/>
      <c r="T294" s="217"/>
      <c r="U294" s="217"/>
      <c r="V294" s="217"/>
      <c r="W294" s="137"/>
      <c r="X294" s="137"/>
      <c r="Y294" s="137"/>
      <c r="Z294" s="137"/>
      <c r="AA294" s="217"/>
      <c r="AB294" s="217"/>
      <c r="AC294" s="217"/>
      <c r="AD294" s="217"/>
      <c r="AG294">
        <f t="shared" si="34"/>
        <v>54</v>
      </c>
      <c r="AH294">
        <f t="shared" si="35"/>
        <v>0</v>
      </c>
      <c r="AI294"/>
      <c r="AJ294" s="24">
        <f t="shared" si="36"/>
        <v>0</v>
      </c>
      <c r="AK294" s="24">
        <f t="shared" si="37"/>
        <v>0</v>
      </c>
      <c r="AL294" s="24">
        <f t="shared" si="38"/>
        <v>0</v>
      </c>
      <c r="AM294"/>
      <c r="AN294">
        <f t="shared" si="39"/>
        <v>0</v>
      </c>
      <c r="AO294">
        <f t="shared" si="40"/>
        <v>0</v>
      </c>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c r="CJ294"/>
      <c r="CK294"/>
      <c r="CL294"/>
    </row>
    <row r="295" spans="1:90" ht="15" customHeight="1">
      <c r="A295" s="93"/>
      <c r="B295" s="24"/>
      <c r="C295" s="94" t="s">
        <v>131</v>
      </c>
      <c r="D295" s="243" t="str">
        <f t="shared" si="33"/>
        <v/>
      </c>
      <c r="E295" s="243"/>
      <c r="F295" s="243"/>
      <c r="G295" s="243"/>
      <c r="H295" s="243"/>
      <c r="I295" s="243"/>
      <c r="J295" s="243"/>
      <c r="K295" s="243"/>
      <c r="L295" s="243"/>
      <c r="M295" s="243"/>
      <c r="N295" s="243"/>
      <c r="O295" s="217"/>
      <c r="P295" s="217"/>
      <c r="Q295" s="217"/>
      <c r="R295" s="217"/>
      <c r="S295" s="217"/>
      <c r="T295" s="217"/>
      <c r="U295" s="217"/>
      <c r="V295" s="217"/>
      <c r="W295" s="137"/>
      <c r="X295" s="137"/>
      <c r="Y295" s="137"/>
      <c r="Z295" s="137"/>
      <c r="AA295" s="217"/>
      <c r="AB295" s="217"/>
      <c r="AC295" s="217"/>
      <c r="AD295" s="217"/>
      <c r="AG295">
        <f t="shared" si="34"/>
        <v>54</v>
      </c>
      <c r="AH295">
        <f t="shared" si="35"/>
        <v>0</v>
      </c>
      <c r="AI295"/>
      <c r="AJ295" s="24">
        <f t="shared" si="36"/>
        <v>0</v>
      </c>
      <c r="AK295" s="24">
        <f t="shared" si="37"/>
        <v>0</v>
      </c>
      <c r="AL295" s="24">
        <f t="shared" si="38"/>
        <v>0</v>
      </c>
      <c r="AM295"/>
      <c r="AN295">
        <f t="shared" si="39"/>
        <v>0</v>
      </c>
      <c r="AO295">
        <f t="shared" si="40"/>
        <v>0</v>
      </c>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c r="CJ295"/>
      <c r="CK295"/>
      <c r="CL295"/>
    </row>
    <row r="296" spans="1:90" ht="15" customHeight="1">
      <c r="A296" s="93"/>
      <c r="B296" s="24"/>
      <c r="C296" s="94" t="s">
        <v>132</v>
      </c>
      <c r="D296" s="243" t="str">
        <f t="shared" si="33"/>
        <v/>
      </c>
      <c r="E296" s="243"/>
      <c r="F296" s="243"/>
      <c r="G296" s="243"/>
      <c r="H296" s="243"/>
      <c r="I296" s="243"/>
      <c r="J296" s="243"/>
      <c r="K296" s="243"/>
      <c r="L296" s="243"/>
      <c r="M296" s="243"/>
      <c r="N296" s="243"/>
      <c r="O296" s="217"/>
      <c r="P296" s="217"/>
      <c r="Q296" s="217"/>
      <c r="R296" s="217"/>
      <c r="S296" s="217"/>
      <c r="T296" s="217"/>
      <c r="U296" s="217"/>
      <c r="V296" s="217"/>
      <c r="W296" s="137"/>
      <c r="X296" s="137"/>
      <c r="Y296" s="137"/>
      <c r="Z296" s="137"/>
      <c r="AA296" s="217"/>
      <c r="AB296" s="217"/>
      <c r="AC296" s="217"/>
      <c r="AD296" s="217"/>
      <c r="AG296">
        <f t="shared" si="34"/>
        <v>54</v>
      </c>
      <c r="AH296">
        <f t="shared" si="35"/>
        <v>0</v>
      </c>
      <c r="AI296"/>
      <c r="AJ296" s="24">
        <f t="shared" si="36"/>
        <v>0</v>
      </c>
      <c r="AK296" s="24">
        <f t="shared" si="37"/>
        <v>0</v>
      </c>
      <c r="AL296" s="24">
        <f t="shared" si="38"/>
        <v>0</v>
      </c>
      <c r="AM296"/>
      <c r="AN296">
        <f t="shared" si="39"/>
        <v>0</v>
      </c>
      <c r="AO296">
        <f t="shared" si="40"/>
        <v>0</v>
      </c>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c r="CJ296"/>
      <c r="CK296"/>
      <c r="CL296"/>
    </row>
    <row r="297" spans="1:90" ht="15" customHeight="1">
      <c r="A297" s="93"/>
      <c r="B297" s="24"/>
      <c r="C297" s="94" t="s">
        <v>133</v>
      </c>
      <c r="D297" s="243" t="str">
        <f t="shared" si="33"/>
        <v/>
      </c>
      <c r="E297" s="243"/>
      <c r="F297" s="243"/>
      <c r="G297" s="243"/>
      <c r="H297" s="243"/>
      <c r="I297" s="243"/>
      <c r="J297" s="243"/>
      <c r="K297" s="243"/>
      <c r="L297" s="243"/>
      <c r="M297" s="243"/>
      <c r="N297" s="243"/>
      <c r="O297" s="217"/>
      <c r="P297" s="217"/>
      <c r="Q297" s="217"/>
      <c r="R297" s="217"/>
      <c r="S297" s="217"/>
      <c r="T297" s="217"/>
      <c r="U297" s="217"/>
      <c r="V297" s="217"/>
      <c r="W297" s="137"/>
      <c r="X297" s="137"/>
      <c r="Y297" s="137"/>
      <c r="Z297" s="137"/>
      <c r="AA297" s="217"/>
      <c r="AB297" s="217"/>
      <c r="AC297" s="217"/>
      <c r="AD297" s="217"/>
      <c r="AG297">
        <f t="shared" si="34"/>
        <v>54</v>
      </c>
      <c r="AH297">
        <f t="shared" si="35"/>
        <v>0</v>
      </c>
      <c r="AI297"/>
      <c r="AJ297" s="24">
        <f t="shared" si="36"/>
        <v>0</v>
      </c>
      <c r="AK297" s="24">
        <f t="shared" si="37"/>
        <v>0</v>
      </c>
      <c r="AL297" s="24">
        <f t="shared" si="38"/>
        <v>0</v>
      </c>
      <c r="AM297"/>
      <c r="AN297">
        <f t="shared" si="39"/>
        <v>0</v>
      </c>
      <c r="AO297">
        <f t="shared" si="40"/>
        <v>0</v>
      </c>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c r="CJ297"/>
      <c r="CK297"/>
      <c r="CL297"/>
    </row>
    <row r="298" spans="1:90" ht="15" customHeight="1">
      <c r="A298" s="93"/>
      <c r="B298" s="24"/>
      <c r="C298" s="94" t="s">
        <v>134</v>
      </c>
      <c r="D298" s="243" t="str">
        <f t="shared" si="33"/>
        <v/>
      </c>
      <c r="E298" s="243"/>
      <c r="F298" s="243"/>
      <c r="G298" s="243"/>
      <c r="H298" s="243"/>
      <c r="I298" s="243"/>
      <c r="J298" s="243"/>
      <c r="K298" s="243"/>
      <c r="L298" s="243"/>
      <c r="M298" s="243"/>
      <c r="N298" s="243"/>
      <c r="O298" s="217"/>
      <c r="P298" s="217"/>
      <c r="Q298" s="217"/>
      <c r="R298" s="217"/>
      <c r="S298" s="217"/>
      <c r="T298" s="217"/>
      <c r="U298" s="217"/>
      <c r="V298" s="217"/>
      <c r="W298" s="137"/>
      <c r="X298" s="137"/>
      <c r="Y298" s="137"/>
      <c r="Z298" s="137"/>
      <c r="AA298" s="217"/>
      <c r="AB298" s="217"/>
      <c r="AC298" s="217"/>
      <c r="AD298" s="217"/>
      <c r="AG298">
        <f t="shared" si="34"/>
        <v>54</v>
      </c>
      <c r="AH298">
        <f t="shared" si="35"/>
        <v>0</v>
      </c>
      <c r="AI298"/>
      <c r="AJ298" s="24">
        <f t="shared" si="36"/>
        <v>0</v>
      </c>
      <c r="AK298" s="24">
        <f t="shared" si="37"/>
        <v>0</v>
      </c>
      <c r="AL298" s="24">
        <f t="shared" si="38"/>
        <v>0</v>
      </c>
      <c r="AM298"/>
      <c r="AN298">
        <f t="shared" si="39"/>
        <v>0</v>
      </c>
      <c r="AO298">
        <f t="shared" si="40"/>
        <v>0</v>
      </c>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c r="CJ298"/>
      <c r="CK298"/>
      <c r="CL298"/>
    </row>
    <row r="299" spans="1:90" ht="15" customHeight="1">
      <c r="A299" s="93"/>
      <c r="B299" s="24"/>
      <c r="C299" s="94" t="s">
        <v>135</v>
      </c>
      <c r="D299" s="243" t="str">
        <f t="shared" si="33"/>
        <v/>
      </c>
      <c r="E299" s="243"/>
      <c r="F299" s="243"/>
      <c r="G299" s="243"/>
      <c r="H299" s="243"/>
      <c r="I299" s="243"/>
      <c r="J299" s="243"/>
      <c r="K299" s="243"/>
      <c r="L299" s="243"/>
      <c r="M299" s="243"/>
      <c r="N299" s="243"/>
      <c r="O299" s="217"/>
      <c r="P299" s="217"/>
      <c r="Q299" s="217"/>
      <c r="R299" s="217"/>
      <c r="S299" s="217"/>
      <c r="T299" s="217"/>
      <c r="U299" s="217"/>
      <c r="V299" s="217"/>
      <c r="W299" s="137"/>
      <c r="X299" s="137"/>
      <c r="Y299" s="137"/>
      <c r="Z299" s="137"/>
      <c r="AA299" s="217"/>
      <c r="AB299" s="217"/>
      <c r="AC299" s="217"/>
      <c r="AD299" s="217"/>
      <c r="AG299">
        <f t="shared" si="34"/>
        <v>54</v>
      </c>
      <c r="AH299">
        <f t="shared" si="35"/>
        <v>0</v>
      </c>
      <c r="AI299"/>
      <c r="AJ299" s="24">
        <f t="shared" si="36"/>
        <v>0</v>
      </c>
      <c r="AK299" s="24">
        <f t="shared" si="37"/>
        <v>0</v>
      </c>
      <c r="AL299" s="24">
        <f t="shared" si="38"/>
        <v>0</v>
      </c>
      <c r="AM299"/>
      <c r="AN299">
        <f t="shared" si="39"/>
        <v>0</v>
      </c>
      <c r="AO299">
        <f t="shared" si="40"/>
        <v>0</v>
      </c>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row>
    <row r="300" spans="1:90" ht="15" customHeight="1">
      <c r="A300" s="93"/>
      <c r="B300" s="24"/>
      <c r="C300" s="94" t="s">
        <v>136</v>
      </c>
      <c r="D300" s="243" t="str">
        <f t="shared" ref="D300:D363" si="41">+IF(D131="","",D131)</f>
        <v/>
      </c>
      <c r="E300" s="243"/>
      <c r="F300" s="243"/>
      <c r="G300" s="243"/>
      <c r="H300" s="243"/>
      <c r="I300" s="243"/>
      <c r="J300" s="243"/>
      <c r="K300" s="243"/>
      <c r="L300" s="243"/>
      <c r="M300" s="243"/>
      <c r="N300" s="243"/>
      <c r="O300" s="217"/>
      <c r="P300" s="217"/>
      <c r="Q300" s="217"/>
      <c r="R300" s="217"/>
      <c r="S300" s="217"/>
      <c r="T300" s="217"/>
      <c r="U300" s="217"/>
      <c r="V300" s="217"/>
      <c r="W300" s="137"/>
      <c r="X300" s="137"/>
      <c r="Y300" s="137"/>
      <c r="Z300" s="137"/>
      <c r="AA300" s="217"/>
      <c r="AB300" s="217"/>
      <c r="AC300" s="217"/>
      <c r="AD300" s="217"/>
      <c r="AG300">
        <f t="shared" ref="AG300:AG363" si="42">+COUNTBLANK(D300:AD300)+COUNTBLANK(D454:AD454)</f>
        <v>54</v>
      </c>
      <c r="AH300">
        <f t="shared" ref="AH300:AH363" si="43">+IF($AG$225=$AH$225,0,IF(OR(AND(D300="",AG300=54),AND(D300&lt;&gt;"",AG300=52,OR(S131=2,S131=9)),AND(D300&lt;&gt;"",S131=1,O300&lt;&gt;"",S300&lt;&gt;"",W300&lt;&gt;"",AA300&lt;&gt;"",COUNTIF(O454:AD454,"X")&gt;=1),AND(D300&lt;&gt;"",S131="",M131="NA",O300&lt;&gt;"",S300&lt;&gt;"",W300&lt;&gt;"",AA300&lt;&gt;"",COUNTIF(O454:AD454,"X")&gt;=1)),0,1))</f>
        <v>0</v>
      </c>
      <c r="AI300"/>
      <c r="AJ300" s="24">
        <f t="shared" ref="AJ300:AJ363" si="44">IF($AG$225=$AH$225,0,IF(OR(AND(OR(M131="NA",S131=2,S131=9),W300="",X300="",Y300="",Z300=""),AND(S131=1,D300&lt;&gt;""),AND(D300="")),0,IF(OR(W300=X300,W300=Y300,W300=Z300),1,0)))</f>
        <v>0</v>
      </c>
      <c r="AK300" s="24">
        <f t="shared" ref="AK300:AK363" si="45">+IF(AJ300=0,0,IF(AND(W300&lt;&gt;"",X300="",Y300="",Z300=""),0,IF(OR(X300=Y300,X300=Z300),1,0)))</f>
        <v>0</v>
      </c>
      <c r="AL300" s="24">
        <f t="shared" ref="AL300:AL363" si="46">+IF(AJ300=0,0,IF(AND(W300&lt;&gt;"",Y300="",Z300=""),0,IF(AND(Y300=Z300),1,0)))</f>
        <v>0</v>
      </c>
      <c r="AM300"/>
      <c r="AN300">
        <f t="shared" ref="AN300:AN363" si="47">+IF($AG$226=$AH$226,0,IF(OR(AND(AH300=0),AND(D300&lt;&gt;"",COUNTIF(O454:AD454,"X")&gt;=1)),0,1))</f>
        <v>0</v>
      </c>
      <c r="AO300">
        <f t="shared" ref="AO300:AO363" si="48">+IF($AG$226=$AH$226,0,IF(OR(AND(AD454="",COUNTIF(O454:AC454,"X")&lt;=1),AND(AD454="x",COUNTBLANK(O454:AC454)=15),AND(AH300=0)),0,1))</f>
        <v>0</v>
      </c>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row>
    <row r="301" spans="1:90" ht="15" customHeight="1">
      <c r="A301" s="93"/>
      <c r="B301" s="24"/>
      <c r="C301" s="94" t="s">
        <v>137</v>
      </c>
      <c r="D301" s="243" t="str">
        <f t="shared" si="41"/>
        <v/>
      </c>
      <c r="E301" s="243"/>
      <c r="F301" s="243"/>
      <c r="G301" s="243"/>
      <c r="H301" s="243"/>
      <c r="I301" s="243"/>
      <c r="J301" s="243"/>
      <c r="K301" s="243"/>
      <c r="L301" s="243"/>
      <c r="M301" s="243"/>
      <c r="N301" s="243"/>
      <c r="O301" s="217"/>
      <c r="P301" s="217"/>
      <c r="Q301" s="217"/>
      <c r="R301" s="217"/>
      <c r="S301" s="217"/>
      <c r="T301" s="217"/>
      <c r="U301" s="217"/>
      <c r="V301" s="217"/>
      <c r="W301" s="137"/>
      <c r="X301" s="137"/>
      <c r="Y301" s="137"/>
      <c r="Z301" s="137"/>
      <c r="AA301" s="217"/>
      <c r="AB301" s="217"/>
      <c r="AC301" s="217"/>
      <c r="AD301" s="217"/>
      <c r="AG301">
        <f t="shared" si="42"/>
        <v>54</v>
      </c>
      <c r="AH301">
        <f t="shared" si="43"/>
        <v>0</v>
      </c>
      <c r="AI301"/>
      <c r="AJ301" s="24">
        <f t="shared" si="44"/>
        <v>0</v>
      </c>
      <c r="AK301" s="24">
        <f t="shared" si="45"/>
        <v>0</v>
      </c>
      <c r="AL301" s="24">
        <f t="shared" si="46"/>
        <v>0</v>
      </c>
      <c r="AM301"/>
      <c r="AN301">
        <f t="shared" si="47"/>
        <v>0</v>
      </c>
      <c r="AO301">
        <f t="shared" si="48"/>
        <v>0</v>
      </c>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row>
    <row r="302" spans="1:90" ht="15" customHeight="1">
      <c r="A302" s="93"/>
      <c r="B302" s="24"/>
      <c r="C302" s="94" t="s">
        <v>138</v>
      </c>
      <c r="D302" s="243" t="str">
        <f t="shared" si="41"/>
        <v/>
      </c>
      <c r="E302" s="243"/>
      <c r="F302" s="243"/>
      <c r="G302" s="243"/>
      <c r="H302" s="243"/>
      <c r="I302" s="243"/>
      <c r="J302" s="243"/>
      <c r="K302" s="243"/>
      <c r="L302" s="243"/>
      <c r="M302" s="243"/>
      <c r="N302" s="243"/>
      <c r="O302" s="217"/>
      <c r="P302" s="217"/>
      <c r="Q302" s="217"/>
      <c r="R302" s="217"/>
      <c r="S302" s="217"/>
      <c r="T302" s="217"/>
      <c r="U302" s="217"/>
      <c r="V302" s="217"/>
      <c r="W302" s="137"/>
      <c r="X302" s="137"/>
      <c r="Y302" s="137"/>
      <c r="Z302" s="137"/>
      <c r="AA302" s="217"/>
      <c r="AB302" s="217"/>
      <c r="AC302" s="217"/>
      <c r="AD302" s="217"/>
      <c r="AG302">
        <f t="shared" si="42"/>
        <v>54</v>
      </c>
      <c r="AH302">
        <f t="shared" si="43"/>
        <v>0</v>
      </c>
      <c r="AI302"/>
      <c r="AJ302" s="24">
        <f t="shared" si="44"/>
        <v>0</v>
      </c>
      <c r="AK302" s="24">
        <f t="shared" si="45"/>
        <v>0</v>
      </c>
      <c r="AL302" s="24">
        <f t="shared" si="46"/>
        <v>0</v>
      </c>
      <c r="AM302"/>
      <c r="AN302">
        <f t="shared" si="47"/>
        <v>0</v>
      </c>
      <c r="AO302">
        <f t="shared" si="48"/>
        <v>0</v>
      </c>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row>
    <row r="303" spans="1:90" ht="15" customHeight="1">
      <c r="A303" s="93"/>
      <c r="B303" s="24"/>
      <c r="C303" s="94" t="s">
        <v>139</v>
      </c>
      <c r="D303" s="243" t="str">
        <f t="shared" si="41"/>
        <v/>
      </c>
      <c r="E303" s="243"/>
      <c r="F303" s="243"/>
      <c r="G303" s="243"/>
      <c r="H303" s="243"/>
      <c r="I303" s="243"/>
      <c r="J303" s="243"/>
      <c r="K303" s="243"/>
      <c r="L303" s="243"/>
      <c r="M303" s="243"/>
      <c r="N303" s="243"/>
      <c r="O303" s="217"/>
      <c r="P303" s="217"/>
      <c r="Q303" s="217"/>
      <c r="R303" s="217"/>
      <c r="S303" s="217"/>
      <c r="T303" s="217"/>
      <c r="U303" s="217"/>
      <c r="V303" s="217"/>
      <c r="W303" s="137"/>
      <c r="X303" s="137"/>
      <c r="Y303" s="137"/>
      <c r="Z303" s="137"/>
      <c r="AA303" s="217"/>
      <c r="AB303" s="217"/>
      <c r="AC303" s="217"/>
      <c r="AD303" s="217"/>
      <c r="AG303">
        <f t="shared" si="42"/>
        <v>54</v>
      </c>
      <c r="AH303">
        <f t="shared" si="43"/>
        <v>0</v>
      </c>
      <c r="AI303"/>
      <c r="AJ303" s="24">
        <f t="shared" si="44"/>
        <v>0</v>
      </c>
      <c r="AK303" s="24">
        <f t="shared" si="45"/>
        <v>0</v>
      </c>
      <c r="AL303" s="24">
        <f t="shared" si="46"/>
        <v>0</v>
      </c>
      <c r="AM303"/>
      <c r="AN303">
        <f t="shared" si="47"/>
        <v>0</v>
      </c>
      <c r="AO303">
        <f t="shared" si="48"/>
        <v>0</v>
      </c>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row>
    <row r="304" spans="1:90" ht="15" customHeight="1">
      <c r="A304" s="93"/>
      <c r="B304" s="24"/>
      <c r="C304" s="94" t="s">
        <v>140</v>
      </c>
      <c r="D304" s="243" t="str">
        <f t="shared" si="41"/>
        <v/>
      </c>
      <c r="E304" s="243"/>
      <c r="F304" s="243"/>
      <c r="G304" s="243"/>
      <c r="H304" s="243"/>
      <c r="I304" s="243"/>
      <c r="J304" s="243"/>
      <c r="K304" s="243"/>
      <c r="L304" s="243"/>
      <c r="M304" s="243"/>
      <c r="N304" s="243"/>
      <c r="O304" s="217"/>
      <c r="P304" s="217"/>
      <c r="Q304" s="217"/>
      <c r="R304" s="217"/>
      <c r="S304" s="217"/>
      <c r="T304" s="217"/>
      <c r="U304" s="217"/>
      <c r="V304" s="217"/>
      <c r="W304" s="137"/>
      <c r="X304" s="137"/>
      <c r="Y304" s="137"/>
      <c r="Z304" s="137"/>
      <c r="AA304" s="217"/>
      <c r="AB304" s="217"/>
      <c r="AC304" s="217"/>
      <c r="AD304" s="217"/>
      <c r="AG304">
        <f t="shared" si="42"/>
        <v>54</v>
      </c>
      <c r="AH304">
        <f t="shared" si="43"/>
        <v>0</v>
      </c>
      <c r="AI304"/>
      <c r="AJ304" s="24">
        <f t="shared" si="44"/>
        <v>0</v>
      </c>
      <c r="AK304" s="24">
        <f t="shared" si="45"/>
        <v>0</v>
      </c>
      <c r="AL304" s="24">
        <f t="shared" si="46"/>
        <v>0</v>
      </c>
      <c r="AM304"/>
      <c r="AN304">
        <f t="shared" si="47"/>
        <v>0</v>
      </c>
      <c r="AO304">
        <f t="shared" si="48"/>
        <v>0</v>
      </c>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row>
    <row r="305" spans="1:90" ht="15" customHeight="1">
      <c r="A305" s="93"/>
      <c r="B305" s="24"/>
      <c r="C305" s="94" t="s">
        <v>141</v>
      </c>
      <c r="D305" s="243" t="str">
        <f t="shared" si="41"/>
        <v/>
      </c>
      <c r="E305" s="243"/>
      <c r="F305" s="243"/>
      <c r="G305" s="243"/>
      <c r="H305" s="243"/>
      <c r="I305" s="243"/>
      <c r="J305" s="243"/>
      <c r="K305" s="243"/>
      <c r="L305" s="243"/>
      <c r="M305" s="243"/>
      <c r="N305" s="243"/>
      <c r="O305" s="217"/>
      <c r="P305" s="217"/>
      <c r="Q305" s="217"/>
      <c r="R305" s="217"/>
      <c r="S305" s="217"/>
      <c r="T305" s="217"/>
      <c r="U305" s="217"/>
      <c r="V305" s="217"/>
      <c r="W305" s="137"/>
      <c r="X305" s="137"/>
      <c r="Y305" s="137"/>
      <c r="Z305" s="137"/>
      <c r="AA305" s="217"/>
      <c r="AB305" s="217"/>
      <c r="AC305" s="217"/>
      <c r="AD305" s="217"/>
      <c r="AG305">
        <f t="shared" si="42"/>
        <v>54</v>
      </c>
      <c r="AH305">
        <f t="shared" si="43"/>
        <v>0</v>
      </c>
      <c r="AI305"/>
      <c r="AJ305" s="24">
        <f t="shared" si="44"/>
        <v>0</v>
      </c>
      <c r="AK305" s="24">
        <f t="shared" si="45"/>
        <v>0</v>
      </c>
      <c r="AL305" s="24">
        <f t="shared" si="46"/>
        <v>0</v>
      </c>
      <c r="AM305"/>
      <c r="AN305">
        <f t="shared" si="47"/>
        <v>0</v>
      </c>
      <c r="AO305">
        <f t="shared" si="48"/>
        <v>0</v>
      </c>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row>
    <row r="306" spans="1:90" ht="15" customHeight="1">
      <c r="A306" s="93"/>
      <c r="B306" s="24"/>
      <c r="C306" s="94" t="s">
        <v>142</v>
      </c>
      <c r="D306" s="243" t="str">
        <f t="shared" si="41"/>
        <v/>
      </c>
      <c r="E306" s="243"/>
      <c r="F306" s="243"/>
      <c r="G306" s="243"/>
      <c r="H306" s="243"/>
      <c r="I306" s="243"/>
      <c r="J306" s="243"/>
      <c r="K306" s="243"/>
      <c r="L306" s="243"/>
      <c r="M306" s="243"/>
      <c r="N306" s="243"/>
      <c r="O306" s="217"/>
      <c r="P306" s="217"/>
      <c r="Q306" s="217"/>
      <c r="R306" s="217"/>
      <c r="S306" s="217"/>
      <c r="T306" s="217"/>
      <c r="U306" s="217"/>
      <c r="V306" s="217"/>
      <c r="W306" s="137"/>
      <c r="X306" s="137"/>
      <c r="Y306" s="137"/>
      <c r="Z306" s="137"/>
      <c r="AA306" s="217"/>
      <c r="AB306" s="217"/>
      <c r="AC306" s="217"/>
      <c r="AD306" s="217"/>
      <c r="AG306">
        <f t="shared" si="42"/>
        <v>54</v>
      </c>
      <c r="AH306">
        <f t="shared" si="43"/>
        <v>0</v>
      </c>
      <c r="AI306"/>
      <c r="AJ306" s="24">
        <f t="shared" si="44"/>
        <v>0</v>
      </c>
      <c r="AK306" s="24">
        <f t="shared" si="45"/>
        <v>0</v>
      </c>
      <c r="AL306" s="24">
        <f t="shared" si="46"/>
        <v>0</v>
      </c>
      <c r="AM306"/>
      <c r="AN306">
        <f t="shared" si="47"/>
        <v>0</v>
      </c>
      <c r="AO306">
        <f t="shared" si="48"/>
        <v>0</v>
      </c>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row>
    <row r="307" spans="1:90" ht="15" customHeight="1">
      <c r="A307" s="93"/>
      <c r="B307" s="24"/>
      <c r="C307" s="94" t="s">
        <v>143</v>
      </c>
      <c r="D307" s="243" t="str">
        <f t="shared" si="41"/>
        <v/>
      </c>
      <c r="E307" s="243"/>
      <c r="F307" s="243"/>
      <c r="G307" s="243"/>
      <c r="H307" s="243"/>
      <c r="I307" s="243"/>
      <c r="J307" s="243"/>
      <c r="K307" s="243"/>
      <c r="L307" s="243"/>
      <c r="M307" s="243"/>
      <c r="N307" s="243"/>
      <c r="O307" s="217"/>
      <c r="P307" s="217"/>
      <c r="Q307" s="217"/>
      <c r="R307" s="217"/>
      <c r="S307" s="217"/>
      <c r="T307" s="217"/>
      <c r="U307" s="217"/>
      <c r="V307" s="217"/>
      <c r="W307" s="137"/>
      <c r="X307" s="137"/>
      <c r="Y307" s="137"/>
      <c r="Z307" s="137"/>
      <c r="AA307" s="217"/>
      <c r="AB307" s="217"/>
      <c r="AC307" s="217"/>
      <c r="AD307" s="217"/>
      <c r="AG307">
        <f t="shared" si="42"/>
        <v>54</v>
      </c>
      <c r="AH307">
        <f t="shared" si="43"/>
        <v>0</v>
      </c>
      <c r="AI307"/>
      <c r="AJ307" s="24">
        <f t="shared" si="44"/>
        <v>0</v>
      </c>
      <c r="AK307" s="24">
        <f t="shared" si="45"/>
        <v>0</v>
      </c>
      <c r="AL307" s="24">
        <f t="shared" si="46"/>
        <v>0</v>
      </c>
      <c r="AM307"/>
      <c r="AN307">
        <f t="shared" si="47"/>
        <v>0</v>
      </c>
      <c r="AO307">
        <f t="shared" si="48"/>
        <v>0</v>
      </c>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row>
    <row r="308" spans="1:90" ht="15" customHeight="1">
      <c r="A308" s="93"/>
      <c r="B308" s="24"/>
      <c r="C308" s="94" t="s">
        <v>144</v>
      </c>
      <c r="D308" s="243" t="str">
        <f t="shared" si="41"/>
        <v/>
      </c>
      <c r="E308" s="243"/>
      <c r="F308" s="243"/>
      <c r="G308" s="243"/>
      <c r="H308" s="243"/>
      <c r="I308" s="243"/>
      <c r="J308" s="243"/>
      <c r="K308" s="243"/>
      <c r="L308" s="243"/>
      <c r="M308" s="243"/>
      <c r="N308" s="243"/>
      <c r="O308" s="217"/>
      <c r="P308" s="217"/>
      <c r="Q308" s="217"/>
      <c r="R308" s="217"/>
      <c r="S308" s="217"/>
      <c r="T308" s="217"/>
      <c r="U308" s="217"/>
      <c r="V308" s="217"/>
      <c r="W308" s="137"/>
      <c r="X308" s="137"/>
      <c r="Y308" s="137"/>
      <c r="Z308" s="137"/>
      <c r="AA308" s="217"/>
      <c r="AB308" s="217"/>
      <c r="AC308" s="217"/>
      <c r="AD308" s="217"/>
      <c r="AG308">
        <f t="shared" si="42"/>
        <v>54</v>
      </c>
      <c r="AH308">
        <f t="shared" si="43"/>
        <v>0</v>
      </c>
      <c r="AI308"/>
      <c r="AJ308" s="24">
        <f t="shared" si="44"/>
        <v>0</v>
      </c>
      <c r="AK308" s="24">
        <f t="shared" si="45"/>
        <v>0</v>
      </c>
      <c r="AL308" s="24">
        <f t="shared" si="46"/>
        <v>0</v>
      </c>
      <c r="AM308"/>
      <c r="AN308">
        <f t="shared" si="47"/>
        <v>0</v>
      </c>
      <c r="AO308">
        <f t="shared" si="48"/>
        <v>0</v>
      </c>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row>
    <row r="309" spans="1:90" ht="15" customHeight="1">
      <c r="A309" s="93"/>
      <c r="B309" s="24"/>
      <c r="C309" s="94" t="s">
        <v>145</v>
      </c>
      <c r="D309" s="243" t="str">
        <f t="shared" si="41"/>
        <v/>
      </c>
      <c r="E309" s="243"/>
      <c r="F309" s="243"/>
      <c r="G309" s="243"/>
      <c r="H309" s="243"/>
      <c r="I309" s="243"/>
      <c r="J309" s="243"/>
      <c r="K309" s="243"/>
      <c r="L309" s="243"/>
      <c r="M309" s="243"/>
      <c r="N309" s="243"/>
      <c r="O309" s="217"/>
      <c r="P309" s="217"/>
      <c r="Q309" s="217"/>
      <c r="R309" s="217"/>
      <c r="S309" s="217"/>
      <c r="T309" s="217"/>
      <c r="U309" s="217"/>
      <c r="V309" s="217"/>
      <c r="W309" s="137"/>
      <c r="X309" s="137"/>
      <c r="Y309" s="137"/>
      <c r="Z309" s="137"/>
      <c r="AA309" s="217"/>
      <c r="AB309" s="217"/>
      <c r="AC309" s="217"/>
      <c r="AD309" s="217"/>
      <c r="AG309">
        <f t="shared" si="42"/>
        <v>54</v>
      </c>
      <c r="AH309">
        <f t="shared" si="43"/>
        <v>0</v>
      </c>
      <c r="AI309"/>
      <c r="AJ309" s="24">
        <f t="shared" si="44"/>
        <v>0</v>
      </c>
      <c r="AK309" s="24">
        <f t="shared" si="45"/>
        <v>0</v>
      </c>
      <c r="AL309" s="24">
        <f t="shared" si="46"/>
        <v>0</v>
      </c>
      <c r="AM309"/>
      <c r="AN309">
        <f t="shared" si="47"/>
        <v>0</v>
      </c>
      <c r="AO309">
        <f t="shared" si="48"/>
        <v>0</v>
      </c>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row>
    <row r="310" spans="1:90" ht="15" customHeight="1">
      <c r="A310" s="93"/>
      <c r="B310" s="24"/>
      <c r="C310" s="94" t="s">
        <v>146</v>
      </c>
      <c r="D310" s="243" t="str">
        <f t="shared" si="41"/>
        <v/>
      </c>
      <c r="E310" s="243"/>
      <c r="F310" s="243"/>
      <c r="G310" s="243"/>
      <c r="H310" s="243"/>
      <c r="I310" s="243"/>
      <c r="J310" s="243"/>
      <c r="K310" s="243"/>
      <c r="L310" s="243"/>
      <c r="M310" s="243"/>
      <c r="N310" s="243"/>
      <c r="O310" s="217"/>
      <c r="P310" s="217"/>
      <c r="Q310" s="217"/>
      <c r="R310" s="217"/>
      <c r="S310" s="217"/>
      <c r="T310" s="217"/>
      <c r="U310" s="217"/>
      <c r="V310" s="217"/>
      <c r="W310" s="137"/>
      <c r="X310" s="137"/>
      <c r="Y310" s="137"/>
      <c r="Z310" s="137"/>
      <c r="AA310" s="217"/>
      <c r="AB310" s="217"/>
      <c r="AC310" s="217"/>
      <c r="AD310" s="217"/>
      <c r="AG310">
        <f t="shared" si="42"/>
        <v>54</v>
      </c>
      <c r="AH310">
        <f t="shared" si="43"/>
        <v>0</v>
      </c>
      <c r="AI310"/>
      <c r="AJ310" s="24">
        <f t="shared" si="44"/>
        <v>0</v>
      </c>
      <c r="AK310" s="24">
        <f t="shared" si="45"/>
        <v>0</v>
      </c>
      <c r="AL310" s="24">
        <f t="shared" si="46"/>
        <v>0</v>
      </c>
      <c r="AM310"/>
      <c r="AN310">
        <f t="shared" si="47"/>
        <v>0</v>
      </c>
      <c r="AO310">
        <f t="shared" si="48"/>
        <v>0</v>
      </c>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row>
    <row r="311" spans="1:90" ht="15" customHeight="1">
      <c r="A311" s="93"/>
      <c r="B311" s="24"/>
      <c r="C311" s="94" t="s">
        <v>147</v>
      </c>
      <c r="D311" s="243" t="str">
        <f t="shared" si="41"/>
        <v/>
      </c>
      <c r="E311" s="243"/>
      <c r="F311" s="243"/>
      <c r="G311" s="243"/>
      <c r="H311" s="243"/>
      <c r="I311" s="243"/>
      <c r="J311" s="243"/>
      <c r="K311" s="243"/>
      <c r="L311" s="243"/>
      <c r="M311" s="243"/>
      <c r="N311" s="243"/>
      <c r="O311" s="217"/>
      <c r="P311" s="217"/>
      <c r="Q311" s="217"/>
      <c r="R311" s="217"/>
      <c r="S311" s="217"/>
      <c r="T311" s="217"/>
      <c r="U311" s="217"/>
      <c r="V311" s="217"/>
      <c r="W311" s="137"/>
      <c r="X311" s="137"/>
      <c r="Y311" s="137"/>
      <c r="Z311" s="137"/>
      <c r="AA311" s="217"/>
      <c r="AB311" s="217"/>
      <c r="AC311" s="217"/>
      <c r="AD311" s="217"/>
      <c r="AG311">
        <f t="shared" si="42"/>
        <v>54</v>
      </c>
      <c r="AH311">
        <f t="shared" si="43"/>
        <v>0</v>
      </c>
      <c r="AI311"/>
      <c r="AJ311" s="24">
        <f t="shared" si="44"/>
        <v>0</v>
      </c>
      <c r="AK311" s="24">
        <f t="shared" si="45"/>
        <v>0</v>
      </c>
      <c r="AL311" s="24">
        <f t="shared" si="46"/>
        <v>0</v>
      </c>
      <c r="AM311"/>
      <c r="AN311">
        <f t="shared" si="47"/>
        <v>0</v>
      </c>
      <c r="AO311">
        <f t="shared" si="48"/>
        <v>0</v>
      </c>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row>
    <row r="312" spans="1:90" ht="15" customHeight="1">
      <c r="A312" s="93"/>
      <c r="B312" s="24"/>
      <c r="C312" s="94" t="s">
        <v>148</v>
      </c>
      <c r="D312" s="243" t="str">
        <f t="shared" si="41"/>
        <v/>
      </c>
      <c r="E312" s="243"/>
      <c r="F312" s="243"/>
      <c r="G312" s="243"/>
      <c r="H312" s="243"/>
      <c r="I312" s="243"/>
      <c r="J312" s="243"/>
      <c r="K312" s="243"/>
      <c r="L312" s="243"/>
      <c r="M312" s="243"/>
      <c r="N312" s="243"/>
      <c r="O312" s="217"/>
      <c r="P312" s="217"/>
      <c r="Q312" s="217"/>
      <c r="R312" s="217"/>
      <c r="S312" s="217"/>
      <c r="T312" s="217"/>
      <c r="U312" s="217"/>
      <c r="V312" s="217"/>
      <c r="W312" s="137"/>
      <c r="X312" s="137"/>
      <c r="Y312" s="137"/>
      <c r="Z312" s="137"/>
      <c r="AA312" s="217"/>
      <c r="AB312" s="217"/>
      <c r="AC312" s="217"/>
      <c r="AD312" s="217"/>
      <c r="AG312">
        <f t="shared" si="42"/>
        <v>54</v>
      </c>
      <c r="AH312">
        <f t="shared" si="43"/>
        <v>0</v>
      </c>
      <c r="AI312"/>
      <c r="AJ312" s="24">
        <f t="shared" si="44"/>
        <v>0</v>
      </c>
      <c r="AK312" s="24">
        <f t="shared" si="45"/>
        <v>0</v>
      </c>
      <c r="AL312" s="24">
        <f t="shared" si="46"/>
        <v>0</v>
      </c>
      <c r="AM312"/>
      <c r="AN312">
        <f t="shared" si="47"/>
        <v>0</v>
      </c>
      <c r="AO312">
        <f t="shared" si="48"/>
        <v>0</v>
      </c>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row>
    <row r="313" spans="1:90" ht="15" customHeight="1">
      <c r="A313" s="93"/>
      <c r="B313" s="24"/>
      <c r="C313" s="94" t="s">
        <v>149</v>
      </c>
      <c r="D313" s="243" t="str">
        <f t="shared" si="41"/>
        <v/>
      </c>
      <c r="E313" s="243"/>
      <c r="F313" s="243"/>
      <c r="G313" s="243"/>
      <c r="H313" s="243"/>
      <c r="I313" s="243"/>
      <c r="J313" s="243"/>
      <c r="K313" s="243"/>
      <c r="L313" s="243"/>
      <c r="M313" s="243"/>
      <c r="N313" s="243"/>
      <c r="O313" s="217"/>
      <c r="P313" s="217"/>
      <c r="Q313" s="217"/>
      <c r="R313" s="217"/>
      <c r="S313" s="217"/>
      <c r="T313" s="217"/>
      <c r="U313" s="217"/>
      <c r="V313" s="217"/>
      <c r="W313" s="137"/>
      <c r="X313" s="137"/>
      <c r="Y313" s="137"/>
      <c r="Z313" s="137"/>
      <c r="AA313" s="217"/>
      <c r="AB313" s="217"/>
      <c r="AC313" s="217"/>
      <c r="AD313" s="217"/>
      <c r="AG313">
        <f t="shared" si="42"/>
        <v>54</v>
      </c>
      <c r="AH313">
        <f t="shared" si="43"/>
        <v>0</v>
      </c>
      <c r="AI313"/>
      <c r="AJ313" s="24">
        <f t="shared" si="44"/>
        <v>0</v>
      </c>
      <c r="AK313" s="24">
        <f t="shared" si="45"/>
        <v>0</v>
      </c>
      <c r="AL313" s="24">
        <f t="shared" si="46"/>
        <v>0</v>
      </c>
      <c r="AM313"/>
      <c r="AN313">
        <f t="shared" si="47"/>
        <v>0</v>
      </c>
      <c r="AO313">
        <f t="shared" si="48"/>
        <v>0</v>
      </c>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row>
    <row r="314" spans="1:90" ht="15" customHeight="1">
      <c r="A314" s="93"/>
      <c r="B314" s="24"/>
      <c r="C314" s="94" t="s">
        <v>150</v>
      </c>
      <c r="D314" s="243" t="str">
        <f t="shared" si="41"/>
        <v/>
      </c>
      <c r="E314" s="243"/>
      <c r="F314" s="243"/>
      <c r="G314" s="243"/>
      <c r="H314" s="243"/>
      <c r="I314" s="243"/>
      <c r="J314" s="243"/>
      <c r="K314" s="243"/>
      <c r="L314" s="243"/>
      <c r="M314" s="243"/>
      <c r="N314" s="243"/>
      <c r="O314" s="217"/>
      <c r="P314" s="217"/>
      <c r="Q314" s="217"/>
      <c r="R314" s="217"/>
      <c r="S314" s="217"/>
      <c r="T314" s="217"/>
      <c r="U314" s="217"/>
      <c r="V314" s="217"/>
      <c r="W314" s="137"/>
      <c r="X314" s="137"/>
      <c r="Y314" s="137"/>
      <c r="Z314" s="137"/>
      <c r="AA314" s="217"/>
      <c r="AB314" s="217"/>
      <c r="AC314" s="217"/>
      <c r="AD314" s="217"/>
      <c r="AG314">
        <f t="shared" si="42"/>
        <v>54</v>
      </c>
      <c r="AH314">
        <f t="shared" si="43"/>
        <v>0</v>
      </c>
      <c r="AI314"/>
      <c r="AJ314" s="24">
        <f t="shared" si="44"/>
        <v>0</v>
      </c>
      <c r="AK314" s="24">
        <f t="shared" si="45"/>
        <v>0</v>
      </c>
      <c r="AL314" s="24">
        <f t="shared" si="46"/>
        <v>0</v>
      </c>
      <c r="AM314"/>
      <c r="AN314">
        <f t="shared" si="47"/>
        <v>0</v>
      </c>
      <c r="AO314">
        <f t="shared" si="48"/>
        <v>0</v>
      </c>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row>
    <row r="315" spans="1:90" ht="15" customHeight="1">
      <c r="A315" s="93"/>
      <c r="B315" s="24"/>
      <c r="C315" s="94" t="s">
        <v>151</v>
      </c>
      <c r="D315" s="243" t="str">
        <f t="shared" si="41"/>
        <v/>
      </c>
      <c r="E315" s="243"/>
      <c r="F315" s="243"/>
      <c r="G315" s="243"/>
      <c r="H315" s="243"/>
      <c r="I315" s="243"/>
      <c r="J315" s="243"/>
      <c r="K315" s="243"/>
      <c r="L315" s="243"/>
      <c r="M315" s="243"/>
      <c r="N315" s="243"/>
      <c r="O315" s="217"/>
      <c r="P315" s="217"/>
      <c r="Q315" s="217"/>
      <c r="R315" s="217"/>
      <c r="S315" s="217"/>
      <c r="T315" s="217"/>
      <c r="U315" s="217"/>
      <c r="V315" s="217"/>
      <c r="W315" s="137"/>
      <c r="X315" s="137"/>
      <c r="Y315" s="137"/>
      <c r="Z315" s="137"/>
      <c r="AA315" s="217"/>
      <c r="AB315" s="217"/>
      <c r="AC315" s="217"/>
      <c r="AD315" s="217"/>
      <c r="AG315">
        <f t="shared" si="42"/>
        <v>54</v>
      </c>
      <c r="AH315">
        <f t="shared" si="43"/>
        <v>0</v>
      </c>
      <c r="AI315"/>
      <c r="AJ315" s="24">
        <f t="shared" si="44"/>
        <v>0</v>
      </c>
      <c r="AK315" s="24">
        <f t="shared" si="45"/>
        <v>0</v>
      </c>
      <c r="AL315" s="24">
        <f t="shared" si="46"/>
        <v>0</v>
      </c>
      <c r="AM315"/>
      <c r="AN315">
        <f t="shared" si="47"/>
        <v>0</v>
      </c>
      <c r="AO315">
        <f t="shared" si="48"/>
        <v>0</v>
      </c>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row>
    <row r="316" spans="1:90" ht="15" customHeight="1">
      <c r="A316" s="93"/>
      <c r="B316" s="24"/>
      <c r="C316" s="94" t="s">
        <v>152</v>
      </c>
      <c r="D316" s="243" t="str">
        <f t="shared" si="41"/>
        <v/>
      </c>
      <c r="E316" s="243"/>
      <c r="F316" s="243"/>
      <c r="G316" s="243"/>
      <c r="H316" s="243"/>
      <c r="I316" s="243"/>
      <c r="J316" s="243"/>
      <c r="K316" s="243"/>
      <c r="L316" s="243"/>
      <c r="M316" s="243"/>
      <c r="N316" s="243"/>
      <c r="O316" s="217"/>
      <c r="P316" s="217"/>
      <c r="Q316" s="217"/>
      <c r="R316" s="217"/>
      <c r="S316" s="217"/>
      <c r="T316" s="217"/>
      <c r="U316" s="217"/>
      <c r="V316" s="217"/>
      <c r="W316" s="137"/>
      <c r="X316" s="137"/>
      <c r="Y316" s="137"/>
      <c r="Z316" s="137"/>
      <c r="AA316" s="217"/>
      <c r="AB316" s="217"/>
      <c r="AC316" s="217"/>
      <c r="AD316" s="217"/>
      <c r="AG316">
        <f t="shared" si="42"/>
        <v>54</v>
      </c>
      <c r="AH316">
        <f t="shared" si="43"/>
        <v>0</v>
      </c>
      <c r="AI316"/>
      <c r="AJ316" s="24">
        <f t="shared" si="44"/>
        <v>0</v>
      </c>
      <c r="AK316" s="24">
        <f t="shared" si="45"/>
        <v>0</v>
      </c>
      <c r="AL316" s="24">
        <f t="shared" si="46"/>
        <v>0</v>
      </c>
      <c r="AM316"/>
      <c r="AN316">
        <f t="shared" si="47"/>
        <v>0</v>
      </c>
      <c r="AO316">
        <f t="shared" si="48"/>
        <v>0</v>
      </c>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row>
    <row r="317" spans="1:90" ht="15" customHeight="1">
      <c r="A317" s="93"/>
      <c r="B317" s="24"/>
      <c r="C317" s="94" t="s">
        <v>153</v>
      </c>
      <c r="D317" s="243" t="str">
        <f t="shared" si="41"/>
        <v/>
      </c>
      <c r="E317" s="243"/>
      <c r="F317" s="243"/>
      <c r="G317" s="243"/>
      <c r="H317" s="243"/>
      <c r="I317" s="243"/>
      <c r="J317" s="243"/>
      <c r="K317" s="243"/>
      <c r="L317" s="243"/>
      <c r="M317" s="243"/>
      <c r="N317" s="243"/>
      <c r="O317" s="217"/>
      <c r="P317" s="217"/>
      <c r="Q317" s="217"/>
      <c r="R317" s="217"/>
      <c r="S317" s="217"/>
      <c r="T317" s="217"/>
      <c r="U317" s="217"/>
      <c r="V317" s="217"/>
      <c r="W317" s="137"/>
      <c r="X317" s="137"/>
      <c r="Y317" s="137"/>
      <c r="Z317" s="137"/>
      <c r="AA317" s="217"/>
      <c r="AB317" s="217"/>
      <c r="AC317" s="217"/>
      <c r="AD317" s="217"/>
      <c r="AG317">
        <f t="shared" si="42"/>
        <v>54</v>
      </c>
      <c r="AH317">
        <f t="shared" si="43"/>
        <v>0</v>
      </c>
      <c r="AI317"/>
      <c r="AJ317" s="24">
        <f t="shared" si="44"/>
        <v>0</v>
      </c>
      <c r="AK317" s="24">
        <f t="shared" si="45"/>
        <v>0</v>
      </c>
      <c r="AL317" s="24">
        <f t="shared" si="46"/>
        <v>0</v>
      </c>
      <c r="AM317"/>
      <c r="AN317">
        <f t="shared" si="47"/>
        <v>0</v>
      </c>
      <c r="AO317">
        <f t="shared" si="48"/>
        <v>0</v>
      </c>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row>
    <row r="318" spans="1:90" ht="15" customHeight="1">
      <c r="A318" s="93"/>
      <c r="B318" s="24"/>
      <c r="C318" s="94" t="s">
        <v>154</v>
      </c>
      <c r="D318" s="243" t="str">
        <f t="shared" si="41"/>
        <v/>
      </c>
      <c r="E318" s="243"/>
      <c r="F318" s="243"/>
      <c r="G318" s="243"/>
      <c r="H318" s="243"/>
      <c r="I318" s="243"/>
      <c r="J318" s="243"/>
      <c r="K318" s="243"/>
      <c r="L318" s="243"/>
      <c r="M318" s="243"/>
      <c r="N318" s="243"/>
      <c r="O318" s="217"/>
      <c r="P318" s="217"/>
      <c r="Q318" s="217"/>
      <c r="R318" s="217"/>
      <c r="S318" s="217"/>
      <c r="T318" s="217"/>
      <c r="U318" s="217"/>
      <c r="V318" s="217"/>
      <c r="W318" s="137"/>
      <c r="X318" s="137"/>
      <c r="Y318" s="137"/>
      <c r="Z318" s="137"/>
      <c r="AA318" s="217"/>
      <c r="AB318" s="217"/>
      <c r="AC318" s="217"/>
      <c r="AD318" s="217"/>
      <c r="AG318">
        <f t="shared" si="42"/>
        <v>54</v>
      </c>
      <c r="AH318">
        <f t="shared" si="43"/>
        <v>0</v>
      </c>
      <c r="AI318"/>
      <c r="AJ318" s="24">
        <f t="shared" si="44"/>
        <v>0</v>
      </c>
      <c r="AK318" s="24">
        <f t="shared" si="45"/>
        <v>0</v>
      </c>
      <c r="AL318" s="24">
        <f t="shared" si="46"/>
        <v>0</v>
      </c>
      <c r="AM318"/>
      <c r="AN318">
        <f t="shared" si="47"/>
        <v>0</v>
      </c>
      <c r="AO318">
        <f t="shared" si="48"/>
        <v>0</v>
      </c>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row>
    <row r="319" spans="1:90" ht="15" customHeight="1">
      <c r="A319" s="93"/>
      <c r="B319" s="24"/>
      <c r="C319" s="94" t="s">
        <v>155</v>
      </c>
      <c r="D319" s="243" t="str">
        <f t="shared" si="41"/>
        <v/>
      </c>
      <c r="E319" s="243"/>
      <c r="F319" s="243"/>
      <c r="G319" s="243"/>
      <c r="H319" s="243"/>
      <c r="I319" s="243"/>
      <c r="J319" s="243"/>
      <c r="K319" s="243"/>
      <c r="L319" s="243"/>
      <c r="M319" s="243"/>
      <c r="N319" s="243"/>
      <c r="O319" s="217"/>
      <c r="P319" s="217"/>
      <c r="Q319" s="217"/>
      <c r="R319" s="217"/>
      <c r="S319" s="217"/>
      <c r="T319" s="217"/>
      <c r="U319" s="217"/>
      <c r="V319" s="217"/>
      <c r="W319" s="137"/>
      <c r="X319" s="137"/>
      <c r="Y319" s="137"/>
      <c r="Z319" s="137"/>
      <c r="AA319" s="217"/>
      <c r="AB319" s="217"/>
      <c r="AC319" s="217"/>
      <c r="AD319" s="217"/>
      <c r="AG319">
        <f t="shared" si="42"/>
        <v>54</v>
      </c>
      <c r="AH319">
        <f t="shared" si="43"/>
        <v>0</v>
      </c>
      <c r="AI319"/>
      <c r="AJ319" s="24">
        <f t="shared" si="44"/>
        <v>0</v>
      </c>
      <c r="AK319" s="24">
        <f t="shared" si="45"/>
        <v>0</v>
      </c>
      <c r="AL319" s="24">
        <f t="shared" si="46"/>
        <v>0</v>
      </c>
      <c r="AM319"/>
      <c r="AN319">
        <f t="shared" si="47"/>
        <v>0</v>
      </c>
      <c r="AO319">
        <f t="shared" si="48"/>
        <v>0</v>
      </c>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row>
    <row r="320" spans="1:90" ht="15" customHeight="1">
      <c r="A320" s="93"/>
      <c r="B320" s="24"/>
      <c r="C320" s="94" t="s">
        <v>156</v>
      </c>
      <c r="D320" s="243" t="str">
        <f t="shared" si="41"/>
        <v/>
      </c>
      <c r="E320" s="243"/>
      <c r="F320" s="243"/>
      <c r="G320" s="243"/>
      <c r="H320" s="243"/>
      <c r="I320" s="243"/>
      <c r="J320" s="243"/>
      <c r="K320" s="243"/>
      <c r="L320" s="243"/>
      <c r="M320" s="243"/>
      <c r="N320" s="243"/>
      <c r="O320" s="217"/>
      <c r="P320" s="217"/>
      <c r="Q320" s="217"/>
      <c r="R320" s="217"/>
      <c r="S320" s="217"/>
      <c r="T320" s="217"/>
      <c r="U320" s="217"/>
      <c r="V320" s="217"/>
      <c r="W320" s="137"/>
      <c r="X320" s="137"/>
      <c r="Y320" s="137"/>
      <c r="Z320" s="137"/>
      <c r="AA320" s="217"/>
      <c r="AB320" s="217"/>
      <c r="AC320" s="217"/>
      <c r="AD320" s="217"/>
      <c r="AG320">
        <f t="shared" si="42"/>
        <v>54</v>
      </c>
      <c r="AH320">
        <f t="shared" si="43"/>
        <v>0</v>
      </c>
      <c r="AI320"/>
      <c r="AJ320" s="24">
        <f t="shared" si="44"/>
        <v>0</v>
      </c>
      <c r="AK320" s="24">
        <f t="shared" si="45"/>
        <v>0</v>
      </c>
      <c r="AL320" s="24">
        <f t="shared" si="46"/>
        <v>0</v>
      </c>
      <c r="AM320"/>
      <c r="AN320">
        <f t="shared" si="47"/>
        <v>0</v>
      </c>
      <c r="AO320">
        <f t="shared" si="48"/>
        <v>0</v>
      </c>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row>
    <row r="321" spans="1:90" ht="15" customHeight="1">
      <c r="A321" s="93"/>
      <c r="B321" s="24"/>
      <c r="C321" s="94" t="s">
        <v>157</v>
      </c>
      <c r="D321" s="243" t="str">
        <f t="shared" si="41"/>
        <v/>
      </c>
      <c r="E321" s="243"/>
      <c r="F321" s="243"/>
      <c r="G321" s="243"/>
      <c r="H321" s="243"/>
      <c r="I321" s="243"/>
      <c r="J321" s="243"/>
      <c r="K321" s="243"/>
      <c r="L321" s="243"/>
      <c r="M321" s="243"/>
      <c r="N321" s="243"/>
      <c r="O321" s="217"/>
      <c r="P321" s="217"/>
      <c r="Q321" s="217"/>
      <c r="R321" s="217"/>
      <c r="S321" s="217"/>
      <c r="T321" s="217"/>
      <c r="U321" s="217"/>
      <c r="V321" s="217"/>
      <c r="W321" s="137"/>
      <c r="X321" s="137"/>
      <c r="Y321" s="137"/>
      <c r="Z321" s="137"/>
      <c r="AA321" s="217"/>
      <c r="AB321" s="217"/>
      <c r="AC321" s="217"/>
      <c r="AD321" s="217"/>
      <c r="AG321">
        <f t="shared" si="42"/>
        <v>54</v>
      </c>
      <c r="AH321">
        <f t="shared" si="43"/>
        <v>0</v>
      </c>
      <c r="AI321"/>
      <c r="AJ321" s="24">
        <f t="shared" si="44"/>
        <v>0</v>
      </c>
      <c r="AK321" s="24">
        <f t="shared" si="45"/>
        <v>0</v>
      </c>
      <c r="AL321" s="24">
        <f t="shared" si="46"/>
        <v>0</v>
      </c>
      <c r="AM321"/>
      <c r="AN321">
        <f t="shared" si="47"/>
        <v>0</v>
      </c>
      <c r="AO321">
        <f t="shared" si="48"/>
        <v>0</v>
      </c>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row>
    <row r="322" spans="1:90" ht="15" customHeight="1">
      <c r="A322" s="93"/>
      <c r="B322" s="24"/>
      <c r="C322" s="94" t="s">
        <v>158</v>
      </c>
      <c r="D322" s="243" t="str">
        <f t="shared" si="41"/>
        <v/>
      </c>
      <c r="E322" s="243"/>
      <c r="F322" s="243"/>
      <c r="G322" s="243"/>
      <c r="H322" s="243"/>
      <c r="I322" s="243"/>
      <c r="J322" s="243"/>
      <c r="K322" s="243"/>
      <c r="L322" s="243"/>
      <c r="M322" s="243"/>
      <c r="N322" s="243"/>
      <c r="O322" s="217"/>
      <c r="P322" s="217"/>
      <c r="Q322" s="217"/>
      <c r="R322" s="217"/>
      <c r="S322" s="217"/>
      <c r="T322" s="217"/>
      <c r="U322" s="217"/>
      <c r="V322" s="217"/>
      <c r="W322" s="137"/>
      <c r="X322" s="137"/>
      <c r="Y322" s="137"/>
      <c r="Z322" s="137"/>
      <c r="AA322" s="217"/>
      <c r="AB322" s="217"/>
      <c r="AC322" s="217"/>
      <c r="AD322" s="217"/>
      <c r="AG322">
        <f t="shared" si="42"/>
        <v>54</v>
      </c>
      <c r="AH322">
        <f t="shared" si="43"/>
        <v>0</v>
      </c>
      <c r="AI322"/>
      <c r="AJ322" s="24">
        <f t="shared" si="44"/>
        <v>0</v>
      </c>
      <c r="AK322" s="24">
        <f t="shared" si="45"/>
        <v>0</v>
      </c>
      <c r="AL322" s="24">
        <f t="shared" si="46"/>
        <v>0</v>
      </c>
      <c r="AM322"/>
      <c r="AN322">
        <f t="shared" si="47"/>
        <v>0</v>
      </c>
      <c r="AO322">
        <f t="shared" si="48"/>
        <v>0</v>
      </c>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row>
    <row r="323" spans="1:90" ht="15" customHeight="1">
      <c r="A323" s="93"/>
      <c r="B323" s="24"/>
      <c r="C323" s="94" t="s">
        <v>159</v>
      </c>
      <c r="D323" s="243" t="str">
        <f t="shared" si="41"/>
        <v/>
      </c>
      <c r="E323" s="243"/>
      <c r="F323" s="243"/>
      <c r="G323" s="243"/>
      <c r="H323" s="243"/>
      <c r="I323" s="243"/>
      <c r="J323" s="243"/>
      <c r="K323" s="243"/>
      <c r="L323" s="243"/>
      <c r="M323" s="243"/>
      <c r="N323" s="243"/>
      <c r="O323" s="217"/>
      <c r="P323" s="217"/>
      <c r="Q323" s="217"/>
      <c r="R323" s="217"/>
      <c r="S323" s="217"/>
      <c r="T323" s="217"/>
      <c r="U323" s="217"/>
      <c r="V323" s="217"/>
      <c r="W323" s="137"/>
      <c r="X323" s="137"/>
      <c r="Y323" s="137"/>
      <c r="Z323" s="137"/>
      <c r="AA323" s="217"/>
      <c r="AB323" s="217"/>
      <c r="AC323" s="217"/>
      <c r="AD323" s="217"/>
      <c r="AG323">
        <f t="shared" si="42"/>
        <v>54</v>
      </c>
      <c r="AH323">
        <f t="shared" si="43"/>
        <v>0</v>
      </c>
      <c r="AI323"/>
      <c r="AJ323" s="24">
        <f t="shared" si="44"/>
        <v>0</v>
      </c>
      <c r="AK323" s="24">
        <f t="shared" si="45"/>
        <v>0</v>
      </c>
      <c r="AL323" s="24">
        <f t="shared" si="46"/>
        <v>0</v>
      </c>
      <c r="AM323"/>
      <c r="AN323">
        <f t="shared" si="47"/>
        <v>0</v>
      </c>
      <c r="AO323">
        <f t="shared" si="48"/>
        <v>0</v>
      </c>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row>
    <row r="324" spans="1:90" ht="15" customHeight="1">
      <c r="A324" s="93"/>
      <c r="B324" s="24"/>
      <c r="C324" s="94" t="s">
        <v>160</v>
      </c>
      <c r="D324" s="243" t="str">
        <f t="shared" si="41"/>
        <v/>
      </c>
      <c r="E324" s="243"/>
      <c r="F324" s="243"/>
      <c r="G324" s="243"/>
      <c r="H324" s="243"/>
      <c r="I324" s="243"/>
      <c r="J324" s="243"/>
      <c r="K324" s="243"/>
      <c r="L324" s="243"/>
      <c r="M324" s="243"/>
      <c r="N324" s="243"/>
      <c r="O324" s="217"/>
      <c r="P324" s="217"/>
      <c r="Q324" s="217"/>
      <c r="R324" s="217"/>
      <c r="S324" s="217"/>
      <c r="T324" s="217"/>
      <c r="U324" s="217"/>
      <c r="V324" s="217"/>
      <c r="W324" s="137"/>
      <c r="X324" s="137"/>
      <c r="Y324" s="137"/>
      <c r="Z324" s="137"/>
      <c r="AA324" s="217"/>
      <c r="AB324" s="217"/>
      <c r="AC324" s="217"/>
      <c r="AD324" s="217"/>
      <c r="AG324">
        <f t="shared" si="42"/>
        <v>54</v>
      </c>
      <c r="AH324">
        <f t="shared" si="43"/>
        <v>0</v>
      </c>
      <c r="AI324"/>
      <c r="AJ324" s="24">
        <f t="shared" si="44"/>
        <v>0</v>
      </c>
      <c r="AK324" s="24">
        <f t="shared" si="45"/>
        <v>0</v>
      </c>
      <c r="AL324" s="24">
        <f t="shared" si="46"/>
        <v>0</v>
      </c>
      <c r="AM324"/>
      <c r="AN324">
        <f t="shared" si="47"/>
        <v>0</v>
      </c>
      <c r="AO324">
        <f t="shared" si="48"/>
        <v>0</v>
      </c>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row>
    <row r="325" spans="1:90" ht="15" customHeight="1">
      <c r="A325" s="93"/>
      <c r="B325" s="24"/>
      <c r="C325" s="94" t="s">
        <v>161</v>
      </c>
      <c r="D325" s="243" t="str">
        <f t="shared" si="41"/>
        <v/>
      </c>
      <c r="E325" s="243"/>
      <c r="F325" s="243"/>
      <c r="G325" s="243"/>
      <c r="H325" s="243"/>
      <c r="I325" s="243"/>
      <c r="J325" s="243"/>
      <c r="K325" s="243"/>
      <c r="L325" s="243"/>
      <c r="M325" s="243"/>
      <c r="N325" s="243"/>
      <c r="O325" s="217"/>
      <c r="P325" s="217"/>
      <c r="Q325" s="217"/>
      <c r="R325" s="217"/>
      <c r="S325" s="217"/>
      <c r="T325" s="217"/>
      <c r="U325" s="217"/>
      <c r="V325" s="217"/>
      <c r="W325" s="137"/>
      <c r="X325" s="137"/>
      <c r="Y325" s="137"/>
      <c r="Z325" s="137"/>
      <c r="AA325" s="217"/>
      <c r="AB325" s="217"/>
      <c r="AC325" s="217"/>
      <c r="AD325" s="217"/>
      <c r="AG325">
        <f t="shared" si="42"/>
        <v>54</v>
      </c>
      <c r="AH325">
        <f t="shared" si="43"/>
        <v>0</v>
      </c>
      <c r="AI325"/>
      <c r="AJ325" s="24">
        <f t="shared" si="44"/>
        <v>0</v>
      </c>
      <c r="AK325" s="24">
        <f t="shared" si="45"/>
        <v>0</v>
      </c>
      <c r="AL325" s="24">
        <f t="shared" si="46"/>
        <v>0</v>
      </c>
      <c r="AM325"/>
      <c r="AN325">
        <f t="shared" si="47"/>
        <v>0</v>
      </c>
      <c r="AO325">
        <f t="shared" si="48"/>
        <v>0</v>
      </c>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row>
    <row r="326" spans="1:90" ht="15" customHeight="1">
      <c r="A326" s="93"/>
      <c r="B326" s="24"/>
      <c r="C326" s="94" t="s">
        <v>162</v>
      </c>
      <c r="D326" s="243" t="str">
        <f t="shared" si="41"/>
        <v/>
      </c>
      <c r="E326" s="243"/>
      <c r="F326" s="243"/>
      <c r="G326" s="243"/>
      <c r="H326" s="243"/>
      <c r="I326" s="243"/>
      <c r="J326" s="243"/>
      <c r="K326" s="243"/>
      <c r="L326" s="243"/>
      <c r="M326" s="243"/>
      <c r="N326" s="243"/>
      <c r="O326" s="217"/>
      <c r="P326" s="217"/>
      <c r="Q326" s="217"/>
      <c r="R326" s="217"/>
      <c r="S326" s="217"/>
      <c r="T326" s="217"/>
      <c r="U326" s="217"/>
      <c r="V326" s="217"/>
      <c r="W326" s="137"/>
      <c r="X326" s="137"/>
      <c r="Y326" s="137"/>
      <c r="Z326" s="137"/>
      <c r="AA326" s="217"/>
      <c r="AB326" s="217"/>
      <c r="AC326" s="217"/>
      <c r="AD326" s="217"/>
      <c r="AG326">
        <f t="shared" si="42"/>
        <v>54</v>
      </c>
      <c r="AH326">
        <f t="shared" si="43"/>
        <v>0</v>
      </c>
      <c r="AI326"/>
      <c r="AJ326" s="24">
        <f t="shared" si="44"/>
        <v>0</v>
      </c>
      <c r="AK326" s="24">
        <f t="shared" si="45"/>
        <v>0</v>
      </c>
      <c r="AL326" s="24">
        <f t="shared" si="46"/>
        <v>0</v>
      </c>
      <c r="AM326"/>
      <c r="AN326">
        <f t="shared" si="47"/>
        <v>0</v>
      </c>
      <c r="AO326">
        <f t="shared" si="48"/>
        <v>0</v>
      </c>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row>
    <row r="327" spans="1:90" ht="15" customHeight="1">
      <c r="A327" s="93"/>
      <c r="B327" s="24"/>
      <c r="C327" s="94" t="s">
        <v>163</v>
      </c>
      <c r="D327" s="243" t="str">
        <f t="shared" si="41"/>
        <v/>
      </c>
      <c r="E327" s="243"/>
      <c r="F327" s="243"/>
      <c r="G327" s="243"/>
      <c r="H327" s="243"/>
      <c r="I327" s="243"/>
      <c r="J327" s="243"/>
      <c r="K327" s="243"/>
      <c r="L327" s="243"/>
      <c r="M327" s="243"/>
      <c r="N327" s="243"/>
      <c r="O327" s="217"/>
      <c r="P327" s="217"/>
      <c r="Q327" s="217"/>
      <c r="R327" s="217"/>
      <c r="S327" s="217"/>
      <c r="T327" s="217"/>
      <c r="U327" s="217"/>
      <c r="V327" s="217"/>
      <c r="W327" s="137"/>
      <c r="X327" s="137"/>
      <c r="Y327" s="137"/>
      <c r="Z327" s="137"/>
      <c r="AA327" s="217"/>
      <c r="AB327" s="217"/>
      <c r="AC327" s="217"/>
      <c r="AD327" s="217"/>
      <c r="AG327">
        <f t="shared" si="42"/>
        <v>54</v>
      </c>
      <c r="AH327">
        <f t="shared" si="43"/>
        <v>0</v>
      </c>
      <c r="AI327"/>
      <c r="AJ327" s="24">
        <f t="shared" si="44"/>
        <v>0</v>
      </c>
      <c r="AK327" s="24">
        <f t="shared" si="45"/>
        <v>0</v>
      </c>
      <c r="AL327" s="24">
        <f t="shared" si="46"/>
        <v>0</v>
      </c>
      <c r="AM327"/>
      <c r="AN327">
        <f t="shared" si="47"/>
        <v>0</v>
      </c>
      <c r="AO327">
        <f t="shared" si="48"/>
        <v>0</v>
      </c>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row>
    <row r="328" spans="1:90" ht="15" customHeight="1">
      <c r="A328" s="93"/>
      <c r="B328" s="24"/>
      <c r="C328" s="94" t="s">
        <v>164</v>
      </c>
      <c r="D328" s="243" t="str">
        <f t="shared" si="41"/>
        <v/>
      </c>
      <c r="E328" s="243"/>
      <c r="F328" s="243"/>
      <c r="G328" s="243"/>
      <c r="H328" s="243"/>
      <c r="I328" s="243"/>
      <c r="J328" s="243"/>
      <c r="K328" s="243"/>
      <c r="L328" s="243"/>
      <c r="M328" s="243"/>
      <c r="N328" s="243"/>
      <c r="O328" s="217"/>
      <c r="P328" s="217"/>
      <c r="Q328" s="217"/>
      <c r="R328" s="217"/>
      <c r="S328" s="217"/>
      <c r="T328" s="217"/>
      <c r="U328" s="217"/>
      <c r="V328" s="217"/>
      <c r="W328" s="137"/>
      <c r="X328" s="137"/>
      <c r="Y328" s="137"/>
      <c r="Z328" s="137"/>
      <c r="AA328" s="217"/>
      <c r="AB328" s="217"/>
      <c r="AC328" s="217"/>
      <c r="AD328" s="217"/>
      <c r="AG328">
        <f t="shared" si="42"/>
        <v>54</v>
      </c>
      <c r="AH328">
        <f t="shared" si="43"/>
        <v>0</v>
      </c>
      <c r="AI328"/>
      <c r="AJ328" s="24">
        <f t="shared" si="44"/>
        <v>0</v>
      </c>
      <c r="AK328" s="24">
        <f t="shared" si="45"/>
        <v>0</v>
      </c>
      <c r="AL328" s="24">
        <f t="shared" si="46"/>
        <v>0</v>
      </c>
      <c r="AM328"/>
      <c r="AN328">
        <f t="shared" si="47"/>
        <v>0</v>
      </c>
      <c r="AO328">
        <f t="shared" si="48"/>
        <v>0</v>
      </c>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row>
    <row r="329" spans="1:90" ht="15" customHeight="1">
      <c r="A329" s="93"/>
      <c r="B329" s="24"/>
      <c r="C329" s="94" t="s">
        <v>165</v>
      </c>
      <c r="D329" s="243" t="str">
        <f t="shared" si="41"/>
        <v/>
      </c>
      <c r="E329" s="243"/>
      <c r="F329" s="243"/>
      <c r="G329" s="243"/>
      <c r="H329" s="243"/>
      <c r="I329" s="243"/>
      <c r="J329" s="243"/>
      <c r="K329" s="243"/>
      <c r="L329" s="243"/>
      <c r="M329" s="243"/>
      <c r="N329" s="243"/>
      <c r="O329" s="217"/>
      <c r="P329" s="217"/>
      <c r="Q329" s="217"/>
      <c r="R329" s="217"/>
      <c r="S329" s="217"/>
      <c r="T329" s="217"/>
      <c r="U329" s="217"/>
      <c r="V329" s="217"/>
      <c r="W329" s="137"/>
      <c r="X329" s="137"/>
      <c r="Y329" s="137"/>
      <c r="Z329" s="137"/>
      <c r="AA329" s="217"/>
      <c r="AB329" s="217"/>
      <c r="AC329" s="217"/>
      <c r="AD329" s="217"/>
      <c r="AG329">
        <f t="shared" si="42"/>
        <v>54</v>
      </c>
      <c r="AH329">
        <f t="shared" si="43"/>
        <v>0</v>
      </c>
      <c r="AI329"/>
      <c r="AJ329" s="24">
        <f t="shared" si="44"/>
        <v>0</v>
      </c>
      <c r="AK329" s="24">
        <f t="shared" si="45"/>
        <v>0</v>
      </c>
      <c r="AL329" s="24">
        <f t="shared" si="46"/>
        <v>0</v>
      </c>
      <c r="AM329"/>
      <c r="AN329">
        <f t="shared" si="47"/>
        <v>0</v>
      </c>
      <c r="AO329">
        <f t="shared" si="48"/>
        <v>0</v>
      </c>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row>
    <row r="330" spans="1:90" ht="15" customHeight="1">
      <c r="A330" s="93"/>
      <c r="B330" s="24"/>
      <c r="C330" s="94" t="s">
        <v>166</v>
      </c>
      <c r="D330" s="243" t="str">
        <f t="shared" si="41"/>
        <v/>
      </c>
      <c r="E330" s="243"/>
      <c r="F330" s="243"/>
      <c r="G330" s="243"/>
      <c r="H330" s="243"/>
      <c r="I330" s="243"/>
      <c r="J330" s="243"/>
      <c r="K330" s="243"/>
      <c r="L330" s="243"/>
      <c r="M330" s="243"/>
      <c r="N330" s="243"/>
      <c r="O330" s="217"/>
      <c r="P330" s="217"/>
      <c r="Q330" s="217"/>
      <c r="R330" s="217"/>
      <c r="S330" s="217"/>
      <c r="T330" s="217"/>
      <c r="U330" s="217"/>
      <c r="V330" s="217"/>
      <c r="W330" s="137"/>
      <c r="X330" s="137"/>
      <c r="Y330" s="137"/>
      <c r="Z330" s="137"/>
      <c r="AA330" s="217"/>
      <c r="AB330" s="217"/>
      <c r="AC330" s="217"/>
      <c r="AD330" s="217"/>
      <c r="AG330">
        <f t="shared" si="42"/>
        <v>54</v>
      </c>
      <c r="AH330">
        <f t="shared" si="43"/>
        <v>0</v>
      </c>
      <c r="AI330"/>
      <c r="AJ330" s="24">
        <f t="shared" si="44"/>
        <v>0</v>
      </c>
      <c r="AK330" s="24">
        <f t="shared" si="45"/>
        <v>0</v>
      </c>
      <c r="AL330" s="24">
        <f t="shared" si="46"/>
        <v>0</v>
      </c>
      <c r="AM330"/>
      <c r="AN330">
        <f t="shared" si="47"/>
        <v>0</v>
      </c>
      <c r="AO330">
        <f t="shared" si="48"/>
        <v>0</v>
      </c>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row>
    <row r="331" spans="1:90" ht="15" customHeight="1">
      <c r="A331" s="93"/>
      <c r="B331" s="24"/>
      <c r="C331" s="94" t="s">
        <v>167</v>
      </c>
      <c r="D331" s="243" t="str">
        <f t="shared" si="41"/>
        <v/>
      </c>
      <c r="E331" s="243"/>
      <c r="F331" s="243"/>
      <c r="G331" s="243"/>
      <c r="H331" s="243"/>
      <c r="I331" s="243"/>
      <c r="J331" s="243"/>
      <c r="K331" s="243"/>
      <c r="L331" s="243"/>
      <c r="M331" s="243"/>
      <c r="N331" s="243"/>
      <c r="O331" s="217"/>
      <c r="P331" s="217"/>
      <c r="Q331" s="217"/>
      <c r="R331" s="217"/>
      <c r="S331" s="217"/>
      <c r="T331" s="217"/>
      <c r="U331" s="217"/>
      <c r="V331" s="217"/>
      <c r="W331" s="137"/>
      <c r="X331" s="137"/>
      <c r="Y331" s="137"/>
      <c r="Z331" s="137"/>
      <c r="AA331" s="217"/>
      <c r="AB331" s="217"/>
      <c r="AC331" s="217"/>
      <c r="AD331" s="217"/>
      <c r="AG331">
        <f t="shared" si="42"/>
        <v>54</v>
      </c>
      <c r="AH331">
        <f t="shared" si="43"/>
        <v>0</v>
      </c>
      <c r="AI331"/>
      <c r="AJ331" s="24">
        <f t="shared" si="44"/>
        <v>0</v>
      </c>
      <c r="AK331" s="24">
        <f t="shared" si="45"/>
        <v>0</v>
      </c>
      <c r="AL331" s="24">
        <f t="shared" si="46"/>
        <v>0</v>
      </c>
      <c r="AM331"/>
      <c r="AN331">
        <f t="shared" si="47"/>
        <v>0</v>
      </c>
      <c r="AO331">
        <f t="shared" si="48"/>
        <v>0</v>
      </c>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row>
    <row r="332" spans="1:90" ht="15" customHeight="1">
      <c r="A332" s="93"/>
      <c r="B332" s="24"/>
      <c r="C332" s="94" t="s">
        <v>168</v>
      </c>
      <c r="D332" s="243" t="str">
        <f t="shared" si="41"/>
        <v/>
      </c>
      <c r="E332" s="243"/>
      <c r="F332" s="243"/>
      <c r="G332" s="243"/>
      <c r="H332" s="243"/>
      <c r="I332" s="243"/>
      <c r="J332" s="243"/>
      <c r="K332" s="243"/>
      <c r="L332" s="243"/>
      <c r="M332" s="243"/>
      <c r="N332" s="243"/>
      <c r="O332" s="217"/>
      <c r="P332" s="217"/>
      <c r="Q332" s="217"/>
      <c r="R332" s="217"/>
      <c r="S332" s="217"/>
      <c r="T332" s="217"/>
      <c r="U332" s="217"/>
      <c r="V332" s="217"/>
      <c r="W332" s="137"/>
      <c r="X332" s="137"/>
      <c r="Y332" s="137"/>
      <c r="Z332" s="137"/>
      <c r="AA332" s="217"/>
      <c r="AB332" s="217"/>
      <c r="AC332" s="217"/>
      <c r="AD332" s="217"/>
      <c r="AG332">
        <f t="shared" si="42"/>
        <v>54</v>
      </c>
      <c r="AH332">
        <f t="shared" si="43"/>
        <v>0</v>
      </c>
      <c r="AI332"/>
      <c r="AJ332" s="24">
        <f t="shared" si="44"/>
        <v>0</v>
      </c>
      <c r="AK332" s="24">
        <f t="shared" si="45"/>
        <v>0</v>
      </c>
      <c r="AL332" s="24">
        <f t="shared" si="46"/>
        <v>0</v>
      </c>
      <c r="AM332"/>
      <c r="AN332">
        <f t="shared" si="47"/>
        <v>0</v>
      </c>
      <c r="AO332">
        <f t="shared" si="48"/>
        <v>0</v>
      </c>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row>
    <row r="333" spans="1:90" ht="15" customHeight="1">
      <c r="A333" s="93"/>
      <c r="B333" s="24"/>
      <c r="C333" s="94" t="s">
        <v>169</v>
      </c>
      <c r="D333" s="243" t="str">
        <f t="shared" si="41"/>
        <v/>
      </c>
      <c r="E333" s="243"/>
      <c r="F333" s="243"/>
      <c r="G333" s="243"/>
      <c r="H333" s="243"/>
      <c r="I333" s="243"/>
      <c r="J333" s="243"/>
      <c r="K333" s="243"/>
      <c r="L333" s="243"/>
      <c r="M333" s="243"/>
      <c r="N333" s="243"/>
      <c r="O333" s="217"/>
      <c r="P333" s="217"/>
      <c r="Q333" s="217"/>
      <c r="R333" s="217"/>
      <c r="S333" s="217"/>
      <c r="T333" s="217"/>
      <c r="U333" s="217"/>
      <c r="V333" s="217"/>
      <c r="W333" s="137"/>
      <c r="X333" s="137"/>
      <c r="Y333" s="137"/>
      <c r="Z333" s="137"/>
      <c r="AA333" s="217"/>
      <c r="AB333" s="217"/>
      <c r="AC333" s="217"/>
      <c r="AD333" s="217"/>
      <c r="AG333">
        <f t="shared" si="42"/>
        <v>54</v>
      </c>
      <c r="AH333">
        <f t="shared" si="43"/>
        <v>0</v>
      </c>
      <c r="AI333"/>
      <c r="AJ333" s="24">
        <f t="shared" si="44"/>
        <v>0</v>
      </c>
      <c r="AK333" s="24">
        <f t="shared" si="45"/>
        <v>0</v>
      </c>
      <c r="AL333" s="24">
        <f t="shared" si="46"/>
        <v>0</v>
      </c>
      <c r="AM333"/>
      <c r="AN333">
        <f t="shared" si="47"/>
        <v>0</v>
      </c>
      <c r="AO333">
        <f t="shared" si="48"/>
        <v>0</v>
      </c>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row>
    <row r="334" spans="1:90" ht="15" customHeight="1">
      <c r="A334" s="93"/>
      <c r="B334" s="24"/>
      <c r="C334" s="99" t="s">
        <v>170</v>
      </c>
      <c r="D334" s="243" t="str">
        <f t="shared" si="41"/>
        <v/>
      </c>
      <c r="E334" s="243"/>
      <c r="F334" s="243"/>
      <c r="G334" s="243"/>
      <c r="H334" s="243"/>
      <c r="I334" s="243"/>
      <c r="J334" s="243"/>
      <c r="K334" s="243"/>
      <c r="L334" s="243"/>
      <c r="M334" s="243"/>
      <c r="N334" s="243"/>
      <c r="O334" s="217"/>
      <c r="P334" s="217"/>
      <c r="Q334" s="217"/>
      <c r="R334" s="217"/>
      <c r="S334" s="217"/>
      <c r="T334" s="217"/>
      <c r="U334" s="217"/>
      <c r="V334" s="217"/>
      <c r="W334" s="137"/>
      <c r="X334" s="137"/>
      <c r="Y334" s="137"/>
      <c r="Z334" s="137"/>
      <c r="AA334" s="217"/>
      <c r="AB334" s="217"/>
      <c r="AC334" s="217"/>
      <c r="AD334" s="217"/>
      <c r="AG334">
        <f t="shared" si="42"/>
        <v>54</v>
      </c>
      <c r="AH334">
        <f t="shared" si="43"/>
        <v>0</v>
      </c>
      <c r="AI334"/>
      <c r="AJ334" s="24">
        <f t="shared" si="44"/>
        <v>0</v>
      </c>
      <c r="AK334" s="24">
        <f t="shared" si="45"/>
        <v>0</v>
      </c>
      <c r="AL334" s="24">
        <f t="shared" si="46"/>
        <v>0</v>
      </c>
      <c r="AM334"/>
      <c r="AN334">
        <f t="shared" si="47"/>
        <v>0</v>
      </c>
      <c r="AO334">
        <f t="shared" si="48"/>
        <v>0</v>
      </c>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row>
    <row r="335" spans="1:90" ht="15" customHeight="1">
      <c r="A335" s="93"/>
      <c r="B335" s="24"/>
      <c r="C335" s="99" t="s">
        <v>171</v>
      </c>
      <c r="D335" s="243" t="str">
        <f t="shared" si="41"/>
        <v/>
      </c>
      <c r="E335" s="243"/>
      <c r="F335" s="243"/>
      <c r="G335" s="243"/>
      <c r="H335" s="243"/>
      <c r="I335" s="243"/>
      <c r="J335" s="243"/>
      <c r="K335" s="243"/>
      <c r="L335" s="243"/>
      <c r="M335" s="243"/>
      <c r="N335" s="243"/>
      <c r="O335" s="217"/>
      <c r="P335" s="217"/>
      <c r="Q335" s="217"/>
      <c r="R335" s="217"/>
      <c r="S335" s="217"/>
      <c r="T335" s="217"/>
      <c r="U335" s="217"/>
      <c r="V335" s="217"/>
      <c r="W335" s="137"/>
      <c r="X335" s="137"/>
      <c r="Y335" s="137"/>
      <c r="Z335" s="137"/>
      <c r="AA335" s="217"/>
      <c r="AB335" s="217"/>
      <c r="AC335" s="217"/>
      <c r="AD335" s="217"/>
      <c r="AG335">
        <f t="shared" si="42"/>
        <v>54</v>
      </c>
      <c r="AH335">
        <f t="shared" si="43"/>
        <v>0</v>
      </c>
      <c r="AI335"/>
      <c r="AJ335" s="24">
        <f t="shared" si="44"/>
        <v>0</v>
      </c>
      <c r="AK335" s="24">
        <f t="shared" si="45"/>
        <v>0</v>
      </c>
      <c r="AL335" s="24">
        <f t="shared" si="46"/>
        <v>0</v>
      </c>
      <c r="AM335"/>
      <c r="AN335">
        <f t="shared" si="47"/>
        <v>0</v>
      </c>
      <c r="AO335">
        <f t="shared" si="48"/>
        <v>0</v>
      </c>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row>
    <row r="336" spans="1:90" ht="15" customHeight="1">
      <c r="A336" s="93"/>
      <c r="B336" s="24"/>
      <c r="C336" s="99" t="s">
        <v>172</v>
      </c>
      <c r="D336" s="243" t="str">
        <f t="shared" si="41"/>
        <v/>
      </c>
      <c r="E336" s="243"/>
      <c r="F336" s="243"/>
      <c r="G336" s="243"/>
      <c r="H336" s="243"/>
      <c r="I336" s="243"/>
      <c r="J336" s="243"/>
      <c r="K336" s="243"/>
      <c r="L336" s="243"/>
      <c r="M336" s="243"/>
      <c r="N336" s="243"/>
      <c r="O336" s="217"/>
      <c r="P336" s="217"/>
      <c r="Q336" s="217"/>
      <c r="R336" s="217"/>
      <c r="S336" s="217"/>
      <c r="T336" s="217"/>
      <c r="U336" s="217"/>
      <c r="V336" s="217"/>
      <c r="W336" s="137"/>
      <c r="X336" s="137"/>
      <c r="Y336" s="137"/>
      <c r="Z336" s="137"/>
      <c r="AA336" s="217"/>
      <c r="AB336" s="217"/>
      <c r="AC336" s="217"/>
      <c r="AD336" s="217"/>
      <c r="AG336">
        <f t="shared" si="42"/>
        <v>54</v>
      </c>
      <c r="AH336">
        <f t="shared" si="43"/>
        <v>0</v>
      </c>
      <c r="AI336"/>
      <c r="AJ336" s="24">
        <f t="shared" si="44"/>
        <v>0</v>
      </c>
      <c r="AK336" s="24">
        <f t="shared" si="45"/>
        <v>0</v>
      </c>
      <c r="AL336" s="24">
        <f t="shared" si="46"/>
        <v>0</v>
      </c>
      <c r="AM336"/>
      <c r="AN336">
        <f t="shared" si="47"/>
        <v>0</v>
      </c>
      <c r="AO336">
        <f t="shared" si="48"/>
        <v>0</v>
      </c>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row>
    <row r="337" spans="1:90" ht="15" customHeight="1">
      <c r="A337" s="93"/>
      <c r="B337" s="24"/>
      <c r="C337" s="99" t="s">
        <v>173</v>
      </c>
      <c r="D337" s="243" t="str">
        <f t="shared" si="41"/>
        <v/>
      </c>
      <c r="E337" s="243"/>
      <c r="F337" s="243"/>
      <c r="G337" s="243"/>
      <c r="H337" s="243"/>
      <c r="I337" s="243"/>
      <c r="J337" s="243"/>
      <c r="K337" s="243"/>
      <c r="L337" s="243"/>
      <c r="M337" s="243"/>
      <c r="N337" s="243"/>
      <c r="O337" s="217"/>
      <c r="P337" s="217"/>
      <c r="Q337" s="217"/>
      <c r="R337" s="217"/>
      <c r="S337" s="217"/>
      <c r="T337" s="217"/>
      <c r="U337" s="217"/>
      <c r="V337" s="217"/>
      <c r="W337" s="137"/>
      <c r="X337" s="137"/>
      <c r="Y337" s="137"/>
      <c r="Z337" s="137"/>
      <c r="AA337" s="217"/>
      <c r="AB337" s="217"/>
      <c r="AC337" s="217"/>
      <c r="AD337" s="217"/>
      <c r="AG337">
        <f t="shared" si="42"/>
        <v>54</v>
      </c>
      <c r="AH337">
        <f t="shared" si="43"/>
        <v>0</v>
      </c>
      <c r="AI337"/>
      <c r="AJ337" s="24">
        <f t="shared" si="44"/>
        <v>0</v>
      </c>
      <c r="AK337" s="24">
        <f t="shared" si="45"/>
        <v>0</v>
      </c>
      <c r="AL337" s="24">
        <f t="shared" si="46"/>
        <v>0</v>
      </c>
      <c r="AM337"/>
      <c r="AN337">
        <f t="shared" si="47"/>
        <v>0</v>
      </c>
      <c r="AO337">
        <f t="shared" si="48"/>
        <v>0</v>
      </c>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row>
    <row r="338" spans="1:90" ht="15" customHeight="1">
      <c r="A338" s="93"/>
      <c r="B338" s="24"/>
      <c r="C338" s="99" t="s">
        <v>174</v>
      </c>
      <c r="D338" s="243" t="str">
        <f t="shared" si="41"/>
        <v/>
      </c>
      <c r="E338" s="243"/>
      <c r="F338" s="243"/>
      <c r="G338" s="243"/>
      <c r="H338" s="243"/>
      <c r="I338" s="243"/>
      <c r="J338" s="243"/>
      <c r="K338" s="243"/>
      <c r="L338" s="243"/>
      <c r="M338" s="243"/>
      <c r="N338" s="243"/>
      <c r="O338" s="217"/>
      <c r="P338" s="217"/>
      <c r="Q338" s="217"/>
      <c r="R338" s="217"/>
      <c r="S338" s="217"/>
      <c r="T338" s="217"/>
      <c r="U338" s="217"/>
      <c r="V338" s="217"/>
      <c r="W338" s="137"/>
      <c r="X338" s="137"/>
      <c r="Y338" s="137"/>
      <c r="Z338" s="137"/>
      <c r="AA338" s="217"/>
      <c r="AB338" s="217"/>
      <c r="AC338" s="217"/>
      <c r="AD338" s="217"/>
      <c r="AG338">
        <f t="shared" si="42"/>
        <v>54</v>
      </c>
      <c r="AH338">
        <f t="shared" si="43"/>
        <v>0</v>
      </c>
      <c r="AI338"/>
      <c r="AJ338" s="24">
        <f t="shared" si="44"/>
        <v>0</v>
      </c>
      <c r="AK338" s="24">
        <f t="shared" si="45"/>
        <v>0</v>
      </c>
      <c r="AL338" s="24">
        <f t="shared" si="46"/>
        <v>0</v>
      </c>
      <c r="AM338"/>
      <c r="AN338">
        <f t="shared" si="47"/>
        <v>0</v>
      </c>
      <c r="AO338">
        <f t="shared" si="48"/>
        <v>0</v>
      </c>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row>
    <row r="339" spans="1:90" ht="15" customHeight="1">
      <c r="A339" s="93"/>
      <c r="B339" s="24"/>
      <c r="C339" s="99" t="s">
        <v>175</v>
      </c>
      <c r="D339" s="243" t="str">
        <f t="shared" si="41"/>
        <v/>
      </c>
      <c r="E339" s="243"/>
      <c r="F339" s="243"/>
      <c r="G339" s="243"/>
      <c r="H339" s="243"/>
      <c r="I339" s="243"/>
      <c r="J339" s="243"/>
      <c r="K339" s="243"/>
      <c r="L339" s="243"/>
      <c r="M339" s="243"/>
      <c r="N339" s="243"/>
      <c r="O339" s="217"/>
      <c r="P339" s="217"/>
      <c r="Q339" s="217"/>
      <c r="R339" s="217"/>
      <c r="S339" s="217"/>
      <c r="T339" s="217"/>
      <c r="U339" s="217"/>
      <c r="V339" s="217"/>
      <c r="W339" s="137"/>
      <c r="X339" s="137"/>
      <c r="Y339" s="137"/>
      <c r="Z339" s="137"/>
      <c r="AA339" s="217"/>
      <c r="AB339" s="217"/>
      <c r="AC339" s="217"/>
      <c r="AD339" s="217"/>
      <c r="AG339">
        <f t="shared" si="42"/>
        <v>54</v>
      </c>
      <c r="AH339">
        <f t="shared" si="43"/>
        <v>0</v>
      </c>
      <c r="AI339"/>
      <c r="AJ339" s="24">
        <f t="shared" si="44"/>
        <v>0</v>
      </c>
      <c r="AK339" s="24">
        <f t="shared" si="45"/>
        <v>0</v>
      </c>
      <c r="AL339" s="24">
        <f t="shared" si="46"/>
        <v>0</v>
      </c>
      <c r="AM339"/>
      <c r="AN339">
        <f t="shared" si="47"/>
        <v>0</v>
      </c>
      <c r="AO339">
        <f t="shared" si="48"/>
        <v>0</v>
      </c>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row>
    <row r="340" spans="1:90" ht="15" customHeight="1">
      <c r="A340" s="93"/>
      <c r="B340" s="24"/>
      <c r="C340" s="99" t="s">
        <v>176</v>
      </c>
      <c r="D340" s="243" t="str">
        <f t="shared" si="41"/>
        <v/>
      </c>
      <c r="E340" s="243"/>
      <c r="F340" s="243"/>
      <c r="G340" s="243"/>
      <c r="H340" s="243"/>
      <c r="I340" s="243"/>
      <c r="J340" s="243"/>
      <c r="K340" s="243"/>
      <c r="L340" s="243"/>
      <c r="M340" s="243"/>
      <c r="N340" s="243"/>
      <c r="O340" s="217"/>
      <c r="P340" s="217"/>
      <c r="Q340" s="217"/>
      <c r="R340" s="217"/>
      <c r="S340" s="217"/>
      <c r="T340" s="217"/>
      <c r="U340" s="217"/>
      <c r="V340" s="217"/>
      <c r="W340" s="137"/>
      <c r="X340" s="137"/>
      <c r="Y340" s="137"/>
      <c r="Z340" s="137"/>
      <c r="AA340" s="217"/>
      <c r="AB340" s="217"/>
      <c r="AC340" s="217"/>
      <c r="AD340" s="217"/>
      <c r="AG340">
        <f t="shared" si="42"/>
        <v>54</v>
      </c>
      <c r="AH340">
        <f t="shared" si="43"/>
        <v>0</v>
      </c>
      <c r="AI340"/>
      <c r="AJ340" s="24">
        <f t="shared" si="44"/>
        <v>0</v>
      </c>
      <c r="AK340" s="24">
        <f t="shared" si="45"/>
        <v>0</v>
      </c>
      <c r="AL340" s="24">
        <f t="shared" si="46"/>
        <v>0</v>
      </c>
      <c r="AM340"/>
      <c r="AN340">
        <f t="shared" si="47"/>
        <v>0</v>
      </c>
      <c r="AO340">
        <f t="shared" si="48"/>
        <v>0</v>
      </c>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row>
    <row r="341" spans="1:90" ht="15" customHeight="1">
      <c r="A341" s="93"/>
      <c r="B341" s="24"/>
      <c r="C341" s="99" t="s">
        <v>177</v>
      </c>
      <c r="D341" s="243" t="str">
        <f t="shared" si="41"/>
        <v/>
      </c>
      <c r="E341" s="243"/>
      <c r="F341" s="243"/>
      <c r="G341" s="243"/>
      <c r="H341" s="243"/>
      <c r="I341" s="243"/>
      <c r="J341" s="243"/>
      <c r="K341" s="243"/>
      <c r="L341" s="243"/>
      <c r="M341" s="243"/>
      <c r="N341" s="243"/>
      <c r="O341" s="217"/>
      <c r="P341" s="217"/>
      <c r="Q341" s="217"/>
      <c r="R341" s="217"/>
      <c r="S341" s="217"/>
      <c r="T341" s="217"/>
      <c r="U341" s="217"/>
      <c r="V341" s="217"/>
      <c r="W341" s="137"/>
      <c r="X341" s="137"/>
      <c r="Y341" s="137"/>
      <c r="Z341" s="137"/>
      <c r="AA341" s="217"/>
      <c r="AB341" s="217"/>
      <c r="AC341" s="217"/>
      <c r="AD341" s="217"/>
      <c r="AG341">
        <f t="shared" si="42"/>
        <v>54</v>
      </c>
      <c r="AH341">
        <f t="shared" si="43"/>
        <v>0</v>
      </c>
      <c r="AI341"/>
      <c r="AJ341" s="24">
        <f t="shared" si="44"/>
        <v>0</v>
      </c>
      <c r="AK341" s="24">
        <f t="shared" si="45"/>
        <v>0</v>
      </c>
      <c r="AL341" s="24">
        <f t="shared" si="46"/>
        <v>0</v>
      </c>
      <c r="AM341"/>
      <c r="AN341">
        <f t="shared" si="47"/>
        <v>0</v>
      </c>
      <c r="AO341">
        <f t="shared" si="48"/>
        <v>0</v>
      </c>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row>
    <row r="342" spans="1:90" ht="15" customHeight="1">
      <c r="A342" s="93"/>
      <c r="B342" s="24"/>
      <c r="C342" s="99" t="s">
        <v>178</v>
      </c>
      <c r="D342" s="243" t="str">
        <f t="shared" si="41"/>
        <v/>
      </c>
      <c r="E342" s="243"/>
      <c r="F342" s="243"/>
      <c r="G342" s="243"/>
      <c r="H342" s="243"/>
      <c r="I342" s="243"/>
      <c r="J342" s="243"/>
      <c r="K342" s="243"/>
      <c r="L342" s="243"/>
      <c r="M342" s="243"/>
      <c r="N342" s="243"/>
      <c r="O342" s="217"/>
      <c r="P342" s="217"/>
      <c r="Q342" s="217"/>
      <c r="R342" s="217"/>
      <c r="S342" s="217"/>
      <c r="T342" s="217"/>
      <c r="U342" s="217"/>
      <c r="V342" s="217"/>
      <c r="W342" s="137"/>
      <c r="X342" s="137"/>
      <c r="Y342" s="137"/>
      <c r="Z342" s="137"/>
      <c r="AA342" s="217"/>
      <c r="AB342" s="217"/>
      <c r="AC342" s="217"/>
      <c r="AD342" s="217"/>
      <c r="AG342">
        <f t="shared" si="42"/>
        <v>54</v>
      </c>
      <c r="AH342">
        <f t="shared" si="43"/>
        <v>0</v>
      </c>
      <c r="AI342"/>
      <c r="AJ342" s="24">
        <f t="shared" si="44"/>
        <v>0</v>
      </c>
      <c r="AK342" s="24">
        <f t="shared" si="45"/>
        <v>0</v>
      </c>
      <c r="AL342" s="24">
        <f t="shared" si="46"/>
        <v>0</v>
      </c>
      <c r="AM342"/>
      <c r="AN342">
        <f t="shared" si="47"/>
        <v>0</v>
      </c>
      <c r="AO342">
        <f t="shared" si="48"/>
        <v>0</v>
      </c>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row>
    <row r="343" spans="1:90" ht="15" customHeight="1">
      <c r="A343" s="93"/>
      <c r="B343" s="24"/>
      <c r="C343" s="99" t="s">
        <v>179</v>
      </c>
      <c r="D343" s="243" t="str">
        <f t="shared" si="41"/>
        <v/>
      </c>
      <c r="E343" s="243"/>
      <c r="F343" s="243"/>
      <c r="G343" s="243"/>
      <c r="H343" s="243"/>
      <c r="I343" s="243"/>
      <c r="J343" s="243"/>
      <c r="K343" s="243"/>
      <c r="L343" s="243"/>
      <c r="M343" s="243"/>
      <c r="N343" s="243"/>
      <c r="O343" s="217"/>
      <c r="P343" s="217"/>
      <c r="Q343" s="217"/>
      <c r="R343" s="217"/>
      <c r="S343" s="217"/>
      <c r="T343" s="217"/>
      <c r="U343" s="217"/>
      <c r="V343" s="217"/>
      <c r="W343" s="137"/>
      <c r="X343" s="137"/>
      <c r="Y343" s="137"/>
      <c r="Z343" s="137"/>
      <c r="AA343" s="217"/>
      <c r="AB343" s="217"/>
      <c r="AC343" s="217"/>
      <c r="AD343" s="217"/>
      <c r="AG343">
        <f t="shared" si="42"/>
        <v>54</v>
      </c>
      <c r="AH343">
        <f t="shared" si="43"/>
        <v>0</v>
      </c>
      <c r="AI343"/>
      <c r="AJ343" s="24">
        <f t="shared" si="44"/>
        <v>0</v>
      </c>
      <c r="AK343" s="24">
        <f t="shared" si="45"/>
        <v>0</v>
      </c>
      <c r="AL343" s="24">
        <f t="shared" si="46"/>
        <v>0</v>
      </c>
      <c r="AM343"/>
      <c r="AN343">
        <f t="shared" si="47"/>
        <v>0</v>
      </c>
      <c r="AO343">
        <f t="shared" si="48"/>
        <v>0</v>
      </c>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row>
    <row r="344" spans="1:90" ht="15" customHeight="1">
      <c r="A344" s="93"/>
      <c r="B344" s="24"/>
      <c r="C344" s="99" t="s">
        <v>180</v>
      </c>
      <c r="D344" s="243" t="str">
        <f t="shared" si="41"/>
        <v/>
      </c>
      <c r="E344" s="243"/>
      <c r="F344" s="243"/>
      <c r="G344" s="243"/>
      <c r="H344" s="243"/>
      <c r="I344" s="243"/>
      <c r="J344" s="243"/>
      <c r="K344" s="243"/>
      <c r="L344" s="243"/>
      <c r="M344" s="243"/>
      <c r="N344" s="243"/>
      <c r="O344" s="217"/>
      <c r="P344" s="217"/>
      <c r="Q344" s="217"/>
      <c r="R344" s="217"/>
      <c r="S344" s="217"/>
      <c r="T344" s="217"/>
      <c r="U344" s="217"/>
      <c r="V344" s="217"/>
      <c r="W344" s="137"/>
      <c r="X344" s="137"/>
      <c r="Y344" s="137"/>
      <c r="Z344" s="137"/>
      <c r="AA344" s="217"/>
      <c r="AB344" s="217"/>
      <c r="AC344" s="217"/>
      <c r="AD344" s="217"/>
      <c r="AG344">
        <f t="shared" si="42"/>
        <v>54</v>
      </c>
      <c r="AH344">
        <f t="shared" si="43"/>
        <v>0</v>
      </c>
      <c r="AI344"/>
      <c r="AJ344" s="24">
        <f t="shared" si="44"/>
        <v>0</v>
      </c>
      <c r="AK344" s="24">
        <f t="shared" si="45"/>
        <v>0</v>
      </c>
      <c r="AL344" s="24">
        <f t="shared" si="46"/>
        <v>0</v>
      </c>
      <c r="AM344"/>
      <c r="AN344">
        <f t="shared" si="47"/>
        <v>0</v>
      </c>
      <c r="AO344">
        <f t="shared" si="48"/>
        <v>0</v>
      </c>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row>
    <row r="345" spans="1:90" ht="15" customHeight="1">
      <c r="A345" s="93"/>
      <c r="B345" s="24"/>
      <c r="C345" s="99" t="s">
        <v>181</v>
      </c>
      <c r="D345" s="243" t="str">
        <f t="shared" si="41"/>
        <v/>
      </c>
      <c r="E345" s="243"/>
      <c r="F345" s="243"/>
      <c r="G345" s="243"/>
      <c r="H345" s="243"/>
      <c r="I345" s="243"/>
      <c r="J345" s="243"/>
      <c r="K345" s="243"/>
      <c r="L345" s="243"/>
      <c r="M345" s="243"/>
      <c r="N345" s="243"/>
      <c r="O345" s="217"/>
      <c r="P345" s="217"/>
      <c r="Q345" s="217"/>
      <c r="R345" s="217"/>
      <c r="S345" s="217"/>
      <c r="T345" s="217"/>
      <c r="U345" s="217"/>
      <c r="V345" s="217"/>
      <c r="W345" s="137"/>
      <c r="X345" s="137"/>
      <c r="Y345" s="137"/>
      <c r="Z345" s="137"/>
      <c r="AA345" s="217"/>
      <c r="AB345" s="217"/>
      <c r="AC345" s="217"/>
      <c r="AD345" s="217"/>
      <c r="AG345">
        <f t="shared" si="42"/>
        <v>54</v>
      </c>
      <c r="AH345">
        <f t="shared" si="43"/>
        <v>0</v>
      </c>
      <c r="AI345"/>
      <c r="AJ345" s="24">
        <f t="shared" si="44"/>
        <v>0</v>
      </c>
      <c r="AK345" s="24">
        <f t="shared" si="45"/>
        <v>0</v>
      </c>
      <c r="AL345" s="24">
        <f t="shared" si="46"/>
        <v>0</v>
      </c>
      <c r="AM345"/>
      <c r="AN345">
        <f t="shared" si="47"/>
        <v>0</v>
      </c>
      <c r="AO345">
        <f t="shared" si="48"/>
        <v>0</v>
      </c>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row>
    <row r="346" spans="1:90" ht="15" customHeight="1">
      <c r="A346" s="93"/>
      <c r="B346" s="24"/>
      <c r="C346" s="99" t="s">
        <v>182</v>
      </c>
      <c r="D346" s="243" t="str">
        <f t="shared" si="41"/>
        <v/>
      </c>
      <c r="E346" s="243"/>
      <c r="F346" s="243"/>
      <c r="G346" s="243"/>
      <c r="H346" s="243"/>
      <c r="I346" s="243"/>
      <c r="J346" s="243"/>
      <c r="K346" s="243"/>
      <c r="L346" s="243"/>
      <c r="M346" s="243"/>
      <c r="N346" s="243"/>
      <c r="O346" s="217"/>
      <c r="P346" s="217"/>
      <c r="Q346" s="217"/>
      <c r="R346" s="217"/>
      <c r="S346" s="217"/>
      <c r="T346" s="217"/>
      <c r="U346" s="217"/>
      <c r="V346" s="217"/>
      <c r="W346" s="137"/>
      <c r="X346" s="137"/>
      <c r="Y346" s="137"/>
      <c r="Z346" s="137"/>
      <c r="AA346" s="217"/>
      <c r="AB346" s="217"/>
      <c r="AC346" s="217"/>
      <c r="AD346" s="217"/>
      <c r="AG346">
        <f t="shared" si="42"/>
        <v>54</v>
      </c>
      <c r="AH346">
        <f t="shared" si="43"/>
        <v>0</v>
      </c>
      <c r="AI346"/>
      <c r="AJ346" s="24">
        <f t="shared" si="44"/>
        <v>0</v>
      </c>
      <c r="AK346" s="24">
        <f t="shared" si="45"/>
        <v>0</v>
      </c>
      <c r="AL346" s="24">
        <f t="shared" si="46"/>
        <v>0</v>
      </c>
      <c r="AM346"/>
      <c r="AN346">
        <f t="shared" si="47"/>
        <v>0</v>
      </c>
      <c r="AO346">
        <f t="shared" si="48"/>
        <v>0</v>
      </c>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c r="BY346"/>
      <c r="BZ346"/>
      <c r="CA346"/>
      <c r="CB346"/>
      <c r="CC346"/>
      <c r="CD346"/>
      <c r="CE346"/>
      <c r="CF346"/>
      <c r="CG346"/>
      <c r="CH346"/>
      <c r="CI346"/>
      <c r="CJ346"/>
      <c r="CK346"/>
      <c r="CL346"/>
    </row>
    <row r="347" spans="1:90" ht="15" customHeight="1">
      <c r="A347" s="93"/>
      <c r="B347" s="24"/>
      <c r="C347" s="99" t="s">
        <v>183</v>
      </c>
      <c r="D347" s="243" t="str">
        <f t="shared" si="41"/>
        <v/>
      </c>
      <c r="E347" s="243"/>
      <c r="F347" s="243"/>
      <c r="G347" s="243"/>
      <c r="H347" s="243"/>
      <c r="I347" s="243"/>
      <c r="J347" s="243"/>
      <c r="K347" s="243"/>
      <c r="L347" s="243"/>
      <c r="M347" s="243"/>
      <c r="N347" s="243"/>
      <c r="O347" s="217"/>
      <c r="P347" s="217"/>
      <c r="Q347" s="217"/>
      <c r="R347" s="217"/>
      <c r="S347" s="217"/>
      <c r="T347" s="217"/>
      <c r="U347" s="217"/>
      <c r="V347" s="217"/>
      <c r="W347" s="137"/>
      <c r="X347" s="137"/>
      <c r="Y347" s="137"/>
      <c r="Z347" s="137"/>
      <c r="AA347" s="217"/>
      <c r="AB347" s="217"/>
      <c r="AC347" s="217"/>
      <c r="AD347" s="217"/>
      <c r="AG347">
        <f t="shared" si="42"/>
        <v>54</v>
      </c>
      <c r="AH347">
        <f t="shared" si="43"/>
        <v>0</v>
      </c>
      <c r="AI347"/>
      <c r="AJ347" s="24">
        <f t="shared" si="44"/>
        <v>0</v>
      </c>
      <c r="AK347" s="24">
        <f t="shared" si="45"/>
        <v>0</v>
      </c>
      <c r="AL347" s="24">
        <f t="shared" si="46"/>
        <v>0</v>
      </c>
      <c r="AM347"/>
      <c r="AN347">
        <f t="shared" si="47"/>
        <v>0</v>
      </c>
      <c r="AO347">
        <f t="shared" si="48"/>
        <v>0</v>
      </c>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c r="BY347"/>
      <c r="BZ347"/>
      <c r="CA347"/>
      <c r="CB347"/>
      <c r="CC347"/>
      <c r="CD347"/>
      <c r="CE347"/>
      <c r="CF347"/>
      <c r="CG347"/>
      <c r="CH347"/>
      <c r="CI347"/>
      <c r="CJ347"/>
      <c r="CK347"/>
      <c r="CL347"/>
    </row>
    <row r="348" spans="1:90" ht="15" customHeight="1">
      <c r="A348" s="93"/>
      <c r="B348" s="24"/>
      <c r="C348" s="99" t="s">
        <v>184</v>
      </c>
      <c r="D348" s="243" t="str">
        <f t="shared" si="41"/>
        <v/>
      </c>
      <c r="E348" s="243"/>
      <c r="F348" s="243"/>
      <c r="G348" s="243"/>
      <c r="H348" s="243"/>
      <c r="I348" s="243"/>
      <c r="J348" s="243"/>
      <c r="K348" s="243"/>
      <c r="L348" s="243"/>
      <c r="M348" s="243"/>
      <c r="N348" s="243"/>
      <c r="O348" s="217"/>
      <c r="P348" s="217"/>
      <c r="Q348" s="217"/>
      <c r="R348" s="217"/>
      <c r="S348" s="217"/>
      <c r="T348" s="217"/>
      <c r="U348" s="217"/>
      <c r="V348" s="217"/>
      <c r="W348" s="137"/>
      <c r="X348" s="137"/>
      <c r="Y348" s="137"/>
      <c r="Z348" s="137"/>
      <c r="AA348" s="217"/>
      <c r="AB348" s="217"/>
      <c r="AC348" s="217"/>
      <c r="AD348" s="217"/>
      <c r="AG348">
        <f t="shared" si="42"/>
        <v>54</v>
      </c>
      <c r="AH348">
        <f t="shared" si="43"/>
        <v>0</v>
      </c>
      <c r="AI348"/>
      <c r="AJ348" s="24">
        <f t="shared" si="44"/>
        <v>0</v>
      </c>
      <c r="AK348" s="24">
        <f t="shared" si="45"/>
        <v>0</v>
      </c>
      <c r="AL348" s="24">
        <f t="shared" si="46"/>
        <v>0</v>
      </c>
      <c r="AM348"/>
      <c r="AN348">
        <f t="shared" si="47"/>
        <v>0</v>
      </c>
      <c r="AO348">
        <f t="shared" si="48"/>
        <v>0</v>
      </c>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c r="BY348"/>
      <c r="BZ348"/>
      <c r="CA348"/>
      <c r="CB348"/>
      <c r="CC348"/>
      <c r="CD348"/>
      <c r="CE348"/>
      <c r="CF348"/>
      <c r="CG348"/>
      <c r="CH348"/>
      <c r="CI348"/>
      <c r="CJ348"/>
      <c r="CK348"/>
      <c r="CL348"/>
    </row>
    <row r="349" spans="1:90" ht="15" customHeight="1">
      <c r="A349" s="93"/>
      <c r="B349" s="24"/>
      <c r="C349" s="99" t="s">
        <v>185</v>
      </c>
      <c r="D349" s="243" t="str">
        <f t="shared" si="41"/>
        <v/>
      </c>
      <c r="E349" s="243"/>
      <c r="F349" s="243"/>
      <c r="G349" s="243"/>
      <c r="H349" s="243"/>
      <c r="I349" s="243"/>
      <c r="J349" s="243"/>
      <c r="K349" s="243"/>
      <c r="L349" s="243"/>
      <c r="M349" s="243"/>
      <c r="N349" s="243"/>
      <c r="O349" s="217"/>
      <c r="P349" s="217"/>
      <c r="Q349" s="217"/>
      <c r="R349" s="217"/>
      <c r="S349" s="217"/>
      <c r="T349" s="217"/>
      <c r="U349" s="217"/>
      <c r="V349" s="217"/>
      <c r="W349" s="137"/>
      <c r="X349" s="137"/>
      <c r="Y349" s="137"/>
      <c r="Z349" s="137"/>
      <c r="AA349" s="217"/>
      <c r="AB349" s="217"/>
      <c r="AC349" s="217"/>
      <c r="AD349" s="217"/>
      <c r="AG349">
        <f t="shared" si="42"/>
        <v>54</v>
      </c>
      <c r="AH349">
        <f t="shared" si="43"/>
        <v>0</v>
      </c>
      <c r="AI349"/>
      <c r="AJ349" s="24">
        <f t="shared" si="44"/>
        <v>0</v>
      </c>
      <c r="AK349" s="24">
        <f t="shared" si="45"/>
        <v>0</v>
      </c>
      <c r="AL349" s="24">
        <f t="shared" si="46"/>
        <v>0</v>
      </c>
      <c r="AM349"/>
      <c r="AN349">
        <f t="shared" si="47"/>
        <v>0</v>
      </c>
      <c r="AO349">
        <f t="shared" si="48"/>
        <v>0</v>
      </c>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c r="BY349"/>
      <c r="BZ349"/>
      <c r="CA349"/>
      <c r="CB349"/>
      <c r="CC349"/>
      <c r="CD349"/>
      <c r="CE349"/>
      <c r="CF349"/>
      <c r="CG349"/>
      <c r="CH349"/>
      <c r="CI349"/>
      <c r="CJ349"/>
      <c r="CK349"/>
      <c r="CL349"/>
    </row>
    <row r="350" spans="1:90" ht="15" customHeight="1">
      <c r="A350" s="93"/>
      <c r="B350" s="24"/>
      <c r="C350" s="99" t="s">
        <v>186</v>
      </c>
      <c r="D350" s="243" t="str">
        <f t="shared" si="41"/>
        <v/>
      </c>
      <c r="E350" s="243"/>
      <c r="F350" s="243"/>
      <c r="G350" s="243"/>
      <c r="H350" s="243"/>
      <c r="I350" s="243"/>
      <c r="J350" s="243"/>
      <c r="K350" s="243"/>
      <c r="L350" s="243"/>
      <c r="M350" s="243"/>
      <c r="N350" s="243"/>
      <c r="O350" s="217"/>
      <c r="P350" s="217"/>
      <c r="Q350" s="217"/>
      <c r="R350" s="217"/>
      <c r="S350" s="217"/>
      <c r="T350" s="217"/>
      <c r="U350" s="217"/>
      <c r="V350" s="217"/>
      <c r="W350" s="137"/>
      <c r="X350" s="137"/>
      <c r="Y350" s="137"/>
      <c r="Z350" s="137"/>
      <c r="AA350" s="217"/>
      <c r="AB350" s="217"/>
      <c r="AC350" s="217"/>
      <c r="AD350" s="217"/>
      <c r="AG350">
        <f t="shared" si="42"/>
        <v>54</v>
      </c>
      <c r="AH350">
        <f t="shared" si="43"/>
        <v>0</v>
      </c>
      <c r="AI350"/>
      <c r="AJ350" s="24">
        <f t="shared" si="44"/>
        <v>0</v>
      </c>
      <c r="AK350" s="24">
        <f t="shared" si="45"/>
        <v>0</v>
      </c>
      <c r="AL350" s="24">
        <f t="shared" si="46"/>
        <v>0</v>
      </c>
      <c r="AM350"/>
      <c r="AN350">
        <f t="shared" si="47"/>
        <v>0</v>
      </c>
      <c r="AO350">
        <f t="shared" si="48"/>
        <v>0</v>
      </c>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c r="BY350"/>
      <c r="BZ350"/>
      <c r="CA350"/>
      <c r="CB350"/>
      <c r="CC350"/>
      <c r="CD350"/>
      <c r="CE350"/>
      <c r="CF350"/>
      <c r="CG350"/>
      <c r="CH350"/>
      <c r="CI350"/>
      <c r="CJ350"/>
      <c r="CK350"/>
      <c r="CL350"/>
    </row>
    <row r="351" spans="1:90" ht="15" customHeight="1">
      <c r="A351" s="93"/>
      <c r="B351" s="24"/>
      <c r="C351" s="99" t="s">
        <v>187</v>
      </c>
      <c r="D351" s="243" t="str">
        <f t="shared" si="41"/>
        <v/>
      </c>
      <c r="E351" s="243"/>
      <c r="F351" s="243"/>
      <c r="G351" s="243"/>
      <c r="H351" s="243"/>
      <c r="I351" s="243"/>
      <c r="J351" s="243"/>
      <c r="K351" s="243"/>
      <c r="L351" s="243"/>
      <c r="M351" s="243"/>
      <c r="N351" s="243"/>
      <c r="O351" s="217"/>
      <c r="P351" s="217"/>
      <c r="Q351" s="217"/>
      <c r="R351" s="217"/>
      <c r="S351" s="217"/>
      <c r="T351" s="217"/>
      <c r="U351" s="217"/>
      <c r="V351" s="217"/>
      <c r="W351" s="137"/>
      <c r="X351" s="137"/>
      <c r="Y351" s="137"/>
      <c r="Z351" s="137"/>
      <c r="AA351" s="217"/>
      <c r="AB351" s="217"/>
      <c r="AC351" s="217"/>
      <c r="AD351" s="217"/>
      <c r="AG351">
        <f t="shared" si="42"/>
        <v>54</v>
      </c>
      <c r="AH351">
        <f t="shared" si="43"/>
        <v>0</v>
      </c>
      <c r="AI351"/>
      <c r="AJ351" s="24">
        <f t="shared" si="44"/>
        <v>0</v>
      </c>
      <c r="AK351" s="24">
        <f t="shared" si="45"/>
        <v>0</v>
      </c>
      <c r="AL351" s="24">
        <f t="shared" si="46"/>
        <v>0</v>
      </c>
      <c r="AM351"/>
      <c r="AN351">
        <f t="shared" si="47"/>
        <v>0</v>
      </c>
      <c r="AO351">
        <f t="shared" si="48"/>
        <v>0</v>
      </c>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c r="BY351"/>
      <c r="BZ351"/>
      <c r="CA351"/>
      <c r="CB351"/>
      <c r="CC351"/>
      <c r="CD351"/>
      <c r="CE351"/>
      <c r="CF351"/>
      <c r="CG351"/>
      <c r="CH351"/>
      <c r="CI351"/>
      <c r="CJ351"/>
      <c r="CK351"/>
      <c r="CL351"/>
    </row>
    <row r="352" spans="1:90" ht="15" customHeight="1">
      <c r="A352" s="93"/>
      <c r="B352" s="24"/>
      <c r="C352" s="99" t="s">
        <v>188</v>
      </c>
      <c r="D352" s="243" t="str">
        <f t="shared" si="41"/>
        <v/>
      </c>
      <c r="E352" s="243"/>
      <c r="F352" s="243"/>
      <c r="G352" s="243"/>
      <c r="H352" s="243"/>
      <c r="I352" s="243"/>
      <c r="J352" s="243"/>
      <c r="K352" s="243"/>
      <c r="L352" s="243"/>
      <c r="M352" s="243"/>
      <c r="N352" s="243"/>
      <c r="O352" s="217"/>
      <c r="P352" s="217"/>
      <c r="Q352" s="217"/>
      <c r="R352" s="217"/>
      <c r="S352" s="217"/>
      <c r="T352" s="217"/>
      <c r="U352" s="217"/>
      <c r="V352" s="217"/>
      <c r="W352" s="137"/>
      <c r="X352" s="137"/>
      <c r="Y352" s="137"/>
      <c r="Z352" s="137"/>
      <c r="AA352" s="217"/>
      <c r="AB352" s="217"/>
      <c r="AC352" s="217"/>
      <c r="AD352" s="217"/>
      <c r="AG352">
        <f t="shared" si="42"/>
        <v>54</v>
      </c>
      <c r="AH352">
        <f t="shared" si="43"/>
        <v>0</v>
      </c>
      <c r="AI352"/>
      <c r="AJ352" s="24">
        <f t="shared" si="44"/>
        <v>0</v>
      </c>
      <c r="AK352" s="24">
        <f t="shared" si="45"/>
        <v>0</v>
      </c>
      <c r="AL352" s="24">
        <f t="shared" si="46"/>
        <v>0</v>
      </c>
      <c r="AM352"/>
      <c r="AN352">
        <f t="shared" si="47"/>
        <v>0</v>
      </c>
      <c r="AO352">
        <f t="shared" si="48"/>
        <v>0</v>
      </c>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c r="BY352"/>
      <c r="BZ352"/>
      <c r="CA352"/>
      <c r="CB352"/>
      <c r="CC352"/>
      <c r="CD352"/>
      <c r="CE352"/>
      <c r="CF352"/>
      <c r="CG352"/>
      <c r="CH352"/>
      <c r="CI352"/>
      <c r="CJ352"/>
      <c r="CK352"/>
      <c r="CL352"/>
    </row>
    <row r="353" spans="1:90" ht="15" customHeight="1">
      <c r="A353" s="93"/>
      <c r="B353" s="24"/>
      <c r="C353" s="99" t="s">
        <v>189</v>
      </c>
      <c r="D353" s="243" t="str">
        <f t="shared" si="41"/>
        <v/>
      </c>
      <c r="E353" s="243"/>
      <c r="F353" s="243"/>
      <c r="G353" s="243"/>
      <c r="H353" s="243"/>
      <c r="I353" s="243"/>
      <c r="J353" s="243"/>
      <c r="K353" s="243"/>
      <c r="L353" s="243"/>
      <c r="M353" s="243"/>
      <c r="N353" s="243"/>
      <c r="O353" s="217"/>
      <c r="P353" s="217"/>
      <c r="Q353" s="217"/>
      <c r="R353" s="217"/>
      <c r="S353" s="217"/>
      <c r="T353" s="217"/>
      <c r="U353" s="217"/>
      <c r="V353" s="217"/>
      <c r="W353" s="137"/>
      <c r="X353" s="137"/>
      <c r="Y353" s="137"/>
      <c r="Z353" s="137"/>
      <c r="AA353" s="217"/>
      <c r="AB353" s="217"/>
      <c r="AC353" s="217"/>
      <c r="AD353" s="217"/>
      <c r="AG353">
        <f t="shared" si="42"/>
        <v>54</v>
      </c>
      <c r="AH353">
        <f t="shared" si="43"/>
        <v>0</v>
      </c>
      <c r="AI353"/>
      <c r="AJ353" s="24">
        <f t="shared" si="44"/>
        <v>0</v>
      </c>
      <c r="AK353" s="24">
        <f t="shared" si="45"/>
        <v>0</v>
      </c>
      <c r="AL353" s="24">
        <f t="shared" si="46"/>
        <v>0</v>
      </c>
      <c r="AM353"/>
      <c r="AN353">
        <f t="shared" si="47"/>
        <v>0</v>
      </c>
      <c r="AO353">
        <f t="shared" si="48"/>
        <v>0</v>
      </c>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c r="BY353"/>
      <c r="BZ353"/>
      <c r="CA353"/>
      <c r="CB353"/>
      <c r="CC353"/>
      <c r="CD353"/>
      <c r="CE353"/>
      <c r="CF353"/>
      <c r="CG353"/>
      <c r="CH353"/>
      <c r="CI353"/>
      <c r="CJ353"/>
      <c r="CK353"/>
      <c r="CL353"/>
    </row>
    <row r="354" spans="1:90" ht="15" customHeight="1">
      <c r="A354" s="93"/>
      <c r="B354" s="24"/>
      <c r="C354" s="99" t="s">
        <v>190</v>
      </c>
      <c r="D354" s="243" t="str">
        <f t="shared" si="41"/>
        <v/>
      </c>
      <c r="E354" s="243"/>
      <c r="F354" s="243"/>
      <c r="G354" s="243"/>
      <c r="H354" s="243"/>
      <c r="I354" s="243"/>
      <c r="J354" s="243"/>
      <c r="K354" s="243"/>
      <c r="L354" s="243"/>
      <c r="M354" s="243"/>
      <c r="N354" s="243"/>
      <c r="O354" s="217"/>
      <c r="P354" s="217"/>
      <c r="Q354" s="217"/>
      <c r="R354" s="217"/>
      <c r="S354" s="217"/>
      <c r="T354" s="217"/>
      <c r="U354" s="217"/>
      <c r="V354" s="217"/>
      <c r="W354" s="137"/>
      <c r="X354" s="137"/>
      <c r="Y354" s="137"/>
      <c r="Z354" s="137"/>
      <c r="AA354" s="217"/>
      <c r="AB354" s="217"/>
      <c r="AC354" s="217"/>
      <c r="AD354" s="217"/>
      <c r="AG354">
        <f t="shared" si="42"/>
        <v>54</v>
      </c>
      <c r="AH354">
        <f t="shared" si="43"/>
        <v>0</v>
      </c>
      <c r="AI354"/>
      <c r="AJ354" s="24">
        <f t="shared" si="44"/>
        <v>0</v>
      </c>
      <c r="AK354" s="24">
        <f t="shared" si="45"/>
        <v>0</v>
      </c>
      <c r="AL354" s="24">
        <f t="shared" si="46"/>
        <v>0</v>
      </c>
      <c r="AM354"/>
      <c r="AN354">
        <f t="shared" si="47"/>
        <v>0</v>
      </c>
      <c r="AO354">
        <f t="shared" si="48"/>
        <v>0</v>
      </c>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c r="BY354"/>
      <c r="BZ354"/>
      <c r="CA354"/>
      <c r="CB354"/>
      <c r="CC354"/>
      <c r="CD354"/>
      <c r="CE354"/>
      <c r="CF354"/>
      <c r="CG354"/>
      <c r="CH354"/>
      <c r="CI354"/>
      <c r="CJ354"/>
      <c r="CK354"/>
      <c r="CL354"/>
    </row>
    <row r="355" spans="1:90" ht="15" customHeight="1">
      <c r="A355" s="93"/>
      <c r="B355" s="24"/>
      <c r="C355" s="99" t="s">
        <v>191</v>
      </c>
      <c r="D355" s="243" t="str">
        <f t="shared" si="41"/>
        <v/>
      </c>
      <c r="E355" s="243"/>
      <c r="F355" s="243"/>
      <c r="G355" s="243"/>
      <c r="H355" s="243"/>
      <c r="I355" s="243"/>
      <c r="J355" s="243"/>
      <c r="K355" s="243"/>
      <c r="L355" s="243"/>
      <c r="M355" s="243"/>
      <c r="N355" s="243"/>
      <c r="O355" s="217"/>
      <c r="P355" s="217"/>
      <c r="Q355" s="217"/>
      <c r="R355" s="217"/>
      <c r="S355" s="217"/>
      <c r="T355" s="217"/>
      <c r="U355" s="217"/>
      <c r="V355" s="217"/>
      <c r="W355" s="137"/>
      <c r="X355" s="137"/>
      <c r="Y355" s="137"/>
      <c r="Z355" s="137"/>
      <c r="AA355" s="217"/>
      <c r="AB355" s="217"/>
      <c r="AC355" s="217"/>
      <c r="AD355" s="217"/>
      <c r="AG355">
        <f t="shared" si="42"/>
        <v>54</v>
      </c>
      <c r="AH355">
        <f t="shared" si="43"/>
        <v>0</v>
      </c>
      <c r="AI355"/>
      <c r="AJ355" s="24">
        <f t="shared" si="44"/>
        <v>0</v>
      </c>
      <c r="AK355" s="24">
        <f t="shared" si="45"/>
        <v>0</v>
      </c>
      <c r="AL355" s="24">
        <f t="shared" si="46"/>
        <v>0</v>
      </c>
      <c r="AM355"/>
      <c r="AN355">
        <f t="shared" si="47"/>
        <v>0</v>
      </c>
      <c r="AO355">
        <f t="shared" si="48"/>
        <v>0</v>
      </c>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row>
    <row r="356" spans="1:90" ht="15" customHeight="1">
      <c r="A356" s="93"/>
      <c r="B356" s="24"/>
      <c r="C356" s="99" t="s">
        <v>192</v>
      </c>
      <c r="D356" s="243" t="str">
        <f t="shared" si="41"/>
        <v/>
      </c>
      <c r="E356" s="243"/>
      <c r="F356" s="243"/>
      <c r="G356" s="243"/>
      <c r="H356" s="243"/>
      <c r="I356" s="243"/>
      <c r="J356" s="243"/>
      <c r="K356" s="243"/>
      <c r="L356" s="243"/>
      <c r="M356" s="243"/>
      <c r="N356" s="243"/>
      <c r="O356" s="217"/>
      <c r="P356" s="217"/>
      <c r="Q356" s="217"/>
      <c r="R356" s="217"/>
      <c r="S356" s="217"/>
      <c r="T356" s="217"/>
      <c r="U356" s="217"/>
      <c r="V356" s="217"/>
      <c r="W356" s="137"/>
      <c r="X356" s="137"/>
      <c r="Y356" s="137"/>
      <c r="Z356" s="137"/>
      <c r="AA356" s="217"/>
      <c r="AB356" s="217"/>
      <c r="AC356" s="217"/>
      <c r="AD356" s="217"/>
      <c r="AG356">
        <f t="shared" si="42"/>
        <v>54</v>
      </c>
      <c r="AH356">
        <f t="shared" si="43"/>
        <v>0</v>
      </c>
      <c r="AI356"/>
      <c r="AJ356" s="24">
        <f t="shared" si="44"/>
        <v>0</v>
      </c>
      <c r="AK356" s="24">
        <f t="shared" si="45"/>
        <v>0</v>
      </c>
      <c r="AL356" s="24">
        <f t="shared" si="46"/>
        <v>0</v>
      </c>
      <c r="AM356"/>
      <c r="AN356">
        <f t="shared" si="47"/>
        <v>0</v>
      </c>
      <c r="AO356">
        <f t="shared" si="48"/>
        <v>0</v>
      </c>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row>
    <row r="357" spans="1:90" ht="15" customHeight="1">
      <c r="A357" s="93"/>
      <c r="B357" s="24"/>
      <c r="C357" s="99" t="s">
        <v>193</v>
      </c>
      <c r="D357" s="243" t="str">
        <f t="shared" si="41"/>
        <v/>
      </c>
      <c r="E357" s="243"/>
      <c r="F357" s="243"/>
      <c r="G357" s="243"/>
      <c r="H357" s="243"/>
      <c r="I357" s="243"/>
      <c r="J357" s="243"/>
      <c r="K357" s="243"/>
      <c r="L357" s="243"/>
      <c r="M357" s="243"/>
      <c r="N357" s="243"/>
      <c r="O357" s="217"/>
      <c r="P357" s="217"/>
      <c r="Q357" s="217"/>
      <c r="R357" s="217"/>
      <c r="S357" s="217"/>
      <c r="T357" s="217"/>
      <c r="U357" s="217"/>
      <c r="V357" s="217"/>
      <c r="W357" s="137"/>
      <c r="X357" s="137"/>
      <c r="Y357" s="137"/>
      <c r="Z357" s="137"/>
      <c r="AA357" s="217"/>
      <c r="AB357" s="217"/>
      <c r="AC357" s="217"/>
      <c r="AD357" s="217"/>
      <c r="AG357">
        <f t="shared" si="42"/>
        <v>54</v>
      </c>
      <c r="AH357">
        <f t="shared" si="43"/>
        <v>0</v>
      </c>
      <c r="AI357"/>
      <c r="AJ357" s="24">
        <f t="shared" si="44"/>
        <v>0</v>
      </c>
      <c r="AK357" s="24">
        <f t="shared" si="45"/>
        <v>0</v>
      </c>
      <c r="AL357" s="24">
        <f t="shared" si="46"/>
        <v>0</v>
      </c>
      <c r="AM357"/>
      <c r="AN357">
        <f t="shared" si="47"/>
        <v>0</v>
      </c>
      <c r="AO357">
        <f t="shared" si="48"/>
        <v>0</v>
      </c>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row>
    <row r="358" spans="1:90" ht="15" customHeight="1">
      <c r="A358" s="93"/>
      <c r="B358" s="24"/>
      <c r="C358" s="99" t="s">
        <v>194</v>
      </c>
      <c r="D358" s="243" t="str">
        <f t="shared" si="41"/>
        <v/>
      </c>
      <c r="E358" s="243"/>
      <c r="F358" s="243"/>
      <c r="G358" s="243"/>
      <c r="H358" s="243"/>
      <c r="I358" s="243"/>
      <c r="J358" s="243"/>
      <c r="K358" s="243"/>
      <c r="L358" s="243"/>
      <c r="M358" s="243"/>
      <c r="N358" s="243"/>
      <c r="O358" s="217"/>
      <c r="P358" s="217"/>
      <c r="Q358" s="217"/>
      <c r="R358" s="217"/>
      <c r="S358" s="217"/>
      <c r="T358" s="217"/>
      <c r="U358" s="217"/>
      <c r="V358" s="217"/>
      <c r="W358" s="137"/>
      <c r="X358" s="137"/>
      <c r="Y358" s="137"/>
      <c r="Z358" s="137"/>
      <c r="AA358" s="217"/>
      <c r="AB358" s="217"/>
      <c r="AC358" s="217"/>
      <c r="AD358" s="217"/>
      <c r="AG358">
        <f t="shared" si="42"/>
        <v>54</v>
      </c>
      <c r="AH358">
        <f t="shared" si="43"/>
        <v>0</v>
      </c>
      <c r="AI358"/>
      <c r="AJ358" s="24">
        <f t="shared" si="44"/>
        <v>0</v>
      </c>
      <c r="AK358" s="24">
        <f t="shared" si="45"/>
        <v>0</v>
      </c>
      <c r="AL358" s="24">
        <f t="shared" si="46"/>
        <v>0</v>
      </c>
      <c r="AM358"/>
      <c r="AN358">
        <f t="shared" si="47"/>
        <v>0</v>
      </c>
      <c r="AO358">
        <f t="shared" si="48"/>
        <v>0</v>
      </c>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row>
    <row r="359" spans="1:90" ht="15" customHeight="1">
      <c r="A359" s="93"/>
      <c r="B359" s="24"/>
      <c r="C359" s="99" t="s">
        <v>195</v>
      </c>
      <c r="D359" s="243" t="str">
        <f t="shared" si="41"/>
        <v/>
      </c>
      <c r="E359" s="243"/>
      <c r="F359" s="243"/>
      <c r="G359" s="243"/>
      <c r="H359" s="243"/>
      <c r="I359" s="243"/>
      <c r="J359" s="243"/>
      <c r="K359" s="243"/>
      <c r="L359" s="243"/>
      <c r="M359" s="243"/>
      <c r="N359" s="243"/>
      <c r="O359" s="217"/>
      <c r="P359" s="217"/>
      <c r="Q359" s="217"/>
      <c r="R359" s="217"/>
      <c r="S359" s="217"/>
      <c r="T359" s="217"/>
      <c r="U359" s="217"/>
      <c r="V359" s="217"/>
      <c r="W359" s="137"/>
      <c r="X359" s="137"/>
      <c r="Y359" s="137"/>
      <c r="Z359" s="137"/>
      <c r="AA359" s="217"/>
      <c r="AB359" s="217"/>
      <c r="AC359" s="217"/>
      <c r="AD359" s="217"/>
      <c r="AG359">
        <f t="shared" si="42"/>
        <v>54</v>
      </c>
      <c r="AH359">
        <f t="shared" si="43"/>
        <v>0</v>
      </c>
      <c r="AI359"/>
      <c r="AJ359" s="24">
        <f t="shared" si="44"/>
        <v>0</v>
      </c>
      <c r="AK359" s="24">
        <f t="shared" si="45"/>
        <v>0</v>
      </c>
      <c r="AL359" s="24">
        <f t="shared" si="46"/>
        <v>0</v>
      </c>
      <c r="AM359"/>
      <c r="AN359">
        <f t="shared" si="47"/>
        <v>0</v>
      </c>
      <c r="AO359">
        <f t="shared" si="48"/>
        <v>0</v>
      </c>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row>
    <row r="360" spans="1:90" ht="15" customHeight="1">
      <c r="A360" s="93"/>
      <c r="B360" s="24"/>
      <c r="C360" s="99" t="s">
        <v>196</v>
      </c>
      <c r="D360" s="243" t="str">
        <f t="shared" si="41"/>
        <v/>
      </c>
      <c r="E360" s="243"/>
      <c r="F360" s="243"/>
      <c r="G360" s="243"/>
      <c r="H360" s="243"/>
      <c r="I360" s="243"/>
      <c r="J360" s="243"/>
      <c r="K360" s="243"/>
      <c r="L360" s="243"/>
      <c r="M360" s="243"/>
      <c r="N360" s="243"/>
      <c r="O360" s="217"/>
      <c r="P360" s="217"/>
      <c r="Q360" s="217"/>
      <c r="R360" s="217"/>
      <c r="S360" s="217"/>
      <c r="T360" s="217"/>
      <c r="U360" s="217"/>
      <c r="V360" s="217"/>
      <c r="W360" s="137"/>
      <c r="X360" s="137"/>
      <c r="Y360" s="137"/>
      <c r="Z360" s="137"/>
      <c r="AA360" s="217"/>
      <c r="AB360" s="217"/>
      <c r="AC360" s="217"/>
      <c r="AD360" s="217"/>
      <c r="AG360">
        <f t="shared" si="42"/>
        <v>54</v>
      </c>
      <c r="AH360">
        <f t="shared" si="43"/>
        <v>0</v>
      </c>
      <c r="AI360"/>
      <c r="AJ360" s="24">
        <f t="shared" si="44"/>
        <v>0</v>
      </c>
      <c r="AK360" s="24">
        <f t="shared" si="45"/>
        <v>0</v>
      </c>
      <c r="AL360" s="24">
        <f t="shared" si="46"/>
        <v>0</v>
      </c>
      <c r="AM360"/>
      <c r="AN360">
        <f t="shared" si="47"/>
        <v>0</v>
      </c>
      <c r="AO360">
        <f t="shared" si="48"/>
        <v>0</v>
      </c>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row>
    <row r="361" spans="1:90" ht="15" customHeight="1">
      <c r="A361" s="93"/>
      <c r="B361" s="24"/>
      <c r="C361" s="99" t="s">
        <v>197</v>
      </c>
      <c r="D361" s="243" t="str">
        <f t="shared" si="41"/>
        <v/>
      </c>
      <c r="E361" s="243"/>
      <c r="F361" s="243"/>
      <c r="G361" s="243"/>
      <c r="H361" s="243"/>
      <c r="I361" s="243"/>
      <c r="J361" s="243"/>
      <c r="K361" s="243"/>
      <c r="L361" s="243"/>
      <c r="M361" s="243"/>
      <c r="N361" s="243"/>
      <c r="O361" s="217"/>
      <c r="P361" s="217"/>
      <c r="Q361" s="217"/>
      <c r="R361" s="217"/>
      <c r="S361" s="217"/>
      <c r="T361" s="217"/>
      <c r="U361" s="217"/>
      <c r="V361" s="217"/>
      <c r="W361" s="137"/>
      <c r="X361" s="137"/>
      <c r="Y361" s="137"/>
      <c r="Z361" s="137"/>
      <c r="AA361" s="217"/>
      <c r="AB361" s="217"/>
      <c r="AC361" s="217"/>
      <c r="AD361" s="217"/>
      <c r="AG361">
        <f t="shared" si="42"/>
        <v>54</v>
      </c>
      <c r="AH361">
        <f t="shared" si="43"/>
        <v>0</v>
      </c>
      <c r="AI361"/>
      <c r="AJ361" s="24">
        <f t="shared" si="44"/>
        <v>0</v>
      </c>
      <c r="AK361" s="24">
        <f t="shared" si="45"/>
        <v>0</v>
      </c>
      <c r="AL361" s="24">
        <f t="shared" si="46"/>
        <v>0</v>
      </c>
      <c r="AM361"/>
      <c r="AN361">
        <f t="shared" si="47"/>
        <v>0</v>
      </c>
      <c r="AO361">
        <f t="shared" si="48"/>
        <v>0</v>
      </c>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row>
    <row r="362" spans="1:90" ht="15" customHeight="1">
      <c r="A362" s="93"/>
      <c r="B362" s="24"/>
      <c r="C362" s="99" t="s">
        <v>198</v>
      </c>
      <c r="D362" s="243" t="str">
        <f t="shared" si="41"/>
        <v/>
      </c>
      <c r="E362" s="243"/>
      <c r="F362" s="243"/>
      <c r="G362" s="243"/>
      <c r="H362" s="243"/>
      <c r="I362" s="243"/>
      <c r="J362" s="243"/>
      <c r="K362" s="243"/>
      <c r="L362" s="243"/>
      <c r="M362" s="243"/>
      <c r="N362" s="243"/>
      <c r="O362" s="217"/>
      <c r="P362" s="217"/>
      <c r="Q362" s="217"/>
      <c r="R362" s="217"/>
      <c r="S362" s="217"/>
      <c r="T362" s="217"/>
      <c r="U362" s="217"/>
      <c r="V362" s="217"/>
      <c r="W362" s="137"/>
      <c r="X362" s="137"/>
      <c r="Y362" s="137"/>
      <c r="Z362" s="137"/>
      <c r="AA362" s="217"/>
      <c r="AB362" s="217"/>
      <c r="AC362" s="217"/>
      <c r="AD362" s="217"/>
      <c r="AG362">
        <f t="shared" si="42"/>
        <v>54</v>
      </c>
      <c r="AH362">
        <f t="shared" si="43"/>
        <v>0</v>
      </c>
      <c r="AI362"/>
      <c r="AJ362" s="24">
        <f t="shared" si="44"/>
        <v>0</v>
      </c>
      <c r="AK362" s="24">
        <f t="shared" si="45"/>
        <v>0</v>
      </c>
      <c r="AL362" s="24">
        <f t="shared" si="46"/>
        <v>0</v>
      </c>
      <c r="AM362"/>
      <c r="AN362">
        <f t="shared" si="47"/>
        <v>0</v>
      </c>
      <c r="AO362">
        <f t="shared" si="48"/>
        <v>0</v>
      </c>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row>
    <row r="363" spans="1:90" ht="15" customHeight="1">
      <c r="A363" s="93"/>
      <c r="B363" s="24"/>
      <c r="C363" s="99" t="s">
        <v>199</v>
      </c>
      <c r="D363" s="243" t="str">
        <f t="shared" si="41"/>
        <v/>
      </c>
      <c r="E363" s="243"/>
      <c r="F363" s="243"/>
      <c r="G363" s="243"/>
      <c r="H363" s="243"/>
      <c r="I363" s="243"/>
      <c r="J363" s="243"/>
      <c r="K363" s="243"/>
      <c r="L363" s="243"/>
      <c r="M363" s="243"/>
      <c r="N363" s="243"/>
      <c r="O363" s="217"/>
      <c r="P363" s="217"/>
      <c r="Q363" s="217"/>
      <c r="R363" s="217"/>
      <c r="S363" s="217"/>
      <c r="T363" s="217"/>
      <c r="U363" s="217"/>
      <c r="V363" s="217"/>
      <c r="W363" s="137"/>
      <c r="X363" s="137"/>
      <c r="Y363" s="137"/>
      <c r="Z363" s="137"/>
      <c r="AA363" s="217"/>
      <c r="AB363" s="217"/>
      <c r="AC363" s="217"/>
      <c r="AD363" s="217"/>
      <c r="AG363">
        <f t="shared" si="42"/>
        <v>54</v>
      </c>
      <c r="AH363">
        <f t="shared" si="43"/>
        <v>0</v>
      </c>
      <c r="AI363"/>
      <c r="AJ363" s="24">
        <f t="shared" si="44"/>
        <v>0</v>
      </c>
      <c r="AK363" s="24">
        <f t="shared" si="45"/>
        <v>0</v>
      </c>
      <c r="AL363" s="24">
        <f t="shared" si="46"/>
        <v>0</v>
      </c>
      <c r="AM363"/>
      <c r="AN363">
        <f t="shared" si="47"/>
        <v>0</v>
      </c>
      <c r="AO363">
        <f t="shared" si="48"/>
        <v>0</v>
      </c>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row>
    <row r="364" spans="1:90" ht="15" customHeight="1">
      <c r="A364" s="93"/>
      <c r="B364" s="24"/>
      <c r="C364" s="99" t="s">
        <v>200</v>
      </c>
      <c r="D364" s="243" t="str">
        <f t="shared" ref="D364:D384" si="49">+IF(D195="","",D195)</f>
        <v/>
      </c>
      <c r="E364" s="243"/>
      <c r="F364" s="243"/>
      <c r="G364" s="243"/>
      <c r="H364" s="243"/>
      <c r="I364" s="243"/>
      <c r="J364" s="243"/>
      <c r="K364" s="243"/>
      <c r="L364" s="243"/>
      <c r="M364" s="243"/>
      <c r="N364" s="243"/>
      <c r="O364" s="217"/>
      <c r="P364" s="217"/>
      <c r="Q364" s="217"/>
      <c r="R364" s="217"/>
      <c r="S364" s="217"/>
      <c r="T364" s="217"/>
      <c r="U364" s="217"/>
      <c r="V364" s="217"/>
      <c r="W364" s="137"/>
      <c r="X364" s="137"/>
      <c r="Y364" s="137"/>
      <c r="Z364" s="137"/>
      <c r="AA364" s="217"/>
      <c r="AB364" s="217"/>
      <c r="AC364" s="217"/>
      <c r="AD364" s="217"/>
      <c r="AG364">
        <f t="shared" ref="AG364:AG384" si="50">+COUNTBLANK(D364:AD364)+COUNTBLANK(D518:AD518)</f>
        <v>54</v>
      </c>
      <c r="AH364">
        <f t="shared" ref="AH364:AH384" si="51">+IF($AG$225=$AH$225,0,IF(OR(AND(D364="",AG364=54),AND(D364&lt;&gt;"",AG364=52,OR(S195=2,S195=9)),AND(D364&lt;&gt;"",S195=1,O364&lt;&gt;"",S364&lt;&gt;"",W364&lt;&gt;"",AA364&lt;&gt;"",COUNTIF(O518:AD518,"X")&gt;=1),AND(D364&lt;&gt;"",S195="",M195="NA",O364&lt;&gt;"",S364&lt;&gt;"",W364&lt;&gt;"",AA364&lt;&gt;"",COUNTIF(O518:AD518,"X")&gt;=1)),0,1))</f>
        <v>0</v>
      </c>
      <c r="AI364"/>
      <c r="AJ364" s="24">
        <f t="shared" ref="AJ364:AJ384" si="52">IF($AG$225=$AH$225,0,IF(OR(AND(OR(M195="NA",S195=2,S195=9),W364="",X364="",Y364="",Z364=""),AND(S195=1,D364&lt;&gt;""),AND(D364="")),0,IF(OR(W364=X364,W364=Y364,W364=Z364),1,0)))</f>
        <v>0</v>
      </c>
      <c r="AK364" s="24">
        <f t="shared" ref="AK364:AK384" si="53">+IF(AJ364=0,0,IF(AND(W364&lt;&gt;"",X364="",Y364="",Z364=""),0,IF(OR(X364=Y364,X364=Z364),1,0)))</f>
        <v>0</v>
      </c>
      <c r="AL364" s="24">
        <f t="shared" ref="AL364:AL384" si="54">+IF(AJ364=0,0,IF(AND(W364&lt;&gt;"",Y364="",Z364=""),0,IF(AND(Y364=Z364),1,0)))</f>
        <v>0</v>
      </c>
      <c r="AM364"/>
      <c r="AN364">
        <f t="shared" ref="AN364:AN384" si="55">+IF($AG$226=$AH$226,0,IF(OR(AND(AH364=0),AND(D364&lt;&gt;"",COUNTIF(O518:AD518,"X")&gt;=1)),0,1))</f>
        <v>0</v>
      </c>
      <c r="AO364">
        <f t="shared" ref="AO364:AO384" si="56">+IF($AG$226=$AH$226,0,IF(OR(AND(AD518="",COUNTIF(O518:AC518,"X")&lt;=1),AND(AD518="x",COUNTBLANK(O518:AC518)=15),AND(AH364=0)),0,1))</f>
        <v>0</v>
      </c>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row>
    <row r="365" spans="1:90" ht="15" customHeight="1">
      <c r="A365" s="93"/>
      <c r="B365" s="24"/>
      <c r="C365" s="99" t="s">
        <v>201</v>
      </c>
      <c r="D365" s="243" t="str">
        <f t="shared" si="49"/>
        <v/>
      </c>
      <c r="E365" s="243"/>
      <c r="F365" s="243"/>
      <c r="G365" s="243"/>
      <c r="H365" s="243"/>
      <c r="I365" s="243"/>
      <c r="J365" s="243"/>
      <c r="K365" s="243"/>
      <c r="L365" s="243"/>
      <c r="M365" s="243"/>
      <c r="N365" s="243"/>
      <c r="O365" s="217"/>
      <c r="P365" s="217"/>
      <c r="Q365" s="217"/>
      <c r="R365" s="217"/>
      <c r="S365" s="217"/>
      <c r="T365" s="217"/>
      <c r="U365" s="217"/>
      <c r="V365" s="217"/>
      <c r="W365" s="137"/>
      <c r="X365" s="137"/>
      <c r="Y365" s="137"/>
      <c r="Z365" s="137"/>
      <c r="AA365" s="217"/>
      <c r="AB365" s="217"/>
      <c r="AC365" s="217"/>
      <c r="AD365" s="217"/>
      <c r="AG365">
        <f t="shared" si="50"/>
        <v>54</v>
      </c>
      <c r="AH365">
        <f t="shared" si="51"/>
        <v>0</v>
      </c>
      <c r="AI365"/>
      <c r="AJ365" s="24">
        <f t="shared" si="52"/>
        <v>0</v>
      </c>
      <c r="AK365" s="24">
        <f t="shared" si="53"/>
        <v>0</v>
      </c>
      <c r="AL365" s="24">
        <f t="shared" si="54"/>
        <v>0</v>
      </c>
      <c r="AM365"/>
      <c r="AN365">
        <f t="shared" si="55"/>
        <v>0</v>
      </c>
      <c r="AO365">
        <f t="shared" si="56"/>
        <v>0</v>
      </c>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row>
    <row r="366" spans="1:90" ht="15" customHeight="1">
      <c r="A366" s="93"/>
      <c r="B366" s="24"/>
      <c r="C366" s="99" t="s">
        <v>202</v>
      </c>
      <c r="D366" s="243" t="str">
        <f t="shared" si="49"/>
        <v/>
      </c>
      <c r="E366" s="243"/>
      <c r="F366" s="243"/>
      <c r="G366" s="243"/>
      <c r="H366" s="243"/>
      <c r="I366" s="243"/>
      <c r="J366" s="243"/>
      <c r="K366" s="243"/>
      <c r="L366" s="243"/>
      <c r="M366" s="243"/>
      <c r="N366" s="243"/>
      <c r="O366" s="217"/>
      <c r="P366" s="217"/>
      <c r="Q366" s="217"/>
      <c r="R366" s="217"/>
      <c r="S366" s="217"/>
      <c r="T366" s="217"/>
      <c r="U366" s="217"/>
      <c r="V366" s="217"/>
      <c r="W366" s="137"/>
      <c r="X366" s="137"/>
      <c r="Y366" s="137"/>
      <c r="Z366" s="137"/>
      <c r="AA366" s="217"/>
      <c r="AB366" s="217"/>
      <c r="AC366" s="217"/>
      <c r="AD366" s="217"/>
      <c r="AG366">
        <f t="shared" si="50"/>
        <v>54</v>
      </c>
      <c r="AH366">
        <f t="shared" si="51"/>
        <v>0</v>
      </c>
      <c r="AI366"/>
      <c r="AJ366" s="24">
        <f t="shared" si="52"/>
        <v>0</v>
      </c>
      <c r="AK366" s="24">
        <f t="shared" si="53"/>
        <v>0</v>
      </c>
      <c r="AL366" s="24">
        <f t="shared" si="54"/>
        <v>0</v>
      </c>
      <c r="AM366"/>
      <c r="AN366">
        <f t="shared" si="55"/>
        <v>0</v>
      </c>
      <c r="AO366">
        <f t="shared" si="56"/>
        <v>0</v>
      </c>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row>
    <row r="367" spans="1:90" ht="15" customHeight="1">
      <c r="A367" s="93"/>
      <c r="B367" s="24"/>
      <c r="C367" s="99" t="s">
        <v>203</v>
      </c>
      <c r="D367" s="243" t="str">
        <f t="shared" si="49"/>
        <v/>
      </c>
      <c r="E367" s="243"/>
      <c r="F367" s="243"/>
      <c r="G367" s="243"/>
      <c r="H367" s="243"/>
      <c r="I367" s="243"/>
      <c r="J367" s="243"/>
      <c r="K367" s="243"/>
      <c r="L367" s="243"/>
      <c r="M367" s="243"/>
      <c r="N367" s="243"/>
      <c r="O367" s="217"/>
      <c r="P367" s="217"/>
      <c r="Q367" s="217"/>
      <c r="R367" s="217"/>
      <c r="S367" s="217"/>
      <c r="T367" s="217"/>
      <c r="U367" s="217"/>
      <c r="V367" s="217"/>
      <c r="W367" s="137"/>
      <c r="X367" s="137"/>
      <c r="Y367" s="137"/>
      <c r="Z367" s="137"/>
      <c r="AA367" s="217"/>
      <c r="AB367" s="217"/>
      <c r="AC367" s="217"/>
      <c r="AD367" s="217"/>
      <c r="AG367">
        <f t="shared" si="50"/>
        <v>54</v>
      </c>
      <c r="AH367">
        <f t="shared" si="51"/>
        <v>0</v>
      </c>
      <c r="AI367"/>
      <c r="AJ367" s="24">
        <f t="shared" si="52"/>
        <v>0</v>
      </c>
      <c r="AK367" s="24">
        <f t="shared" si="53"/>
        <v>0</v>
      </c>
      <c r="AL367" s="24">
        <f t="shared" si="54"/>
        <v>0</v>
      </c>
      <c r="AM367"/>
      <c r="AN367">
        <f t="shared" si="55"/>
        <v>0</v>
      </c>
      <c r="AO367">
        <f t="shared" si="56"/>
        <v>0</v>
      </c>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row>
    <row r="368" spans="1:90" ht="15" customHeight="1">
      <c r="A368" s="93"/>
      <c r="B368" s="24"/>
      <c r="C368" s="99" t="s">
        <v>204</v>
      </c>
      <c r="D368" s="243" t="str">
        <f t="shared" si="49"/>
        <v/>
      </c>
      <c r="E368" s="243"/>
      <c r="F368" s="243"/>
      <c r="G368" s="243"/>
      <c r="H368" s="243"/>
      <c r="I368" s="243"/>
      <c r="J368" s="243"/>
      <c r="K368" s="243"/>
      <c r="L368" s="243"/>
      <c r="M368" s="243"/>
      <c r="N368" s="243"/>
      <c r="O368" s="217"/>
      <c r="P368" s="217"/>
      <c r="Q368" s="217"/>
      <c r="R368" s="217"/>
      <c r="S368" s="217"/>
      <c r="T368" s="217"/>
      <c r="U368" s="217"/>
      <c r="V368" s="217"/>
      <c r="W368" s="137"/>
      <c r="X368" s="137"/>
      <c r="Y368" s="137"/>
      <c r="Z368" s="137"/>
      <c r="AA368" s="217"/>
      <c r="AB368" s="217"/>
      <c r="AC368" s="217"/>
      <c r="AD368" s="217"/>
      <c r="AG368">
        <f t="shared" si="50"/>
        <v>54</v>
      </c>
      <c r="AH368">
        <f t="shared" si="51"/>
        <v>0</v>
      </c>
      <c r="AI368"/>
      <c r="AJ368" s="24">
        <f t="shared" si="52"/>
        <v>0</v>
      </c>
      <c r="AK368" s="24">
        <f t="shared" si="53"/>
        <v>0</v>
      </c>
      <c r="AL368" s="24">
        <f t="shared" si="54"/>
        <v>0</v>
      </c>
      <c r="AM368"/>
      <c r="AN368">
        <f t="shared" si="55"/>
        <v>0</v>
      </c>
      <c r="AO368">
        <f t="shared" si="56"/>
        <v>0</v>
      </c>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row>
    <row r="369" spans="1:90" ht="15" customHeight="1">
      <c r="A369" s="93"/>
      <c r="B369" s="24"/>
      <c r="C369" s="99" t="s">
        <v>205</v>
      </c>
      <c r="D369" s="243" t="str">
        <f t="shared" si="49"/>
        <v/>
      </c>
      <c r="E369" s="243"/>
      <c r="F369" s="243"/>
      <c r="G369" s="243"/>
      <c r="H369" s="243"/>
      <c r="I369" s="243"/>
      <c r="J369" s="243"/>
      <c r="K369" s="243"/>
      <c r="L369" s="243"/>
      <c r="M369" s="243"/>
      <c r="N369" s="243"/>
      <c r="O369" s="217"/>
      <c r="P369" s="217"/>
      <c r="Q369" s="217"/>
      <c r="R369" s="217"/>
      <c r="S369" s="217"/>
      <c r="T369" s="217"/>
      <c r="U369" s="217"/>
      <c r="V369" s="217"/>
      <c r="W369" s="137"/>
      <c r="X369" s="137"/>
      <c r="Y369" s="137"/>
      <c r="Z369" s="137"/>
      <c r="AA369" s="217"/>
      <c r="AB369" s="217"/>
      <c r="AC369" s="217"/>
      <c r="AD369" s="217"/>
      <c r="AG369">
        <f t="shared" si="50"/>
        <v>54</v>
      </c>
      <c r="AH369">
        <f t="shared" si="51"/>
        <v>0</v>
      </c>
      <c r="AI369"/>
      <c r="AJ369" s="24">
        <f t="shared" si="52"/>
        <v>0</v>
      </c>
      <c r="AK369" s="24">
        <f t="shared" si="53"/>
        <v>0</v>
      </c>
      <c r="AL369" s="24">
        <f t="shared" si="54"/>
        <v>0</v>
      </c>
      <c r="AM369"/>
      <c r="AN369">
        <f t="shared" si="55"/>
        <v>0</v>
      </c>
      <c r="AO369">
        <f t="shared" si="56"/>
        <v>0</v>
      </c>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row>
    <row r="370" spans="1:90" ht="15" customHeight="1">
      <c r="A370" s="93"/>
      <c r="B370" s="24"/>
      <c r="C370" s="99" t="s">
        <v>206</v>
      </c>
      <c r="D370" s="243" t="str">
        <f t="shared" si="49"/>
        <v/>
      </c>
      <c r="E370" s="243"/>
      <c r="F370" s="243"/>
      <c r="G370" s="243"/>
      <c r="H370" s="243"/>
      <c r="I370" s="243"/>
      <c r="J370" s="243"/>
      <c r="K370" s="243"/>
      <c r="L370" s="243"/>
      <c r="M370" s="243"/>
      <c r="N370" s="243"/>
      <c r="O370" s="217"/>
      <c r="P370" s="217"/>
      <c r="Q370" s="217"/>
      <c r="R370" s="217"/>
      <c r="S370" s="217"/>
      <c r="T370" s="217"/>
      <c r="U370" s="217"/>
      <c r="V370" s="217"/>
      <c r="W370" s="137"/>
      <c r="X370" s="137"/>
      <c r="Y370" s="137"/>
      <c r="Z370" s="137"/>
      <c r="AA370" s="217"/>
      <c r="AB370" s="217"/>
      <c r="AC370" s="217"/>
      <c r="AD370" s="217"/>
      <c r="AG370">
        <f t="shared" si="50"/>
        <v>54</v>
      </c>
      <c r="AH370">
        <f t="shared" si="51"/>
        <v>0</v>
      </c>
      <c r="AI370"/>
      <c r="AJ370" s="24">
        <f t="shared" si="52"/>
        <v>0</v>
      </c>
      <c r="AK370" s="24">
        <f t="shared" si="53"/>
        <v>0</v>
      </c>
      <c r="AL370" s="24">
        <f t="shared" si="54"/>
        <v>0</v>
      </c>
      <c r="AM370"/>
      <c r="AN370">
        <f t="shared" si="55"/>
        <v>0</v>
      </c>
      <c r="AO370">
        <f t="shared" si="56"/>
        <v>0</v>
      </c>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c r="BY370"/>
      <c r="BZ370"/>
      <c r="CA370"/>
      <c r="CB370"/>
      <c r="CC370"/>
      <c r="CD370"/>
      <c r="CE370"/>
      <c r="CF370"/>
      <c r="CG370"/>
      <c r="CH370"/>
      <c r="CI370"/>
      <c r="CJ370"/>
      <c r="CK370"/>
      <c r="CL370"/>
    </row>
    <row r="371" spans="1:90" ht="15" customHeight="1">
      <c r="A371" s="93"/>
      <c r="B371" s="24"/>
      <c r="C371" s="99" t="s">
        <v>207</v>
      </c>
      <c r="D371" s="243" t="str">
        <f t="shared" si="49"/>
        <v/>
      </c>
      <c r="E371" s="243"/>
      <c r="F371" s="243"/>
      <c r="G371" s="243"/>
      <c r="H371" s="243"/>
      <c r="I371" s="243"/>
      <c r="J371" s="243"/>
      <c r="K371" s="243"/>
      <c r="L371" s="243"/>
      <c r="M371" s="243"/>
      <c r="N371" s="243"/>
      <c r="O371" s="217"/>
      <c r="P371" s="217"/>
      <c r="Q371" s="217"/>
      <c r="R371" s="217"/>
      <c r="S371" s="217"/>
      <c r="T371" s="217"/>
      <c r="U371" s="217"/>
      <c r="V371" s="217"/>
      <c r="W371" s="137"/>
      <c r="X371" s="137"/>
      <c r="Y371" s="137"/>
      <c r="Z371" s="137"/>
      <c r="AA371" s="217"/>
      <c r="AB371" s="217"/>
      <c r="AC371" s="217"/>
      <c r="AD371" s="217"/>
      <c r="AG371">
        <f t="shared" si="50"/>
        <v>54</v>
      </c>
      <c r="AH371">
        <f t="shared" si="51"/>
        <v>0</v>
      </c>
      <c r="AI371"/>
      <c r="AJ371" s="24">
        <f t="shared" si="52"/>
        <v>0</v>
      </c>
      <c r="AK371" s="24">
        <f t="shared" si="53"/>
        <v>0</v>
      </c>
      <c r="AL371" s="24">
        <f t="shared" si="54"/>
        <v>0</v>
      </c>
      <c r="AM371"/>
      <c r="AN371">
        <f t="shared" si="55"/>
        <v>0</v>
      </c>
      <c r="AO371">
        <f t="shared" si="56"/>
        <v>0</v>
      </c>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c r="BY371"/>
      <c r="BZ371"/>
      <c r="CA371"/>
      <c r="CB371"/>
      <c r="CC371"/>
      <c r="CD371"/>
      <c r="CE371"/>
      <c r="CF371"/>
      <c r="CG371"/>
      <c r="CH371"/>
      <c r="CI371"/>
      <c r="CJ371"/>
      <c r="CK371"/>
      <c r="CL371"/>
    </row>
    <row r="372" spans="1:90" ht="15" customHeight="1">
      <c r="A372" s="93"/>
      <c r="B372" s="24"/>
      <c r="C372" s="99" t="s">
        <v>208</v>
      </c>
      <c r="D372" s="243" t="str">
        <f t="shared" si="49"/>
        <v/>
      </c>
      <c r="E372" s="243"/>
      <c r="F372" s="243"/>
      <c r="G372" s="243"/>
      <c r="H372" s="243"/>
      <c r="I372" s="243"/>
      <c r="J372" s="243"/>
      <c r="K372" s="243"/>
      <c r="L372" s="243"/>
      <c r="M372" s="243"/>
      <c r="N372" s="243"/>
      <c r="O372" s="217"/>
      <c r="P372" s="217"/>
      <c r="Q372" s="217"/>
      <c r="R372" s="217"/>
      <c r="S372" s="217"/>
      <c r="T372" s="217"/>
      <c r="U372" s="217"/>
      <c r="V372" s="217"/>
      <c r="W372" s="137"/>
      <c r="X372" s="137"/>
      <c r="Y372" s="137"/>
      <c r="Z372" s="137"/>
      <c r="AA372" s="217"/>
      <c r="AB372" s="217"/>
      <c r="AC372" s="217"/>
      <c r="AD372" s="217"/>
      <c r="AG372">
        <f t="shared" si="50"/>
        <v>54</v>
      </c>
      <c r="AH372">
        <f t="shared" si="51"/>
        <v>0</v>
      </c>
      <c r="AI372"/>
      <c r="AJ372" s="24">
        <f t="shared" si="52"/>
        <v>0</v>
      </c>
      <c r="AK372" s="24">
        <f t="shared" si="53"/>
        <v>0</v>
      </c>
      <c r="AL372" s="24">
        <f t="shared" si="54"/>
        <v>0</v>
      </c>
      <c r="AM372"/>
      <c r="AN372">
        <f t="shared" si="55"/>
        <v>0</v>
      </c>
      <c r="AO372">
        <f t="shared" si="56"/>
        <v>0</v>
      </c>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c r="BY372"/>
      <c r="BZ372"/>
      <c r="CA372"/>
      <c r="CB372"/>
      <c r="CC372"/>
      <c r="CD372"/>
      <c r="CE372"/>
      <c r="CF372"/>
      <c r="CG372"/>
      <c r="CH372"/>
      <c r="CI372"/>
      <c r="CJ372"/>
      <c r="CK372"/>
      <c r="CL372"/>
    </row>
    <row r="373" spans="1:90" ht="15" customHeight="1">
      <c r="A373" s="93"/>
      <c r="B373" s="24"/>
      <c r="C373" s="99" t="s">
        <v>209</v>
      </c>
      <c r="D373" s="243" t="str">
        <f t="shared" si="49"/>
        <v/>
      </c>
      <c r="E373" s="243"/>
      <c r="F373" s="243"/>
      <c r="G373" s="243"/>
      <c r="H373" s="243"/>
      <c r="I373" s="243"/>
      <c r="J373" s="243"/>
      <c r="K373" s="243"/>
      <c r="L373" s="243"/>
      <c r="M373" s="243"/>
      <c r="N373" s="243"/>
      <c r="O373" s="217"/>
      <c r="P373" s="217"/>
      <c r="Q373" s="217"/>
      <c r="R373" s="217"/>
      <c r="S373" s="217"/>
      <c r="T373" s="217"/>
      <c r="U373" s="217"/>
      <c r="V373" s="217"/>
      <c r="W373" s="137"/>
      <c r="X373" s="137"/>
      <c r="Y373" s="137"/>
      <c r="Z373" s="137"/>
      <c r="AA373" s="217"/>
      <c r="AB373" s="217"/>
      <c r="AC373" s="217"/>
      <c r="AD373" s="217"/>
      <c r="AG373">
        <f t="shared" si="50"/>
        <v>54</v>
      </c>
      <c r="AH373">
        <f t="shared" si="51"/>
        <v>0</v>
      </c>
      <c r="AI373"/>
      <c r="AJ373" s="24">
        <f t="shared" si="52"/>
        <v>0</v>
      </c>
      <c r="AK373" s="24">
        <f t="shared" si="53"/>
        <v>0</v>
      </c>
      <c r="AL373" s="24">
        <f t="shared" si="54"/>
        <v>0</v>
      </c>
      <c r="AM373"/>
      <c r="AN373">
        <f t="shared" si="55"/>
        <v>0</v>
      </c>
      <c r="AO373">
        <f t="shared" si="56"/>
        <v>0</v>
      </c>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c r="BY373"/>
      <c r="BZ373"/>
      <c r="CA373"/>
      <c r="CB373"/>
      <c r="CC373"/>
      <c r="CD373"/>
      <c r="CE373"/>
      <c r="CF373"/>
      <c r="CG373"/>
      <c r="CH373"/>
      <c r="CI373"/>
      <c r="CJ373"/>
      <c r="CK373"/>
      <c r="CL373"/>
    </row>
    <row r="374" spans="1:90" ht="15" customHeight="1">
      <c r="A374" s="93"/>
      <c r="B374" s="24"/>
      <c r="C374" s="99" t="s">
        <v>210</v>
      </c>
      <c r="D374" s="243" t="str">
        <f t="shared" si="49"/>
        <v/>
      </c>
      <c r="E374" s="243"/>
      <c r="F374" s="243"/>
      <c r="G374" s="243"/>
      <c r="H374" s="243"/>
      <c r="I374" s="243"/>
      <c r="J374" s="243"/>
      <c r="K374" s="243"/>
      <c r="L374" s="243"/>
      <c r="M374" s="243"/>
      <c r="N374" s="243"/>
      <c r="O374" s="217"/>
      <c r="P374" s="217"/>
      <c r="Q374" s="217"/>
      <c r="R374" s="217"/>
      <c r="S374" s="217"/>
      <c r="T374" s="217"/>
      <c r="U374" s="217"/>
      <c r="V374" s="217"/>
      <c r="W374" s="137"/>
      <c r="X374" s="137"/>
      <c r="Y374" s="137"/>
      <c r="Z374" s="137"/>
      <c r="AA374" s="217"/>
      <c r="AB374" s="217"/>
      <c r="AC374" s="217"/>
      <c r="AD374" s="217"/>
      <c r="AG374">
        <f t="shared" si="50"/>
        <v>54</v>
      </c>
      <c r="AH374">
        <f t="shared" si="51"/>
        <v>0</v>
      </c>
      <c r="AI374"/>
      <c r="AJ374" s="24">
        <f t="shared" si="52"/>
        <v>0</v>
      </c>
      <c r="AK374" s="24">
        <f t="shared" si="53"/>
        <v>0</v>
      </c>
      <c r="AL374" s="24">
        <f t="shared" si="54"/>
        <v>0</v>
      </c>
      <c r="AM374"/>
      <c r="AN374">
        <f t="shared" si="55"/>
        <v>0</v>
      </c>
      <c r="AO374">
        <f t="shared" si="56"/>
        <v>0</v>
      </c>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c r="BY374"/>
      <c r="BZ374"/>
      <c r="CA374"/>
      <c r="CB374"/>
      <c r="CC374"/>
      <c r="CD374"/>
      <c r="CE374"/>
      <c r="CF374"/>
      <c r="CG374"/>
      <c r="CH374"/>
      <c r="CI374"/>
      <c r="CJ374"/>
      <c r="CK374"/>
      <c r="CL374"/>
    </row>
    <row r="375" spans="1:90" ht="15" customHeight="1">
      <c r="A375" s="93"/>
      <c r="B375" s="24"/>
      <c r="C375" s="99" t="s">
        <v>211</v>
      </c>
      <c r="D375" s="243" t="str">
        <f t="shared" si="49"/>
        <v/>
      </c>
      <c r="E375" s="243"/>
      <c r="F375" s="243"/>
      <c r="G375" s="243"/>
      <c r="H375" s="243"/>
      <c r="I375" s="243"/>
      <c r="J375" s="243"/>
      <c r="K375" s="243"/>
      <c r="L375" s="243"/>
      <c r="M375" s="243"/>
      <c r="N375" s="243"/>
      <c r="O375" s="217"/>
      <c r="P375" s="217"/>
      <c r="Q375" s="217"/>
      <c r="R375" s="217"/>
      <c r="S375" s="217"/>
      <c r="T375" s="217"/>
      <c r="U375" s="217"/>
      <c r="V375" s="217"/>
      <c r="W375" s="137"/>
      <c r="X375" s="137"/>
      <c r="Y375" s="137"/>
      <c r="Z375" s="137"/>
      <c r="AA375" s="217"/>
      <c r="AB375" s="217"/>
      <c r="AC375" s="217"/>
      <c r="AD375" s="217"/>
      <c r="AG375">
        <f t="shared" si="50"/>
        <v>54</v>
      </c>
      <c r="AH375">
        <f t="shared" si="51"/>
        <v>0</v>
      </c>
      <c r="AI375"/>
      <c r="AJ375" s="24">
        <f t="shared" si="52"/>
        <v>0</v>
      </c>
      <c r="AK375" s="24">
        <f t="shared" si="53"/>
        <v>0</v>
      </c>
      <c r="AL375" s="24">
        <f t="shared" si="54"/>
        <v>0</v>
      </c>
      <c r="AM375"/>
      <c r="AN375">
        <f t="shared" si="55"/>
        <v>0</v>
      </c>
      <c r="AO375">
        <f t="shared" si="56"/>
        <v>0</v>
      </c>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c r="BY375"/>
      <c r="BZ375"/>
      <c r="CA375"/>
      <c r="CB375"/>
      <c r="CC375"/>
      <c r="CD375"/>
      <c r="CE375"/>
      <c r="CF375"/>
      <c r="CG375"/>
      <c r="CH375"/>
      <c r="CI375"/>
      <c r="CJ375"/>
      <c r="CK375"/>
      <c r="CL375"/>
    </row>
    <row r="376" spans="1:90" ht="15" customHeight="1">
      <c r="A376" s="93"/>
      <c r="B376" s="24"/>
      <c r="C376" s="99" t="s">
        <v>212</v>
      </c>
      <c r="D376" s="243" t="str">
        <f t="shared" si="49"/>
        <v/>
      </c>
      <c r="E376" s="243"/>
      <c r="F376" s="243"/>
      <c r="G376" s="243"/>
      <c r="H376" s="243"/>
      <c r="I376" s="243"/>
      <c r="J376" s="243"/>
      <c r="K376" s="243"/>
      <c r="L376" s="243"/>
      <c r="M376" s="243"/>
      <c r="N376" s="243"/>
      <c r="O376" s="217"/>
      <c r="P376" s="217"/>
      <c r="Q376" s="217"/>
      <c r="R376" s="217"/>
      <c r="S376" s="217"/>
      <c r="T376" s="217"/>
      <c r="U376" s="217"/>
      <c r="V376" s="217"/>
      <c r="W376" s="137"/>
      <c r="X376" s="137"/>
      <c r="Y376" s="137"/>
      <c r="Z376" s="137"/>
      <c r="AA376" s="217"/>
      <c r="AB376" s="217"/>
      <c r="AC376" s="217"/>
      <c r="AD376" s="217"/>
      <c r="AG376">
        <f t="shared" si="50"/>
        <v>54</v>
      </c>
      <c r="AH376">
        <f t="shared" si="51"/>
        <v>0</v>
      </c>
      <c r="AI376"/>
      <c r="AJ376" s="24">
        <f t="shared" si="52"/>
        <v>0</v>
      </c>
      <c r="AK376" s="24">
        <f t="shared" si="53"/>
        <v>0</v>
      </c>
      <c r="AL376" s="24">
        <f t="shared" si="54"/>
        <v>0</v>
      </c>
      <c r="AM376"/>
      <c r="AN376">
        <f t="shared" si="55"/>
        <v>0</v>
      </c>
      <c r="AO376">
        <f t="shared" si="56"/>
        <v>0</v>
      </c>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c r="BY376"/>
      <c r="BZ376"/>
      <c r="CA376"/>
      <c r="CB376"/>
      <c r="CC376"/>
      <c r="CD376"/>
      <c r="CE376"/>
      <c r="CF376"/>
      <c r="CG376"/>
      <c r="CH376"/>
      <c r="CI376"/>
      <c r="CJ376"/>
      <c r="CK376"/>
      <c r="CL376"/>
    </row>
    <row r="377" spans="1:90" ht="15" customHeight="1">
      <c r="A377" s="93"/>
      <c r="B377" s="24"/>
      <c r="C377" s="99" t="s">
        <v>213</v>
      </c>
      <c r="D377" s="243" t="str">
        <f t="shared" si="49"/>
        <v/>
      </c>
      <c r="E377" s="243"/>
      <c r="F377" s="243"/>
      <c r="G377" s="243"/>
      <c r="H377" s="243"/>
      <c r="I377" s="243"/>
      <c r="J377" s="243"/>
      <c r="K377" s="243"/>
      <c r="L377" s="243"/>
      <c r="M377" s="243"/>
      <c r="N377" s="243"/>
      <c r="O377" s="217"/>
      <c r="P377" s="217"/>
      <c r="Q377" s="217"/>
      <c r="R377" s="217"/>
      <c r="S377" s="217"/>
      <c r="T377" s="217"/>
      <c r="U377" s="217"/>
      <c r="V377" s="217"/>
      <c r="W377" s="137"/>
      <c r="X377" s="137"/>
      <c r="Y377" s="137"/>
      <c r="Z377" s="137"/>
      <c r="AA377" s="217"/>
      <c r="AB377" s="217"/>
      <c r="AC377" s="217"/>
      <c r="AD377" s="217"/>
      <c r="AG377">
        <f t="shared" si="50"/>
        <v>54</v>
      </c>
      <c r="AH377">
        <f t="shared" si="51"/>
        <v>0</v>
      </c>
      <c r="AI377"/>
      <c r="AJ377" s="24">
        <f t="shared" si="52"/>
        <v>0</v>
      </c>
      <c r="AK377" s="24">
        <f t="shared" si="53"/>
        <v>0</v>
      </c>
      <c r="AL377" s="24">
        <f t="shared" si="54"/>
        <v>0</v>
      </c>
      <c r="AM377"/>
      <c r="AN377">
        <f t="shared" si="55"/>
        <v>0</v>
      </c>
      <c r="AO377">
        <f t="shared" si="56"/>
        <v>0</v>
      </c>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c r="BY377"/>
      <c r="BZ377"/>
      <c r="CA377"/>
      <c r="CB377"/>
      <c r="CC377"/>
      <c r="CD377"/>
      <c r="CE377"/>
      <c r="CF377"/>
      <c r="CG377"/>
      <c r="CH377"/>
      <c r="CI377"/>
      <c r="CJ377"/>
      <c r="CK377"/>
      <c r="CL377"/>
    </row>
    <row r="378" spans="1:90" ht="15" customHeight="1">
      <c r="A378" s="93"/>
      <c r="B378" s="24"/>
      <c r="C378" s="99" t="s">
        <v>214</v>
      </c>
      <c r="D378" s="243" t="str">
        <f t="shared" si="49"/>
        <v/>
      </c>
      <c r="E378" s="243"/>
      <c r="F378" s="243"/>
      <c r="G378" s="243"/>
      <c r="H378" s="243"/>
      <c r="I378" s="243"/>
      <c r="J378" s="243"/>
      <c r="K378" s="243"/>
      <c r="L378" s="243"/>
      <c r="M378" s="243"/>
      <c r="N378" s="243"/>
      <c r="O378" s="217"/>
      <c r="P378" s="217"/>
      <c r="Q378" s="217"/>
      <c r="R378" s="217"/>
      <c r="S378" s="217"/>
      <c r="T378" s="217"/>
      <c r="U378" s="217"/>
      <c r="V378" s="217"/>
      <c r="W378" s="137"/>
      <c r="X378" s="137"/>
      <c r="Y378" s="137"/>
      <c r="Z378" s="137"/>
      <c r="AA378" s="217"/>
      <c r="AB378" s="217"/>
      <c r="AC378" s="217"/>
      <c r="AD378" s="217"/>
      <c r="AG378">
        <f t="shared" si="50"/>
        <v>54</v>
      </c>
      <c r="AH378">
        <f t="shared" si="51"/>
        <v>0</v>
      </c>
      <c r="AI378"/>
      <c r="AJ378" s="24">
        <f t="shared" si="52"/>
        <v>0</v>
      </c>
      <c r="AK378" s="24">
        <f t="shared" si="53"/>
        <v>0</v>
      </c>
      <c r="AL378" s="24">
        <f t="shared" si="54"/>
        <v>0</v>
      </c>
      <c r="AM378"/>
      <c r="AN378">
        <f t="shared" si="55"/>
        <v>0</v>
      </c>
      <c r="AO378">
        <f t="shared" si="56"/>
        <v>0</v>
      </c>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c r="BY378"/>
      <c r="BZ378"/>
      <c r="CA378"/>
      <c r="CB378"/>
      <c r="CC378"/>
      <c r="CD378"/>
      <c r="CE378"/>
      <c r="CF378"/>
      <c r="CG378"/>
      <c r="CH378"/>
      <c r="CI378"/>
      <c r="CJ378"/>
      <c r="CK378"/>
      <c r="CL378"/>
    </row>
    <row r="379" spans="1:90" ht="15" customHeight="1">
      <c r="A379" s="93"/>
      <c r="B379" s="24"/>
      <c r="C379" s="99" t="s">
        <v>215</v>
      </c>
      <c r="D379" s="243" t="str">
        <f t="shared" si="49"/>
        <v/>
      </c>
      <c r="E379" s="243"/>
      <c r="F379" s="243"/>
      <c r="G379" s="243"/>
      <c r="H379" s="243"/>
      <c r="I379" s="243"/>
      <c r="J379" s="243"/>
      <c r="K379" s="243"/>
      <c r="L379" s="243"/>
      <c r="M379" s="243"/>
      <c r="N379" s="243"/>
      <c r="O379" s="217"/>
      <c r="P379" s="217"/>
      <c r="Q379" s="217"/>
      <c r="R379" s="217"/>
      <c r="S379" s="217"/>
      <c r="T379" s="217"/>
      <c r="U379" s="217"/>
      <c r="V379" s="217"/>
      <c r="W379" s="137"/>
      <c r="X379" s="137"/>
      <c r="Y379" s="137"/>
      <c r="Z379" s="137"/>
      <c r="AA379" s="217"/>
      <c r="AB379" s="217"/>
      <c r="AC379" s="217"/>
      <c r="AD379" s="217"/>
      <c r="AG379">
        <f t="shared" si="50"/>
        <v>54</v>
      </c>
      <c r="AH379">
        <f t="shared" si="51"/>
        <v>0</v>
      </c>
      <c r="AI379"/>
      <c r="AJ379" s="24">
        <f t="shared" si="52"/>
        <v>0</v>
      </c>
      <c r="AK379" s="24">
        <f t="shared" si="53"/>
        <v>0</v>
      </c>
      <c r="AL379" s="24">
        <f t="shared" si="54"/>
        <v>0</v>
      </c>
      <c r="AM379"/>
      <c r="AN379">
        <f t="shared" si="55"/>
        <v>0</v>
      </c>
      <c r="AO379">
        <f t="shared" si="56"/>
        <v>0</v>
      </c>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c r="BY379"/>
      <c r="BZ379"/>
      <c r="CA379"/>
      <c r="CB379"/>
      <c r="CC379"/>
      <c r="CD379"/>
      <c r="CE379"/>
      <c r="CF379"/>
      <c r="CG379"/>
      <c r="CH379"/>
      <c r="CI379"/>
      <c r="CJ379"/>
      <c r="CK379"/>
      <c r="CL379"/>
    </row>
    <row r="380" spans="1:90" ht="15" customHeight="1">
      <c r="A380" s="93"/>
      <c r="B380" s="24"/>
      <c r="C380" s="99" t="s">
        <v>216</v>
      </c>
      <c r="D380" s="243" t="str">
        <f t="shared" si="49"/>
        <v/>
      </c>
      <c r="E380" s="243"/>
      <c r="F380" s="243"/>
      <c r="G380" s="243"/>
      <c r="H380" s="243"/>
      <c r="I380" s="243"/>
      <c r="J380" s="243"/>
      <c r="K380" s="243"/>
      <c r="L380" s="243"/>
      <c r="M380" s="243"/>
      <c r="N380" s="243"/>
      <c r="O380" s="217"/>
      <c r="P380" s="217"/>
      <c r="Q380" s="217"/>
      <c r="R380" s="217"/>
      <c r="S380" s="217"/>
      <c r="T380" s="217"/>
      <c r="U380" s="217"/>
      <c r="V380" s="217"/>
      <c r="W380" s="137"/>
      <c r="X380" s="137"/>
      <c r="Y380" s="137"/>
      <c r="Z380" s="137"/>
      <c r="AA380" s="217"/>
      <c r="AB380" s="217"/>
      <c r="AC380" s="217"/>
      <c r="AD380" s="217"/>
      <c r="AG380">
        <f t="shared" si="50"/>
        <v>54</v>
      </c>
      <c r="AH380">
        <f t="shared" si="51"/>
        <v>0</v>
      </c>
      <c r="AI380"/>
      <c r="AJ380" s="24">
        <f t="shared" si="52"/>
        <v>0</v>
      </c>
      <c r="AK380" s="24">
        <f t="shared" si="53"/>
        <v>0</v>
      </c>
      <c r="AL380" s="24">
        <f t="shared" si="54"/>
        <v>0</v>
      </c>
      <c r="AM380"/>
      <c r="AN380">
        <f t="shared" si="55"/>
        <v>0</v>
      </c>
      <c r="AO380">
        <f t="shared" si="56"/>
        <v>0</v>
      </c>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c r="BY380"/>
      <c r="BZ380"/>
      <c r="CA380"/>
      <c r="CB380"/>
      <c r="CC380"/>
      <c r="CD380"/>
      <c r="CE380"/>
      <c r="CF380"/>
      <c r="CG380"/>
      <c r="CH380"/>
      <c r="CI380"/>
      <c r="CJ380"/>
      <c r="CK380"/>
      <c r="CL380"/>
    </row>
    <row r="381" spans="1:90" ht="15" customHeight="1">
      <c r="A381" s="93"/>
      <c r="B381" s="24"/>
      <c r="C381" s="99" t="s">
        <v>217</v>
      </c>
      <c r="D381" s="243" t="str">
        <f t="shared" si="49"/>
        <v/>
      </c>
      <c r="E381" s="243"/>
      <c r="F381" s="243"/>
      <c r="G381" s="243"/>
      <c r="H381" s="243"/>
      <c r="I381" s="243"/>
      <c r="J381" s="243"/>
      <c r="K381" s="243"/>
      <c r="L381" s="243"/>
      <c r="M381" s="243"/>
      <c r="N381" s="243"/>
      <c r="O381" s="217"/>
      <c r="P381" s="217"/>
      <c r="Q381" s="217"/>
      <c r="R381" s="217"/>
      <c r="S381" s="217"/>
      <c r="T381" s="217"/>
      <c r="U381" s="217"/>
      <c r="V381" s="217"/>
      <c r="W381" s="137"/>
      <c r="X381" s="137"/>
      <c r="Y381" s="137"/>
      <c r="Z381" s="137"/>
      <c r="AA381" s="217"/>
      <c r="AB381" s="217"/>
      <c r="AC381" s="217"/>
      <c r="AD381" s="217"/>
      <c r="AG381">
        <f t="shared" si="50"/>
        <v>54</v>
      </c>
      <c r="AH381">
        <f t="shared" si="51"/>
        <v>0</v>
      </c>
      <c r="AI381"/>
      <c r="AJ381" s="24">
        <f t="shared" si="52"/>
        <v>0</v>
      </c>
      <c r="AK381" s="24">
        <f t="shared" si="53"/>
        <v>0</v>
      </c>
      <c r="AL381" s="24">
        <f t="shared" si="54"/>
        <v>0</v>
      </c>
      <c r="AM381"/>
      <c r="AN381">
        <f t="shared" si="55"/>
        <v>0</v>
      </c>
      <c r="AO381">
        <f t="shared" si="56"/>
        <v>0</v>
      </c>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c r="BY381"/>
      <c r="BZ381"/>
      <c r="CA381"/>
      <c r="CB381"/>
      <c r="CC381"/>
      <c r="CD381"/>
      <c r="CE381"/>
      <c r="CF381"/>
      <c r="CG381"/>
      <c r="CH381"/>
      <c r="CI381"/>
      <c r="CJ381"/>
      <c r="CK381"/>
      <c r="CL381"/>
    </row>
    <row r="382" spans="1:90" ht="15" customHeight="1">
      <c r="A382" s="93"/>
      <c r="B382" s="24"/>
      <c r="C382" s="99" t="s">
        <v>218</v>
      </c>
      <c r="D382" s="243" t="str">
        <f t="shared" si="49"/>
        <v/>
      </c>
      <c r="E382" s="243"/>
      <c r="F382" s="243"/>
      <c r="G382" s="243"/>
      <c r="H382" s="243"/>
      <c r="I382" s="243"/>
      <c r="J382" s="243"/>
      <c r="K382" s="243"/>
      <c r="L382" s="243"/>
      <c r="M382" s="243"/>
      <c r="N382" s="243"/>
      <c r="O382" s="217"/>
      <c r="P382" s="217"/>
      <c r="Q382" s="217"/>
      <c r="R382" s="217"/>
      <c r="S382" s="217"/>
      <c r="T382" s="217"/>
      <c r="U382" s="217"/>
      <c r="V382" s="217"/>
      <c r="W382" s="137"/>
      <c r="X382" s="137"/>
      <c r="Y382" s="137"/>
      <c r="Z382" s="137"/>
      <c r="AA382" s="217"/>
      <c r="AB382" s="217"/>
      <c r="AC382" s="217"/>
      <c r="AD382" s="217"/>
      <c r="AG382">
        <f t="shared" si="50"/>
        <v>54</v>
      </c>
      <c r="AH382">
        <f t="shared" si="51"/>
        <v>0</v>
      </c>
      <c r="AI382"/>
      <c r="AJ382" s="24">
        <f t="shared" si="52"/>
        <v>0</v>
      </c>
      <c r="AK382" s="24">
        <f t="shared" si="53"/>
        <v>0</v>
      </c>
      <c r="AL382" s="24">
        <f t="shared" si="54"/>
        <v>0</v>
      </c>
      <c r="AM382"/>
      <c r="AN382">
        <f t="shared" si="55"/>
        <v>0</v>
      </c>
      <c r="AO382">
        <f t="shared" si="56"/>
        <v>0</v>
      </c>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c r="BY382"/>
      <c r="BZ382"/>
      <c r="CA382"/>
      <c r="CB382"/>
      <c r="CC382"/>
      <c r="CD382"/>
      <c r="CE382"/>
      <c r="CF382"/>
      <c r="CG382"/>
      <c r="CH382"/>
      <c r="CI382"/>
      <c r="CJ382"/>
      <c r="CK382"/>
      <c r="CL382"/>
    </row>
    <row r="383" spans="1:90" ht="15" customHeight="1">
      <c r="A383" s="93"/>
      <c r="B383" s="24"/>
      <c r="C383" s="99" t="s">
        <v>219</v>
      </c>
      <c r="D383" s="243" t="str">
        <f t="shared" si="49"/>
        <v/>
      </c>
      <c r="E383" s="243"/>
      <c r="F383" s="243"/>
      <c r="G383" s="243"/>
      <c r="H383" s="243"/>
      <c r="I383" s="243"/>
      <c r="J383" s="243"/>
      <c r="K383" s="243"/>
      <c r="L383" s="243"/>
      <c r="M383" s="243"/>
      <c r="N383" s="243"/>
      <c r="O383" s="217"/>
      <c r="P383" s="217"/>
      <c r="Q383" s="217"/>
      <c r="R383" s="217"/>
      <c r="S383" s="217"/>
      <c r="T383" s="217"/>
      <c r="U383" s="217"/>
      <c r="V383" s="217"/>
      <c r="W383" s="137"/>
      <c r="X383" s="137"/>
      <c r="Y383" s="137"/>
      <c r="Z383" s="137"/>
      <c r="AA383" s="217"/>
      <c r="AB383" s="217"/>
      <c r="AC383" s="217"/>
      <c r="AD383" s="217"/>
      <c r="AG383">
        <f t="shared" si="50"/>
        <v>54</v>
      </c>
      <c r="AH383">
        <f t="shared" si="51"/>
        <v>0</v>
      </c>
      <c r="AI383"/>
      <c r="AJ383" s="24">
        <f t="shared" si="52"/>
        <v>0</v>
      </c>
      <c r="AK383" s="24">
        <f t="shared" si="53"/>
        <v>0</v>
      </c>
      <c r="AL383" s="24">
        <f t="shared" si="54"/>
        <v>0</v>
      </c>
      <c r="AM383"/>
      <c r="AN383">
        <f t="shared" si="55"/>
        <v>0</v>
      </c>
      <c r="AO383">
        <f t="shared" si="56"/>
        <v>0</v>
      </c>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c r="BY383"/>
      <c r="BZ383"/>
      <c r="CA383"/>
      <c r="CB383"/>
      <c r="CC383"/>
      <c r="CD383"/>
      <c r="CE383"/>
      <c r="CF383"/>
      <c r="CG383"/>
      <c r="CH383"/>
      <c r="CI383"/>
      <c r="CJ383"/>
      <c r="CK383"/>
      <c r="CL383"/>
    </row>
    <row r="384" spans="1:90" ht="15" customHeight="1">
      <c r="A384" s="93"/>
      <c r="B384" s="24"/>
      <c r="C384" s="99" t="s">
        <v>220</v>
      </c>
      <c r="D384" s="243" t="str">
        <f t="shared" si="49"/>
        <v/>
      </c>
      <c r="E384" s="243"/>
      <c r="F384" s="243"/>
      <c r="G384" s="243"/>
      <c r="H384" s="243"/>
      <c r="I384" s="243"/>
      <c r="J384" s="243"/>
      <c r="K384" s="243"/>
      <c r="L384" s="243"/>
      <c r="M384" s="243"/>
      <c r="N384" s="243"/>
      <c r="O384" s="217"/>
      <c r="P384" s="217"/>
      <c r="Q384" s="217"/>
      <c r="R384" s="217"/>
      <c r="S384" s="217"/>
      <c r="T384" s="217"/>
      <c r="U384" s="217"/>
      <c r="V384" s="217"/>
      <c r="W384" s="137"/>
      <c r="X384" s="137"/>
      <c r="Y384" s="137"/>
      <c r="Z384" s="137"/>
      <c r="AA384" s="217"/>
      <c r="AB384" s="217"/>
      <c r="AC384" s="217"/>
      <c r="AD384" s="217"/>
      <c r="AG384">
        <f t="shared" si="50"/>
        <v>54</v>
      </c>
      <c r="AH384">
        <f t="shared" si="51"/>
        <v>0</v>
      </c>
      <c r="AI384"/>
      <c r="AJ384" s="24">
        <f t="shared" si="52"/>
        <v>0</v>
      </c>
      <c r="AK384" s="24">
        <f t="shared" si="53"/>
        <v>0</v>
      </c>
      <c r="AL384" s="24">
        <f t="shared" si="54"/>
        <v>0</v>
      </c>
      <c r="AM384"/>
      <c r="AN384">
        <f t="shared" si="55"/>
        <v>0</v>
      </c>
      <c r="AO384">
        <f t="shared" si="56"/>
        <v>0</v>
      </c>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c r="BY384"/>
      <c r="BZ384"/>
      <c r="CA384"/>
      <c r="CB384"/>
      <c r="CC384"/>
      <c r="CD384"/>
      <c r="CE384"/>
      <c r="CF384"/>
      <c r="CG384"/>
      <c r="CH384"/>
      <c r="CI384"/>
      <c r="CJ384"/>
      <c r="CK384"/>
      <c r="CL384"/>
    </row>
    <row r="385" spans="1:90" ht="15" customHeight="1">
      <c r="A385" s="93"/>
      <c r="B385" s="24"/>
      <c r="C385" s="24"/>
      <c r="D385" s="24"/>
      <c r="E385" s="24"/>
      <c r="F385" s="24"/>
      <c r="G385" s="24"/>
      <c r="H385" s="24"/>
      <c r="I385" s="24"/>
      <c r="J385" s="24"/>
      <c r="K385" s="24"/>
      <c r="L385" s="24"/>
      <c r="M385" s="24"/>
      <c r="N385" s="24"/>
      <c r="O385" s="24"/>
      <c r="P385" s="24"/>
      <c r="Q385" s="24"/>
      <c r="R385" s="24"/>
      <c r="S385" s="24"/>
      <c r="T385" s="24"/>
      <c r="U385" s="24"/>
      <c r="V385" s="24"/>
      <c r="W385" s="24"/>
      <c r="X385" s="24"/>
      <c r="Y385" s="24"/>
      <c r="Z385" s="24"/>
      <c r="AA385" s="24"/>
      <c r="AB385" s="24"/>
      <c r="AC385" s="24"/>
      <c r="AD385" s="24"/>
      <c r="AG385"/>
      <c r="AH385">
        <f>+SUM(AH235:AH384)</f>
        <v>0</v>
      </c>
      <c r="AI385"/>
      <c r="AJ385"/>
      <c r="AK385"/>
      <c r="AL385" s="24">
        <f>+SUM(AJ235:AL384)</f>
        <v>0</v>
      </c>
      <c r="AM385"/>
      <c r="AN385">
        <f>+SUM(AN235:AN384)</f>
        <v>0</v>
      </c>
      <c r="AO385">
        <f>+SUM(AO235:AO384)</f>
        <v>0</v>
      </c>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c r="BY385"/>
      <c r="BZ385"/>
      <c r="CA385"/>
      <c r="CB385"/>
      <c r="CC385"/>
      <c r="CD385"/>
      <c r="CE385"/>
      <c r="CF385"/>
      <c r="CG385"/>
      <c r="CH385"/>
      <c r="CI385"/>
      <c r="CJ385"/>
      <c r="CK385"/>
      <c r="CL385"/>
    </row>
    <row r="386" spans="1:90" ht="15" customHeight="1">
      <c r="A386" s="93"/>
      <c r="B386" s="24"/>
      <c r="C386" s="24"/>
      <c r="D386" s="24"/>
      <c r="E386" s="24"/>
      <c r="F386" s="24"/>
      <c r="G386" s="24"/>
      <c r="H386" s="24"/>
      <c r="I386" s="24"/>
      <c r="J386" s="24"/>
      <c r="K386" s="24"/>
      <c r="L386" s="24"/>
      <c r="M386" s="24"/>
      <c r="N386" s="24"/>
      <c r="O386" s="24"/>
      <c r="P386" s="24"/>
      <c r="Q386" s="24"/>
      <c r="R386" s="24"/>
      <c r="S386" s="24"/>
      <c r="T386" s="24"/>
      <c r="U386" s="24"/>
      <c r="V386" s="24"/>
      <c r="W386" s="24"/>
      <c r="X386" s="24"/>
      <c r="Y386" s="24"/>
      <c r="Z386" s="24"/>
      <c r="AA386" s="220" t="s">
        <v>221</v>
      </c>
      <c r="AB386" s="220"/>
      <c r="AC386" s="220"/>
      <c r="AD386" s="220"/>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c r="BY386"/>
      <c r="BZ386"/>
      <c r="CA386"/>
      <c r="CB386"/>
      <c r="CC386"/>
      <c r="CD386"/>
      <c r="CE386"/>
      <c r="CF386"/>
      <c r="CG386"/>
      <c r="CH386"/>
      <c r="CI386"/>
      <c r="CJ386"/>
      <c r="CK386"/>
      <c r="CL386"/>
    </row>
    <row r="387" spans="1:90" ht="72" customHeight="1">
      <c r="A387" s="93"/>
      <c r="B387" s="24"/>
      <c r="C387" s="221" t="s">
        <v>299</v>
      </c>
      <c r="D387" s="222"/>
      <c r="E387" s="222"/>
      <c r="F387" s="222"/>
      <c r="G387" s="222"/>
      <c r="H387" s="222"/>
      <c r="I387" s="222"/>
      <c r="J387" s="222"/>
      <c r="K387" s="222"/>
      <c r="L387" s="222"/>
      <c r="M387" s="222"/>
      <c r="N387" s="223"/>
      <c r="O387" s="227" t="s">
        <v>222</v>
      </c>
      <c r="P387" s="228"/>
      <c r="Q387" s="228"/>
      <c r="R387" s="228"/>
      <c r="S387" s="228"/>
      <c r="T387" s="228"/>
      <c r="U387" s="228"/>
      <c r="V387" s="228"/>
      <c r="W387" s="228"/>
      <c r="X387" s="228"/>
      <c r="Y387" s="228"/>
      <c r="Z387" s="228"/>
      <c r="AA387" s="228"/>
      <c r="AB387" s="228"/>
      <c r="AC387" s="228"/>
      <c r="AD387" s="229"/>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c r="BY387"/>
      <c r="BZ387"/>
      <c r="CA387"/>
      <c r="CB387"/>
      <c r="CC387"/>
      <c r="CD387"/>
      <c r="CE387"/>
      <c r="CF387"/>
      <c r="CG387"/>
      <c r="CH387"/>
      <c r="CI387"/>
      <c r="CJ387"/>
      <c r="CK387"/>
      <c r="CL387"/>
    </row>
    <row r="388" spans="1:90" ht="60" customHeight="1">
      <c r="A388" s="93"/>
      <c r="B388" s="24"/>
      <c r="C388" s="224"/>
      <c r="D388" s="225"/>
      <c r="E388" s="225"/>
      <c r="F388" s="225"/>
      <c r="G388" s="225"/>
      <c r="H388" s="225"/>
      <c r="I388" s="225"/>
      <c r="J388" s="225"/>
      <c r="K388" s="225"/>
      <c r="L388" s="225"/>
      <c r="M388" s="225"/>
      <c r="N388" s="226"/>
      <c r="O388" s="130" t="s">
        <v>58</v>
      </c>
      <c r="P388" s="130" t="s">
        <v>59</v>
      </c>
      <c r="Q388" s="130" t="s">
        <v>60</v>
      </c>
      <c r="R388" s="130" t="s">
        <v>61</v>
      </c>
      <c r="S388" s="130" t="s">
        <v>62</v>
      </c>
      <c r="T388" s="130" t="s">
        <v>63</v>
      </c>
      <c r="U388" s="130" t="s">
        <v>64</v>
      </c>
      <c r="V388" s="130" t="s">
        <v>65</v>
      </c>
      <c r="W388" s="130" t="s">
        <v>66</v>
      </c>
      <c r="X388" s="130" t="s">
        <v>67</v>
      </c>
      <c r="Y388" s="130" t="s">
        <v>68</v>
      </c>
      <c r="Z388" s="130" t="s">
        <v>69</v>
      </c>
      <c r="AA388" s="130" t="s">
        <v>70</v>
      </c>
      <c r="AB388" s="130" t="s">
        <v>71</v>
      </c>
      <c r="AC388" s="130" t="s">
        <v>72</v>
      </c>
      <c r="AD388" s="133" t="s">
        <v>169</v>
      </c>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c r="BY388"/>
      <c r="BZ388"/>
      <c r="CA388"/>
      <c r="CB388"/>
      <c r="CC388"/>
      <c r="CD388"/>
      <c r="CE388"/>
      <c r="CF388"/>
      <c r="CG388"/>
      <c r="CH388"/>
      <c r="CI388"/>
      <c r="CJ388"/>
      <c r="CK388"/>
      <c r="CL388"/>
    </row>
    <row r="389" spans="1:90" ht="15" customHeight="1">
      <c r="A389" s="93"/>
      <c r="B389" s="24"/>
      <c r="C389" s="101" t="s">
        <v>58</v>
      </c>
      <c r="D389" s="243" t="str">
        <f>+IF(D66="","",D66)</f>
        <v/>
      </c>
      <c r="E389" s="243"/>
      <c r="F389" s="243"/>
      <c r="G389" s="243"/>
      <c r="H389" s="243"/>
      <c r="I389" s="243"/>
      <c r="J389" s="243"/>
      <c r="K389" s="243"/>
      <c r="L389" s="243"/>
      <c r="M389" s="243"/>
      <c r="N389" s="243"/>
      <c r="O389" s="137"/>
      <c r="P389" s="137"/>
      <c r="Q389" s="137"/>
      <c r="R389" s="137"/>
      <c r="S389" s="137"/>
      <c r="T389" s="137"/>
      <c r="U389" s="137"/>
      <c r="V389" s="137"/>
      <c r="W389" s="137"/>
      <c r="X389" s="137"/>
      <c r="Y389" s="137"/>
      <c r="Z389" s="137"/>
      <c r="AA389" s="137"/>
      <c r="AB389" s="137"/>
      <c r="AC389" s="137"/>
      <c r="AD389" s="137"/>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c r="BY389"/>
      <c r="BZ389"/>
      <c r="CA389"/>
      <c r="CB389"/>
      <c r="CC389"/>
      <c r="CD389"/>
      <c r="CE389"/>
      <c r="CF389"/>
      <c r="CG389"/>
      <c r="CH389"/>
      <c r="CI389"/>
      <c r="CJ389"/>
      <c r="CK389"/>
      <c r="CL389"/>
    </row>
    <row r="390" spans="1:90" ht="15" customHeight="1">
      <c r="A390" s="93"/>
      <c r="B390" s="24"/>
      <c r="C390" s="94" t="s">
        <v>59</v>
      </c>
      <c r="D390" s="243" t="str">
        <f t="shared" ref="D390:D453" si="57">+IF(D67="","",D67)</f>
        <v/>
      </c>
      <c r="E390" s="243"/>
      <c r="F390" s="243"/>
      <c r="G390" s="243"/>
      <c r="H390" s="243"/>
      <c r="I390" s="243"/>
      <c r="J390" s="243"/>
      <c r="K390" s="243"/>
      <c r="L390" s="243"/>
      <c r="M390" s="243"/>
      <c r="N390" s="243"/>
      <c r="O390" s="137"/>
      <c r="P390" s="137"/>
      <c r="Q390" s="137"/>
      <c r="R390" s="137"/>
      <c r="S390" s="137"/>
      <c r="T390" s="137"/>
      <c r="U390" s="137"/>
      <c r="V390" s="137"/>
      <c r="W390" s="137"/>
      <c r="X390" s="137"/>
      <c r="Y390" s="137"/>
      <c r="Z390" s="137"/>
      <c r="AA390" s="137"/>
      <c r="AB390" s="137"/>
      <c r="AC390" s="137"/>
      <c r="AD390" s="137"/>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c r="BY390"/>
      <c r="BZ390"/>
      <c r="CA390"/>
      <c r="CB390"/>
      <c r="CC390"/>
      <c r="CD390"/>
      <c r="CE390"/>
      <c r="CF390"/>
      <c r="CG390"/>
      <c r="CH390"/>
      <c r="CI390"/>
      <c r="CJ390"/>
      <c r="CK390"/>
      <c r="CL390"/>
    </row>
    <row r="391" spans="1:90" ht="15" customHeight="1">
      <c r="A391" s="93"/>
      <c r="B391" s="24"/>
      <c r="C391" s="94" t="s">
        <v>60</v>
      </c>
      <c r="D391" s="243" t="str">
        <f t="shared" si="57"/>
        <v/>
      </c>
      <c r="E391" s="243"/>
      <c r="F391" s="243"/>
      <c r="G391" s="243"/>
      <c r="H391" s="243"/>
      <c r="I391" s="243"/>
      <c r="J391" s="243"/>
      <c r="K391" s="243"/>
      <c r="L391" s="243"/>
      <c r="M391" s="243"/>
      <c r="N391" s="243"/>
      <c r="O391" s="137"/>
      <c r="P391" s="137"/>
      <c r="Q391" s="137"/>
      <c r="R391" s="137"/>
      <c r="S391" s="137"/>
      <c r="T391" s="137"/>
      <c r="U391" s="137"/>
      <c r="V391" s="137"/>
      <c r="W391" s="137"/>
      <c r="X391" s="137"/>
      <c r="Y391" s="137"/>
      <c r="Z391" s="137"/>
      <c r="AA391" s="137"/>
      <c r="AB391" s="137"/>
      <c r="AC391" s="137"/>
      <c r="AD391" s="137"/>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c r="BY391"/>
      <c r="BZ391"/>
      <c r="CA391"/>
      <c r="CB391"/>
      <c r="CC391"/>
      <c r="CD391"/>
      <c r="CE391"/>
      <c r="CF391"/>
      <c r="CG391"/>
      <c r="CH391"/>
      <c r="CI391"/>
      <c r="CJ391"/>
      <c r="CK391"/>
      <c r="CL391"/>
    </row>
    <row r="392" spans="1:90" ht="15" customHeight="1">
      <c r="A392" s="93"/>
      <c r="B392" s="24"/>
      <c r="C392" s="94" t="s">
        <v>61</v>
      </c>
      <c r="D392" s="243" t="str">
        <f t="shared" si="57"/>
        <v/>
      </c>
      <c r="E392" s="243"/>
      <c r="F392" s="243"/>
      <c r="G392" s="243"/>
      <c r="H392" s="243"/>
      <c r="I392" s="243"/>
      <c r="J392" s="243"/>
      <c r="K392" s="243"/>
      <c r="L392" s="243"/>
      <c r="M392" s="243"/>
      <c r="N392" s="243"/>
      <c r="O392" s="137"/>
      <c r="P392" s="137"/>
      <c r="Q392" s="137"/>
      <c r="R392" s="137"/>
      <c r="S392" s="137"/>
      <c r="T392" s="137"/>
      <c r="U392" s="137"/>
      <c r="V392" s="137"/>
      <c r="W392" s="137"/>
      <c r="X392" s="137"/>
      <c r="Y392" s="137"/>
      <c r="Z392" s="137"/>
      <c r="AA392" s="137"/>
      <c r="AB392" s="137"/>
      <c r="AC392" s="137"/>
      <c r="AD392" s="137"/>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c r="BY392"/>
      <c r="BZ392"/>
      <c r="CA392"/>
      <c r="CB392"/>
      <c r="CC392"/>
      <c r="CD392"/>
      <c r="CE392"/>
      <c r="CF392"/>
      <c r="CG392"/>
      <c r="CH392"/>
      <c r="CI392"/>
      <c r="CJ392"/>
      <c r="CK392"/>
      <c r="CL392"/>
    </row>
    <row r="393" spans="1:90" ht="15" customHeight="1">
      <c r="A393" s="93"/>
      <c r="B393" s="24"/>
      <c r="C393" s="94" t="s">
        <v>62</v>
      </c>
      <c r="D393" s="243" t="str">
        <f t="shared" si="57"/>
        <v/>
      </c>
      <c r="E393" s="243"/>
      <c r="F393" s="243"/>
      <c r="G393" s="243"/>
      <c r="H393" s="243"/>
      <c r="I393" s="243"/>
      <c r="J393" s="243"/>
      <c r="K393" s="243"/>
      <c r="L393" s="243"/>
      <c r="M393" s="243"/>
      <c r="N393" s="243"/>
      <c r="O393" s="137"/>
      <c r="P393" s="137"/>
      <c r="Q393" s="137"/>
      <c r="R393" s="137"/>
      <c r="S393" s="137"/>
      <c r="T393" s="137"/>
      <c r="U393" s="137"/>
      <c r="V393" s="137"/>
      <c r="W393" s="137"/>
      <c r="X393" s="137"/>
      <c r="Y393" s="137"/>
      <c r="Z393" s="137"/>
      <c r="AA393" s="137"/>
      <c r="AB393" s="137"/>
      <c r="AC393" s="137"/>
      <c r="AD393" s="137"/>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c r="BY393"/>
      <c r="BZ393"/>
      <c r="CA393"/>
      <c r="CB393"/>
      <c r="CC393"/>
      <c r="CD393"/>
      <c r="CE393"/>
      <c r="CF393"/>
      <c r="CG393"/>
      <c r="CH393"/>
      <c r="CI393"/>
      <c r="CJ393"/>
      <c r="CK393"/>
      <c r="CL393"/>
    </row>
    <row r="394" spans="1:90" ht="15" customHeight="1">
      <c r="A394" s="93"/>
      <c r="B394" s="24"/>
      <c r="C394" s="94" t="s">
        <v>63</v>
      </c>
      <c r="D394" s="243" t="str">
        <f t="shared" si="57"/>
        <v/>
      </c>
      <c r="E394" s="243"/>
      <c r="F394" s="243"/>
      <c r="G394" s="243"/>
      <c r="H394" s="243"/>
      <c r="I394" s="243"/>
      <c r="J394" s="243"/>
      <c r="K394" s="243"/>
      <c r="L394" s="243"/>
      <c r="M394" s="243"/>
      <c r="N394" s="243"/>
      <c r="O394" s="137"/>
      <c r="P394" s="137"/>
      <c r="Q394" s="137"/>
      <c r="R394" s="137"/>
      <c r="S394" s="137"/>
      <c r="T394" s="137"/>
      <c r="U394" s="137"/>
      <c r="V394" s="137"/>
      <c r="W394" s="137"/>
      <c r="X394" s="137"/>
      <c r="Y394" s="137"/>
      <c r="Z394" s="137"/>
      <c r="AA394" s="137"/>
      <c r="AB394" s="137"/>
      <c r="AC394" s="137"/>
      <c r="AD394" s="137"/>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c r="BY394"/>
      <c r="BZ394"/>
      <c r="CA394"/>
      <c r="CB394"/>
      <c r="CC394"/>
      <c r="CD394"/>
      <c r="CE394"/>
      <c r="CF394"/>
      <c r="CG394"/>
      <c r="CH394"/>
      <c r="CI394"/>
      <c r="CJ394"/>
      <c r="CK394"/>
      <c r="CL394"/>
    </row>
    <row r="395" spans="1:90" ht="15" customHeight="1">
      <c r="A395" s="93"/>
      <c r="B395" s="24"/>
      <c r="C395" s="94" t="s">
        <v>64</v>
      </c>
      <c r="D395" s="243" t="str">
        <f t="shared" si="57"/>
        <v/>
      </c>
      <c r="E395" s="243"/>
      <c r="F395" s="243"/>
      <c r="G395" s="243"/>
      <c r="H395" s="243"/>
      <c r="I395" s="243"/>
      <c r="J395" s="243"/>
      <c r="K395" s="243"/>
      <c r="L395" s="243"/>
      <c r="M395" s="243"/>
      <c r="N395" s="243"/>
      <c r="O395" s="137"/>
      <c r="P395" s="137"/>
      <c r="Q395" s="137"/>
      <c r="R395" s="137"/>
      <c r="S395" s="137"/>
      <c r="T395" s="137"/>
      <c r="U395" s="137"/>
      <c r="V395" s="137"/>
      <c r="W395" s="137"/>
      <c r="X395" s="137"/>
      <c r="Y395" s="137"/>
      <c r="Z395" s="137"/>
      <c r="AA395" s="137"/>
      <c r="AB395" s="137"/>
      <c r="AC395" s="137"/>
      <c r="AD395" s="137"/>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c r="BY395"/>
      <c r="BZ395"/>
      <c r="CA395"/>
      <c r="CB395"/>
      <c r="CC395"/>
      <c r="CD395"/>
      <c r="CE395"/>
      <c r="CF395"/>
      <c r="CG395"/>
      <c r="CH395"/>
      <c r="CI395"/>
      <c r="CJ395"/>
      <c r="CK395"/>
      <c r="CL395"/>
    </row>
    <row r="396" spans="1:90" ht="15" customHeight="1">
      <c r="A396" s="93"/>
      <c r="B396" s="24"/>
      <c r="C396" s="94" t="s">
        <v>65</v>
      </c>
      <c r="D396" s="243" t="str">
        <f t="shared" si="57"/>
        <v/>
      </c>
      <c r="E396" s="243"/>
      <c r="F396" s="243"/>
      <c r="G396" s="243"/>
      <c r="H396" s="243"/>
      <c r="I396" s="243"/>
      <c r="J396" s="243"/>
      <c r="K396" s="243"/>
      <c r="L396" s="243"/>
      <c r="M396" s="243"/>
      <c r="N396" s="243"/>
      <c r="O396" s="137"/>
      <c r="P396" s="137"/>
      <c r="Q396" s="137"/>
      <c r="R396" s="137"/>
      <c r="S396" s="137"/>
      <c r="T396" s="137"/>
      <c r="U396" s="137"/>
      <c r="V396" s="137"/>
      <c r="W396" s="137"/>
      <c r="X396" s="137"/>
      <c r="Y396" s="137"/>
      <c r="Z396" s="137"/>
      <c r="AA396" s="137"/>
      <c r="AB396" s="137"/>
      <c r="AC396" s="137"/>
      <c r="AD396" s="137"/>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c r="BY396"/>
      <c r="BZ396"/>
      <c r="CA396"/>
      <c r="CB396"/>
      <c r="CC396"/>
      <c r="CD396"/>
      <c r="CE396"/>
      <c r="CF396"/>
      <c r="CG396"/>
      <c r="CH396"/>
      <c r="CI396"/>
      <c r="CJ396"/>
      <c r="CK396"/>
      <c r="CL396"/>
    </row>
    <row r="397" spans="1:90" ht="15" customHeight="1">
      <c r="A397" s="93"/>
      <c r="B397" s="24"/>
      <c r="C397" s="94" t="s">
        <v>66</v>
      </c>
      <c r="D397" s="243" t="str">
        <f t="shared" si="57"/>
        <v/>
      </c>
      <c r="E397" s="243"/>
      <c r="F397" s="243"/>
      <c r="G397" s="243"/>
      <c r="H397" s="243"/>
      <c r="I397" s="243"/>
      <c r="J397" s="243"/>
      <c r="K397" s="243"/>
      <c r="L397" s="243"/>
      <c r="M397" s="243"/>
      <c r="N397" s="243"/>
      <c r="O397" s="137"/>
      <c r="P397" s="137"/>
      <c r="Q397" s="137"/>
      <c r="R397" s="137"/>
      <c r="S397" s="137"/>
      <c r="T397" s="137"/>
      <c r="U397" s="137"/>
      <c r="V397" s="137"/>
      <c r="W397" s="137"/>
      <c r="X397" s="137"/>
      <c r="Y397" s="137"/>
      <c r="Z397" s="137"/>
      <c r="AA397" s="137"/>
      <c r="AB397" s="137"/>
      <c r="AC397" s="137"/>
      <c r="AD397" s="13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c r="BY397"/>
      <c r="BZ397"/>
      <c r="CA397"/>
      <c r="CB397"/>
      <c r="CC397"/>
      <c r="CD397"/>
      <c r="CE397"/>
      <c r="CF397"/>
      <c r="CG397"/>
      <c r="CH397"/>
      <c r="CI397"/>
      <c r="CJ397"/>
      <c r="CK397"/>
      <c r="CL397"/>
    </row>
    <row r="398" spans="1:90" ht="15" customHeight="1">
      <c r="A398" s="93"/>
      <c r="B398" s="24"/>
      <c r="C398" s="94" t="s">
        <v>67</v>
      </c>
      <c r="D398" s="243" t="str">
        <f t="shared" si="57"/>
        <v/>
      </c>
      <c r="E398" s="243"/>
      <c r="F398" s="243"/>
      <c r="G398" s="243"/>
      <c r="H398" s="243"/>
      <c r="I398" s="243"/>
      <c r="J398" s="243"/>
      <c r="K398" s="243"/>
      <c r="L398" s="243"/>
      <c r="M398" s="243"/>
      <c r="N398" s="243"/>
      <c r="O398" s="137"/>
      <c r="P398" s="137"/>
      <c r="Q398" s="137"/>
      <c r="R398" s="137"/>
      <c r="S398" s="137"/>
      <c r="T398" s="137"/>
      <c r="U398" s="137"/>
      <c r="V398" s="137"/>
      <c r="W398" s="137"/>
      <c r="X398" s="137"/>
      <c r="Y398" s="137"/>
      <c r="Z398" s="137"/>
      <c r="AA398" s="137"/>
      <c r="AB398" s="137"/>
      <c r="AC398" s="137"/>
      <c r="AD398" s="137"/>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c r="BY398"/>
      <c r="BZ398"/>
      <c r="CA398"/>
      <c r="CB398"/>
      <c r="CC398"/>
      <c r="CD398"/>
      <c r="CE398"/>
      <c r="CF398"/>
      <c r="CG398"/>
      <c r="CH398"/>
      <c r="CI398"/>
      <c r="CJ398"/>
      <c r="CK398"/>
      <c r="CL398"/>
    </row>
    <row r="399" spans="1:90" ht="15" customHeight="1">
      <c r="A399" s="93"/>
      <c r="B399" s="24"/>
      <c r="C399" s="94" t="s">
        <v>68</v>
      </c>
      <c r="D399" s="243" t="str">
        <f t="shared" si="57"/>
        <v/>
      </c>
      <c r="E399" s="243"/>
      <c r="F399" s="243"/>
      <c r="G399" s="243"/>
      <c r="H399" s="243"/>
      <c r="I399" s="243"/>
      <c r="J399" s="243"/>
      <c r="K399" s="243"/>
      <c r="L399" s="243"/>
      <c r="M399" s="243"/>
      <c r="N399" s="243"/>
      <c r="O399" s="137"/>
      <c r="P399" s="137"/>
      <c r="Q399" s="137"/>
      <c r="R399" s="137"/>
      <c r="S399" s="137"/>
      <c r="T399" s="137"/>
      <c r="U399" s="137"/>
      <c r="V399" s="137"/>
      <c r="W399" s="137"/>
      <c r="X399" s="137"/>
      <c r="Y399" s="137"/>
      <c r="Z399" s="137"/>
      <c r="AA399" s="137"/>
      <c r="AB399" s="137"/>
      <c r="AC399" s="137"/>
      <c r="AD399" s="137"/>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c r="BY399"/>
      <c r="BZ399"/>
      <c r="CA399"/>
      <c r="CB399"/>
      <c r="CC399"/>
      <c r="CD399"/>
      <c r="CE399"/>
      <c r="CF399"/>
      <c r="CG399"/>
      <c r="CH399"/>
      <c r="CI399"/>
      <c r="CJ399"/>
      <c r="CK399"/>
      <c r="CL399"/>
    </row>
    <row r="400" spans="1:90" ht="15" customHeight="1">
      <c r="A400" s="93"/>
      <c r="B400" s="24"/>
      <c r="C400" s="94" t="s">
        <v>69</v>
      </c>
      <c r="D400" s="243" t="str">
        <f t="shared" si="57"/>
        <v/>
      </c>
      <c r="E400" s="243"/>
      <c r="F400" s="243"/>
      <c r="G400" s="243"/>
      <c r="H400" s="243"/>
      <c r="I400" s="243"/>
      <c r="J400" s="243"/>
      <c r="K400" s="243"/>
      <c r="L400" s="243"/>
      <c r="M400" s="243"/>
      <c r="N400" s="243"/>
      <c r="O400" s="137"/>
      <c r="P400" s="137"/>
      <c r="Q400" s="137"/>
      <c r="R400" s="137"/>
      <c r="S400" s="137"/>
      <c r="T400" s="137"/>
      <c r="U400" s="137"/>
      <c r="V400" s="137"/>
      <c r="W400" s="137"/>
      <c r="X400" s="137"/>
      <c r="Y400" s="137"/>
      <c r="Z400" s="137"/>
      <c r="AA400" s="137"/>
      <c r="AB400" s="137"/>
      <c r="AC400" s="137"/>
      <c r="AD400" s="137"/>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c r="BY400"/>
      <c r="BZ400"/>
      <c r="CA400"/>
      <c r="CB400"/>
      <c r="CC400"/>
      <c r="CD400"/>
      <c r="CE400"/>
      <c r="CF400"/>
      <c r="CG400"/>
      <c r="CH400"/>
      <c r="CI400"/>
      <c r="CJ400"/>
      <c r="CK400"/>
      <c r="CL400"/>
    </row>
    <row r="401" spans="1:90" ht="15" customHeight="1">
      <c r="A401" s="93"/>
      <c r="B401" s="24"/>
      <c r="C401" s="94" t="s">
        <v>70</v>
      </c>
      <c r="D401" s="243" t="str">
        <f t="shared" si="57"/>
        <v/>
      </c>
      <c r="E401" s="243"/>
      <c r="F401" s="243"/>
      <c r="G401" s="243"/>
      <c r="H401" s="243"/>
      <c r="I401" s="243"/>
      <c r="J401" s="243"/>
      <c r="K401" s="243"/>
      <c r="L401" s="243"/>
      <c r="M401" s="243"/>
      <c r="N401" s="243"/>
      <c r="O401" s="137"/>
      <c r="P401" s="137"/>
      <c r="Q401" s="137"/>
      <c r="R401" s="137"/>
      <c r="S401" s="137"/>
      <c r="T401" s="137"/>
      <c r="U401" s="137"/>
      <c r="V401" s="137"/>
      <c r="W401" s="137"/>
      <c r="X401" s="137"/>
      <c r="Y401" s="137"/>
      <c r="Z401" s="137"/>
      <c r="AA401" s="137"/>
      <c r="AB401" s="137"/>
      <c r="AC401" s="137"/>
      <c r="AD401" s="137"/>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c r="BY401"/>
      <c r="BZ401"/>
      <c r="CA401"/>
      <c r="CB401"/>
      <c r="CC401"/>
      <c r="CD401"/>
      <c r="CE401"/>
      <c r="CF401"/>
      <c r="CG401"/>
      <c r="CH401"/>
      <c r="CI401"/>
      <c r="CJ401"/>
      <c r="CK401"/>
      <c r="CL401"/>
    </row>
    <row r="402" spans="1:90" ht="15" customHeight="1">
      <c r="A402" s="93"/>
      <c r="B402" s="24"/>
      <c r="C402" s="94" t="s">
        <v>71</v>
      </c>
      <c r="D402" s="243" t="str">
        <f t="shared" si="57"/>
        <v/>
      </c>
      <c r="E402" s="243"/>
      <c r="F402" s="243"/>
      <c r="G402" s="243"/>
      <c r="H402" s="243"/>
      <c r="I402" s="243"/>
      <c r="J402" s="243"/>
      <c r="K402" s="243"/>
      <c r="L402" s="243"/>
      <c r="M402" s="243"/>
      <c r="N402" s="243"/>
      <c r="O402" s="137"/>
      <c r="P402" s="137"/>
      <c r="Q402" s="137"/>
      <c r="R402" s="137"/>
      <c r="S402" s="137"/>
      <c r="T402" s="137"/>
      <c r="U402" s="137"/>
      <c r="V402" s="137"/>
      <c r="W402" s="137"/>
      <c r="X402" s="137"/>
      <c r="Y402" s="137"/>
      <c r="Z402" s="137"/>
      <c r="AA402" s="137"/>
      <c r="AB402" s="137"/>
      <c r="AC402" s="137"/>
      <c r="AD402" s="137"/>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c r="BY402"/>
      <c r="BZ402"/>
      <c r="CA402"/>
      <c r="CB402"/>
      <c r="CC402"/>
      <c r="CD402"/>
      <c r="CE402"/>
      <c r="CF402"/>
      <c r="CG402"/>
      <c r="CH402"/>
      <c r="CI402"/>
      <c r="CJ402"/>
      <c r="CK402"/>
      <c r="CL402"/>
    </row>
    <row r="403" spans="1:90" ht="15" customHeight="1">
      <c r="A403" s="93"/>
      <c r="B403" s="24"/>
      <c r="C403" s="94" t="s">
        <v>72</v>
      </c>
      <c r="D403" s="243" t="str">
        <f t="shared" si="57"/>
        <v/>
      </c>
      <c r="E403" s="243"/>
      <c r="F403" s="243"/>
      <c r="G403" s="243"/>
      <c r="H403" s="243"/>
      <c r="I403" s="243"/>
      <c r="J403" s="243"/>
      <c r="K403" s="243"/>
      <c r="L403" s="243"/>
      <c r="M403" s="243"/>
      <c r="N403" s="243"/>
      <c r="O403" s="137"/>
      <c r="P403" s="137"/>
      <c r="Q403" s="137"/>
      <c r="R403" s="137"/>
      <c r="S403" s="137"/>
      <c r="T403" s="137"/>
      <c r="U403" s="137"/>
      <c r="V403" s="137"/>
      <c r="W403" s="137"/>
      <c r="X403" s="137"/>
      <c r="Y403" s="137"/>
      <c r="Z403" s="137"/>
      <c r="AA403" s="137"/>
      <c r="AB403" s="137"/>
      <c r="AC403" s="137"/>
      <c r="AD403" s="137"/>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c r="BY403"/>
      <c r="BZ403"/>
      <c r="CA403"/>
      <c r="CB403"/>
      <c r="CC403"/>
      <c r="CD403"/>
      <c r="CE403"/>
      <c r="CF403"/>
      <c r="CG403"/>
      <c r="CH403"/>
      <c r="CI403"/>
      <c r="CJ403"/>
      <c r="CK403"/>
      <c r="CL403"/>
    </row>
    <row r="404" spans="1:90" ht="15" customHeight="1">
      <c r="A404" s="93"/>
      <c r="B404" s="24"/>
      <c r="C404" s="94" t="s">
        <v>73</v>
      </c>
      <c r="D404" s="243" t="str">
        <f t="shared" si="57"/>
        <v/>
      </c>
      <c r="E404" s="243"/>
      <c r="F404" s="243"/>
      <c r="G404" s="243"/>
      <c r="H404" s="243"/>
      <c r="I404" s="243"/>
      <c r="J404" s="243"/>
      <c r="K404" s="243"/>
      <c r="L404" s="243"/>
      <c r="M404" s="243"/>
      <c r="N404" s="243"/>
      <c r="O404" s="137"/>
      <c r="P404" s="137"/>
      <c r="Q404" s="137"/>
      <c r="R404" s="137"/>
      <c r="S404" s="137"/>
      <c r="T404" s="137"/>
      <c r="U404" s="137"/>
      <c r="V404" s="137"/>
      <c r="W404" s="137"/>
      <c r="X404" s="137"/>
      <c r="Y404" s="137"/>
      <c r="Z404" s="137"/>
      <c r="AA404" s="137"/>
      <c r="AB404" s="137"/>
      <c r="AC404" s="137"/>
      <c r="AD404" s="137"/>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c r="BY404"/>
      <c r="BZ404"/>
      <c r="CA404"/>
      <c r="CB404"/>
      <c r="CC404"/>
      <c r="CD404"/>
      <c r="CE404"/>
      <c r="CF404"/>
      <c r="CG404"/>
      <c r="CH404"/>
      <c r="CI404"/>
      <c r="CJ404"/>
      <c r="CK404"/>
      <c r="CL404"/>
    </row>
    <row r="405" spans="1:90" ht="15" customHeight="1">
      <c r="A405" s="93"/>
      <c r="B405" s="24"/>
      <c r="C405" s="94" t="s">
        <v>74</v>
      </c>
      <c r="D405" s="243" t="str">
        <f t="shared" si="57"/>
        <v/>
      </c>
      <c r="E405" s="243"/>
      <c r="F405" s="243"/>
      <c r="G405" s="243"/>
      <c r="H405" s="243"/>
      <c r="I405" s="243"/>
      <c r="J405" s="243"/>
      <c r="K405" s="243"/>
      <c r="L405" s="243"/>
      <c r="M405" s="243"/>
      <c r="N405" s="243"/>
      <c r="O405" s="137"/>
      <c r="P405" s="137"/>
      <c r="Q405" s="137"/>
      <c r="R405" s="137"/>
      <c r="S405" s="137"/>
      <c r="T405" s="137"/>
      <c r="U405" s="137"/>
      <c r="V405" s="137"/>
      <c r="W405" s="137"/>
      <c r="X405" s="137"/>
      <c r="Y405" s="137"/>
      <c r="Z405" s="137"/>
      <c r="AA405" s="137"/>
      <c r="AB405" s="137"/>
      <c r="AC405" s="137"/>
      <c r="AD405" s="137"/>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c r="BY405"/>
      <c r="BZ405"/>
      <c r="CA405"/>
      <c r="CB405"/>
      <c r="CC405"/>
      <c r="CD405"/>
      <c r="CE405"/>
      <c r="CF405"/>
      <c r="CG405"/>
      <c r="CH405"/>
      <c r="CI405"/>
      <c r="CJ405"/>
      <c r="CK405"/>
      <c r="CL405"/>
    </row>
    <row r="406" spans="1:90" ht="15" customHeight="1">
      <c r="A406" s="93"/>
      <c r="B406" s="24"/>
      <c r="C406" s="94" t="s">
        <v>75</v>
      </c>
      <c r="D406" s="243" t="str">
        <f t="shared" si="57"/>
        <v/>
      </c>
      <c r="E406" s="243"/>
      <c r="F406" s="243"/>
      <c r="G406" s="243"/>
      <c r="H406" s="243"/>
      <c r="I406" s="243"/>
      <c r="J406" s="243"/>
      <c r="K406" s="243"/>
      <c r="L406" s="243"/>
      <c r="M406" s="243"/>
      <c r="N406" s="243"/>
      <c r="O406" s="137"/>
      <c r="P406" s="137"/>
      <c r="Q406" s="137"/>
      <c r="R406" s="137"/>
      <c r="S406" s="137"/>
      <c r="T406" s="137"/>
      <c r="U406" s="137"/>
      <c r="V406" s="137"/>
      <c r="W406" s="137"/>
      <c r="X406" s="137"/>
      <c r="Y406" s="137"/>
      <c r="Z406" s="137"/>
      <c r="AA406" s="137"/>
      <c r="AB406" s="137"/>
      <c r="AC406" s="137"/>
      <c r="AD406" s="137"/>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c r="BY406"/>
      <c r="BZ406"/>
      <c r="CA406"/>
      <c r="CB406"/>
      <c r="CC406"/>
      <c r="CD406"/>
      <c r="CE406"/>
      <c r="CF406"/>
      <c r="CG406"/>
      <c r="CH406"/>
      <c r="CI406"/>
      <c r="CJ406"/>
      <c r="CK406"/>
      <c r="CL406"/>
    </row>
    <row r="407" spans="1:90" ht="15" customHeight="1">
      <c r="A407" s="93"/>
      <c r="B407" s="24"/>
      <c r="C407" s="94" t="s">
        <v>76</v>
      </c>
      <c r="D407" s="243" t="str">
        <f t="shared" si="57"/>
        <v/>
      </c>
      <c r="E407" s="243"/>
      <c r="F407" s="243"/>
      <c r="G407" s="243"/>
      <c r="H407" s="243"/>
      <c r="I407" s="243"/>
      <c r="J407" s="243"/>
      <c r="K407" s="243"/>
      <c r="L407" s="243"/>
      <c r="M407" s="243"/>
      <c r="N407" s="243"/>
      <c r="O407" s="137"/>
      <c r="P407" s="137"/>
      <c r="Q407" s="137"/>
      <c r="R407" s="137"/>
      <c r="S407" s="137"/>
      <c r="T407" s="137"/>
      <c r="U407" s="137"/>
      <c r="V407" s="137"/>
      <c r="W407" s="137"/>
      <c r="X407" s="137"/>
      <c r="Y407" s="137"/>
      <c r="Z407" s="137"/>
      <c r="AA407" s="137"/>
      <c r="AB407" s="137"/>
      <c r="AC407" s="137"/>
      <c r="AD407" s="13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c r="BY407"/>
      <c r="BZ407"/>
      <c r="CA407"/>
      <c r="CB407"/>
      <c r="CC407"/>
      <c r="CD407"/>
      <c r="CE407"/>
      <c r="CF407"/>
      <c r="CG407"/>
      <c r="CH407"/>
      <c r="CI407"/>
      <c r="CJ407"/>
      <c r="CK407"/>
      <c r="CL407"/>
    </row>
    <row r="408" spans="1:90" ht="15" customHeight="1">
      <c r="A408" s="93"/>
      <c r="B408" s="24"/>
      <c r="C408" s="94" t="s">
        <v>77</v>
      </c>
      <c r="D408" s="243" t="str">
        <f t="shared" si="57"/>
        <v/>
      </c>
      <c r="E408" s="243"/>
      <c r="F408" s="243"/>
      <c r="G408" s="243"/>
      <c r="H408" s="243"/>
      <c r="I408" s="243"/>
      <c r="J408" s="243"/>
      <c r="K408" s="243"/>
      <c r="L408" s="243"/>
      <c r="M408" s="243"/>
      <c r="N408" s="243"/>
      <c r="O408" s="137"/>
      <c r="P408" s="137"/>
      <c r="Q408" s="137"/>
      <c r="R408" s="137"/>
      <c r="S408" s="137"/>
      <c r="T408" s="137"/>
      <c r="U408" s="137"/>
      <c r="V408" s="137"/>
      <c r="W408" s="137"/>
      <c r="X408" s="137"/>
      <c r="Y408" s="137"/>
      <c r="Z408" s="137"/>
      <c r="AA408" s="137"/>
      <c r="AB408" s="137"/>
      <c r="AC408" s="137"/>
      <c r="AD408" s="137"/>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c r="BY408"/>
      <c r="BZ408"/>
      <c r="CA408"/>
      <c r="CB408"/>
      <c r="CC408"/>
      <c r="CD408"/>
      <c r="CE408"/>
      <c r="CF408"/>
      <c r="CG408"/>
      <c r="CH408"/>
      <c r="CI408"/>
      <c r="CJ408"/>
      <c r="CK408"/>
      <c r="CL408"/>
    </row>
    <row r="409" spans="1:90" ht="15" customHeight="1">
      <c r="A409" s="93"/>
      <c r="B409" s="24"/>
      <c r="C409" s="94" t="s">
        <v>78</v>
      </c>
      <c r="D409" s="243" t="str">
        <f t="shared" si="57"/>
        <v/>
      </c>
      <c r="E409" s="243"/>
      <c r="F409" s="243"/>
      <c r="G409" s="243"/>
      <c r="H409" s="243"/>
      <c r="I409" s="243"/>
      <c r="J409" s="243"/>
      <c r="K409" s="243"/>
      <c r="L409" s="243"/>
      <c r="M409" s="243"/>
      <c r="N409" s="243"/>
      <c r="O409" s="137"/>
      <c r="P409" s="137"/>
      <c r="Q409" s="137"/>
      <c r="R409" s="137"/>
      <c r="S409" s="137"/>
      <c r="T409" s="137"/>
      <c r="U409" s="137"/>
      <c r="V409" s="137"/>
      <c r="W409" s="137"/>
      <c r="X409" s="137"/>
      <c r="Y409" s="137"/>
      <c r="Z409" s="137"/>
      <c r="AA409" s="137"/>
      <c r="AB409" s="137"/>
      <c r="AC409" s="137"/>
      <c r="AD409" s="137"/>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c r="BY409"/>
      <c r="BZ409"/>
      <c r="CA409"/>
      <c r="CB409"/>
      <c r="CC409"/>
      <c r="CD409"/>
      <c r="CE409"/>
      <c r="CF409"/>
      <c r="CG409"/>
      <c r="CH409"/>
      <c r="CI409"/>
      <c r="CJ409"/>
      <c r="CK409"/>
      <c r="CL409"/>
    </row>
    <row r="410" spans="1:90" ht="15" customHeight="1">
      <c r="A410" s="93"/>
      <c r="B410" s="24"/>
      <c r="C410" s="94" t="s">
        <v>79</v>
      </c>
      <c r="D410" s="243" t="str">
        <f t="shared" si="57"/>
        <v/>
      </c>
      <c r="E410" s="243"/>
      <c r="F410" s="243"/>
      <c r="G410" s="243"/>
      <c r="H410" s="243"/>
      <c r="I410" s="243"/>
      <c r="J410" s="243"/>
      <c r="K410" s="243"/>
      <c r="L410" s="243"/>
      <c r="M410" s="243"/>
      <c r="N410" s="243"/>
      <c r="O410" s="137"/>
      <c r="P410" s="137"/>
      <c r="Q410" s="137"/>
      <c r="R410" s="137"/>
      <c r="S410" s="137"/>
      <c r="T410" s="137"/>
      <c r="U410" s="137"/>
      <c r="V410" s="137"/>
      <c r="W410" s="137"/>
      <c r="X410" s="137"/>
      <c r="Y410" s="137"/>
      <c r="Z410" s="137"/>
      <c r="AA410" s="137"/>
      <c r="AB410" s="137"/>
      <c r="AC410" s="137"/>
      <c r="AD410" s="137"/>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c r="BY410"/>
      <c r="BZ410"/>
      <c r="CA410"/>
      <c r="CB410"/>
      <c r="CC410"/>
      <c r="CD410"/>
      <c r="CE410"/>
      <c r="CF410"/>
      <c r="CG410"/>
      <c r="CH410"/>
      <c r="CI410"/>
      <c r="CJ410"/>
      <c r="CK410"/>
      <c r="CL410"/>
    </row>
    <row r="411" spans="1:90" ht="15" customHeight="1">
      <c r="A411" s="93"/>
      <c r="B411" s="24"/>
      <c r="C411" s="94" t="s">
        <v>80</v>
      </c>
      <c r="D411" s="243" t="str">
        <f t="shared" si="57"/>
        <v/>
      </c>
      <c r="E411" s="243"/>
      <c r="F411" s="243"/>
      <c r="G411" s="243"/>
      <c r="H411" s="243"/>
      <c r="I411" s="243"/>
      <c r="J411" s="243"/>
      <c r="K411" s="243"/>
      <c r="L411" s="243"/>
      <c r="M411" s="243"/>
      <c r="N411" s="243"/>
      <c r="O411" s="137"/>
      <c r="P411" s="137"/>
      <c r="Q411" s="137"/>
      <c r="R411" s="137"/>
      <c r="S411" s="137"/>
      <c r="T411" s="137"/>
      <c r="U411" s="137"/>
      <c r="V411" s="137"/>
      <c r="W411" s="137"/>
      <c r="X411" s="137"/>
      <c r="Y411" s="137"/>
      <c r="Z411" s="137"/>
      <c r="AA411" s="137"/>
      <c r="AB411" s="137"/>
      <c r="AC411" s="137"/>
      <c r="AD411" s="137"/>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c r="BY411"/>
      <c r="BZ411"/>
      <c r="CA411"/>
      <c r="CB411"/>
      <c r="CC411"/>
      <c r="CD411"/>
      <c r="CE411"/>
      <c r="CF411"/>
      <c r="CG411"/>
      <c r="CH411"/>
      <c r="CI411"/>
      <c r="CJ411"/>
      <c r="CK411"/>
      <c r="CL411"/>
    </row>
    <row r="412" spans="1:90" ht="15" customHeight="1">
      <c r="A412" s="93"/>
      <c r="B412" s="24"/>
      <c r="C412" s="94" t="s">
        <v>81</v>
      </c>
      <c r="D412" s="243" t="str">
        <f t="shared" si="57"/>
        <v/>
      </c>
      <c r="E412" s="243"/>
      <c r="F412" s="243"/>
      <c r="G412" s="243"/>
      <c r="H412" s="243"/>
      <c r="I412" s="243"/>
      <c r="J412" s="243"/>
      <c r="K412" s="243"/>
      <c r="L412" s="243"/>
      <c r="M412" s="243"/>
      <c r="N412" s="243"/>
      <c r="O412" s="137"/>
      <c r="P412" s="137"/>
      <c r="Q412" s="137"/>
      <c r="R412" s="137"/>
      <c r="S412" s="137"/>
      <c r="T412" s="137"/>
      <c r="U412" s="137"/>
      <c r="V412" s="137"/>
      <c r="W412" s="137"/>
      <c r="X412" s="137"/>
      <c r="Y412" s="137"/>
      <c r="Z412" s="137"/>
      <c r="AA412" s="137"/>
      <c r="AB412" s="137"/>
      <c r="AC412" s="137"/>
      <c r="AD412" s="137"/>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c r="BY412"/>
      <c r="BZ412"/>
      <c r="CA412"/>
      <c r="CB412"/>
      <c r="CC412"/>
      <c r="CD412"/>
      <c r="CE412"/>
      <c r="CF412"/>
      <c r="CG412"/>
      <c r="CH412"/>
      <c r="CI412"/>
      <c r="CJ412"/>
      <c r="CK412"/>
      <c r="CL412"/>
    </row>
    <row r="413" spans="1:90" ht="15" customHeight="1">
      <c r="A413" s="93"/>
      <c r="B413" s="24"/>
      <c r="C413" s="94" t="s">
        <v>82</v>
      </c>
      <c r="D413" s="243" t="str">
        <f t="shared" si="57"/>
        <v/>
      </c>
      <c r="E413" s="243"/>
      <c r="F413" s="243"/>
      <c r="G413" s="243"/>
      <c r="H413" s="243"/>
      <c r="I413" s="243"/>
      <c r="J413" s="243"/>
      <c r="K413" s="243"/>
      <c r="L413" s="243"/>
      <c r="M413" s="243"/>
      <c r="N413" s="243"/>
      <c r="O413" s="137"/>
      <c r="P413" s="137"/>
      <c r="Q413" s="137"/>
      <c r="R413" s="137"/>
      <c r="S413" s="137"/>
      <c r="T413" s="137"/>
      <c r="U413" s="137"/>
      <c r="V413" s="137"/>
      <c r="W413" s="137"/>
      <c r="X413" s="137"/>
      <c r="Y413" s="137"/>
      <c r="Z413" s="137"/>
      <c r="AA413" s="137"/>
      <c r="AB413" s="137"/>
      <c r="AC413" s="137"/>
      <c r="AD413" s="137"/>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c r="BY413"/>
      <c r="BZ413"/>
      <c r="CA413"/>
      <c r="CB413"/>
      <c r="CC413"/>
      <c r="CD413"/>
      <c r="CE413"/>
      <c r="CF413"/>
      <c r="CG413"/>
      <c r="CH413"/>
      <c r="CI413"/>
      <c r="CJ413"/>
      <c r="CK413"/>
      <c r="CL413"/>
    </row>
    <row r="414" spans="1:90" ht="15" customHeight="1">
      <c r="A414" s="93"/>
      <c r="B414" s="24"/>
      <c r="C414" s="94" t="s">
        <v>83</v>
      </c>
      <c r="D414" s="243" t="str">
        <f t="shared" si="57"/>
        <v/>
      </c>
      <c r="E414" s="243"/>
      <c r="F414" s="243"/>
      <c r="G414" s="243"/>
      <c r="H414" s="243"/>
      <c r="I414" s="243"/>
      <c r="J414" s="243"/>
      <c r="K414" s="243"/>
      <c r="L414" s="243"/>
      <c r="M414" s="243"/>
      <c r="N414" s="243"/>
      <c r="O414" s="137"/>
      <c r="P414" s="137"/>
      <c r="Q414" s="137"/>
      <c r="R414" s="137"/>
      <c r="S414" s="137"/>
      <c r="T414" s="137"/>
      <c r="U414" s="137"/>
      <c r="V414" s="137"/>
      <c r="W414" s="137"/>
      <c r="X414" s="137"/>
      <c r="Y414" s="137"/>
      <c r="Z414" s="137"/>
      <c r="AA414" s="137"/>
      <c r="AB414" s="137"/>
      <c r="AC414" s="137"/>
      <c r="AD414" s="137"/>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c r="BY414"/>
      <c r="BZ414"/>
      <c r="CA414"/>
      <c r="CB414"/>
      <c r="CC414"/>
      <c r="CD414"/>
      <c r="CE414"/>
      <c r="CF414"/>
      <c r="CG414"/>
      <c r="CH414"/>
      <c r="CI414"/>
      <c r="CJ414"/>
      <c r="CK414"/>
      <c r="CL414"/>
    </row>
    <row r="415" spans="1:90" ht="15" customHeight="1">
      <c r="A415" s="93"/>
      <c r="B415" s="24"/>
      <c r="C415" s="94" t="s">
        <v>84</v>
      </c>
      <c r="D415" s="243" t="str">
        <f t="shared" si="57"/>
        <v/>
      </c>
      <c r="E415" s="243"/>
      <c r="F415" s="243"/>
      <c r="G415" s="243"/>
      <c r="H415" s="243"/>
      <c r="I415" s="243"/>
      <c r="J415" s="243"/>
      <c r="K415" s="243"/>
      <c r="L415" s="243"/>
      <c r="M415" s="243"/>
      <c r="N415" s="243"/>
      <c r="O415" s="137"/>
      <c r="P415" s="137"/>
      <c r="Q415" s="137"/>
      <c r="R415" s="137"/>
      <c r="S415" s="137"/>
      <c r="T415" s="137"/>
      <c r="U415" s="137"/>
      <c r="V415" s="137"/>
      <c r="W415" s="137"/>
      <c r="X415" s="137"/>
      <c r="Y415" s="137"/>
      <c r="Z415" s="137"/>
      <c r="AA415" s="137"/>
      <c r="AB415" s="137"/>
      <c r="AC415" s="137"/>
      <c r="AD415" s="137"/>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c r="BY415"/>
      <c r="BZ415"/>
      <c r="CA415"/>
      <c r="CB415"/>
      <c r="CC415"/>
      <c r="CD415"/>
      <c r="CE415"/>
      <c r="CF415"/>
      <c r="CG415"/>
      <c r="CH415"/>
      <c r="CI415"/>
      <c r="CJ415"/>
      <c r="CK415"/>
      <c r="CL415"/>
    </row>
    <row r="416" spans="1:90" ht="15" customHeight="1">
      <c r="A416" s="93"/>
      <c r="B416" s="24"/>
      <c r="C416" s="94" t="s">
        <v>85</v>
      </c>
      <c r="D416" s="243" t="str">
        <f t="shared" si="57"/>
        <v/>
      </c>
      <c r="E416" s="243"/>
      <c r="F416" s="243"/>
      <c r="G416" s="243"/>
      <c r="H416" s="243"/>
      <c r="I416" s="243"/>
      <c r="J416" s="243"/>
      <c r="K416" s="243"/>
      <c r="L416" s="243"/>
      <c r="M416" s="243"/>
      <c r="N416" s="243"/>
      <c r="O416" s="137"/>
      <c r="P416" s="137"/>
      <c r="Q416" s="137"/>
      <c r="R416" s="137"/>
      <c r="S416" s="137"/>
      <c r="T416" s="137"/>
      <c r="U416" s="137"/>
      <c r="V416" s="137"/>
      <c r="W416" s="137"/>
      <c r="X416" s="137"/>
      <c r="Y416" s="137"/>
      <c r="Z416" s="137"/>
      <c r="AA416" s="137"/>
      <c r="AB416" s="137"/>
      <c r="AC416" s="137"/>
      <c r="AD416" s="137"/>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c r="BY416"/>
      <c r="BZ416"/>
      <c r="CA416"/>
      <c r="CB416"/>
      <c r="CC416"/>
      <c r="CD416"/>
      <c r="CE416"/>
      <c r="CF416"/>
      <c r="CG416"/>
      <c r="CH416"/>
      <c r="CI416"/>
      <c r="CJ416"/>
      <c r="CK416"/>
      <c r="CL416"/>
    </row>
    <row r="417" spans="1:90" ht="15" customHeight="1">
      <c r="A417" s="93"/>
      <c r="B417" s="24"/>
      <c r="C417" s="94" t="s">
        <v>86</v>
      </c>
      <c r="D417" s="243" t="str">
        <f t="shared" si="57"/>
        <v/>
      </c>
      <c r="E417" s="243"/>
      <c r="F417" s="243"/>
      <c r="G417" s="243"/>
      <c r="H417" s="243"/>
      <c r="I417" s="243"/>
      <c r="J417" s="243"/>
      <c r="K417" s="243"/>
      <c r="L417" s="243"/>
      <c r="M417" s="243"/>
      <c r="N417" s="243"/>
      <c r="O417" s="137"/>
      <c r="P417" s="137"/>
      <c r="Q417" s="137"/>
      <c r="R417" s="137"/>
      <c r="S417" s="137"/>
      <c r="T417" s="137"/>
      <c r="U417" s="137"/>
      <c r="V417" s="137"/>
      <c r="W417" s="137"/>
      <c r="X417" s="137"/>
      <c r="Y417" s="137"/>
      <c r="Z417" s="137"/>
      <c r="AA417" s="137"/>
      <c r="AB417" s="137"/>
      <c r="AC417" s="137"/>
      <c r="AD417" s="13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c r="BY417"/>
      <c r="BZ417"/>
      <c r="CA417"/>
      <c r="CB417"/>
      <c r="CC417"/>
      <c r="CD417"/>
      <c r="CE417"/>
      <c r="CF417"/>
      <c r="CG417"/>
      <c r="CH417"/>
      <c r="CI417"/>
      <c r="CJ417"/>
      <c r="CK417"/>
      <c r="CL417"/>
    </row>
    <row r="418" spans="1:90" ht="15" customHeight="1">
      <c r="A418" s="93"/>
      <c r="B418" s="24"/>
      <c r="C418" s="94" t="s">
        <v>87</v>
      </c>
      <c r="D418" s="243" t="str">
        <f t="shared" si="57"/>
        <v/>
      </c>
      <c r="E418" s="243"/>
      <c r="F418" s="243"/>
      <c r="G418" s="243"/>
      <c r="H418" s="243"/>
      <c r="I418" s="243"/>
      <c r="J418" s="243"/>
      <c r="K418" s="243"/>
      <c r="L418" s="243"/>
      <c r="M418" s="243"/>
      <c r="N418" s="243"/>
      <c r="O418" s="137"/>
      <c r="P418" s="137"/>
      <c r="Q418" s="137"/>
      <c r="R418" s="137"/>
      <c r="S418" s="137"/>
      <c r="T418" s="137"/>
      <c r="U418" s="137"/>
      <c r="V418" s="137"/>
      <c r="W418" s="137"/>
      <c r="X418" s="137"/>
      <c r="Y418" s="137"/>
      <c r="Z418" s="137"/>
      <c r="AA418" s="137"/>
      <c r="AB418" s="137"/>
      <c r="AC418" s="137"/>
      <c r="AD418" s="137"/>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c r="BY418"/>
      <c r="BZ418"/>
      <c r="CA418"/>
      <c r="CB418"/>
      <c r="CC418"/>
      <c r="CD418"/>
      <c r="CE418"/>
      <c r="CF418"/>
      <c r="CG418"/>
      <c r="CH418"/>
      <c r="CI418"/>
      <c r="CJ418"/>
      <c r="CK418"/>
      <c r="CL418"/>
    </row>
    <row r="419" spans="1:90" ht="15" customHeight="1">
      <c r="A419" s="93"/>
      <c r="B419" s="24"/>
      <c r="C419" s="94" t="s">
        <v>88</v>
      </c>
      <c r="D419" s="243" t="str">
        <f t="shared" si="57"/>
        <v/>
      </c>
      <c r="E419" s="243"/>
      <c r="F419" s="243"/>
      <c r="G419" s="243"/>
      <c r="H419" s="243"/>
      <c r="I419" s="243"/>
      <c r="J419" s="243"/>
      <c r="K419" s="243"/>
      <c r="L419" s="243"/>
      <c r="M419" s="243"/>
      <c r="N419" s="243"/>
      <c r="O419" s="137"/>
      <c r="P419" s="137"/>
      <c r="Q419" s="137"/>
      <c r="R419" s="137"/>
      <c r="S419" s="137"/>
      <c r="T419" s="137"/>
      <c r="U419" s="137"/>
      <c r="V419" s="137"/>
      <c r="W419" s="137"/>
      <c r="X419" s="137"/>
      <c r="Y419" s="137"/>
      <c r="Z419" s="137"/>
      <c r="AA419" s="137"/>
      <c r="AB419" s="137"/>
      <c r="AC419" s="137"/>
      <c r="AD419" s="137"/>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c r="BY419"/>
      <c r="BZ419"/>
      <c r="CA419"/>
      <c r="CB419"/>
      <c r="CC419"/>
      <c r="CD419"/>
      <c r="CE419"/>
      <c r="CF419"/>
      <c r="CG419"/>
      <c r="CH419"/>
      <c r="CI419"/>
      <c r="CJ419"/>
      <c r="CK419"/>
      <c r="CL419"/>
    </row>
    <row r="420" spans="1:90" ht="15" customHeight="1">
      <c r="A420" s="93"/>
      <c r="B420" s="24"/>
      <c r="C420" s="94" t="s">
        <v>89</v>
      </c>
      <c r="D420" s="243" t="str">
        <f t="shared" si="57"/>
        <v/>
      </c>
      <c r="E420" s="243"/>
      <c r="F420" s="243"/>
      <c r="G420" s="243"/>
      <c r="H420" s="243"/>
      <c r="I420" s="243"/>
      <c r="J420" s="243"/>
      <c r="K420" s="243"/>
      <c r="L420" s="243"/>
      <c r="M420" s="243"/>
      <c r="N420" s="243"/>
      <c r="O420" s="137"/>
      <c r="P420" s="137"/>
      <c r="Q420" s="137"/>
      <c r="R420" s="137"/>
      <c r="S420" s="137"/>
      <c r="T420" s="137"/>
      <c r="U420" s="137"/>
      <c r="V420" s="137"/>
      <c r="W420" s="137"/>
      <c r="X420" s="137"/>
      <c r="Y420" s="137"/>
      <c r="Z420" s="137"/>
      <c r="AA420" s="137"/>
      <c r="AB420" s="137"/>
      <c r="AC420" s="137"/>
      <c r="AD420" s="137"/>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c r="BY420"/>
      <c r="BZ420"/>
      <c r="CA420"/>
      <c r="CB420"/>
      <c r="CC420"/>
      <c r="CD420"/>
      <c r="CE420"/>
      <c r="CF420"/>
      <c r="CG420"/>
      <c r="CH420"/>
      <c r="CI420"/>
      <c r="CJ420"/>
      <c r="CK420"/>
      <c r="CL420"/>
    </row>
    <row r="421" spans="1:90" ht="15" customHeight="1">
      <c r="A421" s="93"/>
      <c r="B421" s="24"/>
      <c r="C421" s="94" t="s">
        <v>90</v>
      </c>
      <c r="D421" s="243" t="str">
        <f t="shared" si="57"/>
        <v/>
      </c>
      <c r="E421" s="243"/>
      <c r="F421" s="243"/>
      <c r="G421" s="243"/>
      <c r="H421" s="243"/>
      <c r="I421" s="243"/>
      <c r="J421" s="243"/>
      <c r="K421" s="243"/>
      <c r="L421" s="243"/>
      <c r="M421" s="243"/>
      <c r="N421" s="243"/>
      <c r="O421" s="137"/>
      <c r="P421" s="137"/>
      <c r="Q421" s="137"/>
      <c r="R421" s="137"/>
      <c r="S421" s="137"/>
      <c r="T421" s="137"/>
      <c r="U421" s="137"/>
      <c r="V421" s="137"/>
      <c r="W421" s="137"/>
      <c r="X421" s="137"/>
      <c r="Y421" s="137"/>
      <c r="Z421" s="137"/>
      <c r="AA421" s="137"/>
      <c r="AB421" s="137"/>
      <c r="AC421" s="137"/>
      <c r="AD421" s="137"/>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c r="BY421"/>
      <c r="BZ421"/>
      <c r="CA421"/>
      <c r="CB421"/>
      <c r="CC421"/>
      <c r="CD421"/>
      <c r="CE421"/>
      <c r="CF421"/>
      <c r="CG421"/>
      <c r="CH421"/>
      <c r="CI421"/>
      <c r="CJ421"/>
      <c r="CK421"/>
      <c r="CL421"/>
    </row>
    <row r="422" spans="1:90" ht="15" customHeight="1">
      <c r="A422" s="93"/>
      <c r="B422" s="24"/>
      <c r="C422" s="94" t="s">
        <v>91</v>
      </c>
      <c r="D422" s="243" t="str">
        <f t="shared" si="57"/>
        <v/>
      </c>
      <c r="E422" s="243"/>
      <c r="F422" s="243"/>
      <c r="G422" s="243"/>
      <c r="H422" s="243"/>
      <c r="I422" s="243"/>
      <c r="J422" s="243"/>
      <c r="K422" s="243"/>
      <c r="L422" s="243"/>
      <c r="M422" s="243"/>
      <c r="N422" s="243"/>
      <c r="O422" s="137"/>
      <c r="P422" s="137"/>
      <c r="Q422" s="137"/>
      <c r="R422" s="137"/>
      <c r="S422" s="137"/>
      <c r="T422" s="137"/>
      <c r="U422" s="137"/>
      <c r="V422" s="137"/>
      <c r="W422" s="137"/>
      <c r="X422" s="137"/>
      <c r="Y422" s="137"/>
      <c r="Z422" s="137"/>
      <c r="AA422" s="137"/>
      <c r="AB422" s="137"/>
      <c r="AC422" s="137"/>
      <c r="AD422" s="137"/>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c r="BY422"/>
      <c r="BZ422"/>
      <c r="CA422"/>
      <c r="CB422"/>
      <c r="CC422"/>
      <c r="CD422"/>
      <c r="CE422"/>
      <c r="CF422"/>
      <c r="CG422"/>
      <c r="CH422"/>
      <c r="CI422"/>
      <c r="CJ422"/>
      <c r="CK422"/>
      <c r="CL422"/>
    </row>
    <row r="423" spans="1:90" ht="15" customHeight="1">
      <c r="A423" s="93"/>
      <c r="B423" s="24"/>
      <c r="C423" s="94" t="s">
        <v>92</v>
      </c>
      <c r="D423" s="243" t="str">
        <f t="shared" si="57"/>
        <v/>
      </c>
      <c r="E423" s="243"/>
      <c r="F423" s="243"/>
      <c r="G423" s="243"/>
      <c r="H423" s="243"/>
      <c r="I423" s="243"/>
      <c r="J423" s="243"/>
      <c r="K423" s="243"/>
      <c r="L423" s="243"/>
      <c r="M423" s="243"/>
      <c r="N423" s="243"/>
      <c r="O423" s="137"/>
      <c r="P423" s="137"/>
      <c r="Q423" s="137"/>
      <c r="R423" s="137"/>
      <c r="S423" s="137"/>
      <c r="T423" s="137"/>
      <c r="U423" s="137"/>
      <c r="V423" s="137"/>
      <c r="W423" s="137"/>
      <c r="X423" s="137"/>
      <c r="Y423" s="137"/>
      <c r="Z423" s="137"/>
      <c r="AA423" s="137"/>
      <c r="AB423" s="137"/>
      <c r="AC423" s="137"/>
      <c r="AD423" s="137"/>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c r="BY423"/>
      <c r="BZ423"/>
      <c r="CA423"/>
      <c r="CB423"/>
      <c r="CC423"/>
      <c r="CD423"/>
      <c r="CE423"/>
      <c r="CF423"/>
      <c r="CG423"/>
      <c r="CH423"/>
      <c r="CI423"/>
      <c r="CJ423"/>
      <c r="CK423"/>
      <c r="CL423"/>
    </row>
    <row r="424" spans="1:90" ht="15" customHeight="1">
      <c r="A424" s="93"/>
      <c r="B424" s="24"/>
      <c r="C424" s="94" t="s">
        <v>106</v>
      </c>
      <c r="D424" s="243" t="str">
        <f t="shared" si="57"/>
        <v/>
      </c>
      <c r="E424" s="243"/>
      <c r="F424" s="243"/>
      <c r="G424" s="243"/>
      <c r="H424" s="243"/>
      <c r="I424" s="243"/>
      <c r="J424" s="243"/>
      <c r="K424" s="243"/>
      <c r="L424" s="243"/>
      <c r="M424" s="243"/>
      <c r="N424" s="243"/>
      <c r="O424" s="137"/>
      <c r="P424" s="137"/>
      <c r="Q424" s="137"/>
      <c r="R424" s="137"/>
      <c r="S424" s="137"/>
      <c r="T424" s="137"/>
      <c r="U424" s="137"/>
      <c r="V424" s="137"/>
      <c r="W424" s="137"/>
      <c r="X424" s="137"/>
      <c r="Y424" s="137"/>
      <c r="Z424" s="137"/>
      <c r="AA424" s="137"/>
      <c r="AB424" s="137"/>
      <c r="AC424" s="137"/>
      <c r="AD424" s="137"/>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c r="BY424"/>
      <c r="BZ424"/>
      <c r="CA424"/>
      <c r="CB424"/>
      <c r="CC424"/>
      <c r="CD424"/>
      <c r="CE424"/>
      <c r="CF424"/>
      <c r="CG424"/>
      <c r="CH424"/>
      <c r="CI424"/>
      <c r="CJ424"/>
      <c r="CK424"/>
      <c r="CL424"/>
    </row>
    <row r="425" spans="1:90" ht="15" customHeight="1">
      <c r="A425" s="93"/>
      <c r="B425" s="24"/>
      <c r="C425" s="94" t="s">
        <v>107</v>
      </c>
      <c r="D425" s="243" t="str">
        <f t="shared" si="57"/>
        <v/>
      </c>
      <c r="E425" s="243"/>
      <c r="F425" s="243"/>
      <c r="G425" s="243"/>
      <c r="H425" s="243"/>
      <c r="I425" s="243"/>
      <c r="J425" s="243"/>
      <c r="K425" s="243"/>
      <c r="L425" s="243"/>
      <c r="M425" s="243"/>
      <c r="N425" s="243"/>
      <c r="O425" s="137"/>
      <c r="P425" s="137"/>
      <c r="Q425" s="137"/>
      <c r="R425" s="137"/>
      <c r="S425" s="137"/>
      <c r="T425" s="137"/>
      <c r="U425" s="137"/>
      <c r="V425" s="137"/>
      <c r="W425" s="137"/>
      <c r="X425" s="137"/>
      <c r="Y425" s="137"/>
      <c r="Z425" s="137"/>
      <c r="AA425" s="137"/>
      <c r="AB425" s="137"/>
      <c r="AC425" s="137"/>
      <c r="AD425" s="137"/>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c r="BY425"/>
      <c r="BZ425"/>
      <c r="CA425"/>
      <c r="CB425"/>
      <c r="CC425"/>
      <c r="CD425"/>
      <c r="CE425"/>
      <c r="CF425"/>
      <c r="CG425"/>
      <c r="CH425"/>
      <c r="CI425"/>
      <c r="CJ425"/>
      <c r="CK425"/>
      <c r="CL425"/>
    </row>
    <row r="426" spans="1:90" ht="15" customHeight="1">
      <c r="A426" s="93"/>
      <c r="B426" s="24"/>
      <c r="C426" s="94" t="s">
        <v>108</v>
      </c>
      <c r="D426" s="243" t="str">
        <f t="shared" si="57"/>
        <v/>
      </c>
      <c r="E426" s="243"/>
      <c r="F426" s="243"/>
      <c r="G426" s="243"/>
      <c r="H426" s="243"/>
      <c r="I426" s="243"/>
      <c r="J426" s="243"/>
      <c r="K426" s="243"/>
      <c r="L426" s="243"/>
      <c r="M426" s="243"/>
      <c r="N426" s="243"/>
      <c r="O426" s="137"/>
      <c r="P426" s="137"/>
      <c r="Q426" s="137"/>
      <c r="R426" s="137"/>
      <c r="S426" s="137"/>
      <c r="T426" s="137"/>
      <c r="U426" s="137"/>
      <c r="V426" s="137"/>
      <c r="W426" s="137"/>
      <c r="X426" s="137"/>
      <c r="Y426" s="137"/>
      <c r="Z426" s="137"/>
      <c r="AA426" s="137"/>
      <c r="AB426" s="137"/>
      <c r="AC426" s="137"/>
      <c r="AD426" s="137"/>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c r="BY426"/>
      <c r="BZ426"/>
      <c r="CA426"/>
      <c r="CB426"/>
      <c r="CC426"/>
      <c r="CD426"/>
      <c r="CE426"/>
      <c r="CF426"/>
      <c r="CG426"/>
      <c r="CH426"/>
      <c r="CI426"/>
      <c r="CJ426"/>
      <c r="CK426"/>
      <c r="CL426"/>
    </row>
    <row r="427" spans="1:90" ht="15" customHeight="1">
      <c r="A427" s="93"/>
      <c r="B427" s="24"/>
      <c r="C427" s="94" t="s">
        <v>109</v>
      </c>
      <c r="D427" s="243" t="str">
        <f t="shared" si="57"/>
        <v/>
      </c>
      <c r="E427" s="243"/>
      <c r="F427" s="243"/>
      <c r="G427" s="243"/>
      <c r="H427" s="243"/>
      <c r="I427" s="243"/>
      <c r="J427" s="243"/>
      <c r="K427" s="243"/>
      <c r="L427" s="243"/>
      <c r="M427" s="243"/>
      <c r="N427" s="243"/>
      <c r="O427" s="137"/>
      <c r="P427" s="137"/>
      <c r="Q427" s="137"/>
      <c r="R427" s="137"/>
      <c r="S427" s="137"/>
      <c r="T427" s="137"/>
      <c r="U427" s="137"/>
      <c r="V427" s="137"/>
      <c r="W427" s="137"/>
      <c r="X427" s="137"/>
      <c r="Y427" s="137"/>
      <c r="Z427" s="137"/>
      <c r="AA427" s="137"/>
      <c r="AB427" s="137"/>
      <c r="AC427" s="137"/>
      <c r="AD427" s="13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c r="BY427"/>
      <c r="BZ427"/>
      <c r="CA427"/>
      <c r="CB427"/>
      <c r="CC427"/>
      <c r="CD427"/>
      <c r="CE427"/>
      <c r="CF427"/>
      <c r="CG427"/>
      <c r="CH427"/>
      <c r="CI427"/>
      <c r="CJ427"/>
      <c r="CK427"/>
      <c r="CL427"/>
    </row>
    <row r="428" spans="1:90" ht="15" customHeight="1">
      <c r="A428" s="93"/>
      <c r="B428" s="24"/>
      <c r="C428" s="94" t="s">
        <v>110</v>
      </c>
      <c r="D428" s="243" t="str">
        <f t="shared" si="57"/>
        <v/>
      </c>
      <c r="E428" s="243"/>
      <c r="F428" s="243"/>
      <c r="G428" s="243"/>
      <c r="H428" s="243"/>
      <c r="I428" s="243"/>
      <c r="J428" s="243"/>
      <c r="K428" s="243"/>
      <c r="L428" s="243"/>
      <c r="M428" s="243"/>
      <c r="N428" s="243"/>
      <c r="O428" s="137"/>
      <c r="P428" s="137"/>
      <c r="Q428" s="137"/>
      <c r="R428" s="137"/>
      <c r="S428" s="137"/>
      <c r="T428" s="137"/>
      <c r="U428" s="137"/>
      <c r="V428" s="137"/>
      <c r="W428" s="137"/>
      <c r="X428" s="137"/>
      <c r="Y428" s="137"/>
      <c r="Z428" s="137"/>
      <c r="AA428" s="137"/>
      <c r="AB428" s="137"/>
      <c r="AC428" s="137"/>
      <c r="AD428" s="137"/>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c r="BY428"/>
      <c r="BZ428"/>
      <c r="CA428"/>
      <c r="CB428"/>
      <c r="CC428"/>
      <c r="CD428"/>
      <c r="CE428"/>
      <c r="CF428"/>
      <c r="CG428"/>
      <c r="CH428"/>
      <c r="CI428"/>
      <c r="CJ428"/>
      <c r="CK428"/>
      <c r="CL428"/>
    </row>
    <row r="429" spans="1:90" ht="15" customHeight="1">
      <c r="A429" s="93"/>
      <c r="B429" s="24"/>
      <c r="C429" s="94" t="s">
        <v>111</v>
      </c>
      <c r="D429" s="243" t="str">
        <f t="shared" si="57"/>
        <v/>
      </c>
      <c r="E429" s="243"/>
      <c r="F429" s="243"/>
      <c r="G429" s="243"/>
      <c r="H429" s="243"/>
      <c r="I429" s="243"/>
      <c r="J429" s="243"/>
      <c r="K429" s="243"/>
      <c r="L429" s="243"/>
      <c r="M429" s="243"/>
      <c r="N429" s="243"/>
      <c r="O429" s="137"/>
      <c r="P429" s="137"/>
      <c r="Q429" s="137"/>
      <c r="R429" s="137"/>
      <c r="S429" s="137"/>
      <c r="T429" s="137"/>
      <c r="U429" s="137"/>
      <c r="V429" s="137"/>
      <c r="W429" s="137"/>
      <c r="X429" s="137"/>
      <c r="Y429" s="137"/>
      <c r="Z429" s="137"/>
      <c r="AA429" s="137"/>
      <c r="AB429" s="137"/>
      <c r="AC429" s="137"/>
      <c r="AD429" s="137"/>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c r="BY429"/>
      <c r="BZ429"/>
      <c r="CA429"/>
      <c r="CB429"/>
      <c r="CC429"/>
      <c r="CD429"/>
      <c r="CE429"/>
      <c r="CF429"/>
      <c r="CG429"/>
      <c r="CH429"/>
      <c r="CI429"/>
      <c r="CJ429"/>
      <c r="CK429"/>
      <c r="CL429"/>
    </row>
    <row r="430" spans="1:90" ht="15" customHeight="1">
      <c r="A430" s="93"/>
      <c r="B430" s="24"/>
      <c r="C430" s="94" t="s">
        <v>112</v>
      </c>
      <c r="D430" s="243" t="str">
        <f t="shared" si="57"/>
        <v/>
      </c>
      <c r="E430" s="243"/>
      <c r="F430" s="243"/>
      <c r="G430" s="243"/>
      <c r="H430" s="243"/>
      <c r="I430" s="243"/>
      <c r="J430" s="243"/>
      <c r="K430" s="243"/>
      <c r="L430" s="243"/>
      <c r="M430" s="243"/>
      <c r="N430" s="243"/>
      <c r="O430" s="137"/>
      <c r="P430" s="137"/>
      <c r="Q430" s="137"/>
      <c r="R430" s="137"/>
      <c r="S430" s="137"/>
      <c r="T430" s="137"/>
      <c r="U430" s="137"/>
      <c r="V430" s="137"/>
      <c r="W430" s="137"/>
      <c r="X430" s="137"/>
      <c r="Y430" s="137"/>
      <c r="Z430" s="137"/>
      <c r="AA430" s="137"/>
      <c r="AB430" s="137"/>
      <c r="AC430" s="137"/>
      <c r="AD430" s="137"/>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c r="BY430"/>
      <c r="BZ430"/>
      <c r="CA430"/>
      <c r="CB430"/>
      <c r="CC430"/>
      <c r="CD430"/>
      <c r="CE430"/>
      <c r="CF430"/>
      <c r="CG430"/>
      <c r="CH430"/>
      <c r="CI430"/>
      <c r="CJ430"/>
      <c r="CK430"/>
      <c r="CL430"/>
    </row>
    <row r="431" spans="1:90" ht="15" customHeight="1">
      <c r="A431" s="93"/>
      <c r="B431" s="24"/>
      <c r="C431" s="94" t="s">
        <v>113</v>
      </c>
      <c r="D431" s="243" t="str">
        <f t="shared" si="57"/>
        <v/>
      </c>
      <c r="E431" s="243"/>
      <c r="F431" s="243"/>
      <c r="G431" s="243"/>
      <c r="H431" s="243"/>
      <c r="I431" s="243"/>
      <c r="J431" s="243"/>
      <c r="K431" s="243"/>
      <c r="L431" s="243"/>
      <c r="M431" s="243"/>
      <c r="N431" s="243"/>
      <c r="O431" s="137"/>
      <c r="P431" s="137"/>
      <c r="Q431" s="137"/>
      <c r="R431" s="137"/>
      <c r="S431" s="137"/>
      <c r="T431" s="137"/>
      <c r="U431" s="137"/>
      <c r="V431" s="137"/>
      <c r="W431" s="137"/>
      <c r="X431" s="137"/>
      <c r="Y431" s="137"/>
      <c r="Z431" s="137"/>
      <c r="AA431" s="137"/>
      <c r="AB431" s="137"/>
      <c r="AC431" s="137"/>
      <c r="AD431" s="137"/>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c r="BY431"/>
      <c r="BZ431"/>
      <c r="CA431"/>
      <c r="CB431"/>
      <c r="CC431"/>
      <c r="CD431"/>
      <c r="CE431"/>
      <c r="CF431"/>
      <c r="CG431"/>
      <c r="CH431"/>
      <c r="CI431"/>
      <c r="CJ431"/>
      <c r="CK431"/>
      <c r="CL431"/>
    </row>
    <row r="432" spans="1:90" ht="15" customHeight="1">
      <c r="A432" s="93"/>
      <c r="B432" s="24"/>
      <c r="C432" s="94" t="s">
        <v>114</v>
      </c>
      <c r="D432" s="243" t="str">
        <f t="shared" si="57"/>
        <v/>
      </c>
      <c r="E432" s="243"/>
      <c r="F432" s="243"/>
      <c r="G432" s="243"/>
      <c r="H432" s="243"/>
      <c r="I432" s="243"/>
      <c r="J432" s="243"/>
      <c r="K432" s="243"/>
      <c r="L432" s="243"/>
      <c r="M432" s="243"/>
      <c r="N432" s="243"/>
      <c r="O432" s="137"/>
      <c r="P432" s="137"/>
      <c r="Q432" s="137"/>
      <c r="R432" s="137"/>
      <c r="S432" s="137"/>
      <c r="T432" s="137"/>
      <c r="U432" s="137"/>
      <c r="V432" s="137"/>
      <c r="W432" s="137"/>
      <c r="X432" s="137"/>
      <c r="Y432" s="137"/>
      <c r="Z432" s="137"/>
      <c r="AA432" s="137"/>
      <c r="AB432" s="137"/>
      <c r="AC432" s="137"/>
      <c r="AD432" s="137"/>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c r="BY432"/>
      <c r="BZ432"/>
      <c r="CA432"/>
      <c r="CB432"/>
      <c r="CC432"/>
      <c r="CD432"/>
      <c r="CE432"/>
      <c r="CF432"/>
      <c r="CG432"/>
      <c r="CH432"/>
      <c r="CI432"/>
      <c r="CJ432"/>
      <c r="CK432"/>
      <c r="CL432"/>
    </row>
    <row r="433" spans="1:90" ht="15" customHeight="1">
      <c r="A433" s="93"/>
      <c r="B433" s="24"/>
      <c r="C433" s="94" t="s">
        <v>115</v>
      </c>
      <c r="D433" s="243" t="str">
        <f t="shared" si="57"/>
        <v/>
      </c>
      <c r="E433" s="243"/>
      <c r="F433" s="243"/>
      <c r="G433" s="243"/>
      <c r="H433" s="243"/>
      <c r="I433" s="243"/>
      <c r="J433" s="243"/>
      <c r="K433" s="243"/>
      <c r="L433" s="243"/>
      <c r="M433" s="243"/>
      <c r="N433" s="243"/>
      <c r="O433" s="137"/>
      <c r="P433" s="137"/>
      <c r="Q433" s="137"/>
      <c r="R433" s="137"/>
      <c r="S433" s="137"/>
      <c r="T433" s="137"/>
      <c r="U433" s="137"/>
      <c r="V433" s="137"/>
      <c r="W433" s="137"/>
      <c r="X433" s="137"/>
      <c r="Y433" s="137"/>
      <c r="Z433" s="137"/>
      <c r="AA433" s="137"/>
      <c r="AB433" s="137"/>
      <c r="AC433" s="137"/>
      <c r="AD433" s="137"/>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c r="BY433"/>
      <c r="BZ433"/>
      <c r="CA433"/>
      <c r="CB433"/>
      <c r="CC433"/>
      <c r="CD433"/>
      <c r="CE433"/>
      <c r="CF433"/>
      <c r="CG433"/>
      <c r="CH433"/>
      <c r="CI433"/>
      <c r="CJ433"/>
      <c r="CK433"/>
      <c r="CL433"/>
    </row>
    <row r="434" spans="1:90" ht="15" customHeight="1">
      <c r="A434" s="93"/>
      <c r="B434" s="24"/>
      <c r="C434" s="94" t="s">
        <v>116</v>
      </c>
      <c r="D434" s="243" t="str">
        <f t="shared" si="57"/>
        <v/>
      </c>
      <c r="E434" s="243"/>
      <c r="F434" s="243"/>
      <c r="G434" s="243"/>
      <c r="H434" s="243"/>
      <c r="I434" s="243"/>
      <c r="J434" s="243"/>
      <c r="K434" s="243"/>
      <c r="L434" s="243"/>
      <c r="M434" s="243"/>
      <c r="N434" s="243"/>
      <c r="O434" s="137"/>
      <c r="P434" s="137"/>
      <c r="Q434" s="137"/>
      <c r="R434" s="137"/>
      <c r="S434" s="137"/>
      <c r="T434" s="137"/>
      <c r="U434" s="137"/>
      <c r="V434" s="137"/>
      <c r="W434" s="137"/>
      <c r="X434" s="137"/>
      <c r="Y434" s="137"/>
      <c r="Z434" s="137"/>
      <c r="AA434" s="137"/>
      <c r="AB434" s="137"/>
      <c r="AC434" s="137"/>
      <c r="AD434" s="137"/>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c r="BY434"/>
      <c r="BZ434"/>
      <c r="CA434"/>
      <c r="CB434"/>
      <c r="CC434"/>
      <c r="CD434"/>
      <c r="CE434"/>
      <c r="CF434"/>
      <c r="CG434"/>
      <c r="CH434"/>
      <c r="CI434"/>
      <c r="CJ434"/>
      <c r="CK434"/>
      <c r="CL434"/>
    </row>
    <row r="435" spans="1:90" ht="15" customHeight="1">
      <c r="A435" s="93"/>
      <c r="B435" s="24"/>
      <c r="C435" s="94" t="s">
        <v>117</v>
      </c>
      <c r="D435" s="243" t="str">
        <f t="shared" si="57"/>
        <v/>
      </c>
      <c r="E435" s="243"/>
      <c r="F435" s="243"/>
      <c r="G435" s="243"/>
      <c r="H435" s="243"/>
      <c r="I435" s="243"/>
      <c r="J435" s="243"/>
      <c r="K435" s="243"/>
      <c r="L435" s="243"/>
      <c r="M435" s="243"/>
      <c r="N435" s="243"/>
      <c r="O435" s="137"/>
      <c r="P435" s="137"/>
      <c r="Q435" s="137"/>
      <c r="R435" s="137"/>
      <c r="S435" s="137"/>
      <c r="T435" s="137"/>
      <c r="U435" s="137"/>
      <c r="V435" s="137"/>
      <c r="W435" s="137"/>
      <c r="X435" s="137"/>
      <c r="Y435" s="137"/>
      <c r="Z435" s="137"/>
      <c r="AA435" s="137"/>
      <c r="AB435" s="137"/>
      <c r="AC435" s="137"/>
      <c r="AD435" s="137"/>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c r="BY435"/>
      <c r="BZ435"/>
      <c r="CA435"/>
      <c r="CB435"/>
      <c r="CC435"/>
      <c r="CD435"/>
      <c r="CE435"/>
      <c r="CF435"/>
      <c r="CG435"/>
      <c r="CH435"/>
      <c r="CI435"/>
      <c r="CJ435"/>
      <c r="CK435"/>
      <c r="CL435"/>
    </row>
    <row r="436" spans="1:90" ht="15" customHeight="1">
      <c r="A436" s="93"/>
      <c r="B436" s="24"/>
      <c r="C436" s="94" t="s">
        <v>118</v>
      </c>
      <c r="D436" s="243" t="str">
        <f t="shared" si="57"/>
        <v/>
      </c>
      <c r="E436" s="243"/>
      <c r="F436" s="243"/>
      <c r="G436" s="243"/>
      <c r="H436" s="243"/>
      <c r="I436" s="243"/>
      <c r="J436" s="243"/>
      <c r="K436" s="243"/>
      <c r="L436" s="243"/>
      <c r="M436" s="243"/>
      <c r="N436" s="243"/>
      <c r="O436" s="137"/>
      <c r="P436" s="137"/>
      <c r="Q436" s="137"/>
      <c r="R436" s="137"/>
      <c r="S436" s="137"/>
      <c r="T436" s="137"/>
      <c r="U436" s="137"/>
      <c r="V436" s="137"/>
      <c r="W436" s="137"/>
      <c r="X436" s="137"/>
      <c r="Y436" s="137"/>
      <c r="Z436" s="137"/>
      <c r="AA436" s="137"/>
      <c r="AB436" s="137"/>
      <c r="AC436" s="137"/>
      <c r="AD436" s="137"/>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c r="BY436"/>
      <c r="BZ436"/>
      <c r="CA436"/>
      <c r="CB436"/>
      <c r="CC436"/>
      <c r="CD436"/>
      <c r="CE436"/>
      <c r="CF436"/>
      <c r="CG436"/>
      <c r="CH436"/>
      <c r="CI436"/>
      <c r="CJ436"/>
      <c r="CK436"/>
      <c r="CL436"/>
    </row>
    <row r="437" spans="1:90" ht="15" customHeight="1">
      <c r="A437" s="93"/>
      <c r="B437" s="24"/>
      <c r="C437" s="94" t="s">
        <v>119</v>
      </c>
      <c r="D437" s="243" t="str">
        <f t="shared" si="57"/>
        <v/>
      </c>
      <c r="E437" s="243"/>
      <c r="F437" s="243"/>
      <c r="G437" s="243"/>
      <c r="H437" s="243"/>
      <c r="I437" s="243"/>
      <c r="J437" s="243"/>
      <c r="K437" s="243"/>
      <c r="L437" s="243"/>
      <c r="M437" s="243"/>
      <c r="N437" s="243"/>
      <c r="O437" s="137"/>
      <c r="P437" s="137"/>
      <c r="Q437" s="137"/>
      <c r="R437" s="137"/>
      <c r="S437" s="137"/>
      <c r="T437" s="137"/>
      <c r="U437" s="137"/>
      <c r="V437" s="137"/>
      <c r="W437" s="137"/>
      <c r="X437" s="137"/>
      <c r="Y437" s="137"/>
      <c r="Z437" s="137"/>
      <c r="AA437" s="137"/>
      <c r="AB437" s="137"/>
      <c r="AC437" s="137"/>
      <c r="AD437" s="1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c r="BY437"/>
      <c r="BZ437"/>
      <c r="CA437"/>
      <c r="CB437"/>
      <c r="CC437"/>
      <c r="CD437"/>
      <c r="CE437"/>
      <c r="CF437"/>
      <c r="CG437"/>
      <c r="CH437"/>
      <c r="CI437"/>
      <c r="CJ437"/>
      <c r="CK437"/>
      <c r="CL437"/>
    </row>
    <row r="438" spans="1:90" ht="15" customHeight="1">
      <c r="A438" s="93"/>
      <c r="B438" s="24"/>
      <c r="C438" s="94" t="s">
        <v>120</v>
      </c>
      <c r="D438" s="243" t="str">
        <f t="shared" si="57"/>
        <v/>
      </c>
      <c r="E438" s="243"/>
      <c r="F438" s="243"/>
      <c r="G438" s="243"/>
      <c r="H438" s="243"/>
      <c r="I438" s="243"/>
      <c r="J438" s="243"/>
      <c r="K438" s="243"/>
      <c r="L438" s="243"/>
      <c r="M438" s="243"/>
      <c r="N438" s="243"/>
      <c r="O438" s="137"/>
      <c r="P438" s="137"/>
      <c r="Q438" s="137"/>
      <c r="R438" s="137"/>
      <c r="S438" s="137"/>
      <c r="T438" s="137"/>
      <c r="U438" s="137"/>
      <c r="V438" s="137"/>
      <c r="W438" s="137"/>
      <c r="X438" s="137"/>
      <c r="Y438" s="137"/>
      <c r="Z438" s="137"/>
      <c r="AA438" s="137"/>
      <c r="AB438" s="137"/>
      <c r="AC438" s="137"/>
      <c r="AD438" s="137"/>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c r="BY438"/>
      <c r="BZ438"/>
      <c r="CA438"/>
      <c r="CB438"/>
      <c r="CC438"/>
      <c r="CD438"/>
      <c r="CE438"/>
      <c r="CF438"/>
      <c r="CG438"/>
      <c r="CH438"/>
      <c r="CI438"/>
      <c r="CJ438"/>
      <c r="CK438"/>
      <c r="CL438"/>
    </row>
    <row r="439" spans="1:90" ht="15" customHeight="1">
      <c r="A439" s="93"/>
      <c r="B439" s="24"/>
      <c r="C439" s="94" t="s">
        <v>121</v>
      </c>
      <c r="D439" s="243" t="str">
        <f t="shared" si="57"/>
        <v/>
      </c>
      <c r="E439" s="243"/>
      <c r="F439" s="243"/>
      <c r="G439" s="243"/>
      <c r="H439" s="243"/>
      <c r="I439" s="243"/>
      <c r="J439" s="243"/>
      <c r="K439" s="243"/>
      <c r="L439" s="243"/>
      <c r="M439" s="243"/>
      <c r="N439" s="243"/>
      <c r="O439" s="137"/>
      <c r="P439" s="137"/>
      <c r="Q439" s="137"/>
      <c r="R439" s="137"/>
      <c r="S439" s="137"/>
      <c r="T439" s="137"/>
      <c r="U439" s="137"/>
      <c r="V439" s="137"/>
      <c r="W439" s="137"/>
      <c r="X439" s="137"/>
      <c r="Y439" s="137"/>
      <c r="Z439" s="137"/>
      <c r="AA439" s="137"/>
      <c r="AB439" s="137"/>
      <c r="AC439" s="137"/>
      <c r="AD439" s="137"/>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c r="BY439"/>
      <c r="BZ439"/>
      <c r="CA439"/>
      <c r="CB439"/>
      <c r="CC439"/>
      <c r="CD439"/>
      <c r="CE439"/>
      <c r="CF439"/>
      <c r="CG439"/>
      <c r="CH439"/>
      <c r="CI439"/>
      <c r="CJ439"/>
      <c r="CK439"/>
      <c r="CL439"/>
    </row>
    <row r="440" spans="1:90" ht="15" customHeight="1">
      <c r="A440" s="93"/>
      <c r="B440" s="24"/>
      <c r="C440" s="94" t="s">
        <v>122</v>
      </c>
      <c r="D440" s="243" t="str">
        <f t="shared" si="57"/>
        <v/>
      </c>
      <c r="E440" s="243"/>
      <c r="F440" s="243"/>
      <c r="G440" s="243"/>
      <c r="H440" s="243"/>
      <c r="I440" s="243"/>
      <c r="J440" s="243"/>
      <c r="K440" s="243"/>
      <c r="L440" s="243"/>
      <c r="M440" s="243"/>
      <c r="N440" s="243"/>
      <c r="O440" s="137"/>
      <c r="P440" s="137"/>
      <c r="Q440" s="137"/>
      <c r="R440" s="137"/>
      <c r="S440" s="137"/>
      <c r="T440" s="137"/>
      <c r="U440" s="137"/>
      <c r="V440" s="137"/>
      <c r="W440" s="137"/>
      <c r="X440" s="137"/>
      <c r="Y440" s="137"/>
      <c r="Z440" s="137"/>
      <c r="AA440" s="137"/>
      <c r="AB440" s="137"/>
      <c r="AC440" s="137"/>
      <c r="AD440" s="137"/>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c r="BY440"/>
      <c r="BZ440"/>
      <c r="CA440"/>
      <c r="CB440"/>
      <c r="CC440"/>
      <c r="CD440"/>
      <c r="CE440"/>
      <c r="CF440"/>
      <c r="CG440"/>
      <c r="CH440"/>
      <c r="CI440"/>
      <c r="CJ440"/>
      <c r="CK440"/>
      <c r="CL440"/>
    </row>
    <row r="441" spans="1:90" ht="15" customHeight="1">
      <c r="A441" s="93"/>
      <c r="B441" s="24"/>
      <c r="C441" s="94" t="s">
        <v>123</v>
      </c>
      <c r="D441" s="243" t="str">
        <f t="shared" si="57"/>
        <v/>
      </c>
      <c r="E441" s="243"/>
      <c r="F441" s="243"/>
      <c r="G441" s="243"/>
      <c r="H441" s="243"/>
      <c r="I441" s="243"/>
      <c r="J441" s="243"/>
      <c r="K441" s="243"/>
      <c r="L441" s="243"/>
      <c r="M441" s="243"/>
      <c r="N441" s="243"/>
      <c r="O441" s="137"/>
      <c r="P441" s="137"/>
      <c r="Q441" s="137"/>
      <c r="R441" s="137"/>
      <c r="S441" s="137"/>
      <c r="T441" s="137"/>
      <c r="U441" s="137"/>
      <c r="V441" s="137"/>
      <c r="W441" s="137"/>
      <c r="X441" s="137"/>
      <c r="Y441" s="137"/>
      <c r="Z441" s="137"/>
      <c r="AA441" s="137"/>
      <c r="AB441" s="137"/>
      <c r="AC441" s="137"/>
      <c r="AD441" s="137"/>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c r="BY441"/>
      <c r="BZ441"/>
      <c r="CA441"/>
      <c r="CB441"/>
      <c r="CC441"/>
      <c r="CD441"/>
      <c r="CE441"/>
      <c r="CF441"/>
      <c r="CG441"/>
      <c r="CH441"/>
      <c r="CI441"/>
      <c r="CJ441"/>
      <c r="CK441"/>
      <c r="CL441"/>
    </row>
    <row r="442" spans="1:90" ht="15" customHeight="1">
      <c r="A442" s="93"/>
      <c r="B442" s="24"/>
      <c r="C442" s="94" t="s">
        <v>124</v>
      </c>
      <c r="D442" s="243" t="str">
        <f t="shared" si="57"/>
        <v/>
      </c>
      <c r="E442" s="243"/>
      <c r="F442" s="243"/>
      <c r="G442" s="243"/>
      <c r="H442" s="243"/>
      <c r="I442" s="243"/>
      <c r="J442" s="243"/>
      <c r="K442" s="243"/>
      <c r="L442" s="243"/>
      <c r="M442" s="243"/>
      <c r="N442" s="243"/>
      <c r="O442" s="137"/>
      <c r="P442" s="137"/>
      <c r="Q442" s="137"/>
      <c r="R442" s="137"/>
      <c r="S442" s="137"/>
      <c r="T442" s="137"/>
      <c r="U442" s="137"/>
      <c r="V442" s="137"/>
      <c r="W442" s="137"/>
      <c r="X442" s="137"/>
      <c r="Y442" s="137"/>
      <c r="Z442" s="137"/>
      <c r="AA442" s="137"/>
      <c r="AB442" s="137"/>
      <c r="AC442" s="137"/>
      <c r="AD442" s="137"/>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c r="BY442"/>
      <c r="BZ442"/>
      <c r="CA442"/>
      <c r="CB442"/>
      <c r="CC442"/>
      <c r="CD442"/>
      <c r="CE442"/>
      <c r="CF442"/>
      <c r="CG442"/>
      <c r="CH442"/>
      <c r="CI442"/>
      <c r="CJ442"/>
      <c r="CK442"/>
      <c r="CL442"/>
    </row>
    <row r="443" spans="1:90" ht="15" customHeight="1">
      <c r="A443" s="93"/>
      <c r="B443" s="24"/>
      <c r="C443" s="94" t="s">
        <v>125</v>
      </c>
      <c r="D443" s="243" t="str">
        <f t="shared" si="57"/>
        <v/>
      </c>
      <c r="E443" s="243"/>
      <c r="F443" s="243"/>
      <c r="G443" s="243"/>
      <c r="H443" s="243"/>
      <c r="I443" s="243"/>
      <c r="J443" s="243"/>
      <c r="K443" s="243"/>
      <c r="L443" s="243"/>
      <c r="M443" s="243"/>
      <c r="N443" s="243"/>
      <c r="O443" s="137"/>
      <c r="P443" s="137"/>
      <c r="Q443" s="137"/>
      <c r="R443" s="137"/>
      <c r="S443" s="137"/>
      <c r="T443" s="137"/>
      <c r="U443" s="137"/>
      <c r="V443" s="137"/>
      <c r="W443" s="137"/>
      <c r="X443" s="137"/>
      <c r="Y443" s="137"/>
      <c r="Z443" s="137"/>
      <c r="AA443" s="137"/>
      <c r="AB443" s="137"/>
      <c r="AC443" s="137"/>
      <c r="AD443" s="137"/>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c r="BY443"/>
      <c r="BZ443"/>
      <c r="CA443"/>
      <c r="CB443"/>
      <c r="CC443"/>
      <c r="CD443"/>
      <c r="CE443"/>
      <c r="CF443"/>
      <c r="CG443"/>
      <c r="CH443"/>
      <c r="CI443"/>
      <c r="CJ443"/>
      <c r="CK443"/>
      <c r="CL443"/>
    </row>
    <row r="444" spans="1:90" ht="15" customHeight="1">
      <c r="A444" s="93"/>
      <c r="B444" s="24"/>
      <c r="C444" s="94" t="s">
        <v>126</v>
      </c>
      <c r="D444" s="243" t="str">
        <f t="shared" si="57"/>
        <v/>
      </c>
      <c r="E444" s="243"/>
      <c r="F444" s="243"/>
      <c r="G444" s="243"/>
      <c r="H444" s="243"/>
      <c r="I444" s="243"/>
      <c r="J444" s="243"/>
      <c r="K444" s="243"/>
      <c r="L444" s="243"/>
      <c r="M444" s="243"/>
      <c r="N444" s="243"/>
      <c r="O444" s="137"/>
      <c r="P444" s="137"/>
      <c r="Q444" s="137"/>
      <c r="R444" s="137"/>
      <c r="S444" s="137"/>
      <c r="T444" s="137"/>
      <c r="U444" s="137"/>
      <c r="V444" s="137"/>
      <c r="W444" s="137"/>
      <c r="X444" s="137"/>
      <c r="Y444" s="137"/>
      <c r="Z444" s="137"/>
      <c r="AA444" s="137"/>
      <c r="AB444" s="137"/>
      <c r="AC444" s="137"/>
      <c r="AD444" s="137"/>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c r="BY444"/>
      <c r="BZ444"/>
      <c r="CA444"/>
      <c r="CB444"/>
      <c r="CC444"/>
      <c r="CD444"/>
      <c r="CE444"/>
      <c r="CF444"/>
      <c r="CG444"/>
      <c r="CH444"/>
      <c r="CI444"/>
      <c r="CJ444"/>
      <c r="CK444"/>
      <c r="CL444"/>
    </row>
    <row r="445" spans="1:90" ht="15" customHeight="1">
      <c r="A445" s="93"/>
      <c r="B445" s="24"/>
      <c r="C445" s="94" t="s">
        <v>127</v>
      </c>
      <c r="D445" s="243" t="str">
        <f t="shared" si="57"/>
        <v/>
      </c>
      <c r="E445" s="243"/>
      <c r="F445" s="243"/>
      <c r="G445" s="243"/>
      <c r="H445" s="243"/>
      <c r="I445" s="243"/>
      <c r="J445" s="243"/>
      <c r="K445" s="243"/>
      <c r="L445" s="243"/>
      <c r="M445" s="243"/>
      <c r="N445" s="243"/>
      <c r="O445" s="137"/>
      <c r="P445" s="137"/>
      <c r="Q445" s="137"/>
      <c r="R445" s="137"/>
      <c r="S445" s="137"/>
      <c r="T445" s="137"/>
      <c r="U445" s="137"/>
      <c r="V445" s="137"/>
      <c r="W445" s="137"/>
      <c r="X445" s="137"/>
      <c r="Y445" s="137"/>
      <c r="Z445" s="137"/>
      <c r="AA445" s="137"/>
      <c r="AB445" s="137"/>
      <c r="AC445" s="137"/>
      <c r="AD445" s="137"/>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c r="BY445"/>
      <c r="BZ445"/>
      <c r="CA445"/>
      <c r="CB445"/>
      <c r="CC445"/>
      <c r="CD445"/>
      <c r="CE445"/>
      <c r="CF445"/>
      <c r="CG445"/>
      <c r="CH445"/>
      <c r="CI445"/>
      <c r="CJ445"/>
      <c r="CK445"/>
      <c r="CL445"/>
    </row>
    <row r="446" spans="1:90" ht="15" customHeight="1">
      <c r="A446" s="93"/>
      <c r="B446" s="24"/>
      <c r="C446" s="94" t="s">
        <v>128</v>
      </c>
      <c r="D446" s="243" t="str">
        <f t="shared" si="57"/>
        <v/>
      </c>
      <c r="E446" s="243"/>
      <c r="F446" s="243"/>
      <c r="G446" s="243"/>
      <c r="H446" s="243"/>
      <c r="I446" s="243"/>
      <c r="J446" s="243"/>
      <c r="K446" s="243"/>
      <c r="L446" s="243"/>
      <c r="M446" s="243"/>
      <c r="N446" s="243"/>
      <c r="O446" s="137"/>
      <c r="P446" s="137"/>
      <c r="Q446" s="137"/>
      <c r="R446" s="137"/>
      <c r="S446" s="137"/>
      <c r="T446" s="137"/>
      <c r="U446" s="137"/>
      <c r="V446" s="137"/>
      <c r="W446" s="137"/>
      <c r="X446" s="137"/>
      <c r="Y446" s="137"/>
      <c r="Z446" s="137"/>
      <c r="AA446" s="137"/>
      <c r="AB446" s="137"/>
      <c r="AC446" s="137"/>
      <c r="AD446" s="137"/>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c r="BY446"/>
      <c r="BZ446"/>
      <c r="CA446"/>
      <c r="CB446"/>
      <c r="CC446"/>
      <c r="CD446"/>
      <c r="CE446"/>
      <c r="CF446"/>
      <c r="CG446"/>
      <c r="CH446"/>
      <c r="CI446"/>
      <c r="CJ446"/>
      <c r="CK446"/>
      <c r="CL446"/>
    </row>
    <row r="447" spans="1:90" ht="15" customHeight="1">
      <c r="A447" s="93"/>
      <c r="B447" s="24"/>
      <c r="C447" s="94" t="s">
        <v>129</v>
      </c>
      <c r="D447" s="243" t="str">
        <f t="shared" si="57"/>
        <v/>
      </c>
      <c r="E447" s="243"/>
      <c r="F447" s="243"/>
      <c r="G447" s="243"/>
      <c r="H447" s="243"/>
      <c r="I447" s="243"/>
      <c r="J447" s="243"/>
      <c r="K447" s="243"/>
      <c r="L447" s="243"/>
      <c r="M447" s="243"/>
      <c r="N447" s="243"/>
      <c r="O447" s="137"/>
      <c r="P447" s="137"/>
      <c r="Q447" s="137"/>
      <c r="R447" s="137"/>
      <c r="S447" s="137"/>
      <c r="T447" s="137"/>
      <c r="U447" s="137"/>
      <c r="V447" s="137"/>
      <c r="W447" s="137"/>
      <c r="X447" s="137"/>
      <c r="Y447" s="137"/>
      <c r="Z447" s="137"/>
      <c r="AA447" s="137"/>
      <c r="AB447" s="137"/>
      <c r="AC447" s="137"/>
      <c r="AD447" s="13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c r="BY447"/>
      <c r="BZ447"/>
      <c r="CA447"/>
      <c r="CB447"/>
      <c r="CC447"/>
      <c r="CD447"/>
      <c r="CE447"/>
      <c r="CF447"/>
      <c r="CG447"/>
      <c r="CH447"/>
      <c r="CI447"/>
      <c r="CJ447"/>
      <c r="CK447"/>
      <c r="CL447"/>
    </row>
    <row r="448" spans="1:90" ht="15" customHeight="1">
      <c r="A448" s="93"/>
      <c r="B448" s="24"/>
      <c r="C448" s="94" t="s">
        <v>130</v>
      </c>
      <c r="D448" s="243" t="str">
        <f t="shared" si="57"/>
        <v/>
      </c>
      <c r="E448" s="243"/>
      <c r="F448" s="243"/>
      <c r="G448" s="243"/>
      <c r="H448" s="243"/>
      <c r="I448" s="243"/>
      <c r="J448" s="243"/>
      <c r="K448" s="243"/>
      <c r="L448" s="243"/>
      <c r="M448" s="243"/>
      <c r="N448" s="243"/>
      <c r="O448" s="137"/>
      <c r="P448" s="137"/>
      <c r="Q448" s="137"/>
      <c r="R448" s="137"/>
      <c r="S448" s="137"/>
      <c r="T448" s="137"/>
      <c r="U448" s="137"/>
      <c r="V448" s="137"/>
      <c r="W448" s="137"/>
      <c r="X448" s="137"/>
      <c r="Y448" s="137"/>
      <c r="Z448" s="137"/>
      <c r="AA448" s="137"/>
      <c r="AB448" s="137"/>
      <c r="AC448" s="137"/>
      <c r="AD448" s="137"/>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c r="BY448"/>
      <c r="BZ448"/>
      <c r="CA448"/>
      <c r="CB448"/>
      <c r="CC448"/>
      <c r="CD448"/>
      <c r="CE448"/>
      <c r="CF448"/>
      <c r="CG448"/>
      <c r="CH448"/>
      <c r="CI448"/>
      <c r="CJ448"/>
      <c r="CK448"/>
      <c r="CL448"/>
    </row>
    <row r="449" spans="1:90" ht="15" customHeight="1">
      <c r="A449" s="93"/>
      <c r="B449" s="24"/>
      <c r="C449" s="94" t="s">
        <v>131</v>
      </c>
      <c r="D449" s="243" t="str">
        <f t="shared" si="57"/>
        <v/>
      </c>
      <c r="E449" s="243"/>
      <c r="F449" s="243"/>
      <c r="G449" s="243"/>
      <c r="H449" s="243"/>
      <c r="I449" s="243"/>
      <c r="J449" s="243"/>
      <c r="K449" s="243"/>
      <c r="L449" s="243"/>
      <c r="M449" s="243"/>
      <c r="N449" s="243"/>
      <c r="O449" s="137"/>
      <c r="P449" s="137"/>
      <c r="Q449" s="137"/>
      <c r="R449" s="137"/>
      <c r="S449" s="137"/>
      <c r="T449" s="137"/>
      <c r="U449" s="137"/>
      <c r="V449" s="137"/>
      <c r="W449" s="137"/>
      <c r="X449" s="137"/>
      <c r="Y449" s="137"/>
      <c r="Z449" s="137"/>
      <c r="AA449" s="137"/>
      <c r="AB449" s="137"/>
      <c r="AC449" s="137"/>
      <c r="AD449" s="137"/>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c r="BY449"/>
      <c r="BZ449"/>
      <c r="CA449"/>
      <c r="CB449"/>
      <c r="CC449"/>
      <c r="CD449"/>
      <c r="CE449"/>
      <c r="CF449"/>
      <c r="CG449"/>
      <c r="CH449"/>
      <c r="CI449"/>
      <c r="CJ449"/>
      <c r="CK449"/>
      <c r="CL449"/>
    </row>
    <row r="450" spans="1:90" ht="15" customHeight="1">
      <c r="A450" s="93"/>
      <c r="B450" s="24"/>
      <c r="C450" s="94" t="s">
        <v>132</v>
      </c>
      <c r="D450" s="243" t="str">
        <f t="shared" si="57"/>
        <v/>
      </c>
      <c r="E450" s="243"/>
      <c r="F450" s="243"/>
      <c r="G450" s="243"/>
      <c r="H450" s="243"/>
      <c r="I450" s="243"/>
      <c r="J450" s="243"/>
      <c r="K450" s="243"/>
      <c r="L450" s="243"/>
      <c r="M450" s="243"/>
      <c r="N450" s="243"/>
      <c r="O450" s="137"/>
      <c r="P450" s="137"/>
      <c r="Q450" s="137"/>
      <c r="R450" s="137"/>
      <c r="S450" s="137"/>
      <c r="T450" s="137"/>
      <c r="U450" s="137"/>
      <c r="V450" s="137"/>
      <c r="W450" s="137"/>
      <c r="X450" s="137"/>
      <c r="Y450" s="137"/>
      <c r="Z450" s="137"/>
      <c r="AA450" s="137"/>
      <c r="AB450" s="137"/>
      <c r="AC450" s="137"/>
      <c r="AD450" s="137"/>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c r="BY450"/>
      <c r="BZ450"/>
      <c r="CA450"/>
      <c r="CB450"/>
      <c r="CC450"/>
      <c r="CD450"/>
      <c r="CE450"/>
      <c r="CF450"/>
      <c r="CG450"/>
      <c r="CH450"/>
      <c r="CI450"/>
      <c r="CJ450"/>
      <c r="CK450"/>
      <c r="CL450"/>
    </row>
    <row r="451" spans="1:90" ht="15" customHeight="1">
      <c r="A451" s="93"/>
      <c r="B451" s="24"/>
      <c r="C451" s="94" t="s">
        <v>133</v>
      </c>
      <c r="D451" s="243" t="str">
        <f t="shared" si="57"/>
        <v/>
      </c>
      <c r="E451" s="243"/>
      <c r="F451" s="243"/>
      <c r="G451" s="243"/>
      <c r="H451" s="243"/>
      <c r="I451" s="243"/>
      <c r="J451" s="243"/>
      <c r="K451" s="243"/>
      <c r="L451" s="243"/>
      <c r="M451" s="243"/>
      <c r="N451" s="243"/>
      <c r="O451" s="137"/>
      <c r="P451" s="137"/>
      <c r="Q451" s="137"/>
      <c r="R451" s="137"/>
      <c r="S451" s="137"/>
      <c r="T451" s="137"/>
      <c r="U451" s="137"/>
      <c r="V451" s="137"/>
      <c r="W451" s="137"/>
      <c r="X451" s="137"/>
      <c r="Y451" s="137"/>
      <c r="Z451" s="137"/>
      <c r="AA451" s="137"/>
      <c r="AB451" s="137"/>
      <c r="AC451" s="137"/>
      <c r="AD451" s="137"/>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c r="BY451"/>
      <c r="BZ451"/>
      <c r="CA451"/>
      <c r="CB451"/>
      <c r="CC451"/>
      <c r="CD451"/>
      <c r="CE451"/>
      <c r="CF451"/>
      <c r="CG451"/>
      <c r="CH451"/>
      <c r="CI451"/>
      <c r="CJ451"/>
      <c r="CK451"/>
      <c r="CL451"/>
    </row>
    <row r="452" spans="1:90" ht="15" customHeight="1">
      <c r="A452" s="93"/>
      <c r="B452" s="24"/>
      <c r="C452" s="94" t="s">
        <v>134</v>
      </c>
      <c r="D452" s="243" t="str">
        <f t="shared" si="57"/>
        <v/>
      </c>
      <c r="E452" s="243"/>
      <c r="F452" s="243"/>
      <c r="G452" s="243"/>
      <c r="H452" s="243"/>
      <c r="I452" s="243"/>
      <c r="J452" s="243"/>
      <c r="K452" s="243"/>
      <c r="L452" s="243"/>
      <c r="M452" s="243"/>
      <c r="N452" s="243"/>
      <c r="O452" s="137"/>
      <c r="P452" s="137"/>
      <c r="Q452" s="137"/>
      <c r="R452" s="137"/>
      <c r="S452" s="137"/>
      <c r="T452" s="137"/>
      <c r="U452" s="137"/>
      <c r="V452" s="137"/>
      <c r="W452" s="137"/>
      <c r="X452" s="137"/>
      <c r="Y452" s="137"/>
      <c r="Z452" s="137"/>
      <c r="AA452" s="137"/>
      <c r="AB452" s="137"/>
      <c r="AC452" s="137"/>
      <c r="AD452" s="137"/>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c r="BY452"/>
      <c r="BZ452"/>
      <c r="CA452"/>
      <c r="CB452"/>
      <c r="CC452"/>
      <c r="CD452"/>
      <c r="CE452"/>
      <c r="CF452"/>
      <c r="CG452"/>
      <c r="CH452"/>
      <c r="CI452"/>
      <c r="CJ452"/>
      <c r="CK452"/>
      <c r="CL452"/>
    </row>
    <row r="453" spans="1:90" ht="15" customHeight="1">
      <c r="A453" s="93"/>
      <c r="B453" s="24"/>
      <c r="C453" s="94" t="s">
        <v>135</v>
      </c>
      <c r="D453" s="243" t="str">
        <f t="shared" si="57"/>
        <v/>
      </c>
      <c r="E453" s="243"/>
      <c r="F453" s="243"/>
      <c r="G453" s="243"/>
      <c r="H453" s="243"/>
      <c r="I453" s="243"/>
      <c r="J453" s="243"/>
      <c r="K453" s="243"/>
      <c r="L453" s="243"/>
      <c r="M453" s="243"/>
      <c r="N453" s="243"/>
      <c r="O453" s="137"/>
      <c r="P453" s="137"/>
      <c r="Q453" s="137"/>
      <c r="R453" s="137"/>
      <c r="S453" s="137"/>
      <c r="T453" s="137"/>
      <c r="U453" s="137"/>
      <c r="V453" s="137"/>
      <c r="W453" s="137"/>
      <c r="X453" s="137"/>
      <c r="Y453" s="137"/>
      <c r="Z453" s="137"/>
      <c r="AA453" s="137"/>
      <c r="AB453" s="137"/>
      <c r="AC453" s="137"/>
      <c r="AD453" s="137"/>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c r="BY453"/>
      <c r="BZ453"/>
      <c r="CA453"/>
      <c r="CB453"/>
      <c r="CC453"/>
      <c r="CD453"/>
      <c r="CE453"/>
      <c r="CF453"/>
      <c r="CG453"/>
      <c r="CH453"/>
      <c r="CI453"/>
      <c r="CJ453"/>
      <c r="CK453"/>
      <c r="CL453"/>
    </row>
    <row r="454" spans="1:90" ht="15" customHeight="1">
      <c r="A454" s="93"/>
      <c r="B454" s="24"/>
      <c r="C454" s="94" t="s">
        <v>136</v>
      </c>
      <c r="D454" s="243" t="str">
        <f t="shared" ref="D454:D517" si="58">+IF(D131="","",D131)</f>
        <v/>
      </c>
      <c r="E454" s="243"/>
      <c r="F454" s="243"/>
      <c r="G454" s="243"/>
      <c r="H454" s="243"/>
      <c r="I454" s="243"/>
      <c r="J454" s="243"/>
      <c r="K454" s="243"/>
      <c r="L454" s="243"/>
      <c r="M454" s="243"/>
      <c r="N454" s="243"/>
      <c r="O454" s="137"/>
      <c r="P454" s="137"/>
      <c r="Q454" s="137"/>
      <c r="R454" s="137"/>
      <c r="S454" s="137"/>
      <c r="T454" s="137"/>
      <c r="U454" s="137"/>
      <c r="V454" s="137"/>
      <c r="W454" s="137"/>
      <c r="X454" s="137"/>
      <c r="Y454" s="137"/>
      <c r="Z454" s="137"/>
      <c r="AA454" s="137"/>
      <c r="AB454" s="137"/>
      <c r="AC454" s="137"/>
      <c r="AD454" s="137"/>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c r="BY454"/>
      <c r="BZ454"/>
      <c r="CA454"/>
      <c r="CB454"/>
      <c r="CC454"/>
      <c r="CD454"/>
      <c r="CE454"/>
      <c r="CF454"/>
      <c r="CG454"/>
      <c r="CH454"/>
      <c r="CI454"/>
      <c r="CJ454"/>
      <c r="CK454"/>
      <c r="CL454"/>
    </row>
    <row r="455" spans="1:90" ht="15" customHeight="1">
      <c r="A455" s="93"/>
      <c r="B455" s="24"/>
      <c r="C455" s="94" t="s">
        <v>137</v>
      </c>
      <c r="D455" s="243" t="str">
        <f t="shared" si="58"/>
        <v/>
      </c>
      <c r="E455" s="243"/>
      <c r="F455" s="243"/>
      <c r="G455" s="243"/>
      <c r="H455" s="243"/>
      <c r="I455" s="243"/>
      <c r="J455" s="243"/>
      <c r="K455" s="243"/>
      <c r="L455" s="243"/>
      <c r="M455" s="243"/>
      <c r="N455" s="243"/>
      <c r="O455" s="137"/>
      <c r="P455" s="137"/>
      <c r="Q455" s="137"/>
      <c r="R455" s="137"/>
      <c r="S455" s="137"/>
      <c r="T455" s="137"/>
      <c r="U455" s="137"/>
      <c r="V455" s="137"/>
      <c r="W455" s="137"/>
      <c r="X455" s="137"/>
      <c r="Y455" s="137"/>
      <c r="Z455" s="137"/>
      <c r="AA455" s="137"/>
      <c r="AB455" s="137"/>
      <c r="AC455" s="137"/>
      <c r="AD455" s="137"/>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c r="BY455"/>
      <c r="BZ455"/>
      <c r="CA455"/>
      <c r="CB455"/>
      <c r="CC455"/>
      <c r="CD455"/>
      <c r="CE455"/>
      <c r="CF455"/>
      <c r="CG455"/>
      <c r="CH455"/>
      <c r="CI455"/>
      <c r="CJ455"/>
      <c r="CK455"/>
      <c r="CL455"/>
    </row>
    <row r="456" spans="1:90" ht="15" customHeight="1">
      <c r="A456" s="93"/>
      <c r="B456" s="24"/>
      <c r="C456" s="94" t="s">
        <v>138</v>
      </c>
      <c r="D456" s="243" t="str">
        <f t="shared" si="58"/>
        <v/>
      </c>
      <c r="E456" s="243"/>
      <c r="F456" s="243"/>
      <c r="G456" s="243"/>
      <c r="H456" s="243"/>
      <c r="I456" s="243"/>
      <c r="J456" s="243"/>
      <c r="K456" s="243"/>
      <c r="L456" s="243"/>
      <c r="M456" s="243"/>
      <c r="N456" s="243"/>
      <c r="O456" s="137"/>
      <c r="P456" s="137"/>
      <c r="Q456" s="137"/>
      <c r="R456" s="137"/>
      <c r="S456" s="137"/>
      <c r="T456" s="137"/>
      <c r="U456" s="137"/>
      <c r="V456" s="137"/>
      <c r="W456" s="137"/>
      <c r="X456" s="137"/>
      <c r="Y456" s="137"/>
      <c r="Z456" s="137"/>
      <c r="AA456" s="137"/>
      <c r="AB456" s="137"/>
      <c r="AC456" s="137"/>
      <c r="AD456" s="137"/>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c r="BY456"/>
      <c r="BZ456"/>
      <c r="CA456"/>
      <c r="CB456"/>
      <c r="CC456"/>
      <c r="CD456"/>
      <c r="CE456"/>
      <c r="CF456"/>
      <c r="CG456"/>
      <c r="CH456"/>
      <c r="CI456"/>
      <c r="CJ456"/>
      <c r="CK456"/>
      <c r="CL456"/>
    </row>
    <row r="457" spans="1:90" ht="15" customHeight="1">
      <c r="A457" s="93"/>
      <c r="B457" s="24"/>
      <c r="C457" s="94" t="s">
        <v>139</v>
      </c>
      <c r="D457" s="243" t="str">
        <f t="shared" si="58"/>
        <v/>
      </c>
      <c r="E457" s="243"/>
      <c r="F457" s="243"/>
      <c r="G457" s="243"/>
      <c r="H457" s="243"/>
      <c r="I457" s="243"/>
      <c r="J457" s="243"/>
      <c r="K457" s="243"/>
      <c r="L457" s="243"/>
      <c r="M457" s="243"/>
      <c r="N457" s="243"/>
      <c r="O457" s="137"/>
      <c r="P457" s="137"/>
      <c r="Q457" s="137"/>
      <c r="R457" s="137"/>
      <c r="S457" s="137"/>
      <c r="T457" s="137"/>
      <c r="U457" s="137"/>
      <c r="V457" s="137"/>
      <c r="W457" s="137"/>
      <c r="X457" s="137"/>
      <c r="Y457" s="137"/>
      <c r="Z457" s="137"/>
      <c r="AA457" s="137"/>
      <c r="AB457" s="137"/>
      <c r="AC457" s="137"/>
      <c r="AD457" s="13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c r="BY457"/>
      <c r="BZ457"/>
      <c r="CA457"/>
      <c r="CB457"/>
      <c r="CC457"/>
      <c r="CD457"/>
      <c r="CE457"/>
      <c r="CF457"/>
      <c r="CG457"/>
      <c r="CH457"/>
      <c r="CI457"/>
      <c r="CJ457"/>
      <c r="CK457"/>
      <c r="CL457"/>
    </row>
    <row r="458" spans="1:90" ht="15" customHeight="1">
      <c r="A458" s="93"/>
      <c r="B458" s="24"/>
      <c r="C458" s="94" t="s">
        <v>140</v>
      </c>
      <c r="D458" s="243" t="str">
        <f t="shared" si="58"/>
        <v/>
      </c>
      <c r="E458" s="243"/>
      <c r="F458" s="243"/>
      <c r="G458" s="243"/>
      <c r="H458" s="243"/>
      <c r="I458" s="243"/>
      <c r="J458" s="243"/>
      <c r="K458" s="243"/>
      <c r="L458" s="243"/>
      <c r="M458" s="243"/>
      <c r="N458" s="243"/>
      <c r="O458" s="137"/>
      <c r="P458" s="137"/>
      <c r="Q458" s="137"/>
      <c r="R458" s="137"/>
      <c r="S458" s="137"/>
      <c r="T458" s="137"/>
      <c r="U458" s="137"/>
      <c r="V458" s="137"/>
      <c r="W458" s="137"/>
      <c r="X458" s="137"/>
      <c r="Y458" s="137"/>
      <c r="Z458" s="137"/>
      <c r="AA458" s="137"/>
      <c r="AB458" s="137"/>
      <c r="AC458" s="137"/>
      <c r="AD458" s="137"/>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c r="CI458"/>
      <c r="CJ458"/>
      <c r="CK458"/>
      <c r="CL458"/>
    </row>
    <row r="459" spans="1:90" ht="15" customHeight="1">
      <c r="A459" s="93"/>
      <c r="B459" s="24"/>
      <c r="C459" s="94" t="s">
        <v>141</v>
      </c>
      <c r="D459" s="243" t="str">
        <f t="shared" si="58"/>
        <v/>
      </c>
      <c r="E459" s="243"/>
      <c r="F459" s="243"/>
      <c r="G459" s="243"/>
      <c r="H459" s="243"/>
      <c r="I459" s="243"/>
      <c r="J459" s="243"/>
      <c r="K459" s="243"/>
      <c r="L459" s="243"/>
      <c r="M459" s="243"/>
      <c r="N459" s="243"/>
      <c r="O459" s="137"/>
      <c r="P459" s="137"/>
      <c r="Q459" s="137"/>
      <c r="R459" s="137"/>
      <c r="S459" s="137"/>
      <c r="T459" s="137"/>
      <c r="U459" s="137"/>
      <c r="V459" s="137"/>
      <c r="W459" s="137"/>
      <c r="X459" s="137"/>
      <c r="Y459" s="137"/>
      <c r="Z459" s="137"/>
      <c r="AA459" s="137"/>
      <c r="AB459" s="137"/>
      <c r="AC459" s="137"/>
      <c r="AD459" s="137"/>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c r="CI459"/>
      <c r="CJ459"/>
      <c r="CK459"/>
      <c r="CL459"/>
    </row>
    <row r="460" spans="1:90" ht="15" customHeight="1">
      <c r="A460" s="93"/>
      <c r="B460" s="24"/>
      <c r="C460" s="94" t="s">
        <v>142</v>
      </c>
      <c r="D460" s="243" t="str">
        <f t="shared" si="58"/>
        <v/>
      </c>
      <c r="E460" s="243"/>
      <c r="F460" s="243"/>
      <c r="G460" s="243"/>
      <c r="H460" s="243"/>
      <c r="I460" s="243"/>
      <c r="J460" s="243"/>
      <c r="K460" s="243"/>
      <c r="L460" s="243"/>
      <c r="M460" s="243"/>
      <c r="N460" s="243"/>
      <c r="O460" s="137"/>
      <c r="P460" s="137"/>
      <c r="Q460" s="137"/>
      <c r="R460" s="137"/>
      <c r="S460" s="137"/>
      <c r="T460" s="137"/>
      <c r="U460" s="137"/>
      <c r="V460" s="137"/>
      <c r="W460" s="137"/>
      <c r="X460" s="137"/>
      <c r="Y460" s="137"/>
      <c r="Z460" s="137"/>
      <c r="AA460" s="137"/>
      <c r="AB460" s="137"/>
      <c r="AC460" s="137"/>
      <c r="AD460" s="137"/>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c r="BY460"/>
      <c r="BZ460"/>
      <c r="CA460"/>
      <c r="CB460"/>
      <c r="CC460"/>
      <c r="CD460"/>
      <c r="CE460"/>
      <c r="CF460"/>
      <c r="CG460"/>
      <c r="CH460"/>
      <c r="CI460"/>
      <c r="CJ460"/>
      <c r="CK460"/>
      <c r="CL460"/>
    </row>
    <row r="461" spans="1:90" ht="15" customHeight="1">
      <c r="A461" s="93"/>
      <c r="B461" s="24"/>
      <c r="C461" s="94" t="s">
        <v>143</v>
      </c>
      <c r="D461" s="243" t="str">
        <f t="shared" si="58"/>
        <v/>
      </c>
      <c r="E461" s="243"/>
      <c r="F461" s="243"/>
      <c r="G461" s="243"/>
      <c r="H461" s="243"/>
      <c r="I461" s="243"/>
      <c r="J461" s="243"/>
      <c r="K461" s="243"/>
      <c r="L461" s="243"/>
      <c r="M461" s="243"/>
      <c r="N461" s="243"/>
      <c r="O461" s="137"/>
      <c r="P461" s="137"/>
      <c r="Q461" s="137"/>
      <c r="R461" s="137"/>
      <c r="S461" s="137"/>
      <c r="T461" s="137"/>
      <c r="U461" s="137"/>
      <c r="V461" s="137"/>
      <c r="W461" s="137"/>
      <c r="X461" s="137"/>
      <c r="Y461" s="137"/>
      <c r="Z461" s="137"/>
      <c r="AA461" s="137"/>
      <c r="AB461" s="137"/>
      <c r="AC461" s="137"/>
      <c r="AD461" s="137"/>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c r="BY461"/>
      <c r="BZ461"/>
      <c r="CA461"/>
      <c r="CB461"/>
      <c r="CC461"/>
      <c r="CD461"/>
      <c r="CE461"/>
      <c r="CF461"/>
      <c r="CG461"/>
      <c r="CH461"/>
      <c r="CI461"/>
      <c r="CJ461"/>
      <c r="CK461"/>
      <c r="CL461"/>
    </row>
    <row r="462" spans="1:90" ht="15" customHeight="1">
      <c r="A462" s="93"/>
      <c r="B462" s="24"/>
      <c r="C462" s="94" t="s">
        <v>144</v>
      </c>
      <c r="D462" s="243" t="str">
        <f t="shared" si="58"/>
        <v/>
      </c>
      <c r="E462" s="243"/>
      <c r="F462" s="243"/>
      <c r="G462" s="243"/>
      <c r="H462" s="243"/>
      <c r="I462" s="243"/>
      <c r="J462" s="243"/>
      <c r="K462" s="243"/>
      <c r="L462" s="243"/>
      <c r="M462" s="243"/>
      <c r="N462" s="243"/>
      <c r="O462" s="137"/>
      <c r="P462" s="137"/>
      <c r="Q462" s="137"/>
      <c r="R462" s="137"/>
      <c r="S462" s="137"/>
      <c r="T462" s="137"/>
      <c r="U462" s="137"/>
      <c r="V462" s="137"/>
      <c r="W462" s="137"/>
      <c r="X462" s="137"/>
      <c r="Y462" s="137"/>
      <c r="Z462" s="137"/>
      <c r="AA462" s="137"/>
      <c r="AB462" s="137"/>
      <c r="AC462" s="137"/>
      <c r="AD462" s="137"/>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c r="BY462"/>
      <c r="BZ462"/>
      <c r="CA462"/>
      <c r="CB462"/>
      <c r="CC462"/>
      <c r="CD462"/>
      <c r="CE462"/>
      <c r="CF462"/>
      <c r="CG462"/>
      <c r="CH462"/>
      <c r="CI462"/>
      <c r="CJ462"/>
      <c r="CK462"/>
      <c r="CL462"/>
    </row>
    <row r="463" spans="1:90" ht="15" customHeight="1">
      <c r="A463" s="93"/>
      <c r="B463" s="24"/>
      <c r="C463" s="94" t="s">
        <v>145</v>
      </c>
      <c r="D463" s="243" t="str">
        <f t="shared" si="58"/>
        <v/>
      </c>
      <c r="E463" s="243"/>
      <c r="F463" s="243"/>
      <c r="G463" s="243"/>
      <c r="H463" s="243"/>
      <c r="I463" s="243"/>
      <c r="J463" s="243"/>
      <c r="K463" s="243"/>
      <c r="L463" s="243"/>
      <c r="M463" s="243"/>
      <c r="N463" s="243"/>
      <c r="O463" s="137"/>
      <c r="P463" s="137"/>
      <c r="Q463" s="137"/>
      <c r="R463" s="137"/>
      <c r="S463" s="137"/>
      <c r="T463" s="137"/>
      <c r="U463" s="137"/>
      <c r="V463" s="137"/>
      <c r="W463" s="137"/>
      <c r="X463" s="137"/>
      <c r="Y463" s="137"/>
      <c r="Z463" s="137"/>
      <c r="AA463" s="137"/>
      <c r="AB463" s="137"/>
      <c r="AC463" s="137"/>
      <c r="AD463" s="137"/>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c r="BY463"/>
      <c r="BZ463"/>
      <c r="CA463"/>
      <c r="CB463"/>
      <c r="CC463"/>
      <c r="CD463"/>
      <c r="CE463"/>
      <c r="CF463"/>
      <c r="CG463"/>
      <c r="CH463"/>
      <c r="CI463"/>
      <c r="CJ463"/>
      <c r="CK463"/>
      <c r="CL463"/>
    </row>
    <row r="464" spans="1:90" ht="15" customHeight="1">
      <c r="A464" s="93"/>
      <c r="B464" s="24"/>
      <c r="C464" s="94" t="s">
        <v>146</v>
      </c>
      <c r="D464" s="243" t="str">
        <f t="shared" si="58"/>
        <v/>
      </c>
      <c r="E464" s="243"/>
      <c r="F464" s="243"/>
      <c r="G464" s="243"/>
      <c r="H464" s="243"/>
      <c r="I464" s="243"/>
      <c r="J464" s="243"/>
      <c r="K464" s="243"/>
      <c r="L464" s="243"/>
      <c r="M464" s="243"/>
      <c r="N464" s="243"/>
      <c r="O464" s="137"/>
      <c r="P464" s="137"/>
      <c r="Q464" s="137"/>
      <c r="R464" s="137"/>
      <c r="S464" s="137"/>
      <c r="T464" s="137"/>
      <c r="U464" s="137"/>
      <c r="V464" s="137"/>
      <c r="W464" s="137"/>
      <c r="X464" s="137"/>
      <c r="Y464" s="137"/>
      <c r="Z464" s="137"/>
      <c r="AA464" s="137"/>
      <c r="AB464" s="137"/>
      <c r="AC464" s="137"/>
      <c r="AD464" s="137"/>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c r="BY464"/>
      <c r="BZ464"/>
      <c r="CA464"/>
      <c r="CB464"/>
      <c r="CC464"/>
      <c r="CD464"/>
      <c r="CE464"/>
      <c r="CF464"/>
      <c r="CG464"/>
      <c r="CH464"/>
      <c r="CI464"/>
      <c r="CJ464"/>
      <c r="CK464"/>
      <c r="CL464"/>
    </row>
    <row r="465" spans="1:90" ht="15" customHeight="1">
      <c r="A465" s="93"/>
      <c r="B465" s="24"/>
      <c r="C465" s="94" t="s">
        <v>147</v>
      </c>
      <c r="D465" s="243" t="str">
        <f t="shared" si="58"/>
        <v/>
      </c>
      <c r="E465" s="243"/>
      <c r="F465" s="243"/>
      <c r="G465" s="243"/>
      <c r="H465" s="243"/>
      <c r="I465" s="243"/>
      <c r="J465" s="243"/>
      <c r="K465" s="243"/>
      <c r="L465" s="243"/>
      <c r="M465" s="243"/>
      <c r="N465" s="243"/>
      <c r="O465" s="137"/>
      <c r="P465" s="137"/>
      <c r="Q465" s="137"/>
      <c r="R465" s="137"/>
      <c r="S465" s="137"/>
      <c r="T465" s="137"/>
      <c r="U465" s="137"/>
      <c r="V465" s="137"/>
      <c r="W465" s="137"/>
      <c r="X465" s="137"/>
      <c r="Y465" s="137"/>
      <c r="Z465" s="137"/>
      <c r="AA465" s="137"/>
      <c r="AB465" s="137"/>
      <c r="AC465" s="137"/>
      <c r="AD465" s="137"/>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c r="BY465"/>
      <c r="BZ465"/>
      <c r="CA465"/>
      <c r="CB465"/>
      <c r="CC465"/>
      <c r="CD465"/>
      <c r="CE465"/>
      <c r="CF465"/>
      <c r="CG465"/>
      <c r="CH465"/>
      <c r="CI465"/>
      <c r="CJ465"/>
      <c r="CK465"/>
      <c r="CL465"/>
    </row>
    <row r="466" spans="1:90" ht="15" customHeight="1">
      <c r="A466" s="93"/>
      <c r="B466" s="24"/>
      <c r="C466" s="94" t="s">
        <v>148</v>
      </c>
      <c r="D466" s="243" t="str">
        <f t="shared" si="58"/>
        <v/>
      </c>
      <c r="E466" s="243"/>
      <c r="F466" s="243"/>
      <c r="G466" s="243"/>
      <c r="H466" s="243"/>
      <c r="I466" s="243"/>
      <c r="J466" s="243"/>
      <c r="K466" s="243"/>
      <c r="L466" s="243"/>
      <c r="M466" s="243"/>
      <c r="N466" s="243"/>
      <c r="O466" s="137"/>
      <c r="P466" s="137"/>
      <c r="Q466" s="137"/>
      <c r="R466" s="137"/>
      <c r="S466" s="137"/>
      <c r="T466" s="137"/>
      <c r="U466" s="137"/>
      <c r="V466" s="137"/>
      <c r="W466" s="137"/>
      <c r="X466" s="137"/>
      <c r="Y466" s="137"/>
      <c r="Z466" s="137"/>
      <c r="AA466" s="137"/>
      <c r="AB466" s="137"/>
      <c r="AC466" s="137"/>
      <c r="AD466" s="137"/>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c r="BY466"/>
      <c r="BZ466"/>
      <c r="CA466"/>
      <c r="CB466"/>
      <c r="CC466"/>
      <c r="CD466"/>
      <c r="CE466"/>
      <c r="CF466"/>
      <c r="CG466"/>
      <c r="CH466"/>
      <c r="CI466"/>
      <c r="CJ466"/>
      <c r="CK466"/>
      <c r="CL466"/>
    </row>
    <row r="467" spans="1:90" ht="15" customHeight="1">
      <c r="A467" s="93"/>
      <c r="B467" s="24"/>
      <c r="C467" s="94" t="s">
        <v>149</v>
      </c>
      <c r="D467" s="243" t="str">
        <f t="shared" si="58"/>
        <v/>
      </c>
      <c r="E467" s="243"/>
      <c r="F467" s="243"/>
      <c r="G467" s="243"/>
      <c r="H467" s="243"/>
      <c r="I467" s="243"/>
      <c r="J467" s="243"/>
      <c r="K467" s="243"/>
      <c r="L467" s="243"/>
      <c r="M467" s="243"/>
      <c r="N467" s="243"/>
      <c r="O467" s="137"/>
      <c r="P467" s="137"/>
      <c r="Q467" s="137"/>
      <c r="R467" s="137"/>
      <c r="S467" s="137"/>
      <c r="T467" s="137"/>
      <c r="U467" s="137"/>
      <c r="V467" s="137"/>
      <c r="W467" s="137"/>
      <c r="X467" s="137"/>
      <c r="Y467" s="137"/>
      <c r="Z467" s="137"/>
      <c r="AA467" s="137"/>
      <c r="AB467" s="137"/>
      <c r="AC467" s="137"/>
      <c r="AD467" s="13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c r="BY467"/>
      <c r="BZ467"/>
      <c r="CA467"/>
      <c r="CB467"/>
      <c r="CC467"/>
      <c r="CD467"/>
      <c r="CE467"/>
      <c r="CF467"/>
      <c r="CG467"/>
      <c r="CH467"/>
      <c r="CI467"/>
      <c r="CJ467"/>
      <c r="CK467"/>
      <c r="CL467"/>
    </row>
    <row r="468" spans="1:90" ht="15" customHeight="1">
      <c r="A468" s="93"/>
      <c r="B468" s="24"/>
      <c r="C468" s="94" t="s">
        <v>150</v>
      </c>
      <c r="D468" s="243" t="str">
        <f t="shared" si="58"/>
        <v/>
      </c>
      <c r="E468" s="243"/>
      <c r="F468" s="243"/>
      <c r="G468" s="243"/>
      <c r="H468" s="243"/>
      <c r="I468" s="243"/>
      <c r="J468" s="243"/>
      <c r="K468" s="243"/>
      <c r="L468" s="243"/>
      <c r="M468" s="243"/>
      <c r="N468" s="243"/>
      <c r="O468" s="137"/>
      <c r="P468" s="137"/>
      <c r="Q468" s="137"/>
      <c r="R468" s="137"/>
      <c r="S468" s="137"/>
      <c r="T468" s="137"/>
      <c r="U468" s="137"/>
      <c r="V468" s="137"/>
      <c r="W468" s="137"/>
      <c r="X468" s="137"/>
      <c r="Y468" s="137"/>
      <c r="Z468" s="137"/>
      <c r="AA468" s="137"/>
      <c r="AB468" s="137"/>
      <c r="AC468" s="137"/>
      <c r="AD468" s="137"/>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c r="BY468"/>
      <c r="BZ468"/>
      <c r="CA468"/>
      <c r="CB468"/>
      <c r="CC468"/>
      <c r="CD468"/>
      <c r="CE468"/>
      <c r="CF468"/>
      <c r="CG468"/>
      <c r="CH468"/>
      <c r="CI468"/>
      <c r="CJ468"/>
      <c r="CK468"/>
      <c r="CL468"/>
    </row>
    <row r="469" spans="1:90" ht="15" customHeight="1">
      <c r="A469" s="93"/>
      <c r="B469" s="24"/>
      <c r="C469" s="94" t="s">
        <v>151</v>
      </c>
      <c r="D469" s="243" t="str">
        <f t="shared" si="58"/>
        <v/>
      </c>
      <c r="E469" s="243"/>
      <c r="F469" s="243"/>
      <c r="G469" s="243"/>
      <c r="H469" s="243"/>
      <c r="I469" s="243"/>
      <c r="J469" s="243"/>
      <c r="K469" s="243"/>
      <c r="L469" s="243"/>
      <c r="M469" s="243"/>
      <c r="N469" s="243"/>
      <c r="O469" s="137"/>
      <c r="P469" s="137"/>
      <c r="Q469" s="137"/>
      <c r="R469" s="137"/>
      <c r="S469" s="137"/>
      <c r="T469" s="137"/>
      <c r="U469" s="137"/>
      <c r="V469" s="137"/>
      <c r="W469" s="137"/>
      <c r="X469" s="137"/>
      <c r="Y469" s="137"/>
      <c r="Z469" s="137"/>
      <c r="AA469" s="137"/>
      <c r="AB469" s="137"/>
      <c r="AC469" s="137"/>
      <c r="AD469" s="137"/>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c r="BY469"/>
      <c r="BZ469"/>
      <c r="CA469"/>
      <c r="CB469"/>
      <c r="CC469"/>
      <c r="CD469"/>
      <c r="CE469"/>
      <c r="CF469"/>
      <c r="CG469"/>
      <c r="CH469"/>
      <c r="CI469"/>
      <c r="CJ469"/>
      <c r="CK469"/>
      <c r="CL469"/>
    </row>
    <row r="470" spans="1:90" ht="15" customHeight="1">
      <c r="A470" s="93"/>
      <c r="B470" s="24"/>
      <c r="C470" s="94" t="s">
        <v>152</v>
      </c>
      <c r="D470" s="243" t="str">
        <f t="shared" si="58"/>
        <v/>
      </c>
      <c r="E470" s="243"/>
      <c r="F470" s="243"/>
      <c r="G470" s="243"/>
      <c r="H470" s="243"/>
      <c r="I470" s="243"/>
      <c r="J470" s="243"/>
      <c r="K470" s="243"/>
      <c r="L470" s="243"/>
      <c r="M470" s="243"/>
      <c r="N470" s="243"/>
      <c r="O470" s="137"/>
      <c r="P470" s="137"/>
      <c r="Q470" s="137"/>
      <c r="R470" s="137"/>
      <c r="S470" s="137"/>
      <c r="T470" s="137"/>
      <c r="U470" s="137"/>
      <c r="V470" s="137"/>
      <c r="W470" s="137"/>
      <c r="X470" s="137"/>
      <c r="Y470" s="137"/>
      <c r="Z470" s="137"/>
      <c r="AA470" s="137"/>
      <c r="AB470" s="137"/>
      <c r="AC470" s="137"/>
      <c r="AD470" s="137"/>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c r="BY470"/>
      <c r="BZ470"/>
      <c r="CA470"/>
      <c r="CB470"/>
      <c r="CC470"/>
      <c r="CD470"/>
      <c r="CE470"/>
      <c r="CF470"/>
      <c r="CG470"/>
      <c r="CH470"/>
      <c r="CI470"/>
      <c r="CJ470"/>
      <c r="CK470"/>
      <c r="CL470"/>
    </row>
    <row r="471" spans="1:90" ht="15" customHeight="1">
      <c r="A471" s="93"/>
      <c r="B471" s="24"/>
      <c r="C471" s="94" t="s">
        <v>153</v>
      </c>
      <c r="D471" s="243" t="str">
        <f t="shared" si="58"/>
        <v/>
      </c>
      <c r="E471" s="243"/>
      <c r="F471" s="243"/>
      <c r="G471" s="243"/>
      <c r="H471" s="243"/>
      <c r="I471" s="243"/>
      <c r="J471" s="243"/>
      <c r="K471" s="243"/>
      <c r="L471" s="243"/>
      <c r="M471" s="243"/>
      <c r="N471" s="243"/>
      <c r="O471" s="137"/>
      <c r="P471" s="137"/>
      <c r="Q471" s="137"/>
      <c r="R471" s="137"/>
      <c r="S471" s="137"/>
      <c r="T471" s="137"/>
      <c r="U471" s="137"/>
      <c r="V471" s="137"/>
      <c r="W471" s="137"/>
      <c r="X471" s="137"/>
      <c r="Y471" s="137"/>
      <c r="Z471" s="137"/>
      <c r="AA471" s="137"/>
      <c r="AB471" s="137"/>
      <c r="AC471" s="137"/>
      <c r="AD471" s="137"/>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c r="BY471"/>
      <c r="BZ471"/>
      <c r="CA471"/>
      <c r="CB471"/>
      <c r="CC471"/>
      <c r="CD471"/>
      <c r="CE471"/>
      <c r="CF471"/>
      <c r="CG471"/>
      <c r="CH471"/>
      <c r="CI471"/>
      <c r="CJ471"/>
      <c r="CK471"/>
      <c r="CL471"/>
    </row>
    <row r="472" spans="1:90" ht="15" customHeight="1">
      <c r="A472" s="93"/>
      <c r="B472" s="24"/>
      <c r="C472" s="94" t="s">
        <v>154</v>
      </c>
      <c r="D472" s="243" t="str">
        <f t="shared" si="58"/>
        <v/>
      </c>
      <c r="E472" s="243"/>
      <c r="F472" s="243"/>
      <c r="G472" s="243"/>
      <c r="H472" s="243"/>
      <c r="I472" s="243"/>
      <c r="J472" s="243"/>
      <c r="K472" s="243"/>
      <c r="L472" s="243"/>
      <c r="M472" s="243"/>
      <c r="N472" s="243"/>
      <c r="O472" s="137"/>
      <c r="P472" s="137"/>
      <c r="Q472" s="137"/>
      <c r="R472" s="137"/>
      <c r="S472" s="137"/>
      <c r="T472" s="137"/>
      <c r="U472" s="137"/>
      <c r="V472" s="137"/>
      <c r="W472" s="137"/>
      <c r="X472" s="137"/>
      <c r="Y472" s="137"/>
      <c r="Z472" s="137"/>
      <c r="AA472" s="137"/>
      <c r="AB472" s="137"/>
      <c r="AC472" s="137"/>
      <c r="AD472" s="137"/>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c r="BY472"/>
      <c r="BZ472"/>
      <c r="CA472"/>
      <c r="CB472"/>
      <c r="CC472"/>
      <c r="CD472"/>
      <c r="CE472"/>
      <c r="CF472"/>
      <c r="CG472"/>
      <c r="CH472"/>
      <c r="CI472"/>
      <c r="CJ472"/>
      <c r="CK472"/>
      <c r="CL472"/>
    </row>
    <row r="473" spans="1:90" ht="15" customHeight="1">
      <c r="A473" s="93"/>
      <c r="B473" s="24"/>
      <c r="C473" s="94" t="s">
        <v>155</v>
      </c>
      <c r="D473" s="243" t="str">
        <f t="shared" si="58"/>
        <v/>
      </c>
      <c r="E473" s="243"/>
      <c r="F473" s="243"/>
      <c r="G473" s="243"/>
      <c r="H473" s="243"/>
      <c r="I473" s="243"/>
      <c r="J473" s="243"/>
      <c r="K473" s="243"/>
      <c r="L473" s="243"/>
      <c r="M473" s="243"/>
      <c r="N473" s="243"/>
      <c r="O473" s="137"/>
      <c r="P473" s="137"/>
      <c r="Q473" s="137"/>
      <c r="R473" s="137"/>
      <c r="S473" s="137"/>
      <c r="T473" s="137"/>
      <c r="U473" s="137"/>
      <c r="V473" s="137"/>
      <c r="W473" s="137"/>
      <c r="X473" s="137"/>
      <c r="Y473" s="137"/>
      <c r="Z473" s="137"/>
      <c r="AA473" s="137"/>
      <c r="AB473" s="137"/>
      <c r="AC473" s="137"/>
      <c r="AD473" s="137"/>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c r="BY473"/>
      <c r="BZ473"/>
      <c r="CA473"/>
      <c r="CB473"/>
      <c r="CC473"/>
      <c r="CD473"/>
      <c r="CE473"/>
      <c r="CF473"/>
      <c r="CG473"/>
      <c r="CH473"/>
      <c r="CI473"/>
      <c r="CJ473"/>
      <c r="CK473"/>
      <c r="CL473"/>
    </row>
    <row r="474" spans="1:90" ht="15" customHeight="1">
      <c r="A474" s="93"/>
      <c r="B474" s="24"/>
      <c r="C474" s="94" t="s">
        <v>156</v>
      </c>
      <c r="D474" s="243" t="str">
        <f t="shared" si="58"/>
        <v/>
      </c>
      <c r="E474" s="243"/>
      <c r="F474" s="243"/>
      <c r="G474" s="243"/>
      <c r="H474" s="243"/>
      <c r="I474" s="243"/>
      <c r="J474" s="243"/>
      <c r="K474" s="243"/>
      <c r="L474" s="243"/>
      <c r="M474" s="243"/>
      <c r="N474" s="243"/>
      <c r="O474" s="137"/>
      <c r="P474" s="137"/>
      <c r="Q474" s="137"/>
      <c r="R474" s="137"/>
      <c r="S474" s="137"/>
      <c r="T474" s="137"/>
      <c r="U474" s="137"/>
      <c r="V474" s="137"/>
      <c r="W474" s="137"/>
      <c r="X474" s="137"/>
      <c r="Y474" s="137"/>
      <c r="Z474" s="137"/>
      <c r="AA474" s="137"/>
      <c r="AB474" s="137"/>
      <c r="AC474" s="137"/>
      <c r="AD474" s="137"/>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c r="BY474"/>
      <c r="BZ474"/>
      <c r="CA474"/>
      <c r="CB474"/>
      <c r="CC474"/>
      <c r="CD474"/>
      <c r="CE474"/>
      <c r="CF474"/>
      <c r="CG474"/>
      <c r="CH474"/>
      <c r="CI474"/>
      <c r="CJ474"/>
      <c r="CK474"/>
      <c r="CL474"/>
    </row>
    <row r="475" spans="1:90" ht="15" customHeight="1">
      <c r="A475" s="93"/>
      <c r="B475" s="24"/>
      <c r="C475" s="94" t="s">
        <v>157</v>
      </c>
      <c r="D475" s="243" t="str">
        <f t="shared" si="58"/>
        <v/>
      </c>
      <c r="E475" s="243"/>
      <c r="F475" s="243"/>
      <c r="G475" s="243"/>
      <c r="H475" s="243"/>
      <c r="I475" s="243"/>
      <c r="J475" s="243"/>
      <c r="K475" s="243"/>
      <c r="L475" s="243"/>
      <c r="M475" s="243"/>
      <c r="N475" s="243"/>
      <c r="O475" s="137"/>
      <c r="P475" s="137"/>
      <c r="Q475" s="137"/>
      <c r="R475" s="137"/>
      <c r="S475" s="137"/>
      <c r="T475" s="137"/>
      <c r="U475" s="137"/>
      <c r="V475" s="137"/>
      <c r="W475" s="137"/>
      <c r="X475" s="137"/>
      <c r="Y475" s="137"/>
      <c r="Z475" s="137"/>
      <c r="AA475" s="137"/>
      <c r="AB475" s="137"/>
      <c r="AC475" s="137"/>
      <c r="AD475" s="137"/>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c r="BY475"/>
      <c r="BZ475"/>
      <c r="CA475"/>
      <c r="CB475"/>
      <c r="CC475"/>
      <c r="CD475"/>
      <c r="CE475"/>
      <c r="CF475"/>
      <c r="CG475"/>
      <c r="CH475"/>
      <c r="CI475"/>
      <c r="CJ475"/>
      <c r="CK475"/>
      <c r="CL475"/>
    </row>
    <row r="476" spans="1:90" ht="15" customHeight="1">
      <c r="A476" s="93"/>
      <c r="B476" s="24"/>
      <c r="C476" s="94" t="s">
        <v>158</v>
      </c>
      <c r="D476" s="243" t="str">
        <f t="shared" si="58"/>
        <v/>
      </c>
      <c r="E476" s="243"/>
      <c r="F476" s="243"/>
      <c r="G476" s="243"/>
      <c r="H476" s="243"/>
      <c r="I476" s="243"/>
      <c r="J476" s="243"/>
      <c r="K476" s="243"/>
      <c r="L476" s="243"/>
      <c r="M476" s="243"/>
      <c r="N476" s="243"/>
      <c r="O476" s="137"/>
      <c r="P476" s="137"/>
      <c r="Q476" s="137"/>
      <c r="R476" s="137"/>
      <c r="S476" s="137"/>
      <c r="T476" s="137"/>
      <c r="U476" s="137"/>
      <c r="V476" s="137"/>
      <c r="W476" s="137"/>
      <c r="X476" s="137"/>
      <c r="Y476" s="137"/>
      <c r="Z476" s="137"/>
      <c r="AA476" s="137"/>
      <c r="AB476" s="137"/>
      <c r="AC476" s="137"/>
      <c r="AD476" s="137"/>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c r="BY476"/>
      <c r="BZ476"/>
      <c r="CA476"/>
      <c r="CB476"/>
      <c r="CC476"/>
      <c r="CD476"/>
      <c r="CE476"/>
      <c r="CF476"/>
      <c r="CG476"/>
      <c r="CH476"/>
      <c r="CI476"/>
      <c r="CJ476"/>
      <c r="CK476"/>
      <c r="CL476"/>
    </row>
    <row r="477" spans="1:90" ht="15" customHeight="1">
      <c r="A477" s="93"/>
      <c r="B477" s="24"/>
      <c r="C477" s="94" t="s">
        <v>159</v>
      </c>
      <c r="D477" s="243" t="str">
        <f t="shared" si="58"/>
        <v/>
      </c>
      <c r="E477" s="243"/>
      <c r="F477" s="243"/>
      <c r="G477" s="243"/>
      <c r="H477" s="243"/>
      <c r="I477" s="243"/>
      <c r="J477" s="243"/>
      <c r="K477" s="243"/>
      <c r="L477" s="243"/>
      <c r="M477" s="243"/>
      <c r="N477" s="243"/>
      <c r="O477" s="137"/>
      <c r="P477" s="137"/>
      <c r="Q477" s="137"/>
      <c r="R477" s="137"/>
      <c r="S477" s="137"/>
      <c r="T477" s="137"/>
      <c r="U477" s="137"/>
      <c r="V477" s="137"/>
      <c r="W477" s="137"/>
      <c r="X477" s="137"/>
      <c r="Y477" s="137"/>
      <c r="Z477" s="137"/>
      <c r="AA477" s="137"/>
      <c r="AB477" s="137"/>
      <c r="AC477" s="137"/>
      <c r="AD477" s="13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c r="BY477"/>
      <c r="BZ477"/>
      <c r="CA477"/>
      <c r="CB477"/>
      <c r="CC477"/>
      <c r="CD477"/>
      <c r="CE477"/>
      <c r="CF477"/>
      <c r="CG477"/>
      <c r="CH477"/>
      <c r="CI477"/>
      <c r="CJ477"/>
      <c r="CK477"/>
      <c r="CL477"/>
    </row>
    <row r="478" spans="1:90" ht="15" customHeight="1">
      <c r="A478" s="93"/>
      <c r="B478" s="24"/>
      <c r="C478" s="94" t="s">
        <v>160</v>
      </c>
      <c r="D478" s="243" t="str">
        <f t="shared" si="58"/>
        <v/>
      </c>
      <c r="E478" s="243"/>
      <c r="F478" s="243"/>
      <c r="G478" s="243"/>
      <c r="H478" s="243"/>
      <c r="I478" s="243"/>
      <c r="J478" s="243"/>
      <c r="K478" s="243"/>
      <c r="L478" s="243"/>
      <c r="M478" s="243"/>
      <c r="N478" s="243"/>
      <c r="O478" s="137"/>
      <c r="P478" s="137"/>
      <c r="Q478" s="137"/>
      <c r="R478" s="137"/>
      <c r="S478" s="137"/>
      <c r="T478" s="137"/>
      <c r="U478" s="137"/>
      <c r="V478" s="137"/>
      <c r="W478" s="137"/>
      <c r="X478" s="137"/>
      <c r="Y478" s="137"/>
      <c r="Z478" s="137"/>
      <c r="AA478" s="137"/>
      <c r="AB478" s="137"/>
      <c r="AC478" s="137"/>
      <c r="AD478" s="137"/>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c r="BY478"/>
      <c r="BZ478"/>
      <c r="CA478"/>
      <c r="CB478"/>
      <c r="CC478"/>
      <c r="CD478"/>
      <c r="CE478"/>
      <c r="CF478"/>
      <c r="CG478"/>
      <c r="CH478"/>
      <c r="CI478"/>
      <c r="CJ478"/>
      <c r="CK478"/>
      <c r="CL478"/>
    </row>
    <row r="479" spans="1:90" ht="15" customHeight="1">
      <c r="A479" s="93"/>
      <c r="B479" s="24"/>
      <c r="C479" s="94" t="s">
        <v>161</v>
      </c>
      <c r="D479" s="243" t="str">
        <f t="shared" si="58"/>
        <v/>
      </c>
      <c r="E479" s="243"/>
      <c r="F479" s="243"/>
      <c r="G479" s="243"/>
      <c r="H479" s="243"/>
      <c r="I479" s="243"/>
      <c r="J479" s="243"/>
      <c r="K479" s="243"/>
      <c r="L479" s="243"/>
      <c r="M479" s="243"/>
      <c r="N479" s="243"/>
      <c r="O479" s="137"/>
      <c r="P479" s="137"/>
      <c r="Q479" s="137"/>
      <c r="R479" s="137"/>
      <c r="S479" s="137"/>
      <c r="T479" s="137"/>
      <c r="U479" s="137"/>
      <c r="V479" s="137"/>
      <c r="W479" s="137"/>
      <c r="X479" s="137"/>
      <c r="Y479" s="137"/>
      <c r="Z479" s="137"/>
      <c r="AA479" s="137"/>
      <c r="AB479" s="137"/>
      <c r="AC479" s="137"/>
      <c r="AD479" s="137"/>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c r="BY479"/>
      <c r="BZ479"/>
      <c r="CA479"/>
      <c r="CB479"/>
      <c r="CC479"/>
      <c r="CD479"/>
      <c r="CE479"/>
      <c r="CF479"/>
      <c r="CG479"/>
      <c r="CH479"/>
      <c r="CI479"/>
      <c r="CJ479"/>
      <c r="CK479"/>
      <c r="CL479"/>
    </row>
    <row r="480" spans="1:90" ht="15" customHeight="1">
      <c r="A480" s="93"/>
      <c r="B480" s="24"/>
      <c r="C480" s="94" t="s">
        <v>162</v>
      </c>
      <c r="D480" s="243" t="str">
        <f t="shared" si="58"/>
        <v/>
      </c>
      <c r="E480" s="243"/>
      <c r="F480" s="243"/>
      <c r="G480" s="243"/>
      <c r="H480" s="243"/>
      <c r="I480" s="243"/>
      <c r="J480" s="243"/>
      <c r="K480" s="243"/>
      <c r="L480" s="243"/>
      <c r="M480" s="243"/>
      <c r="N480" s="243"/>
      <c r="O480" s="137"/>
      <c r="P480" s="137"/>
      <c r="Q480" s="137"/>
      <c r="R480" s="137"/>
      <c r="S480" s="137"/>
      <c r="T480" s="137"/>
      <c r="U480" s="137"/>
      <c r="V480" s="137"/>
      <c r="W480" s="137"/>
      <c r="X480" s="137"/>
      <c r="Y480" s="137"/>
      <c r="Z480" s="137"/>
      <c r="AA480" s="137"/>
      <c r="AB480" s="137"/>
      <c r="AC480" s="137"/>
      <c r="AD480" s="137"/>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c r="BY480"/>
      <c r="BZ480"/>
      <c r="CA480"/>
      <c r="CB480"/>
      <c r="CC480"/>
      <c r="CD480"/>
      <c r="CE480"/>
      <c r="CF480"/>
      <c r="CG480"/>
      <c r="CH480"/>
      <c r="CI480"/>
      <c r="CJ480"/>
      <c r="CK480"/>
      <c r="CL480"/>
    </row>
    <row r="481" spans="1:90" ht="15" customHeight="1">
      <c r="A481" s="93"/>
      <c r="B481" s="24"/>
      <c r="C481" s="94" t="s">
        <v>163</v>
      </c>
      <c r="D481" s="243" t="str">
        <f t="shared" si="58"/>
        <v/>
      </c>
      <c r="E481" s="243"/>
      <c r="F481" s="243"/>
      <c r="G481" s="243"/>
      <c r="H481" s="243"/>
      <c r="I481" s="243"/>
      <c r="J481" s="243"/>
      <c r="K481" s="243"/>
      <c r="L481" s="243"/>
      <c r="M481" s="243"/>
      <c r="N481" s="243"/>
      <c r="O481" s="137"/>
      <c r="P481" s="137"/>
      <c r="Q481" s="137"/>
      <c r="R481" s="137"/>
      <c r="S481" s="137"/>
      <c r="T481" s="137"/>
      <c r="U481" s="137"/>
      <c r="V481" s="137"/>
      <c r="W481" s="137"/>
      <c r="X481" s="137"/>
      <c r="Y481" s="137"/>
      <c r="Z481" s="137"/>
      <c r="AA481" s="137"/>
      <c r="AB481" s="137"/>
      <c r="AC481" s="137"/>
      <c r="AD481" s="137"/>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c r="BY481"/>
      <c r="BZ481"/>
      <c r="CA481"/>
      <c r="CB481"/>
      <c r="CC481"/>
      <c r="CD481"/>
      <c r="CE481"/>
      <c r="CF481"/>
      <c r="CG481"/>
      <c r="CH481"/>
      <c r="CI481"/>
      <c r="CJ481"/>
      <c r="CK481"/>
      <c r="CL481"/>
    </row>
    <row r="482" spans="1:90" ht="15" customHeight="1">
      <c r="A482" s="93"/>
      <c r="B482" s="24"/>
      <c r="C482" s="94" t="s">
        <v>164</v>
      </c>
      <c r="D482" s="243" t="str">
        <f t="shared" si="58"/>
        <v/>
      </c>
      <c r="E482" s="243"/>
      <c r="F482" s="243"/>
      <c r="G482" s="243"/>
      <c r="H482" s="243"/>
      <c r="I482" s="243"/>
      <c r="J482" s="243"/>
      <c r="K482" s="243"/>
      <c r="L482" s="243"/>
      <c r="M482" s="243"/>
      <c r="N482" s="243"/>
      <c r="O482" s="137"/>
      <c r="P482" s="137"/>
      <c r="Q482" s="137"/>
      <c r="R482" s="137"/>
      <c r="S482" s="137"/>
      <c r="T482" s="137"/>
      <c r="U482" s="137"/>
      <c r="V482" s="137"/>
      <c r="W482" s="137"/>
      <c r="X482" s="137"/>
      <c r="Y482" s="137"/>
      <c r="Z482" s="137"/>
      <c r="AA482" s="137"/>
      <c r="AB482" s="137"/>
      <c r="AC482" s="137"/>
      <c r="AD482" s="137"/>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c r="BY482"/>
      <c r="BZ482"/>
      <c r="CA482"/>
      <c r="CB482"/>
      <c r="CC482"/>
      <c r="CD482"/>
      <c r="CE482"/>
      <c r="CF482"/>
      <c r="CG482"/>
      <c r="CH482"/>
      <c r="CI482"/>
      <c r="CJ482"/>
      <c r="CK482"/>
      <c r="CL482"/>
    </row>
    <row r="483" spans="1:90" ht="15" customHeight="1">
      <c r="A483" s="93"/>
      <c r="B483" s="24"/>
      <c r="C483" s="94" t="s">
        <v>165</v>
      </c>
      <c r="D483" s="243" t="str">
        <f t="shared" si="58"/>
        <v/>
      </c>
      <c r="E483" s="243"/>
      <c r="F483" s="243"/>
      <c r="G483" s="243"/>
      <c r="H483" s="243"/>
      <c r="I483" s="243"/>
      <c r="J483" s="243"/>
      <c r="K483" s="243"/>
      <c r="L483" s="243"/>
      <c r="M483" s="243"/>
      <c r="N483" s="243"/>
      <c r="O483" s="137"/>
      <c r="P483" s="137"/>
      <c r="Q483" s="137"/>
      <c r="R483" s="137"/>
      <c r="S483" s="137"/>
      <c r="T483" s="137"/>
      <c r="U483" s="137"/>
      <c r="V483" s="137"/>
      <c r="W483" s="137"/>
      <c r="X483" s="137"/>
      <c r="Y483" s="137"/>
      <c r="Z483" s="137"/>
      <c r="AA483" s="137"/>
      <c r="AB483" s="137"/>
      <c r="AC483" s="137"/>
      <c r="AD483" s="137"/>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c r="BY483"/>
      <c r="BZ483"/>
      <c r="CA483"/>
      <c r="CB483"/>
      <c r="CC483"/>
      <c r="CD483"/>
      <c r="CE483"/>
      <c r="CF483"/>
      <c r="CG483"/>
      <c r="CH483"/>
      <c r="CI483"/>
      <c r="CJ483"/>
      <c r="CK483"/>
      <c r="CL483"/>
    </row>
    <row r="484" spans="1:90" ht="15" customHeight="1">
      <c r="A484" s="93"/>
      <c r="B484" s="24"/>
      <c r="C484" s="94" t="s">
        <v>166</v>
      </c>
      <c r="D484" s="243" t="str">
        <f t="shared" si="58"/>
        <v/>
      </c>
      <c r="E484" s="243"/>
      <c r="F484" s="243"/>
      <c r="G484" s="243"/>
      <c r="H484" s="243"/>
      <c r="I484" s="243"/>
      <c r="J484" s="243"/>
      <c r="K484" s="243"/>
      <c r="L484" s="243"/>
      <c r="M484" s="243"/>
      <c r="N484" s="243"/>
      <c r="O484" s="137"/>
      <c r="P484" s="137"/>
      <c r="Q484" s="137"/>
      <c r="R484" s="137"/>
      <c r="S484" s="137"/>
      <c r="T484" s="137"/>
      <c r="U484" s="137"/>
      <c r="V484" s="137"/>
      <c r="W484" s="137"/>
      <c r="X484" s="137"/>
      <c r="Y484" s="137"/>
      <c r="Z484" s="137"/>
      <c r="AA484" s="137"/>
      <c r="AB484" s="137"/>
      <c r="AC484" s="137"/>
      <c r="AD484" s="137"/>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c r="BY484"/>
      <c r="BZ484"/>
      <c r="CA484"/>
      <c r="CB484"/>
      <c r="CC484"/>
      <c r="CD484"/>
      <c r="CE484"/>
      <c r="CF484"/>
      <c r="CG484"/>
      <c r="CH484"/>
      <c r="CI484"/>
      <c r="CJ484"/>
      <c r="CK484"/>
      <c r="CL484"/>
    </row>
    <row r="485" spans="1:90" ht="15" customHeight="1">
      <c r="A485" s="93"/>
      <c r="B485" s="24"/>
      <c r="C485" s="94" t="s">
        <v>167</v>
      </c>
      <c r="D485" s="243" t="str">
        <f t="shared" si="58"/>
        <v/>
      </c>
      <c r="E485" s="243"/>
      <c r="F485" s="243"/>
      <c r="G485" s="243"/>
      <c r="H485" s="243"/>
      <c r="I485" s="243"/>
      <c r="J485" s="243"/>
      <c r="K485" s="243"/>
      <c r="L485" s="243"/>
      <c r="M485" s="243"/>
      <c r="N485" s="243"/>
      <c r="O485" s="137"/>
      <c r="P485" s="137"/>
      <c r="Q485" s="137"/>
      <c r="R485" s="137"/>
      <c r="S485" s="137"/>
      <c r="T485" s="137"/>
      <c r="U485" s="137"/>
      <c r="V485" s="137"/>
      <c r="W485" s="137"/>
      <c r="X485" s="137"/>
      <c r="Y485" s="137"/>
      <c r="Z485" s="137"/>
      <c r="AA485" s="137"/>
      <c r="AB485" s="137"/>
      <c r="AC485" s="137"/>
      <c r="AD485" s="137"/>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c r="BY485"/>
      <c r="BZ485"/>
      <c r="CA485"/>
      <c r="CB485"/>
      <c r="CC485"/>
      <c r="CD485"/>
      <c r="CE485"/>
      <c r="CF485"/>
      <c r="CG485"/>
      <c r="CH485"/>
      <c r="CI485"/>
      <c r="CJ485"/>
      <c r="CK485"/>
      <c r="CL485"/>
    </row>
    <row r="486" spans="1:90" ht="15" customHeight="1">
      <c r="A486" s="93"/>
      <c r="B486" s="24"/>
      <c r="C486" s="94" t="s">
        <v>168</v>
      </c>
      <c r="D486" s="243" t="str">
        <f t="shared" si="58"/>
        <v/>
      </c>
      <c r="E486" s="243"/>
      <c r="F486" s="243"/>
      <c r="G486" s="243"/>
      <c r="H486" s="243"/>
      <c r="I486" s="243"/>
      <c r="J486" s="243"/>
      <c r="K486" s="243"/>
      <c r="L486" s="243"/>
      <c r="M486" s="243"/>
      <c r="N486" s="243"/>
      <c r="O486" s="137"/>
      <c r="P486" s="137"/>
      <c r="Q486" s="137"/>
      <c r="R486" s="137"/>
      <c r="S486" s="137"/>
      <c r="T486" s="137"/>
      <c r="U486" s="137"/>
      <c r="V486" s="137"/>
      <c r="W486" s="137"/>
      <c r="X486" s="137"/>
      <c r="Y486" s="137"/>
      <c r="Z486" s="137"/>
      <c r="AA486" s="137"/>
      <c r="AB486" s="137"/>
      <c r="AC486" s="137"/>
      <c r="AD486" s="137"/>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c r="BY486"/>
      <c r="BZ486"/>
      <c r="CA486"/>
      <c r="CB486"/>
      <c r="CC486"/>
      <c r="CD486"/>
      <c r="CE486"/>
      <c r="CF486"/>
      <c r="CG486"/>
      <c r="CH486"/>
      <c r="CI486"/>
      <c r="CJ486"/>
      <c r="CK486"/>
      <c r="CL486"/>
    </row>
    <row r="487" spans="1:90" ht="15" customHeight="1">
      <c r="A487" s="93"/>
      <c r="B487" s="24"/>
      <c r="C487" s="94" t="s">
        <v>169</v>
      </c>
      <c r="D487" s="243" t="str">
        <f t="shared" si="58"/>
        <v/>
      </c>
      <c r="E487" s="243"/>
      <c r="F487" s="243"/>
      <c r="G487" s="243"/>
      <c r="H487" s="243"/>
      <c r="I487" s="243"/>
      <c r="J487" s="243"/>
      <c r="K487" s="243"/>
      <c r="L487" s="243"/>
      <c r="M487" s="243"/>
      <c r="N487" s="243"/>
      <c r="O487" s="137"/>
      <c r="P487" s="137"/>
      <c r="Q487" s="137"/>
      <c r="R487" s="137"/>
      <c r="S487" s="137"/>
      <c r="T487" s="137"/>
      <c r="U487" s="137"/>
      <c r="V487" s="137"/>
      <c r="W487" s="137"/>
      <c r="X487" s="137"/>
      <c r="Y487" s="137"/>
      <c r="Z487" s="137"/>
      <c r="AA487" s="137"/>
      <c r="AB487" s="137"/>
      <c r="AC487" s="137"/>
      <c r="AD487" s="13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c r="BY487"/>
      <c r="BZ487"/>
      <c r="CA487"/>
      <c r="CB487"/>
      <c r="CC487"/>
      <c r="CD487"/>
      <c r="CE487"/>
      <c r="CF487"/>
      <c r="CG487"/>
      <c r="CH487"/>
      <c r="CI487"/>
      <c r="CJ487"/>
      <c r="CK487"/>
      <c r="CL487"/>
    </row>
    <row r="488" spans="1:90" ht="15" customHeight="1">
      <c r="A488" s="93"/>
      <c r="B488" s="24"/>
      <c r="C488" s="99" t="s">
        <v>170</v>
      </c>
      <c r="D488" s="243" t="str">
        <f t="shared" si="58"/>
        <v/>
      </c>
      <c r="E488" s="243"/>
      <c r="F488" s="243"/>
      <c r="G488" s="243"/>
      <c r="H488" s="243"/>
      <c r="I488" s="243"/>
      <c r="J488" s="243"/>
      <c r="K488" s="243"/>
      <c r="L488" s="243"/>
      <c r="M488" s="243"/>
      <c r="N488" s="243"/>
      <c r="O488" s="137"/>
      <c r="P488" s="137"/>
      <c r="Q488" s="137"/>
      <c r="R488" s="137"/>
      <c r="S488" s="137"/>
      <c r="T488" s="137"/>
      <c r="U488" s="137"/>
      <c r="V488" s="137"/>
      <c r="W488" s="137"/>
      <c r="X488" s="137"/>
      <c r="Y488" s="137"/>
      <c r="Z488" s="137"/>
      <c r="AA488" s="137"/>
      <c r="AB488" s="137"/>
      <c r="AC488" s="137"/>
      <c r="AD488" s="137"/>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c r="BY488"/>
      <c r="BZ488"/>
      <c r="CA488"/>
      <c r="CB488"/>
      <c r="CC488"/>
      <c r="CD488"/>
      <c r="CE488"/>
      <c r="CF488"/>
      <c r="CG488"/>
      <c r="CH488"/>
      <c r="CI488"/>
      <c r="CJ488"/>
      <c r="CK488"/>
      <c r="CL488"/>
    </row>
    <row r="489" spans="1:90" ht="15" customHeight="1">
      <c r="A489" s="93"/>
      <c r="B489" s="24"/>
      <c r="C489" s="99" t="s">
        <v>171</v>
      </c>
      <c r="D489" s="243" t="str">
        <f t="shared" si="58"/>
        <v/>
      </c>
      <c r="E489" s="243"/>
      <c r="F489" s="243"/>
      <c r="G489" s="243"/>
      <c r="H489" s="243"/>
      <c r="I489" s="243"/>
      <c r="J489" s="243"/>
      <c r="K489" s="243"/>
      <c r="L489" s="243"/>
      <c r="M489" s="243"/>
      <c r="N489" s="243"/>
      <c r="O489" s="137"/>
      <c r="P489" s="137"/>
      <c r="Q489" s="137"/>
      <c r="R489" s="137"/>
      <c r="S489" s="137"/>
      <c r="T489" s="137"/>
      <c r="U489" s="137"/>
      <c r="V489" s="137"/>
      <c r="W489" s="137"/>
      <c r="X489" s="137"/>
      <c r="Y489" s="137"/>
      <c r="Z489" s="137"/>
      <c r="AA489" s="137"/>
      <c r="AB489" s="137"/>
      <c r="AC489" s="137"/>
      <c r="AD489" s="137"/>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c r="BY489"/>
      <c r="BZ489"/>
      <c r="CA489"/>
      <c r="CB489"/>
      <c r="CC489"/>
      <c r="CD489"/>
      <c r="CE489"/>
      <c r="CF489"/>
      <c r="CG489"/>
      <c r="CH489"/>
      <c r="CI489"/>
      <c r="CJ489"/>
      <c r="CK489"/>
      <c r="CL489"/>
    </row>
    <row r="490" spans="1:90" ht="15" customHeight="1">
      <c r="A490" s="93"/>
      <c r="B490" s="24"/>
      <c r="C490" s="99" t="s">
        <v>172</v>
      </c>
      <c r="D490" s="243" t="str">
        <f t="shared" si="58"/>
        <v/>
      </c>
      <c r="E490" s="243"/>
      <c r="F490" s="243"/>
      <c r="G490" s="243"/>
      <c r="H490" s="243"/>
      <c r="I490" s="243"/>
      <c r="J490" s="243"/>
      <c r="K490" s="243"/>
      <c r="L490" s="243"/>
      <c r="M490" s="243"/>
      <c r="N490" s="243"/>
      <c r="O490" s="137"/>
      <c r="P490" s="137"/>
      <c r="Q490" s="137"/>
      <c r="R490" s="137"/>
      <c r="S490" s="137"/>
      <c r="T490" s="137"/>
      <c r="U490" s="137"/>
      <c r="V490" s="137"/>
      <c r="W490" s="137"/>
      <c r="X490" s="137"/>
      <c r="Y490" s="137"/>
      <c r="Z490" s="137"/>
      <c r="AA490" s="137"/>
      <c r="AB490" s="137"/>
      <c r="AC490" s="137"/>
      <c r="AD490" s="137"/>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c r="BY490"/>
      <c r="BZ490"/>
      <c r="CA490"/>
      <c r="CB490"/>
      <c r="CC490"/>
      <c r="CD490"/>
      <c r="CE490"/>
      <c r="CF490"/>
      <c r="CG490"/>
      <c r="CH490"/>
      <c r="CI490"/>
      <c r="CJ490"/>
      <c r="CK490"/>
      <c r="CL490"/>
    </row>
    <row r="491" spans="1:90" ht="15" customHeight="1">
      <c r="A491" s="93"/>
      <c r="B491" s="24"/>
      <c r="C491" s="99" t="s">
        <v>173</v>
      </c>
      <c r="D491" s="243" t="str">
        <f t="shared" si="58"/>
        <v/>
      </c>
      <c r="E491" s="243"/>
      <c r="F491" s="243"/>
      <c r="G491" s="243"/>
      <c r="H491" s="243"/>
      <c r="I491" s="243"/>
      <c r="J491" s="243"/>
      <c r="K491" s="243"/>
      <c r="L491" s="243"/>
      <c r="M491" s="243"/>
      <c r="N491" s="243"/>
      <c r="O491" s="137"/>
      <c r="P491" s="137"/>
      <c r="Q491" s="137"/>
      <c r="R491" s="137"/>
      <c r="S491" s="137"/>
      <c r="T491" s="137"/>
      <c r="U491" s="137"/>
      <c r="V491" s="137"/>
      <c r="W491" s="137"/>
      <c r="X491" s="137"/>
      <c r="Y491" s="137"/>
      <c r="Z491" s="137"/>
      <c r="AA491" s="137"/>
      <c r="AB491" s="137"/>
      <c r="AC491" s="137"/>
      <c r="AD491" s="137"/>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c r="BY491"/>
      <c r="BZ491"/>
      <c r="CA491"/>
      <c r="CB491"/>
      <c r="CC491"/>
      <c r="CD491"/>
      <c r="CE491"/>
      <c r="CF491"/>
      <c r="CG491"/>
      <c r="CH491"/>
      <c r="CI491"/>
      <c r="CJ491"/>
      <c r="CK491"/>
      <c r="CL491"/>
    </row>
    <row r="492" spans="1:90" ht="15" customHeight="1">
      <c r="A492" s="93"/>
      <c r="B492" s="24"/>
      <c r="C492" s="99" t="s">
        <v>174</v>
      </c>
      <c r="D492" s="243" t="str">
        <f t="shared" si="58"/>
        <v/>
      </c>
      <c r="E492" s="243"/>
      <c r="F492" s="243"/>
      <c r="G492" s="243"/>
      <c r="H492" s="243"/>
      <c r="I492" s="243"/>
      <c r="J492" s="243"/>
      <c r="K492" s="243"/>
      <c r="L492" s="243"/>
      <c r="M492" s="243"/>
      <c r="N492" s="243"/>
      <c r="O492" s="137"/>
      <c r="P492" s="137"/>
      <c r="Q492" s="137"/>
      <c r="R492" s="137"/>
      <c r="S492" s="137"/>
      <c r="T492" s="137"/>
      <c r="U492" s="137"/>
      <c r="V492" s="137"/>
      <c r="W492" s="137"/>
      <c r="X492" s="137"/>
      <c r="Y492" s="137"/>
      <c r="Z492" s="137"/>
      <c r="AA492" s="137"/>
      <c r="AB492" s="137"/>
      <c r="AC492" s="137"/>
      <c r="AD492" s="137"/>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c r="BY492"/>
      <c r="BZ492"/>
      <c r="CA492"/>
      <c r="CB492"/>
      <c r="CC492"/>
      <c r="CD492"/>
      <c r="CE492"/>
      <c r="CF492"/>
      <c r="CG492"/>
      <c r="CH492"/>
      <c r="CI492"/>
      <c r="CJ492"/>
      <c r="CK492"/>
      <c r="CL492"/>
    </row>
    <row r="493" spans="1:90" ht="15" customHeight="1">
      <c r="A493" s="93"/>
      <c r="B493" s="24"/>
      <c r="C493" s="99" t="s">
        <v>175</v>
      </c>
      <c r="D493" s="243" t="str">
        <f t="shared" si="58"/>
        <v/>
      </c>
      <c r="E493" s="243"/>
      <c r="F493" s="243"/>
      <c r="G493" s="243"/>
      <c r="H493" s="243"/>
      <c r="I493" s="243"/>
      <c r="J493" s="243"/>
      <c r="K493" s="243"/>
      <c r="L493" s="243"/>
      <c r="M493" s="243"/>
      <c r="N493" s="243"/>
      <c r="O493" s="137"/>
      <c r="P493" s="137"/>
      <c r="Q493" s="137"/>
      <c r="R493" s="137"/>
      <c r="S493" s="137"/>
      <c r="T493" s="137"/>
      <c r="U493" s="137"/>
      <c r="V493" s="137"/>
      <c r="W493" s="137"/>
      <c r="X493" s="137"/>
      <c r="Y493" s="137"/>
      <c r="Z493" s="137"/>
      <c r="AA493" s="137"/>
      <c r="AB493" s="137"/>
      <c r="AC493" s="137"/>
      <c r="AD493" s="137"/>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c r="BY493"/>
      <c r="BZ493"/>
      <c r="CA493"/>
      <c r="CB493"/>
      <c r="CC493"/>
      <c r="CD493"/>
      <c r="CE493"/>
      <c r="CF493"/>
      <c r="CG493"/>
      <c r="CH493"/>
      <c r="CI493"/>
      <c r="CJ493"/>
      <c r="CK493"/>
      <c r="CL493"/>
    </row>
    <row r="494" spans="1:90" ht="15" customHeight="1">
      <c r="A494" s="93"/>
      <c r="B494" s="24"/>
      <c r="C494" s="99" t="s">
        <v>176</v>
      </c>
      <c r="D494" s="243" t="str">
        <f t="shared" si="58"/>
        <v/>
      </c>
      <c r="E494" s="243"/>
      <c r="F494" s="243"/>
      <c r="G494" s="243"/>
      <c r="H494" s="243"/>
      <c r="I494" s="243"/>
      <c r="J494" s="243"/>
      <c r="K494" s="243"/>
      <c r="L494" s="243"/>
      <c r="M494" s="243"/>
      <c r="N494" s="243"/>
      <c r="O494" s="137"/>
      <c r="P494" s="137"/>
      <c r="Q494" s="137"/>
      <c r="R494" s="137"/>
      <c r="S494" s="137"/>
      <c r="T494" s="137"/>
      <c r="U494" s="137"/>
      <c r="V494" s="137"/>
      <c r="W494" s="137"/>
      <c r="X494" s="137"/>
      <c r="Y494" s="137"/>
      <c r="Z494" s="137"/>
      <c r="AA494" s="137"/>
      <c r="AB494" s="137"/>
      <c r="AC494" s="137"/>
      <c r="AD494" s="137"/>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c r="BY494"/>
      <c r="BZ494"/>
      <c r="CA494"/>
      <c r="CB494"/>
      <c r="CC494"/>
      <c r="CD494"/>
      <c r="CE494"/>
      <c r="CF494"/>
      <c r="CG494"/>
      <c r="CH494"/>
      <c r="CI494"/>
      <c r="CJ494"/>
      <c r="CK494"/>
      <c r="CL494"/>
    </row>
    <row r="495" spans="1:90" ht="15" customHeight="1">
      <c r="A495" s="93"/>
      <c r="B495" s="24"/>
      <c r="C495" s="99" t="s">
        <v>177</v>
      </c>
      <c r="D495" s="243" t="str">
        <f t="shared" si="58"/>
        <v/>
      </c>
      <c r="E495" s="243"/>
      <c r="F495" s="243"/>
      <c r="G495" s="243"/>
      <c r="H495" s="243"/>
      <c r="I495" s="243"/>
      <c r="J495" s="243"/>
      <c r="K495" s="243"/>
      <c r="L495" s="243"/>
      <c r="M495" s="243"/>
      <c r="N495" s="243"/>
      <c r="O495" s="137"/>
      <c r="P495" s="137"/>
      <c r="Q495" s="137"/>
      <c r="R495" s="137"/>
      <c r="S495" s="137"/>
      <c r="T495" s="137"/>
      <c r="U495" s="137"/>
      <c r="V495" s="137"/>
      <c r="W495" s="137"/>
      <c r="X495" s="137"/>
      <c r="Y495" s="137"/>
      <c r="Z495" s="137"/>
      <c r="AA495" s="137"/>
      <c r="AB495" s="137"/>
      <c r="AC495" s="137"/>
      <c r="AD495" s="137"/>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c r="BY495"/>
      <c r="BZ495"/>
      <c r="CA495"/>
      <c r="CB495"/>
      <c r="CC495"/>
      <c r="CD495"/>
      <c r="CE495"/>
      <c r="CF495"/>
      <c r="CG495"/>
      <c r="CH495"/>
      <c r="CI495"/>
      <c r="CJ495"/>
      <c r="CK495"/>
      <c r="CL495"/>
    </row>
    <row r="496" spans="1:90" ht="15" customHeight="1">
      <c r="A496" s="93"/>
      <c r="B496" s="24"/>
      <c r="C496" s="99" t="s">
        <v>178</v>
      </c>
      <c r="D496" s="243" t="str">
        <f t="shared" si="58"/>
        <v/>
      </c>
      <c r="E496" s="243"/>
      <c r="F496" s="243"/>
      <c r="G496" s="243"/>
      <c r="H496" s="243"/>
      <c r="I496" s="243"/>
      <c r="J496" s="243"/>
      <c r="K496" s="243"/>
      <c r="L496" s="243"/>
      <c r="M496" s="243"/>
      <c r="N496" s="243"/>
      <c r="O496" s="137"/>
      <c r="P496" s="137"/>
      <c r="Q496" s="137"/>
      <c r="R496" s="137"/>
      <c r="S496" s="137"/>
      <c r="T496" s="137"/>
      <c r="U496" s="137"/>
      <c r="V496" s="137"/>
      <c r="W496" s="137"/>
      <c r="X496" s="137"/>
      <c r="Y496" s="137"/>
      <c r="Z496" s="137"/>
      <c r="AA496" s="137"/>
      <c r="AB496" s="137"/>
      <c r="AC496" s="137"/>
      <c r="AD496" s="137"/>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c r="BY496"/>
      <c r="BZ496"/>
      <c r="CA496"/>
      <c r="CB496"/>
      <c r="CC496"/>
      <c r="CD496"/>
      <c r="CE496"/>
      <c r="CF496"/>
      <c r="CG496"/>
      <c r="CH496"/>
      <c r="CI496"/>
      <c r="CJ496"/>
      <c r="CK496"/>
      <c r="CL496"/>
    </row>
    <row r="497" spans="1:90" ht="15" customHeight="1">
      <c r="A497" s="93"/>
      <c r="B497" s="24"/>
      <c r="C497" s="99" t="s">
        <v>179</v>
      </c>
      <c r="D497" s="243" t="str">
        <f t="shared" si="58"/>
        <v/>
      </c>
      <c r="E497" s="243"/>
      <c r="F497" s="243"/>
      <c r="G497" s="243"/>
      <c r="H497" s="243"/>
      <c r="I497" s="243"/>
      <c r="J497" s="243"/>
      <c r="K497" s="243"/>
      <c r="L497" s="243"/>
      <c r="M497" s="243"/>
      <c r="N497" s="243"/>
      <c r="O497" s="137"/>
      <c r="P497" s="137"/>
      <c r="Q497" s="137"/>
      <c r="R497" s="137"/>
      <c r="S497" s="137"/>
      <c r="T497" s="137"/>
      <c r="U497" s="137"/>
      <c r="V497" s="137"/>
      <c r="W497" s="137"/>
      <c r="X497" s="137"/>
      <c r="Y497" s="137"/>
      <c r="Z497" s="137"/>
      <c r="AA497" s="137"/>
      <c r="AB497" s="137"/>
      <c r="AC497" s="137"/>
      <c r="AD497" s="13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c r="BY497"/>
      <c r="BZ497"/>
      <c r="CA497"/>
      <c r="CB497"/>
      <c r="CC497"/>
      <c r="CD497"/>
      <c r="CE497"/>
      <c r="CF497"/>
      <c r="CG497"/>
      <c r="CH497"/>
      <c r="CI497"/>
      <c r="CJ497"/>
      <c r="CK497"/>
      <c r="CL497"/>
    </row>
    <row r="498" spans="1:90" ht="15" customHeight="1">
      <c r="A498" s="93"/>
      <c r="B498" s="24"/>
      <c r="C498" s="99" t="s">
        <v>180</v>
      </c>
      <c r="D498" s="243" t="str">
        <f t="shared" si="58"/>
        <v/>
      </c>
      <c r="E498" s="243"/>
      <c r="F498" s="243"/>
      <c r="G498" s="243"/>
      <c r="H498" s="243"/>
      <c r="I498" s="243"/>
      <c r="J498" s="243"/>
      <c r="K498" s="243"/>
      <c r="L498" s="243"/>
      <c r="M498" s="243"/>
      <c r="N498" s="243"/>
      <c r="O498" s="137"/>
      <c r="P498" s="137"/>
      <c r="Q498" s="137"/>
      <c r="R498" s="137"/>
      <c r="S498" s="137"/>
      <c r="T498" s="137"/>
      <c r="U498" s="137"/>
      <c r="V498" s="137"/>
      <c r="W498" s="137"/>
      <c r="X498" s="137"/>
      <c r="Y498" s="137"/>
      <c r="Z498" s="137"/>
      <c r="AA498" s="137"/>
      <c r="AB498" s="137"/>
      <c r="AC498" s="137"/>
      <c r="AD498" s="137"/>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c r="BY498"/>
      <c r="BZ498"/>
      <c r="CA498"/>
      <c r="CB498"/>
      <c r="CC498"/>
      <c r="CD498"/>
      <c r="CE498"/>
      <c r="CF498"/>
      <c r="CG498"/>
      <c r="CH498"/>
      <c r="CI498"/>
      <c r="CJ498"/>
      <c r="CK498"/>
      <c r="CL498"/>
    </row>
    <row r="499" spans="1:90" ht="15" customHeight="1">
      <c r="A499" s="93"/>
      <c r="B499" s="24"/>
      <c r="C499" s="99" t="s">
        <v>181</v>
      </c>
      <c r="D499" s="243" t="str">
        <f t="shared" si="58"/>
        <v/>
      </c>
      <c r="E499" s="243"/>
      <c r="F499" s="243"/>
      <c r="G499" s="243"/>
      <c r="H499" s="243"/>
      <c r="I499" s="243"/>
      <c r="J499" s="243"/>
      <c r="K499" s="243"/>
      <c r="L499" s="243"/>
      <c r="M499" s="243"/>
      <c r="N499" s="243"/>
      <c r="O499" s="137"/>
      <c r="P499" s="137"/>
      <c r="Q499" s="137"/>
      <c r="R499" s="137"/>
      <c r="S499" s="137"/>
      <c r="T499" s="137"/>
      <c r="U499" s="137"/>
      <c r="V499" s="137"/>
      <c r="W499" s="137"/>
      <c r="X499" s="137"/>
      <c r="Y499" s="137"/>
      <c r="Z499" s="137"/>
      <c r="AA499" s="137"/>
      <c r="AB499" s="137"/>
      <c r="AC499" s="137"/>
      <c r="AD499" s="137"/>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c r="BY499"/>
      <c r="BZ499"/>
      <c r="CA499"/>
      <c r="CB499"/>
      <c r="CC499"/>
      <c r="CD499"/>
      <c r="CE499"/>
      <c r="CF499"/>
      <c r="CG499"/>
      <c r="CH499"/>
      <c r="CI499"/>
      <c r="CJ499"/>
      <c r="CK499"/>
      <c r="CL499"/>
    </row>
    <row r="500" spans="1:90" ht="15" customHeight="1">
      <c r="A500" s="93"/>
      <c r="B500" s="24"/>
      <c r="C500" s="99" t="s">
        <v>182</v>
      </c>
      <c r="D500" s="243" t="str">
        <f t="shared" si="58"/>
        <v/>
      </c>
      <c r="E500" s="243"/>
      <c r="F500" s="243"/>
      <c r="G500" s="243"/>
      <c r="H500" s="243"/>
      <c r="I500" s="243"/>
      <c r="J500" s="243"/>
      <c r="K500" s="243"/>
      <c r="L500" s="243"/>
      <c r="M500" s="243"/>
      <c r="N500" s="243"/>
      <c r="O500" s="137"/>
      <c r="P500" s="137"/>
      <c r="Q500" s="137"/>
      <c r="R500" s="137"/>
      <c r="S500" s="137"/>
      <c r="T500" s="137"/>
      <c r="U500" s="137"/>
      <c r="V500" s="137"/>
      <c r="W500" s="137"/>
      <c r="X500" s="137"/>
      <c r="Y500" s="137"/>
      <c r="Z500" s="137"/>
      <c r="AA500" s="137"/>
      <c r="AB500" s="137"/>
      <c r="AC500" s="137"/>
      <c r="AD500" s="137"/>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c r="BY500"/>
      <c r="BZ500"/>
      <c r="CA500"/>
      <c r="CB500"/>
      <c r="CC500"/>
      <c r="CD500"/>
      <c r="CE500"/>
      <c r="CF500"/>
      <c r="CG500"/>
      <c r="CH500"/>
      <c r="CI500"/>
      <c r="CJ500"/>
      <c r="CK500"/>
      <c r="CL500"/>
    </row>
    <row r="501" spans="1:90" ht="15" customHeight="1">
      <c r="A501" s="93"/>
      <c r="B501" s="24"/>
      <c r="C501" s="99" t="s">
        <v>183</v>
      </c>
      <c r="D501" s="243" t="str">
        <f t="shared" si="58"/>
        <v/>
      </c>
      <c r="E501" s="243"/>
      <c r="F501" s="243"/>
      <c r="G501" s="243"/>
      <c r="H501" s="243"/>
      <c r="I501" s="243"/>
      <c r="J501" s="243"/>
      <c r="K501" s="243"/>
      <c r="L501" s="243"/>
      <c r="M501" s="243"/>
      <c r="N501" s="243"/>
      <c r="O501" s="137"/>
      <c r="P501" s="137"/>
      <c r="Q501" s="137"/>
      <c r="R501" s="137"/>
      <c r="S501" s="137"/>
      <c r="T501" s="137"/>
      <c r="U501" s="137"/>
      <c r="V501" s="137"/>
      <c r="W501" s="137"/>
      <c r="X501" s="137"/>
      <c r="Y501" s="137"/>
      <c r="Z501" s="137"/>
      <c r="AA501" s="137"/>
      <c r="AB501" s="137"/>
      <c r="AC501" s="137"/>
      <c r="AD501" s="137"/>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c r="BY501"/>
      <c r="BZ501"/>
      <c r="CA501"/>
      <c r="CB501"/>
      <c r="CC501"/>
      <c r="CD501"/>
      <c r="CE501"/>
      <c r="CF501"/>
      <c r="CG501"/>
      <c r="CH501"/>
      <c r="CI501"/>
      <c r="CJ501"/>
      <c r="CK501"/>
      <c r="CL501"/>
    </row>
    <row r="502" spans="1:90" ht="15" customHeight="1">
      <c r="A502" s="93"/>
      <c r="B502" s="24"/>
      <c r="C502" s="99" t="s">
        <v>184</v>
      </c>
      <c r="D502" s="243" t="str">
        <f t="shared" si="58"/>
        <v/>
      </c>
      <c r="E502" s="243"/>
      <c r="F502" s="243"/>
      <c r="G502" s="243"/>
      <c r="H502" s="243"/>
      <c r="I502" s="243"/>
      <c r="J502" s="243"/>
      <c r="K502" s="243"/>
      <c r="L502" s="243"/>
      <c r="M502" s="243"/>
      <c r="N502" s="243"/>
      <c r="O502" s="137"/>
      <c r="P502" s="137"/>
      <c r="Q502" s="137"/>
      <c r="R502" s="137"/>
      <c r="S502" s="137"/>
      <c r="T502" s="137"/>
      <c r="U502" s="137"/>
      <c r="V502" s="137"/>
      <c r="W502" s="137"/>
      <c r="X502" s="137"/>
      <c r="Y502" s="137"/>
      <c r="Z502" s="137"/>
      <c r="AA502" s="137"/>
      <c r="AB502" s="137"/>
      <c r="AC502" s="137"/>
      <c r="AD502" s="137"/>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c r="BY502"/>
      <c r="BZ502"/>
      <c r="CA502"/>
      <c r="CB502"/>
      <c r="CC502"/>
      <c r="CD502"/>
      <c r="CE502"/>
      <c r="CF502"/>
      <c r="CG502"/>
      <c r="CH502"/>
      <c r="CI502"/>
      <c r="CJ502"/>
      <c r="CK502"/>
      <c r="CL502"/>
    </row>
    <row r="503" spans="1:90" ht="15" customHeight="1">
      <c r="A503" s="93"/>
      <c r="B503" s="24"/>
      <c r="C503" s="99" t="s">
        <v>185</v>
      </c>
      <c r="D503" s="243" t="str">
        <f t="shared" si="58"/>
        <v/>
      </c>
      <c r="E503" s="243"/>
      <c r="F503" s="243"/>
      <c r="G503" s="243"/>
      <c r="H503" s="243"/>
      <c r="I503" s="243"/>
      <c r="J503" s="243"/>
      <c r="K503" s="243"/>
      <c r="L503" s="243"/>
      <c r="M503" s="243"/>
      <c r="N503" s="243"/>
      <c r="O503" s="137"/>
      <c r="P503" s="137"/>
      <c r="Q503" s="137"/>
      <c r="R503" s="137"/>
      <c r="S503" s="137"/>
      <c r="T503" s="137"/>
      <c r="U503" s="137"/>
      <c r="V503" s="137"/>
      <c r="W503" s="137"/>
      <c r="X503" s="137"/>
      <c r="Y503" s="137"/>
      <c r="Z503" s="137"/>
      <c r="AA503" s="137"/>
      <c r="AB503" s="137"/>
      <c r="AC503" s="137"/>
      <c r="AD503" s="137"/>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c r="BY503"/>
      <c r="BZ503"/>
      <c r="CA503"/>
      <c r="CB503"/>
      <c r="CC503"/>
      <c r="CD503"/>
      <c r="CE503"/>
      <c r="CF503"/>
      <c r="CG503"/>
      <c r="CH503"/>
      <c r="CI503"/>
      <c r="CJ503"/>
      <c r="CK503"/>
      <c r="CL503"/>
    </row>
    <row r="504" spans="1:90" ht="15" customHeight="1">
      <c r="A504" s="93"/>
      <c r="B504" s="24"/>
      <c r="C504" s="99" t="s">
        <v>186</v>
      </c>
      <c r="D504" s="243" t="str">
        <f t="shared" si="58"/>
        <v/>
      </c>
      <c r="E504" s="243"/>
      <c r="F504" s="243"/>
      <c r="G504" s="243"/>
      <c r="H504" s="243"/>
      <c r="I504" s="243"/>
      <c r="J504" s="243"/>
      <c r="K504" s="243"/>
      <c r="L504" s="243"/>
      <c r="M504" s="243"/>
      <c r="N504" s="243"/>
      <c r="O504" s="137"/>
      <c r="P504" s="137"/>
      <c r="Q504" s="137"/>
      <c r="R504" s="137"/>
      <c r="S504" s="137"/>
      <c r="T504" s="137"/>
      <c r="U504" s="137"/>
      <c r="V504" s="137"/>
      <c r="W504" s="137"/>
      <c r="X504" s="137"/>
      <c r="Y504" s="137"/>
      <c r="Z504" s="137"/>
      <c r="AA504" s="137"/>
      <c r="AB504" s="137"/>
      <c r="AC504" s="137"/>
      <c r="AD504" s="137"/>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c r="BY504"/>
      <c r="BZ504"/>
      <c r="CA504"/>
      <c r="CB504"/>
      <c r="CC504"/>
      <c r="CD504"/>
      <c r="CE504"/>
      <c r="CF504"/>
      <c r="CG504"/>
      <c r="CH504"/>
      <c r="CI504"/>
      <c r="CJ504"/>
      <c r="CK504"/>
      <c r="CL504"/>
    </row>
    <row r="505" spans="1:90" ht="15" customHeight="1">
      <c r="A505" s="93"/>
      <c r="B505" s="24"/>
      <c r="C505" s="99" t="s">
        <v>187</v>
      </c>
      <c r="D505" s="243" t="str">
        <f t="shared" si="58"/>
        <v/>
      </c>
      <c r="E505" s="243"/>
      <c r="F505" s="243"/>
      <c r="G505" s="243"/>
      <c r="H505" s="243"/>
      <c r="I505" s="243"/>
      <c r="J505" s="243"/>
      <c r="K505" s="243"/>
      <c r="L505" s="243"/>
      <c r="M505" s="243"/>
      <c r="N505" s="243"/>
      <c r="O505" s="137"/>
      <c r="P505" s="137"/>
      <c r="Q505" s="137"/>
      <c r="R505" s="137"/>
      <c r="S505" s="137"/>
      <c r="T505" s="137"/>
      <c r="U505" s="137"/>
      <c r="V505" s="137"/>
      <c r="W505" s="137"/>
      <c r="X505" s="137"/>
      <c r="Y505" s="137"/>
      <c r="Z505" s="137"/>
      <c r="AA505" s="137"/>
      <c r="AB505" s="137"/>
      <c r="AC505" s="137"/>
      <c r="AD505" s="137"/>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c r="BY505"/>
      <c r="BZ505"/>
      <c r="CA505"/>
      <c r="CB505"/>
      <c r="CC505"/>
      <c r="CD505"/>
      <c r="CE505"/>
      <c r="CF505"/>
      <c r="CG505"/>
      <c r="CH505"/>
      <c r="CI505"/>
      <c r="CJ505"/>
      <c r="CK505"/>
      <c r="CL505"/>
    </row>
    <row r="506" spans="1:90" ht="15" customHeight="1">
      <c r="A506" s="93"/>
      <c r="B506" s="24"/>
      <c r="C506" s="99" t="s">
        <v>188</v>
      </c>
      <c r="D506" s="243" t="str">
        <f t="shared" si="58"/>
        <v/>
      </c>
      <c r="E506" s="243"/>
      <c r="F506" s="243"/>
      <c r="G506" s="243"/>
      <c r="H506" s="243"/>
      <c r="I506" s="243"/>
      <c r="J506" s="243"/>
      <c r="K506" s="243"/>
      <c r="L506" s="243"/>
      <c r="M506" s="243"/>
      <c r="N506" s="243"/>
      <c r="O506" s="137"/>
      <c r="P506" s="137"/>
      <c r="Q506" s="137"/>
      <c r="R506" s="137"/>
      <c r="S506" s="137"/>
      <c r="T506" s="137"/>
      <c r="U506" s="137"/>
      <c r="V506" s="137"/>
      <c r="W506" s="137"/>
      <c r="X506" s="137"/>
      <c r="Y506" s="137"/>
      <c r="Z506" s="137"/>
      <c r="AA506" s="137"/>
      <c r="AB506" s="137"/>
      <c r="AC506" s="137"/>
      <c r="AD506" s="137"/>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c r="BY506"/>
      <c r="BZ506"/>
      <c r="CA506"/>
      <c r="CB506"/>
      <c r="CC506"/>
      <c r="CD506"/>
      <c r="CE506"/>
      <c r="CF506"/>
      <c r="CG506"/>
      <c r="CH506"/>
      <c r="CI506"/>
      <c r="CJ506"/>
      <c r="CK506"/>
      <c r="CL506"/>
    </row>
    <row r="507" spans="1:90" ht="15" customHeight="1">
      <c r="A507" s="93"/>
      <c r="B507" s="24"/>
      <c r="C507" s="99" t="s">
        <v>189</v>
      </c>
      <c r="D507" s="243" t="str">
        <f t="shared" si="58"/>
        <v/>
      </c>
      <c r="E507" s="243"/>
      <c r="F507" s="243"/>
      <c r="G507" s="243"/>
      <c r="H507" s="243"/>
      <c r="I507" s="243"/>
      <c r="J507" s="243"/>
      <c r="K507" s="243"/>
      <c r="L507" s="243"/>
      <c r="M507" s="243"/>
      <c r="N507" s="243"/>
      <c r="O507" s="137"/>
      <c r="P507" s="137"/>
      <c r="Q507" s="137"/>
      <c r="R507" s="137"/>
      <c r="S507" s="137"/>
      <c r="T507" s="137"/>
      <c r="U507" s="137"/>
      <c r="V507" s="137"/>
      <c r="W507" s="137"/>
      <c r="X507" s="137"/>
      <c r="Y507" s="137"/>
      <c r="Z507" s="137"/>
      <c r="AA507" s="137"/>
      <c r="AB507" s="137"/>
      <c r="AC507" s="137"/>
      <c r="AD507" s="13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c r="BY507"/>
      <c r="BZ507"/>
      <c r="CA507"/>
      <c r="CB507"/>
      <c r="CC507"/>
      <c r="CD507"/>
      <c r="CE507"/>
      <c r="CF507"/>
      <c r="CG507"/>
      <c r="CH507"/>
      <c r="CI507"/>
      <c r="CJ507"/>
      <c r="CK507"/>
      <c r="CL507"/>
    </row>
    <row r="508" spans="1:90" ht="15" customHeight="1">
      <c r="A508" s="93"/>
      <c r="B508" s="24"/>
      <c r="C508" s="99" t="s">
        <v>190</v>
      </c>
      <c r="D508" s="243" t="str">
        <f t="shared" si="58"/>
        <v/>
      </c>
      <c r="E508" s="243"/>
      <c r="F508" s="243"/>
      <c r="G508" s="243"/>
      <c r="H508" s="243"/>
      <c r="I508" s="243"/>
      <c r="J508" s="243"/>
      <c r="K508" s="243"/>
      <c r="L508" s="243"/>
      <c r="M508" s="243"/>
      <c r="N508" s="243"/>
      <c r="O508" s="137"/>
      <c r="P508" s="137"/>
      <c r="Q508" s="137"/>
      <c r="R508" s="137"/>
      <c r="S508" s="137"/>
      <c r="T508" s="137"/>
      <c r="U508" s="137"/>
      <c r="V508" s="137"/>
      <c r="W508" s="137"/>
      <c r="X508" s="137"/>
      <c r="Y508" s="137"/>
      <c r="Z508" s="137"/>
      <c r="AA508" s="137"/>
      <c r="AB508" s="137"/>
      <c r="AC508" s="137"/>
      <c r="AD508" s="137"/>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c r="BY508"/>
      <c r="BZ508"/>
      <c r="CA508"/>
      <c r="CB508"/>
      <c r="CC508"/>
      <c r="CD508"/>
      <c r="CE508"/>
      <c r="CF508"/>
      <c r="CG508"/>
      <c r="CH508"/>
      <c r="CI508"/>
      <c r="CJ508"/>
      <c r="CK508"/>
      <c r="CL508"/>
    </row>
    <row r="509" spans="1:90" ht="15" customHeight="1">
      <c r="A509" s="93"/>
      <c r="B509" s="24"/>
      <c r="C509" s="99" t="s">
        <v>191</v>
      </c>
      <c r="D509" s="243" t="str">
        <f t="shared" si="58"/>
        <v/>
      </c>
      <c r="E509" s="243"/>
      <c r="F509" s="243"/>
      <c r="G509" s="243"/>
      <c r="H509" s="243"/>
      <c r="I509" s="243"/>
      <c r="J509" s="243"/>
      <c r="K509" s="243"/>
      <c r="L509" s="243"/>
      <c r="M509" s="243"/>
      <c r="N509" s="243"/>
      <c r="O509" s="137"/>
      <c r="P509" s="137"/>
      <c r="Q509" s="137"/>
      <c r="R509" s="137"/>
      <c r="S509" s="137"/>
      <c r="T509" s="137"/>
      <c r="U509" s="137"/>
      <c r="V509" s="137"/>
      <c r="W509" s="137"/>
      <c r="X509" s="137"/>
      <c r="Y509" s="137"/>
      <c r="Z509" s="137"/>
      <c r="AA509" s="137"/>
      <c r="AB509" s="137"/>
      <c r="AC509" s="137"/>
      <c r="AD509" s="137"/>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c r="BY509"/>
      <c r="BZ509"/>
      <c r="CA509"/>
      <c r="CB509"/>
      <c r="CC509"/>
      <c r="CD509"/>
      <c r="CE509"/>
      <c r="CF509"/>
      <c r="CG509"/>
      <c r="CH509"/>
      <c r="CI509"/>
      <c r="CJ509"/>
      <c r="CK509"/>
      <c r="CL509"/>
    </row>
    <row r="510" spans="1:90" ht="15" customHeight="1">
      <c r="A510" s="93"/>
      <c r="B510" s="24"/>
      <c r="C510" s="99" t="s">
        <v>192</v>
      </c>
      <c r="D510" s="243" t="str">
        <f t="shared" si="58"/>
        <v/>
      </c>
      <c r="E510" s="243"/>
      <c r="F510" s="243"/>
      <c r="G510" s="243"/>
      <c r="H510" s="243"/>
      <c r="I510" s="243"/>
      <c r="J510" s="243"/>
      <c r="K510" s="243"/>
      <c r="L510" s="243"/>
      <c r="M510" s="243"/>
      <c r="N510" s="243"/>
      <c r="O510" s="137"/>
      <c r="P510" s="137"/>
      <c r="Q510" s="137"/>
      <c r="R510" s="137"/>
      <c r="S510" s="137"/>
      <c r="T510" s="137"/>
      <c r="U510" s="137"/>
      <c r="V510" s="137"/>
      <c r="W510" s="137"/>
      <c r="X510" s="137"/>
      <c r="Y510" s="137"/>
      <c r="Z510" s="137"/>
      <c r="AA510" s="137"/>
      <c r="AB510" s="137"/>
      <c r="AC510" s="137"/>
      <c r="AD510" s="137"/>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c r="BY510"/>
      <c r="BZ510"/>
      <c r="CA510"/>
      <c r="CB510"/>
      <c r="CC510"/>
      <c r="CD510"/>
      <c r="CE510"/>
      <c r="CF510"/>
      <c r="CG510"/>
      <c r="CH510"/>
      <c r="CI510"/>
      <c r="CJ510"/>
      <c r="CK510"/>
      <c r="CL510"/>
    </row>
    <row r="511" spans="1:90" ht="15" customHeight="1">
      <c r="A511" s="93"/>
      <c r="B511" s="24"/>
      <c r="C511" s="99" t="s">
        <v>193</v>
      </c>
      <c r="D511" s="243" t="str">
        <f t="shared" si="58"/>
        <v/>
      </c>
      <c r="E511" s="243"/>
      <c r="F511" s="243"/>
      <c r="G511" s="243"/>
      <c r="H511" s="243"/>
      <c r="I511" s="243"/>
      <c r="J511" s="243"/>
      <c r="K511" s="243"/>
      <c r="L511" s="243"/>
      <c r="M511" s="243"/>
      <c r="N511" s="243"/>
      <c r="O511" s="137"/>
      <c r="P511" s="137"/>
      <c r="Q511" s="137"/>
      <c r="R511" s="137"/>
      <c r="S511" s="137"/>
      <c r="T511" s="137"/>
      <c r="U511" s="137"/>
      <c r="V511" s="137"/>
      <c r="W511" s="137"/>
      <c r="X511" s="137"/>
      <c r="Y511" s="137"/>
      <c r="Z511" s="137"/>
      <c r="AA511" s="137"/>
      <c r="AB511" s="137"/>
      <c r="AC511" s="137"/>
      <c r="AD511" s="137"/>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c r="BY511"/>
      <c r="BZ511"/>
      <c r="CA511"/>
      <c r="CB511"/>
      <c r="CC511"/>
      <c r="CD511"/>
      <c r="CE511"/>
      <c r="CF511"/>
      <c r="CG511"/>
      <c r="CH511"/>
      <c r="CI511"/>
      <c r="CJ511"/>
      <c r="CK511"/>
      <c r="CL511"/>
    </row>
    <row r="512" spans="1:90" ht="15" customHeight="1">
      <c r="A512" s="93"/>
      <c r="B512" s="24"/>
      <c r="C512" s="99" t="s">
        <v>194</v>
      </c>
      <c r="D512" s="243" t="str">
        <f t="shared" si="58"/>
        <v/>
      </c>
      <c r="E512" s="243"/>
      <c r="F512" s="243"/>
      <c r="G512" s="243"/>
      <c r="H512" s="243"/>
      <c r="I512" s="243"/>
      <c r="J512" s="243"/>
      <c r="K512" s="243"/>
      <c r="L512" s="243"/>
      <c r="M512" s="243"/>
      <c r="N512" s="243"/>
      <c r="O512" s="137"/>
      <c r="P512" s="137"/>
      <c r="Q512" s="137"/>
      <c r="R512" s="137"/>
      <c r="S512" s="137"/>
      <c r="T512" s="137"/>
      <c r="U512" s="137"/>
      <c r="V512" s="137"/>
      <c r="W512" s="137"/>
      <c r="X512" s="137"/>
      <c r="Y512" s="137"/>
      <c r="Z512" s="137"/>
      <c r="AA512" s="137"/>
      <c r="AB512" s="137"/>
      <c r="AC512" s="137"/>
      <c r="AD512" s="137"/>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c r="BY512"/>
      <c r="BZ512"/>
      <c r="CA512"/>
      <c r="CB512"/>
      <c r="CC512"/>
      <c r="CD512"/>
      <c r="CE512"/>
      <c r="CF512"/>
      <c r="CG512"/>
      <c r="CH512"/>
      <c r="CI512"/>
      <c r="CJ512"/>
      <c r="CK512"/>
      <c r="CL512"/>
    </row>
    <row r="513" spans="1:90" ht="15" customHeight="1">
      <c r="A513" s="93"/>
      <c r="B513" s="24"/>
      <c r="C513" s="99" t="s">
        <v>195</v>
      </c>
      <c r="D513" s="243" t="str">
        <f t="shared" si="58"/>
        <v/>
      </c>
      <c r="E513" s="243"/>
      <c r="F513" s="243"/>
      <c r="G513" s="243"/>
      <c r="H513" s="243"/>
      <c r="I513" s="243"/>
      <c r="J513" s="243"/>
      <c r="K513" s="243"/>
      <c r="L513" s="243"/>
      <c r="M513" s="243"/>
      <c r="N513" s="243"/>
      <c r="O513" s="137"/>
      <c r="P513" s="137"/>
      <c r="Q513" s="137"/>
      <c r="R513" s="137"/>
      <c r="S513" s="137"/>
      <c r="T513" s="137"/>
      <c r="U513" s="137"/>
      <c r="V513" s="137"/>
      <c r="W513" s="137"/>
      <c r="X513" s="137"/>
      <c r="Y513" s="137"/>
      <c r="Z513" s="137"/>
      <c r="AA513" s="137"/>
      <c r="AB513" s="137"/>
      <c r="AC513" s="137"/>
      <c r="AD513" s="137"/>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c r="BY513"/>
      <c r="BZ513"/>
      <c r="CA513"/>
      <c r="CB513"/>
      <c r="CC513"/>
      <c r="CD513"/>
      <c r="CE513"/>
      <c r="CF513"/>
      <c r="CG513"/>
      <c r="CH513"/>
      <c r="CI513"/>
      <c r="CJ513"/>
      <c r="CK513"/>
      <c r="CL513"/>
    </row>
    <row r="514" spans="1:90" ht="15" customHeight="1">
      <c r="A514" s="93"/>
      <c r="B514" s="24"/>
      <c r="C514" s="99" t="s">
        <v>196</v>
      </c>
      <c r="D514" s="243" t="str">
        <f t="shared" si="58"/>
        <v/>
      </c>
      <c r="E514" s="243"/>
      <c r="F514" s="243"/>
      <c r="G514" s="243"/>
      <c r="H514" s="243"/>
      <c r="I514" s="243"/>
      <c r="J514" s="243"/>
      <c r="K514" s="243"/>
      <c r="L514" s="243"/>
      <c r="M514" s="243"/>
      <c r="N514" s="243"/>
      <c r="O514" s="137"/>
      <c r="P514" s="137"/>
      <c r="Q514" s="137"/>
      <c r="R514" s="137"/>
      <c r="S514" s="137"/>
      <c r="T514" s="137"/>
      <c r="U514" s="137"/>
      <c r="V514" s="137"/>
      <c r="W514" s="137"/>
      <c r="X514" s="137"/>
      <c r="Y514" s="137"/>
      <c r="Z514" s="137"/>
      <c r="AA514" s="137"/>
      <c r="AB514" s="137"/>
      <c r="AC514" s="137"/>
      <c r="AD514" s="137"/>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c r="BY514"/>
      <c r="BZ514"/>
      <c r="CA514"/>
      <c r="CB514"/>
      <c r="CC514"/>
      <c r="CD514"/>
      <c r="CE514"/>
      <c r="CF514"/>
      <c r="CG514"/>
      <c r="CH514"/>
      <c r="CI514"/>
      <c r="CJ514"/>
      <c r="CK514"/>
      <c r="CL514"/>
    </row>
    <row r="515" spans="1:90" ht="15" customHeight="1">
      <c r="A515" s="93"/>
      <c r="B515" s="24"/>
      <c r="C515" s="99" t="s">
        <v>197</v>
      </c>
      <c r="D515" s="243" t="str">
        <f t="shared" si="58"/>
        <v/>
      </c>
      <c r="E515" s="243"/>
      <c r="F515" s="243"/>
      <c r="G515" s="243"/>
      <c r="H515" s="243"/>
      <c r="I515" s="243"/>
      <c r="J515" s="243"/>
      <c r="K515" s="243"/>
      <c r="L515" s="243"/>
      <c r="M515" s="243"/>
      <c r="N515" s="243"/>
      <c r="O515" s="137"/>
      <c r="P515" s="137"/>
      <c r="Q515" s="137"/>
      <c r="R515" s="137"/>
      <c r="S515" s="137"/>
      <c r="T515" s="137"/>
      <c r="U515" s="137"/>
      <c r="V515" s="137"/>
      <c r="W515" s="137"/>
      <c r="X515" s="137"/>
      <c r="Y515" s="137"/>
      <c r="Z515" s="137"/>
      <c r="AA515" s="137"/>
      <c r="AB515" s="137"/>
      <c r="AC515" s="137"/>
      <c r="AD515" s="137"/>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c r="BY515"/>
      <c r="BZ515"/>
      <c r="CA515"/>
      <c r="CB515"/>
      <c r="CC515"/>
      <c r="CD515"/>
      <c r="CE515"/>
      <c r="CF515"/>
      <c r="CG515"/>
      <c r="CH515"/>
      <c r="CI515"/>
      <c r="CJ515"/>
      <c r="CK515"/>
      <c r="CL515"/>
    </row>
    <row r="516" spans="1:90" ht="15" customHeight="1">
      <c r="A516" s="93"/>
      <c r="B516" s="24"/>
      <c r="C516" s="99" t="s">
        <v>198</v>
      </c>
      <c r="D516" s="243" t="str">
        <f t="shared" si="58"/>
        <v/>
      </c>
      <c r="E516" s="243"/>
      <c r="F516" s="243"/>
      <c r="G516" s="243"/>
      <c r="H516" s="243"/>
      <c r="I516" s="243"/>
      <c r="J516" s="243"/>
      <c r="K516" s="243"/>
      <c r="L516" s="243"/>
      <c r="M516" s="243"/>
      <c r="N516" s="243"/>
      <c r="O516" s="137"/>
      <c r="P516" s="137"/>
      <c r="Q516" s="137"/>
      <c r="R516" s="137"/>
      <c r="S516" s="137"/>
      <c r="T516" s="137"/>
      <c r="U516" s="137"/>
      <c r="V516" s="137"/>
      <c r="W516" s="137"/>
      <c r="X516" s="137"/>
      <c r="Y516" s="137"/>
      <c r="Z516" s="137"/>
      <c r="AA516" s="137"/>
      <c r="AB516" s="137"/>
      <c r="AC516" s="137"/>
      <c r="AD516" s="137"/>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c r="BY516"/>
      <c r="BZ516"/>
      <c r="CA516"/>
      <c r="CB516"/>
      <c r="CC516"/>
      <c r="CD516"/>
      <c r="CE516"/>
      <c r="CF516"/>
      <c r="CG516"/>
      <c r="CH516"/>
      <c r="CI516"/>
      <c r="CJ516"/>
      <c r="CK516"/>
      <c r="CL516"/>
    </row>
    <row r="517" spans="1:90" ht="15" customHeight="1">
      <c r="A517" s="93"/>
      <c r="B517" s="24"/>
      <c r="C517" s="99" t="s">
        <v>199</v>
      </c>
      <c r="D517" s="243" t="str">
        <f t="shared" si="58"/>
        <v/>
      </c>
      <c r="E517" s="243"/>
      <c r="F517" s="243"/>
      <c r="G517" s="243"/>
      <c r="H517" s="243"/>
      <c r="I517" s="243"/>
      <c r="J517" s="243"/>
      <c r="K517" s="243"/>
      <c r="L517" s="243"/>
      <c r="M517" s="243"/>
      <c r="N517" s="243"/>
      <c r="O517" s="137"/>
      <c r="P517" s="137"/>
      <c r="Q517" s="137"/>
      <c r="R517" s="137"/>
      <c r="S517" s="137"/>
      <c r="T517" s="137"/>
      <c r="U517" s="137"/>
      <c r="V517" s="137"/>
      <c r="W517" s="137"/>
      <c r="X517" s="137"/>
      <c r="Y517" s="137"/>
      <c r="Z517" s="137"/>
      <c r="AA517" s="137"/>
      <c r="AB517" s="137"/>
      <c r="AC517" s="137"/>
      <c r="AD517" s="13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c r="BY517"/>
      <c r="BZ517"/>
      <c r="CA517"/>
      <c r="CB517"/>
      <c r="CC517"/>
      <c r="CD517"/>
      <c r="CE517"/>
      <c r="CF517"/>
      <c r="CG517"/>
      <c r="CH517"/>
      <c r="CI517"/>
      <c r="CJ517"/>
      <c r="CK517"/>
      <c r="CL517"/>
    </row>
    <row r="518" spans="1:90" ht="15" customHeight="1">
      <c r="A518" s="93"/>
      <c r="B518" s="24"/>
      <c r="C518" s="99" t="s">
        <v>200</v>
      </c>
      <c r="D518" s="243" t="str">
        <f t="shared" ref="D518:D538" si="59">+IF(D195="","",D195)</f>
        <v/>
      </c>
      <c r="E518" s="243"/>
      <c r="F518" s="243"/>
      <c r="G518" s="243"/>
      <c r="H518" s="243"/>
      <c r="I518" s="243"/>
      <c r="J518" s="243"/>
      <c r="K518" s="243"/>
      <c r="L518" s="243"/>
      <c r="M518" s="243"/>
      <c r="N518" s="243"/>
      <c r="O518" s="137"/>
      <c r="P518" s="137"/>
      <c r="Q518" s="137"/>
      <c r="R518" s="137"/>
      <c r="S518" s="137"/>
      <c r="T518" s="137"/>
      <c r="U518" s="137"/>
      <c r="V518" s="137"/>
      <c r="W518" s="137"/>
      <c r="X518" s="137"/>
      <c r="Y518" s="137"/>
      <c r="Z518" s="137"/>
      <c r="AA518" s="137"/>
      <c r="AB518" s="137"/>
      <c r="AC518" s="137"/>
      <c r="AD518" s="137"/>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c r="BY518"/>
      <c r="BZ518"/>
      <c r="CA518"/>
      <c r="CB518"/>
      <c r="CC518"/>
      <c r="CD518"/>
      <c r="CE518"/>
      <c r="CF518"/>
      <c r="CG518"/>
      <c r="CH518"/>
      <c r="CI518"/>
      <c r="CJ518"/>
      <c r="CK518"/>
      <c r="CL518"/>
    </row>
    <row r="519" spans="1:90" ht="15" customHeight="1">
      <c r="A519" s="93"/>
      <c r="B519" s="24"/>
      <c r="C519" s="99" t="s">
        <v>201</v>
      </c>
      <c r="D519" s="243" t="str">
        <f t="shared" si="59"/>
        <v/>
      </c>
      <c r="E519" s="243"/>
      <c r="F519" s="243"/>
      <c r="G519" s="243"/>
      <c r="H519" s="243"/>
      <c r="I519" s="243"/>
      <c r="J519" s="243"/>
      <c r="K519" s="243"/>
      <c r="L519" s="243"/>
      <c r="M519" s="243"/>
      <c r="N519" s="243"/>
      <c r="O519" s="137"/>
      <c r="P519" s="137"/>
      <c r="Q519" s="137"/>
      <c r="R519" s="137"/>
      <c r="S519" s="137"/>
      <c r="T519" s="137"/>
      <c r="U519" s="137"/>
      <c r="V519" s="137"/>
      <c r="W519" s="137"/>
      <c r="X519" s="137"/>
      <c r="Y519" s="137"/>
      <c r="Z519" s="137"/>
      <c r="AA519" s="137"/>
      <c r="AB519" s="137"/>
      <c r="AC519" s="137"/>
      <c r="AD519" s="137"/>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c r="BY519"/>
      <c r="BZ519"/>
      <c r="CA519"/>
      <c r="CB519"/>
      <c r="CC519"/>
      <c r="CD519"/>
      <c r="CE519"/>
      <c r="CF519"/>
      <c r="CG519"/>
      <c r="CH519"/>
      <c r="CI519"/>
      <c r="CJ519"/>
      <c r="CK519"/>
      <c r="CL519"/>
    </row>
    <row r="520" spans="1:90" ht="15" customHeight="1">
      <c r="A520" s="93"/>
      <c r="B520" s="24"/>
      <c r="C520" s="99" t="s">
        <v>202</v>
      </c>
      <c r="D520" s="243" t="str">
        <f t="shared" si="59"/>
        <v/>
      </c>
      <c r="E520" s="243"/>
      <c r="F520" s="243"/>
      <c r="G520" s="243"/>
      <c r="H520" s="243"/>
      <c r="I520" s="243"/>
      <c r="J520" s="243"/>
      <c r="K520" s="243"/>
      <c r="L520" s="243"/>
      <c r="M520" s="243"/>
      <c r="N520" s="243"/>
      <c r="O520" s="137"/>
      <c r="P520" s="137"/>
      <c r="Q520" s="137"/>
      <c r="R520" s="137"/>
      <c r="S520" s="137"/>
      <c r="T520" s="137"/>
      <c r="U520" s="137"/>
      <c r="V520" s="137"/>
      <c r="W520" s="137"/>
      <c r="X520" s="137"/>
      <c r="Y520" s="137"/>
      <c r="Z520" s="137"/>
      <c r="AA520" s="137"/>
      <c r="AB520" s="137"/>
      <c r="AC520" s="137"/>
      <c r="AD520" s="137"/>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c r="BY520"/>
      <c r="BZ520"/>
      <c r="CA520"/>
      <c r="CB520"/>
      <c r="CC520"/>
      <c r="CD520"/>
      <c r="CE520"/>
      <c r="CF520"/>
      <c r="CG520"/>
      <c r="CH520"/>
      <c r="CI520"/>
      <c r="CJ520"/>
      <c r="CK520"/>
      <c r="CL520"/>
    </row>
    <row r="521" spans="1:90" ht="15" customHeight="1">
      <c r="A521" s="93"/>
      <c r="B521" s="24"/>
      <c r="C521" s="99" t="s">
        <v>203</v>
      </c>
      <c r="D521" s="243" t="str">
        <f t="shared" si="59"/>
        <v/>
      </c>
      <c r="E521" s="243"/>
      <c r="F521" s="243"/>
      <c r="G521" s="243"/>
      <c r="H521" s="243"/>
      <c r="I521" s="243"/>
      <c r="J521" s="243"/>
      <c r="K521" s="243"/>
      <c r="L521" s="243"/>
      <c r="M521" s="243"/>
      <c r="N521" s="243"/>
      <c r="O521" s="137"/>
      <c r="P521" s="137"/>
      <c r="Q521" s="137"/>
      <c r="R521" s="137"/>
      <c r="S521" s="137"/>
      <c r="T521" s="137"/>
      <c r="U521" s="137"/>
      <c r="V521" s="137"/>
      <c r="W521" s="137"/>
      <c r="X521" s="137"/>
      <c r="Y521" s="137"/>
      <c r="Z521" s="137"/>
      <c r="AA521" s="137"/>
      <c r="AB521" s="137"/>
      <c r="AC521" s="137"/>
      <c r="AD521" s="137"/>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c r="BY521"/>
      <c r="BZ521"/>
      <c r="CA521"/>
      <c r="CB521"/>
      <c r="CC521"/>
      <c r="CD521"/>
      <c r="CE521"/>
      <c r="CF521"/>
      <c r="CG521"/>
      <c r="CH521"/>
      <c r="CI521"/>
      <c r="CJ521"/>
      <c r="CK521"/>
      <c r="CL521"/>
    </row>
    <row r="522" spans="1:90" ht="15" customHeight="1">
      <c r="A522" s="93"/>
      <c r="B522" s="24"/>
      <c r="C522" s="99" t="s">
        <v>204</v>
      </c>
      <c r="D522" s="243" t="str">
        <f t="shared" si="59"/>
        <v/>
      </c>
      <c r="E522" s="243"/>
      <c r="F522" s="243"/>
      <c r="G522" s="243"/>
      <c r="H522" s="243"/>
      <c r="I522" s="243"/>
      <c r="J522" s="243"/>
      <c r="K522" s="243"/>
      <c r="L522" s="243"/>
      <c r="M522" s="243"/>
      <c r="N522" s="243"/>
      <c r="O522" s="137"/>
      <c r="P522" s="137"/>
      <c r="Q522" s="137"/>
      <c r="R522" s="137"/>
      <c r="S522" s="137"/>
      <c r="T522" s="137"/>
      <c r="U522" s="137"/>
      <c r="V522" s="137"/>
      <c r="W522" s="137"/>
      <c r="X522" s="137"/>
      <c r="Y522" s="137"/>
      <c r="Z522" s="137"/>
      <c r="AA522" s="137"/>
      <c r="AB522" s="137"/>
      <c r="AC522" s="137"/>
      <c r="AD522" s="137"/>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c r="BY522"/>
      <c r="BZ522"/>
      <c r="CA522"/>
      <c r="CB522"/>
      <c r="CC522"/>
      <c r="CD522"/>
      <c r="CE522"/>
      <c r="CF522"/>
      <c r="CG522"/>
      <c r="CH522"/>
      <c r="CI522"/>
      <c r="CJ522"/>
      <c r="CK522"/>
      <c r="CL522"/>
    </row>
    <row r="523" spans="1:90" ht="15" customHeight="1">
      <c r="A523" s="93"/>
      <c r="B523" s="24"/>
      <c r="C523" s="99" t="s">
        <v>205</v>
      </c>
      <c r="D523" s="243" t="str">
        <f t="shared" si="59"/>
        <v/>
      </c>
      <c r="E523" s="243"/>
      <c r="F523" s="243"/>
      <c r="G523" s="243"/>
      <c r="H523" s="243"/>
      <c r="I523" s="243"/>
      <c r="J523" s="243"/>
      <c r="K523" s="243"/>
      <c r="L523" s="243"/>
      <c r="M523" s="243"/>
      <c r="N523" s="243"/>
      <c r="O523" s="137"/>
      <c r="P523" s="137"/>
      <c r="Q523" s="137"/>
      <c r="R523" s="137"/>
      <c r="S523" s="137"/>
      <c r="T523" s="137"/>
      <c r="U523" s="137"/>
      <c r="V523" s="137"/>
      <c r="W523" s="137"/>
      <c r="X523" s="137"/>
      <c r="Y523" s="137"/>
      <c r="Z523" s="137"/>
      <c r="AA523" s="137"/>
      <c r="AB523" s="137"/>
      <c r="AC523" s="137"/>
      <c r="AD523" s="137"/>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c r="BY523"/>
      <c r="BZ523"/>
      <c r="CA523"/>
      <c r="CB523"/>
      <c r="CC523"/>
      <c r="CD523"/>
      <c r="CE523"/>
      <c r="CF523"/>
      <c r="CG523"/>
      <c r="CH523"/>
      <c r="CI523"/>
      <c r="CJ523"/>
      <c r="CK523"/>
      <c r="CL523"/>
    </row>
    <row r="524" spans="1:90" ht="15" customHeight="1">
      <c r="A524" s="93"/>
      <c r="B524" s="24"/>
      <c r="C524" s="99" t="s">
        <v>206</v>
      </c>
      <c r="D524" s="243" t="str">
        <f t="shared" si="59"/>
        <v/>
      </c>
      <c r="E524" s="243"/>
      <c r="F524" s="243"/>
      <c r="G524" s="243"/>
      <c r="H524" s="243"/>
      <c r="I524" s="243"/>
      <c r="J524" s="243"/>
      <c r="K524" s="243"/>
      <c r="L524" s="243"/>
      <c r="M524" s="243"/>
      <c r="N524" s="243"/>
      <c r="O524" s="137"/>
      <c r="P524" s="137"/>
      <c r="Q524" s="137"/>
      <c r="R524" s="137"/>
      <c r="S524" s="137"/>
      <c r="T524" s="137"/>
      <c r="U524" s="137"/>
      <c r="V524" s="137"/>
      <c r="W524" s="137"/>
      <c r="X524" s="137"/>
      <c r="Y524" s="137"/>
      <c r="Z524" s="137"/>
      <c r="AA524" s="137"/>
      <c r="AB524" s="137"/>
      <c r="AC524" s="137"/>
      <c r="AD524" s="137"/>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c r="BY524"/>
      <c r="BZ524"/>
      <c r="CA524"/>
      <c r="CB524"/>
      <c r="CC524"/>
      <c r="CD524"/>
      <c r="CE524"/>
      <c r="CF524"/>
      <c r="CG524"/>
      <c r="CH524"/>
      <c r="CI524"/>
      <c r="CJ524"/>
      <c r="CK524"/>
      <c r="CL524"/>
    </row>
    <row r="525" spans="1:90" ht="15" customHeight="1">
      <c r="A525" s="93"/>
      <c r="B525" s="24"/>
      <c r="C525" s="99" t="s">
        <v>207</v>
      </c>
      <c r="D525" s="243" t="str">
        <f t="shared" si="59"/>
        <v/>
      </c>
      <c r="E525" s="243"/>
      <c r="F525" s="243"/>
      <c r="G525" s="243"/>
      <c r="H525" s="243"/>
      <c r="I525" s="243"/>
      <c r="J525" s="243"/>
      <c r="K525" s="243"/>
      <c r="L525" s="243"/>
      <c r="M525" s="243"/>
      <c r="N525" s="243"/>
      <c r="O525" s="137"/>
      <c r="P525" s="137"/>
      <c r="Q525" s="137"/>
      <c r="R525" s="137"/>
      <c r="S525" s="137"/>
      <c r="T525" s="137"/>
      <c r="U525" s="137"/>
      <c r="V525" s="137"/>
      <c r="W525" s="137"/>
      <c r="X525" s="137"/>
      <c r="Y525" s="137"/>
      <c r="Z525" s="137"/>
      <c r="AA525" s="137"/>
      <c r="AB525" s="137"/>
      <c r="AC525" s="137"/>
      <c r="AD525" s="137"/>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c r="BY525"/>
      <c r="BZ525"/>
      <c r="CA525"/>
      <c r="CB525"/>
      <c r="CC525"/>
      <c r="CD525"/>
      <c r="CE525"/>
      <c r="CF525"/>
      <c r="CG525"/>
      <c r="CH525"/>
      <c r="CI525"/>
      <c r="CJ525"/>
      <c r="CK525"/>
      <c r="CL525"/>
    </row>
    <row r="526" spans="1:90" ht="15" customHeight="1">
      <c r="A526" s="93"/>
      <c r="B526" s="24"/>
      <c r="C526" s="99" t="s">
        <v>208</v>
      </c>
      <c r="D526" s="243" t="str">
        <f t="shared" si="59"/>
        <v/>
      </c>
      <c r="E526" s="243"/>
      <c r="F526" s="243"/>
      <c r="G526" s="243"/>
      <c r="H526" s="243"/>
      <c r="I526" s="243"/>
      <c r="J526" s="243"/>
      <c r="K526" s="243"/>
      <c r="L526" s="243"/>
      <c r="M526" s="243"/>
      <c r="N526" s="243"/>
      <c r="O526" s="137"/>
      <c r="P526" s="137"/>
      <c r="Q526" s="137"/>
      <c r="R526" s="137"/>
      <c r="S526" s="137"/>
      <c r="T526" s="137"/>
      <c r="U526" s="137"/>
      <c r="V526" s="137"/>
      <c r="W526" s="137"/>
      <c r="X526" s="137"/>
      <c r="Y526" s="137"/>
      <c r="Z526" s="137"/>
      <c r="AA526" s="137"/>
      <c r="AB526" s="137"/>
      <c r="AC526" s="137"/>
      <c r="AD526" s="137"/>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c r="BY526"/>
      <c r="BZ526"/>
      <c r="CA526"/>
      <c r="CB526"/>
      <c r="CC526"/>
      <c r="CD526"/>
      <c r="CE526"/>
      <c r="CF526"/>
      <c r="CG526"/>
      <c r="CH526"/>
      <c r="CI526"/>
      <c r="CJ526"/>
      <c r="CK526"/>
      <c r="CL526"/>
    </row>
    <row r="527" spans="1:90" ht="15" customHeight="1">
      <c r="A527" s="93"/>
      <c r="B527" s="24"/>
      <c r="C527" s="99" t="s">
        <v>209</v>
      </c>
      <c r="D527" s="243" t="str">
        <f t="shared" si="59"/>
        <v/>
      </c>
      <c r="E527" s="243"/>
      <c r="F527" s="243"/>
      <c r="G527" s="243"/>
      <c r="H527" s="243"/>
      <c r="I527" s="243"/>
      <c r="J527" s="243"/>
      <c r="K527" s="243"/>
      <c r="L527" s="243"/>
      <c r="M527" s="243"/>
      <c r="N527" s="243"/>
      <c r="O527" s="137"/>
      <c r="P527" s="137"/>
      <c r="Q527" s="137"/>
      <c r="R527" s="137"/>
      <c r="S527" s="137"/>
      <c r="T527" s="137"/>
      <c r="U527" s="137"/>
      <c r="V527" s="137"/>
      <c r="W527" s="137"/>
      <c r="X527" s="137"/>
      <c r="Y527" s="137"/>
      <c r="Z527" s="137"/>
      <c r="AA527" s="137"/>
      <c r="AB527" s="137"/>
      <c r="AC527" s="137"/>
      <c r="AD527" s="13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c r="BY527"/>
      <c r="BZ527"/>
      <c r="CA527"/>
      <c r="CB527"/>
      <c r="CC527"/>
      <c r="CD527"/>
      <c r="CE527"/>
      <c r="CF527"/>
      <c r="CG527"/>
      <c r="CH527"/>
      <c r="CI527"/>
      <c r="CJ527"/>
      <c r="CK527"/>
      <c r="CL527"/>
    </row>
    <row r="528" spans="1:90" ht="15" customHeight="1">
      <c r="A528" s="93"/>
      <c r="B528" s="24"/>
      <c r="C528" s="99" t="s">
        <v>210</v>
      </c>
      <c r="D528" s="243" t="str">
        <f t="shared" si="59"/>
        <v/>
      </c>
      <c r="E528" s="243"/>
      <c r="F528" s="243"/>
      <c r="G528" s="243"/>
      <c r="H528" s="243"/>
      <c r="I528" s="243"/>
      <c r="J528" s="243"/>
      <c r="K528" s="243"/>
      <c r="L528" s="243"/>
      <c r="M528" s="243"/>
      <c r="N528" s="243"/>
      <c r="O528" s="137"/>
      <c r="P528" s="137"/>
      <c r="Q528" s="137"/>
      <c r="R528" s="137"/>
      <c r="S528" s="137"/>
      <c r="T528" s="137"/>
      <c r="U528" s="137"/>
      <c r="V528" s="137"/>
      <c r="W528" s="137"/>
      <c r="X528" s="137"/>
      <c r="Y528" s="137"/>
      <c r="Z528" s="137"/>
      <c r="AA528" s="137"/>
      <c r="AB528" s="137"/>
      <c r="AC528" s="137"/>
      <c r="AD528" s="137"/>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c r="BS528"/>
      <c r="BT528"/>
      <c r="BU528"/>
      <c r="BV528"/>
      <c r="BW528"/>
      <c r="BX528"/>
      <c r="BY528"/>
      <c r="BZ528"/>
      <c r="CA528"/>
      <c r="CB528"/>
      <c r="CC528"/>
      <c r="CD528"/>
      <c r="CE528"/>
      <c r="CF528"/>
      <c r="CG528"/>
      <c r="CH528"/>
      <c r="CI528"/>
      <c r="CJ528"/>
      <c r="CK528"/>
      <c r="CL528"/>
    </row>
    <row r="529" spans="1:90" ht="15" customHeight="1">
      <c r="A529" s="93"/>
      <c r="B529" s="24"/>
      <c r="C529" s="99" t="s">
        <v>211</v>
      </c>
      <c r="D529" s="243" t="str">
        <f t="shared" si="59"/>
        <v/>
      </c>
      <c r="E529" s="243"/>
      <c r="F529" s="243"/>
      <c r="G529" s="243"/>
      <c r="H529" s="243"/>
      <c r="I529" s="243"/>
      <c r="J529" s="243"/>
      <c r="K529" s="243"/>
      <c r="L529" s="243"/>
      <c r="M529" s="243"/>
      <c r="N529" s="243"/>
      <c r="O529" s="137"/>
      <c r="P529" s="137"/>
      <c r="Q529" s="137"/>
      <c r="R529" s="137"/>
      <c r="S529" s="137"/>
      <c r="T529" s="137"/>
      <c r="U529" s="137"/>
      <c r="V529" s="137"/>
      <c r="W529" s="137"/>
      <c r="X529" s="137"/>
      <c r="Y529" s="137"/>
      <c r="Z529" s="137"/>
      <c r="AA529" s="137"/>
      <c r="AB529" s="137"/>
      <c r="AC529" s="137"/>
      <c r="AD529" s="137"/>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c r="BY529"/>
      <c r="BZ529"/>
      <c r="CA529"/>
      <c r="CB529"/>
      <c r="CC529"/>
      <c r="CD529"/>
      <c r="CE529"/>
      <c r="CF529"/>
      <c r="CG529"/>
      <c r="CH529"/>
      <c r="CI529"/>
      <c r="CJ529"/>
      <c r="CK529"/>
      <c r="CL529"/>
    </row>
    <row r="530" spans="1:90" ht="15" customHeight="1">
      <c r="A530" s="93"/>
      <c r="B530" s="24"/>
      <c r="C530" s="99" t="s">
        <v>212</v>
      </c>
      <c r="D530" s="243" t="str">
        <f t="shared" si="59"/>
        <v/>
      </c>
      <c r="E530" s="243"/>
      <c r="F530" s="243"/>
      <c r="G530" s="243"/>
      <c r="H530" s="243"/>
      <c r="I530" s="243"/>
      <c r="J530" s="243"/>
      <c r="K530" s="243"/>
      <c r="L530" s="243"/>
      <c r="M530" s="243"/>
      <c r="N530" s="243"/>
      <c r="O530" s="137"/>
      <c r="P530" s="137"/>
      <c r="Q530" s="137"/>
      <c r="R530" s="137"/>
      <c r="S530" s="137"/>
      <c r="T530" s="137"/>
      <c r="U530" s="137"/>
      <c r="V530" s="137"/>
      <c r="W530" s="137"/>
      <c r="X530" s="137"/>
      <c r="Y530" s="137"/>
      <c r="Z530" s="137"/>
      <c r="AA530" s="137"/>
      <c r="AB530" s="137"/>
      <c r="AC530" s="137"/>
      <c r="AD530" s="137"/>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c r="BY530"/>
      <c r="BZ530"/>
      <c r="CA530"/>
      <c r="CB530"/>
      <c r="CC530"/>
      <c r="CD530"/>
      <c r="CE530"/>
      <c r="CF530"/>
      <c r="CG530"/>
      <c r="CH530"/>
      <c r="CI530"/>
      <c r="CJ530"/>
      <c r="CK530"/>
      <c r="CL530"/>
    </row>
    <row r="531" spans="1:90" ht="15" customHeight="1">
      <c r="A531" s="93"/>
      <c r="B531" s="24"/>
      <c r="C531" s="99" t="s">
        <v>213</v>
      </c>
      <c r="D531" s="243" t="str">
        <f t="shared" si="59"/>
        <v/>
      </c>
      <c r="E531" s="243"/>
      <c r="F531" s="243"/>
      <c r="G531" s="243"/>
      <c r="H531" s="243"/>
      <c r="I531" s="243"/>
      <c r="J531" s="243"/>
      <c r="K531" s="243"/>
      <c r="L531" s="243"/>
      <c r="M531" s="243"/>
      <c r="N531" s="243"/>
      <c r="O531" s="137"/>
      <c r="P531" s="137"/>
      <c r="Q531" s="137"/>
      <c r="R531" s="137"/>
      <c r="S531" s="137"/>
      <c r="T531" s="137"/>
      <c r="U531" s="137"/>
      <c r="V531" s="137"/>
      <c r="W531" s="137"/>
      <c r="X531" s="137"/>
      <c r="Y531" s="137"/>
      <c r="Z531" s="137"/>
      <c r="AA531" s="137"/>
      <c r="AB531" s="137"/>
      <c r="AC531" s="137"/>
      <c r="AD531" s="137"/>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c r="BY531"/>
      <c r="BZ531"/>
      <c r="CA531"/>
      <c r="CB531"/>
      <c r="CC531"/>
      <c r="CD531"/>
      <c r="CE531"/>
      <c r="CF531"/>
      <c r="CG531"/>
      <c r="CH531"/>
      <c r="CI531"/>
      <c r="CJ531"/>
      <c r="CK531"/>
      <c r="CL531"/>
    </row>
    <row r="532" spans="1:90" ht="15" customHeight="1">
      <c r="A532" s="93"/>
      <c r="B532" s="24"/>
      <c r="C532" s="99" t="s">
        <v>214</v>
      </c>
      <c r="D532" s="243" t="str">
        <f t="shared" si="59"/>
        <v/>
      </c>
      <c r="E532" s="243"/>
      <c r="F532" s="243"/>
      <c r="G532" s="243"/>
      <c r="H532" s="243"/>
      <c r="I532" s="243"/>
      <c r="J532" s="243"/>
      <c r="K532" s="243"/>
      <c r="L532" s="243"/>
      <c r="M532" s="243"/>
      <c r="N532" s="243"/>
      <c r="O532" s="137"/>
      <c r="P532" s="137"/>
      <c r="Q532" s="137"/>
      <c r="R532" s="137"/>
      <c r="S532" s="137"/>
      <c r="T532" s="137"/>
      <c r="U532" s="137"/>
      <c r="V532" s="137"/>
      <c r="W532" s="137"/>
      <c r="X532" s="137"/>
      <c r="Y532" s="137"/>
      <c r="Z532" s="137"/>
      <c r="AA532" s="137"/>
      <c r="AB532" s="137"/>
      <c r="AC532" s="137"/>
      <c r="AD532" s="137"/>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c r="BY532"/>
      <c r="BZ532"/>
      <c r="CA532"/>
      <c r="CB532"/>
      <c r="CC532"/>
      <c r="CD532"/>
      <c r="CE532"/>
      <c r="CF532"/>
      <c r="CG532"/>
      <c r="CH532"/>
      <c r="CI532"/>
      <c r="CJ532"/>
      <c r="CK532"/>
      <c r="CL532"/>
    </row>
    <row r="533" spans="1:90" ht="15" customHeight="1">
      <c r="A533" s="93"/>
      <c r="B533" s="24"/>
      <c r="C533" s="99" t="s">
        <v>215</v>
      </c>
      <c r="D533" s="243" t="str">
        <f t="shared" si="59"/>
        <v/>
      </c>
      <c r="E533" s="243"/>
      <c r="F533" s="243"/>
      <c r="G533" s="243"/>
      <c r="H533" s="243"/>
      <c r="I533" s="243"/>
      <c r="J533" s="243"/>
      <c r="K533" s="243"/>
      <c r="L533" s="243"/>
      <c r="M533" s="243"/>
      <c r="N533" s="243"/>
      <c r="O533" s="137"/>
      <c r="P533" s="137"/>
      <c r="Q533" s="137"/>
      <c r="R533" s="137"/>
      <c r="S533" s="137"/>
      <c r="T533" s="137"/>
      <c r="U533" s="137"/>
      <c r="V533" s="137"/>
      <c r="W533" s="137"/>
      <c r="X533" s="137"/>
      <c r="Y533" s="137"/>
      <c r="Z533" s="137"/>
      <c r="AA533" s="137"/>
      <c r="AB533" s="137"/>
      <c r="AC533" s="137"/>
      <c r="AD533" s="137"/>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c r="BS533"/>
      <c r="BT533"/>
      <c r="BU533"/>
      <c r="BV533"/>
      <c r="BW533"/>
      <c r="BX533"/>
      <c r="BY533"/>
      <c r="BZ533"/>
      <c r="CA533"/>
      <c r="CB533"/>
      <c r="CC533"/>
      <c r="CD533"/>
      <c r="CE533"/>
      <c r="CF533"/>
      <c r="CG533"/>
      <c r="CH533"/>
      <c r="CI533"/>
      <c r="CJ533"/>
      <c r="CK533"/>
      <c r="CL533"/>
    </row>
    <row r="534" spans="1:90" ht="15" customHeight="1">
      <c r="A534" s="93"/>
      <c r="B534" s="24"/>
      <c r="C534" s="99" t="s">
        <v>216</v>
      </c>
      <c r="D534" s="243" t="str">
        <f t="shared" si="59"/>
        <v/>
      </c>
      <c r="E534" s="243"/>
      <c r="F534" s="243"/>
      <c r="G534" s="243"/>
      <c r="H534" s="243"/>
      <c r="I534" s="243"/>
      <c r="J534" s="243"/>
      <c r="K534" s="243"/>
      <c r="L534" s="243"/>
      <c r="M534" s="243"/>
      <c r="N534" s="243"/>
      <c r="O534" s="137"/>
      <c r="P534" s="137"/>
      <c r="Q534" s="137"/>
      <c r="R534" s="137"/>
      <c r="S534" s="137"/>
      <c r="T534" s="137"/>
      <c r="U534" s="137"/>
      <c r="V534" s="137"/>
      <c r="W534" s="137"/>
      <c r="X534" s="137"/>
      <c r="Y534" s="137"/>
      <c r="Z534" s="137"/>
      <c r="AA534" s="137"/>
      <c r="AB534" s="137"/>
      <c r="AC534" s="137"/>
      <c r="AD534" s="137"/>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c r="BY534"/>
      <c r="BZ534"/>
      <c r="CA534"/>
      <c r="CB534"/>
      <c r="CC534"/>
      <c r="CD534"/>
      <c r="CE534"/>
      <c r="CF534"/>
      <c r="CG534"/>
      <c r="CH534"/>
      <c r="CI534"/>
      <c r="CJ534"/>
      <c r="CK534"/>
      <c r="CL534"/>
    </row>
    <row r="535" spans="1:90" ht="15" customHeight="1">
      <c r="A535" s="93"/>
      <c r="B535" s="24"/>
      <c r="C535" s="99" t="s">
        <v>217</v>
      </c>
      <c r="D535" s="243" t="str">
        <f t="shared" si="59"/>
        <v/>
      </c>
      <c r="E535" s="243"/>
      <c r="F535" s="243"/>
      <c r="G535" s="243"/>
      <c r="H535" s="243"/>
      <c r="I535" s="243"/>
      <c r="J535" s="243"/>
      <c r="K535" s="243"/>
      <c r="L535" s="243"/>
      <c r="M535" s="243"/>
      <c r="N535" s="243"/>
      <c r="O535" s="137"/>
      <c r="P535" s="137"/>
      <c r="Q535" s="137"/>
      <c r="R535" s="137"/>
      <c r="S535" s="137"/>
      <c r="T535" s="137"/>
      <c r="U535" s="137"/>
      <c r="V535" s="137"/>
      <c r="W535" s="137"/>
      <c r="X535" s="137"/>
      <c r="Y535" s="137"/>
      <c r="Z535" s="137"/>
      <c r="AA535" s="137"/>
      <c r="AB535" s="137"/>
      <c r="AC535" s="137"/>
      <c r="AD535" s="137"/>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c r="BY535"/>
      <c r="BZ535"/>
      <c r="CA535"/>
      <c r="CB535"/>
      <c r="CC535"/>
      <c r="CD535"/>
      <c r="CE535"/>
      <c r="CF535"/>
      <c r="CG535"/>
      <c r="CH535"/>
      <c r="CI535"/>
      <c r="CJ535"/>
      <c r="CK535"/>
      <c r="CL535"/>
    </row>
    <row r="536" spans="1:90" ht="15" customHeight="1">
      <c r="A536" s="93"/>
      <c r="B536" s="24"/>
      <c r="C536" s="99" t="s">
        <v>218</v>
      </c>
      <c r="D536" s="243" t="str">
        <f t="shared" si="59"/>
        <v/>
      </c>
      <c r="E536" s="243"/>
      <c r="F536" s="243"/>
      <c r="G536" s="243"/>
      <c r="H536" s="243"/>
      <c r="I536" s="243"/>
      <c r="J536" s="243"/>
      <c r="K536" s="243"/>
      <c r="L536" s="243"/>
      <c r="M536" s="243"/>
      <c r="N536" s="243"/>
      <c r="O536" s="137"/>
      <c r="P536" s="137"/>
      <c r="Q536" s="137"/>
      <c r="R536" s="137"/>
      <c r="S536" s="137"/>
      <c r="T536" s="137"/>
      <c r="U536" s="137"/>
      <c r="V536" s="137"/>
      <c r="W536" s="137"/>
      <c r="X536" s="137"/>
      <c r="Y536" s="137"/>
      <c r="Z536" s="137"/>
      <c r="AA536" s="137"/>
      <c r="AB536" s="137"/>
      <c r="AC536" s="137"/>
      <c r="AD536" s="137"/>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c r="BY536"/>
      <c r="BZ536"/>
      <c r="CA536"/>
      <c r="CB536"/>
      <c r="CC536"/>
      <c r="CD536"/>
      <c r="CE536"/>
      <c r="CF536"/>
      <c r="CG536"/>
      <c r="CH536"/>
      <c r="CI536"/>
      <c r="CJ536"/>
      <c r="CK536"/>
      <c r="CL536"/>
    </row>
    <row r="537" spans="1:90" ht="15" customHeight="1">
      <c r="A537" s="93"/>
      <c r="B537" s="24"/>
      <c r="C537" s="99" t="s">
        <v>219</v>
      </c>
      <c r="D537" s="243" t="str">
        <f t="shared" si="59"/>
        <v/>
      </c>
      <c r="E537" s="243"/>
      <c r="F537" s="243"/>
      <c r="G537" s="243"/>
      <c r="H537" s="243"/>
      <c r="I537" s="243"/>
      <c r="J537" s="243"/>
      <c r="K537" s="243"/>
      <c r="L537" s="243"/>
      <c r="M537" s="243"/>
      <c r="N537" s="243"/>
      <c r="O537" s="137"/>
      <c r="P537" s="137"/>
      <c r="Q537" s="137"/>
      <c r="R537" s="137"/>
      <c r="S537" s="137"/>
      <c r="T537" s="137"/>
      <c r="U537" s="137"/>
      <c r="V537" s="137"/>
      <c r="W537" s="137"/>
      <c r="X537" s="137"/>
      <c r="Y537" s="137"/>
      <c r="Z537" s="137"/>
      <c r="AA537" s="137"/>
      <c r="AB537" s="137"/>
      <c r="AC537" s="137"/>
      <c r="AD537" s="1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c r="BY537"/>
      <c r="BZ537"/>
      <c r="CA537"/>
      <c r="CB537"/>
      <c r="CC537"/>
      <c r="CD537"/>
      <c r="CE537"/>
      <c r="CF537"/>
      <c r="CG537"/>
      <c r="CH537"/>
      <c r="CI537"/>
      <c r="CJ537"/>
      <c r="CK537"/>
      <c r="CL537"/>
    </row>
    <row r="538" spans="1:90" ht="15" customHeight="1">
      <c r="A538" s="93"/>
      <c r="B538" s="24"/>
      <c r="C538" s="99" t="s">
        <v>220</v>
      </c>
      <c r="D538" s="243" t="str">
        <f t="shared" si="59"/>
        <v/>
      </c>
      <c r="E538" s="243"/>
      <c r="F538" s="243"/>
      <c r="G538" s="243"/>
      <c r="H538" s="243"/>
      <c r="I538" s="243"/>
      <c r="J538" s="243"/>
      <c r="K538" s="243"/>
      <c r="L538" s="243"/>
      <c r="M538" s="243"/>
      <c r="N538" s="243"/>
      <c r="O538" s="137"/>
      <c r="P538" s="137"/>
      <c r="Q538" s="137"/>
      <c r="R538" s="137"/>
      <c r="S538" s="137"/>
      <c r="T538" s="137"/>
      <c r="U538" s="137"/>
      <c r="V538" s="137"/>
      <c r="W538" s="137"/>
      <c r="X538" s="137"/>
      <c r="Y538" s="137"/>
      <c r="Z538" s="137"/>
      <c r="AA538" s="137"/>
      <c r="AB538" s="137"/>
      <c r="AC538" s="137"/>
      <c r="AD538" s="137"/>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c r="BY538"/>
      <c r="BZ538"/>
      <c r="CA538"/>
      <c r="CB538"/>
      <c r="CC538"/>
      <c r="CD538"/>
      <c r="CE538"/>
      <c r="CF538"/>
      <c r="CG538"/>
      <c r="CH538"/>
      <c r="CI538"/>
      <c r="CJ538"/>
      <c r="CK538"/>
      <c r="CL538"/>
    </row>
    <row r="539" spans="1:90" ht="15" customHeight="1">
      <c r="A539" s="93"/>
      <c r="B539" s="24"/>
      <c r="C539" s="24"/>
      <c r="D539" s="24"/>
      <c r="E539" s="24"/>
      <c r="F539" s="24"/>
      <c r="G539" s="24"/>
      <c r="H539" s="24"/>
      <c r="I539" s="24"/>
      <c r="J539" s="24"/>
      <c r="K539" s="24"/>
      <c r="L539" s="24"/>
      <c r="M539" s="24"/>
      <c r="N539" s="24"/>
      <c r="O539" s="24"/>
      <c r="P539" s="24"/>
      <c r="Q539" s="24"/>
      <c r="R539" s="24"/>
      <c r="S539" s="24"/>
      <c r="T539" s="24"/>
      <c r="U539" s="24"/>
      <c r="V539" s="24"/>
      <c r="W539" s="24"/>
      <c r="X539" s="24"/>
      <c r="Y539" s="24"/>
      <c r="Z539" s="24"/>
      <c r="AA539" s="24"/>
      <c r="AB539" s="24"/>
      <c r="AC539" s="24"/>
      <c r="AD539" s="24"/>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c r="BY539"/>
      <c r="BZ539"/>
      <c r="CA539"/>
      <c r="CB539"/>
      <c r="CC539"/>
      <c r="CD539"/>
      <c r="CE539"/>
      <c r="CF539"/>
      <c r="CG539"/>
      <c r="CH539"/>
      <c r="CI539"/>
      <c r="CJ539"/>
      <c r="CK539"/>
      <c r="CL539"/>
    </row>
    <row r="540" spans="1:90" ht="45" customHeight="1">
      <c r="A540" s="92"/>
      <c r="B540" s="24"/>
      <c r="C540" s="216" t="s">
        <v>313</v>
      </c>
      <c r="D540" s="216"/>
      <c r="E540" s="216"/>
      <c r="F540" s="241"/>
      <c r="G540" s="175"/>
      <c r="H540" s="175"/>
      <c r="I540" s="175"/>
      <c r="J540" s="175"/>
      <c r="K540" s="175"/>
      <c r="L540" s="175"/>
      <c r="M540" s="175"/>
      <c r="N540" s="175"/>
      <c r="O540" s="175"/>
      <c r="P540" s="175"/>
      <c r="Q540" s="175"/>
      <c r="R540" s="175"/>
      <c r="S540" s="175"/>
      <c r="T540" s="175"/>
      <c r="U540" s="175"/>
      <c r="V540" s="175"/>
      <c r="W540" s="175"/>
      <c r="X540" s="175"/>
      <c r="Y540" s="175"/>
      <c r="Z540" s="175"/>
      <c r="AA540" s="175"/>
      <c r="AB540" s="175"/>
      <c r="AC540" s="175"/>
      <c r="AD540" s="242"/>
      <c r="AG540">
        <f>+COUNTIF(AC389:AC538,"X")</f>
        <v>0</v>
      </c>
      <c r="AH540">
        <f>IF(AG225=AH225,0,IF(OR(AND(AG540&gt;=1,F540&lt;&gt;""),AND(AG540=0,F540="")),0,1))</f>
        <v>0</v>
      </c>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c r="BY540"/>
      <c r="BZ540"/>
      <c r="CA540"/>
      <c r="CB540"/>
      <c r="CC540"/>
      <c r="CD540"/>
      <c r="CE540"/>
      <c r="CF540"/>
      <c r="CG540"/>
      <c r="CH540"/>
      <c r="CI540"/>
      <c r="CJ540"/>
      <c r="CK540"/>
      <c r="CL540"/>
    </row>
    <row r="541" spans="1:90" ht="15" customHeight="1">
      <c r="A541" s="92"/>
      <c r="B541" s="209" t="str">
        <f>IF(AND(AH540=0),"","Error: favor de especificar el otro tipo de apoyo.")</f>
        <v/>
      </c>
      <c r="C541" s="209"/>
      <c r="D541" s="209"/>
      <c r="E541" s="209"/>
      <c r="F541" s="209"/>
      <c r="G541" s="209"/>
      <c r="H541" s="209"/>
      <c r="I541" s="209"/>
      <c r="J541" s="209"/>
      <c r="K541" s="209"/>
      <c r="L541" s="209"/>
      <c r="M541" s="209"/>
      <c r="N541" s="209"/>
      <c r="O541" s="209"/>
      <c r="P541" s="209"/>
      <c r="Q541" s="209"/>
      <c r="R541" s="209"/>
      <c r="S541" s="209"/>
      <c r="T541" s="209"/>
      <c r="U541" s="209"/>
      <c r="V541" s="209"/>
      <c r="W541" s="209"/>
      <c r="X541" s="209"/>
      <c r="Y541" s="209"/>
      <c r="Z541" s="209"/>
      <c r="AA541" s="209"/>
      <c r="AB541" s="209"/>
      <c r="AC541" s="209"/>
      <c r="AD541" s="209"/>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c r="BY541"/>
      <c r="BZ541"/>
      <c r="CA541"/>
      <c r="CB541"/>
      <c r="CC541"/>
      <c r="CD541"/>
      <c r="CE541"/>
      <c r="CF541"/>
      <c r="CG541"/>
      <c r="CH541"/>
      <c r="CI541"/>
      <c r="CJ541"/>
      <c r="CK541"/>
      <c r="CL541"/>
    </row>
    <row r="542" spans="1:90" ht="24" customHeight="1">
      <c r="A542" s="93"/>
      <c r="B542" s="24"/>
      <c r="C542" s="227" t="s">
        <v>314</v>
      </c>
      <c r="D542" s="228"/>
      <c r="E542" s="228"/>
      <c r="F542" s="228"/>
      <c r="G542" s="228"/>
      <c r="H542" s="228"/>
      <c r="I542" s="228"/>
      <c r="J542" s="228"/>
      <c r="K542" s="228"/>
      <c r="L542" s="228"/>
      <c r="M542" s="228"/>
      <c r="N542" s="228"/>
      <c r="O542" s="229"/>
      <c r="P542"/>
      <c r="Q542" s="261" t="s">
        <v>231</v>
      </c>
      <c r="R542" s="261"/>
      <c r="S542" s="261"/>
      <c r="T542" s="261"/>
      <c r="U542" s="261"/>
      <c r="V542" s="261"/>
      <c r="W542" s="261"/>
      <c r="X542" s="261"/>
      <c r="Y542" s="261"/>
      <c r="Z542" s="261"/>
      <c r="AA542" s="261"/>
      <c r="AB542" s="261"/>
      <c r="AC542" s="261"/>
      <c r="AD542" s="261"/>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c r="BY542"/>
      <c r="BZ542"/>
      <c r="CA542"/>
      <c r="CB542"/>
      <c r="CC542"/>
      <c r="CD542"/>
      <c r="CE542"/>
      <c r="CF542"/>
      <c r="CG542"/>
      <c r="CH542"/>
      <c r="CI542"/>
      <c r="CJ542"/>
      <c r="CK542"/>
      <c r="CL542"/>
    </row>
    <row r="543" spans="1:90" ht="15" customHeight="1">
      <c r="A543" s="93"/>
      <c r="B543" s="24"/>
      <c r="C543" s="130" t="s">
        <v>58</v>
      </c>
      <c r="D543" s="267" t="s">
        <v>223</v>
      </c>
      <c r="E543" s="268"/>
      <c r="F543" s="268"/>
      <c r="G543" s="268"/>
      <c r="H543" s="268"/>
      <c r="I543" s="268"/>
      <c r="J543" s="268"/>
      <c r="K543" s="268"/>
      <c r="L543" s="268"/>
      <c r="M543" s="268"/>
      <c r="N543" s="268"/>
      <c r="O543" s="269"/>
      <c r="P543"/>
      <c r="Q543" s="133" t="s">
        <v>58</v>
      </c>
      <c r="R543" s="211" t="s">
        <v>232</v>
      </c>
      <c r="S543" s="211"/>
      <c r="T543" s="211"/>
      <c r="U543" s="211"/>
      <c r="V543" s="211"/>
      <c r="W543" s="211"/>
      <c r="X543" s="211"/>
      <c r="Y543" s="211"/>
      <c r="Z543" s="211"/>
      <c r="AA543" s="211"/>
      <c r="AB543" s="211"/>
      <c r="AC543" s="211"/>
      <c r="AD543" s="211"/>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c r="BY543"/>
      <c r="BZ543"/>
      <c r="CA543"/>
      <c r="CB543"/>
      <c r="CC543"/>
      <c r="CD543"/>
      <c r="CE543"/>
      <c r="CF543"/>
      <c r="CG543"/>
      <c r="CH543"/>
      <c r="CI543"/>
      <c r="CJ543"/>
      <c r="CK543"/>
      <c r="CL543"/>
    </row>
    <row r="544" spans="1:90" ht="15" customHeight="1">
      <c r="A544" s="93"/>
      <c r="B544" s="24"/>
      <c r="C544" s="130" t="s">
        <v>59</v>
      </c>
      <c r="D544" s="267" t="s">
        <v>224</v>
      </c>
      <c r="E544" s="268"/>
      <c r="F544" s="268"/>
      <c r="G544" s="268"/>
      <c r="H544" s="268"/>
      <c r="I544" s="268"/>
      <c r="J544" s="268"/>
      <c r="K544" s="268"/>
      <c r="L544" s="268"/>
      <c r="M544" s="268"/>
      <c r="N544" s="268"/>
      <c r="O544" s="269"/>
      <c r="P544"/>
      <c r="Q544" s="133" t="s">
        <v>59</v>
      </c>
      <c r="R544" s="211" t="s">
        <v>316</v>
      </c>
      <c r="S544" s="211"/>
      <c r="T544" s="211"/>
      <c r="U544" s="211"/>
      <c r="V544" s="211"/>
      <c r="W544" s="211"/>
      <c r="X544" s="211"/>
      <c r="Y544" s="211"/>
      <c r="Z544" s="211"/>
      <c r="AA544" s="211"/>
      <c r="AB544" s="211"/>
      <c r="AC544" s="211"/>
      <c r="AD544" s="211"/>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c r="BY544"/>
      <c r="BZ544"/>
      <c r="CA544"/>
      <c r="CB544"/>
      <c r="CC544"/>
      <c r="CD544"/>
      <c r="CE544"/>
      <c r="CF544"/>
      <c r="CG544"/>
      <c r="CH544"/>
      <c r="CI544"/>
      <c r="CJ544"/>
      <c r="CK544"/>
      <c r="CL544"/>
    </row>
    <row r="545" spans="1:90" ht="15" customHeight="1">
      <c r="A545" s="93"/>
      <c r="B545" s="24"/>
      <c r="C545" s="130" t="s">
        <v>60</v>
      </c>
      <c r="D545" s="267" t="s">
        <v>225</v>
      </c>
      <c r="E545" s="268"/>
      <c r="F545" s="268"/>
      <c r="G545" s="268"/>
      <c r="H545" s="268"/>
      <c r="I545" s="268"/>
      <c r="J545" s="268"/>
      <c r="K545" s="268"/>
      <c r="L545" s="268"/>
      <c r="M545" s="268"/>
      <c r="N545" s="268"/>
      <c r="O545" s="269"/>
      <c r="P545"/>
      <c r="Q545" s="133" t="s">
        <v>60</v>
      </c>
      <c r="R545" s="211" t="s">
        <v>317</v>
      </c>
      <c r="S545" s="211"/>
      <c r="T545" s="211"/>
      <c r="U545" s="211"/>
      <c r="V545" s="211"/>
      <c r="W545" s="211"/>
      <c r="X545" s="211"/>
      <c r="Y545" s="211"/>
      <c r="Z545" s="211"/>
      <c r="AA545" s="211"/>
      <c r="AB545" s="211"/>
      <c r="AC545" s="211"/>
      <c r="AD545" s="211"/>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c r="BY545"/>
      <c r="BZ545"/>
      <c r="CA545"/>
      <c r="CB545"/>
      <c r="CC545"/>
      <c r="CD545"/>
      <c r="CE545"/>
      <c r="CF545"/>
      <c r="CG545"/>
      <c r="CH545"/>
      <c r="CI545"/>
      <c r="CJ545"/>
      <c r="CK545"/>
      <c r="CL545"/>
    </row>
    <row r="546" spans="1:90" ht="15" customHeight="1">
      <c r="A546" s="93"/>
      <c r="B546" s="24"/>
      <c r="C546" s="130" t="s">
        <v>61</v>
      </c>
      <c r="D546" s="267" t="s">
        <v>226</v>
      </c>
      <c r="E546" s="268"/>
      <c r="F546" s="268"/>
      <c r="G546" s="268"/>
      <c r="H546" s="268"/>
      <c r="I546" s="268"/>
      <c r="J546" s="268"/>
      <c r="K546" s="268"/>
      <c r="L546" s="268"/>
      <c r="M546" s="268"/>
      <c r="N546" s="268"/>
      <c r="O546" s="269"/>
      <c r="P546"/>
      <c r="Q546" s="133" t="s">
        <v>61</v>
      </c>
      <c r="R546" s="211" t="s">
        <v>318</v>
      </c>
      <c r="S546" s="211"/>
      <c r="T546" s="211"/>
      <c r="U546" s="211"/>
      <c r="V546" s="211"/>
      <c r="W546" s="211"/>
      <c r="X546" s="211"/>
      <c r="Y546" s="211"/>
      <c r="Z546" s="211"/>
      <c r="AA546" s="211"/>
      <c r="AB546" s="211"/>
      <c r="AC546" s="211"/>
      <c r="AD546" s="211"/>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c r="BY546"/>
      <c r="BZ546"/>
      <c r="CA546"/>
      <c r="CB546"/>
      <c r="CC546"/>
      <c r="CD546"/>
      <c r="CE546"/>
      <c r="CF546"/>
      <c r="CG546"/>
      <c r="CH546"/>
      <c r="CI546"/>
      <c r="CJ546"/>
      <c r="CK546"/>
      <c r="CL546"/>
    </row>
    <row r="547" spans="1:90" ht="15" customHeight="1">
      <c r="A547" s="93"/>
      <c r="B547" s="24"/>
      <c r="C547" s="130" t="s">
        <v>62</v>
      </c>
      <c r="D547" s="267" t="s">
        <v>227</v>
      </c>
      <c r="E547" s="268"/>
      <c r="F547" s="268"/>
      <c r="G547" s="268"/>
      <c r="H547" s="268"/>
      <c r="I547" s="268"/>
      <c r="J547" s="268"/>
      <c r="K547" s="268"/>
      <c r="L547" s="268"/>
      <c r="M547" s="268"/>
      <c r="N547" s="268"/>
      <c r="O547" s="269"/>
      <c r="P547"/>
      <c r="Q547" s="133" t="s">
        <v>62</v>
      </c>
      <c r="R547" s="211" t="s">
        <v>319</v>
      </c>
      <c r="S547" s="211"/>
      <c r="T547" s="211"/>
      <c r="U547" s="211"/>
      <c r="V547" s="211"/>
      <c r="W547" s="211"/>
      <c r="X547" s="211"/>
      <c r="Y547" s="211"/>
      <c r="Z547" s="211"/>
      <c r="AA547" s="211"/>
      <c r="AB547" s="211"/>
      <c r="AC547" s="211"/>
      <c r="AD547" s="211"/>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c r="BY547"/>
      <c r="BZ547"/>
      <c r="CA547"/>
      <c r="CB547"/>
      <c r="CC547"/>
      <c r="CD547"/>
      <c r="CE547"/>
      <c r="CF547"/>
      <c r="CG547"/>
      <c r="CH547"/>
      <c r="CI547"/>
      <c r="CJ547"/>
      <c r="CK547"/>
      <c r="CL547"/>
    </row>
    <row r="548" spans="1:90" ht="15" customHeight="1">
      <c r="A548" s="93"/>
      <c r="B548" s="24"/>
      <c r="C548" s="130" t="s">
        <v>63</v>
      </c>
      <c r="D548" s="267" t="s">
        <v>228</v>
      </c>
      <c r="E548" s="268"/>
      <c r="F548" s="268"/>
      <c r="G548" s="268"/>
      <c r="H548" s="268"/>
      <c r="I548" s="268"/>
      <c r="J548" s="268"/>
      <c r="K548" s="268"/>
      <c r="L548" s="268"/>
      <c r="M548" s="268"/>
      <c r="N548" s="268"/>
      <c r="O548" s="269"/>
      <c r="P548"/>
      <c r="Q548" s="133" t="s">
        <v>63</v>
      </c>
      <c r="R548" s="211" t="s">
        <v>320</v>
      </c>
      <c r="S548" s="211"/>
      <c r="T548" s="211"/>
      <c r="U548" s="211"/>
      <c r="V548" s="211"/>
      <c r="W548" s="211"/>
      <c r="X548" s="211"/>
      <c r="Y548" s="211"/>
      <c r="Z548" s="211"/>
      <c r="AA548" s="211"/>
      <c r="AB548" s="211"/>
      <c r="AC548" s="211"/>
      <c r="AD548" s="211"/>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c r="BY548"/>
      <c r="BZ548"/>
      <c r="CA548"/>
      <c r="CB548"/>
      <c r="CC548"/>
      <c r="CD548"/>
      <c r="CE548"/>
      <c r="CF548"/>
      <c r="CG548"/>
      <c r="CH548"/>
      <c r="CI548"/>
      <c r="CJ548"/>
      <c r="CK548"/>
      <c r="CL548"/>
    </row>
    <row r="549" spans="1:90" ht="15" customHeight="1">
      <c r="A549" s="93"/>
      <c r="B549" s="24"/>
      <c r="C549" s="130" t="s">
        <v>64</v>
      </c>
      <c r="D549" s="267" t="s">
        <v>229</v>
      </c>
      <c r="E549" s="268"/>
      <c r="F549" s="268"/>
      <c r="G549" s="268"/>
      <c r="H549" s="268"/>
      <c r="I549" s="268"/>
      <c r="J549" s="268"/>
      <c r="K549" s="268"/>
      <c r="L549" s="268"/>
      <c r="M549" s="268"/>
      <c r="N549" s="268"/>
      <c r="O549" s="269"/>
      <c r="P549"/>
      <c r="Q549" s="133" t="s">
        <v>64</v>
      </c>
      <c r="R549" s="211" t="s">
        <v>321</v>
      </c>
      <c r="S549" s="211"/>
      <c r="T549" s="211"/>
      <c r="U549" s="211"/>
      <c r="V549" s="211"/>
      <c r="W549" s="211"/>
      <c r="X549" s="211"/>
      <c r="Y549" s="211"/>
      <c r="Z549" s="211"/>
      <c r="AA549" s="211"/>
      <c r="AB549" s="211"/>
      <c r="AC549" s="211"/>
      <c r="AD549" s="211"/>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c r="BY549"/>
      <c r="BZ549"/>
      <c r="CA549"/>
      <c r="CB549"/>
      <c r="CC549"/>
      <c r="CD549"/>
      <c r="CE549"/>
      <c r="CF549"/>
      <c r="CG549"/>
      <c r="CH549"/>
      <c r="CI549"/>
      <c r="CJ549"/>
      <c r="CK549"/>
      <c r="CL549"/>
    </row>
    <row r="550" spans="1:90" ht="15" customHeight="1">
      <c r="A550" s="93"/>
      <c r="B550" s="24"/>
      <c r="C550" s="130" t="s">
        <v>65</v>
      </c>
      <c r="D550" s="267" t="s">
        <v>230</v>
      </c>
      <c r="E550" s="268"/>
      <c r="F550" s="268"/>
      <c r="G550" s="268"/>
      <c r="H550" s="268"/>
      <c r="I550" s="268"/>
      <c r="J550" s="268"/>
      <c r="K550" s="268"/>
      <c r="L550" s="268"/>
      <c r="M550" s="268"/>
      <c r="N550" s="268"/>
      <c r="O550" s="269"/>
      <c r="P550"/>
      <c r="Q550" s="133" t="s">
        <v>65</v>
      </c>
      <c r="R550" s="211" t="s">
        <v>322</v>
      </c>
      <c r="S550" s="211"/>
      <c r="T550" s="211"/>
      <c r="U550" s="211"/>
      <c r="V550" s="211"/>
      <c r="W550" s="211"/>
      <c r="X550" s="211"/>
      <c r="Y550" s="211"/>
      <c r="Z550" s="211"/>
      <c r="AA550" s="211"/>
      <c r="AB550" s="211"/>
      <c r="AC550" s="211"/>
      <c r="AD550" s="211"/>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c r="BY550"/>
      <c r="BZ550"/>
      <c r="CA550"/>
      <c r="CB550"/>
      <c r="CC550"/>
      <c r="CD550"/>
      <c r="CE550"/>
      <c r="CF550"/>
      <c r="CG550"/>
      <c r="CH550"/>
      <c r="CI550"/>
      <c r="CJ550"/>
      <c r="CK550"/>
      <c r="CL550"/>
    </row>
    <row r="551" spans="1:90" ht="15" customHeight="1">
      <c r="A551" s="93"/>
      <c r="B551" s="24"/>
      <c r="C551" s="130" t="s">
        <v>66</v>
      </c>
      <c r="D551" s="267" t="s">
        <v>315</v>
      </c>
      <c r="E551" s="268"/>
      <c r="F551" s="268"/>
      <c r="G551" s="268"/>
      <c r="H551" s="268"/>
      <c r="I551" s="268"/>
      <c r="J551" s="268"/>
      <c r="K551" s="268"/>
      <c r="L551" s="268"/>
      <c r="M551" s="268"/>
      <c r="N551" s="268"/>
      <c r="O551" s="269"/>
      <c r="P551"/>
      <c r="Q551" s="133" t="s">
        <v>66</v>
      </c>
      <c r="R551" s="211" t="s">
        <v>323</v>
      </c>
      <c r="S551" s="211"/>
      <c r="T551" s="211"/>
      <c r="U551" s="211"/>
      <c r="V551" s="211"/>
      <c r="W551" s="211"/>
      <c r="X551" s="211"/>
      <c r="Y551" s="211"/>
      <c r="Z551" s="211"/>
      <c r="AA551" s="211"/>
      <c r="AB551" s="211"/>
      <c r="AC551" s="211"/>
      <c r="AD551" s="21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c r="BS551"/>
      <c r="BT551"/>
      <c r="BU551"/>
      <c r="BV551"/>
      <c r="BW551"/>
      <c r="BX551"/>
      <c r="BY551"/>
      <c r="BZ551"/>
      <c r="CA551"/>
      <c r="CB551"/>
      <c r="CC551"/>
      <c r="CD551"/>
      <c r="CE551"/>
      <c r="CF551"/>
      <c r="CG551"/>
      <c r="CH551"/>
      <c r="CI551"/>
      <c r="CJ551"/>
      <c r="CK551"/>
      <c r="CL551"/>
    </row>
    <row r="552" spans="1:90" ht="15" customHeight="1">
      <c r="A552" s="93"/>
      <c r="B552" s="24"/>
      <c r="C552" s="102"/>
      <c r="D552" s="50"/>
      <c r="E552" s="50"/>
      <c r="F552" s="50"/>
      <c r="G552" s="50"/>
      <c r="H552" s="50"/>
      <c r="I552" s="50"/>
      <c r="J552" s="50"/>
      <c r="K552" s="50"/>
      <c r="L552" s="50"/>
      <c r="M552" s="50"/>
      <c r="N552" s="50"/>
      <c r="O552" s="50"/>
      <c r="P552"/>
      <c r="Q552" s="133" t="s">
        <v>67</v>
      </c>
      <c r="R552" s="211" t="s">
        <v>324</v>
      </c>
      <c r="S552" s="211"/>
      <c r="T552" s="211"/>
      <c r="U552" s="211"/>
      <c r="V552" s="211"/>
      <c r="W552" s="211"/>
      <c r="X552" s="211"/>
      <c r="Y552" s="211"/>
      <c r="Z552" s="211"/>
      <c r="AA552" s="211"/>
      <c r="AB552" s="211"/>
      <c r="AC552" s="211"/>
      <c r="AD552" s="211"/>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c r="BY552"/>
      <c r="BZ552"/>
      <c r="CA552"/>
      <c r="CB552"/>
      <c r="CC552"/>
      <c r="CD552"/>
      <c r="CE552"/>
      <c r="CF552"/>
      <c r="CG552"/>
      <c r="CH552"/>
      <c r="CI552"/>
      <c r="CJ552"/>
      <c r="CK552"/>
      <c r="CL552"/>
    </row>
    <row r="553" spans="1:90" ht="36" customHeight="1">
      <c r="A553" s="93"/>
      <c r="B553" s="24"/>
      <c r="C553" s="227" t="s">
        <v>330</v>
      </c>
      <c r="D553" s="228"/>
      <c r="E553" s="228"/>
      <c r="F553" s="228"/>
      <c r="G553" s="228"/>
      <c r="H553" s="228"/>
      <c r="I553" s="228"/>
      <c r="J553" s="228"/>
      <c r="K553" s="228"/>
      <c r="L553" s="228"/>
      <c r="M553" s="228"/>
      <c r="N553" s="228"/>
      <c r="O553" s="229"/>
      <c r="P553"/>
      <c r="Q553" s="133" t="s">
        <v>68</v>
      </c>
      <c r="R553" s="243" t="s">
        <v>325</v>
      </c>
      <c r="S553" s="211"/>
      <c r="T553" s="211"/>
      <c r="U553" s="211"/>
      <c r="V553" s="211"/>
      <c r="W553" s="211"/>
      <c r="X553" s="211"/>
      <c r="Y553" s="211"/>
      <c r="Z553" s="211"/>
      <c r="AA553" s="211"/>
      <c r="AB553" s="211"/>
      <c r="AC553" s="211"/>
      <c r="AD553" s="211"/>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c r="BS553"/>
      <c r="BT553"/>
      <c r="BU553"/>
      <c r="BV553"/>
      <c r="BW553"/>
      <c r="BX553"/>
      <c r="BY553"/>
      <c r="BZ553"/>
      <c r="CA553"/>
      <c r="CB553"/>
      <c r="CC553"/>
      <c r="CD553"/>
      <c r="CE553"/>
      <c r="CF553"/>
      <c r="CG553"/>
      <c r="CH553"/>
      <c r="CI553"/>
      <c r="CJ553"/>
      <c r="CK553"/>
      <c r="CL553"/>
    </row>
    <row r="554" spans="1:90" ht="15" customHeight="1">
      <c r="A554" s="93"/>
      <c r="B554" s="24"/>
      <c r="C554" s="130" t="s">
        <v>58</v>
      </c>
      <c r="D554" s="267" t="s">
        <v>331</v>
      </c>
      <c r="E554" s="268"/>
      <c r="F554" s="268"/>
      <c r="G554" s="268"/>
      <c r="H554" s="268"/>
      <c r="I554" s="268"/>
      <c r="J554" s="268"/>
      <c r="K554" s="268"/>
      <c r="L554" s="268"/>
      <c r="M554" s="268"/>
      <c r="N554" s="268"/>
      <c r="O554" s="269"/>
      <c r="P554"/>
      <c r="Q554" s="133" t="s">
        <v>69</v>
      </c>
      <c r="R554" s="211" t="s">
        <v>326</v>
      </c>
      <c r="S554" s="211"/>
      <c r="T554" s="211"/>
      <c r="U554" s="211"/>
      <c r="V554" s="211"/>
      <c r="W554" s="211"/>
      <c r="X554" s="211"/>
      <c r="Y554" s="211"/>
      <c r="Z554" s="211"/>
      <c r="AA554" s="211"/>
      <c r="AB554" s="211"/>
      <c r="AC554" s="211"/>
      <c r="AD554" s="211"/>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c r="BY554"/>
      <c r="BZ554"/>
      <c r="CA554"/>
      <c r="CB554"/>
      <c r="CC554"/>
      <c r="CD554"/>
      <c r="CE554"/>
      <c r="CF554"/>
      <c r="CG554"/>
      <c r="CH554"/>
      <c r="CI554"/>
      <c r="CJ554"/>
      <c r="CK554"/>
      <c r="CL554"/>
    </row>
    <row r="555" spans="1:90" ht="24" customHeight="1">
      <c r="A555" s="93"/>
      <c r="B555" s="24"/>
      <c r="C555" s="130" t="s">
        <v>59</v>
      </c>
      <c r="D555" s="267" t="s">
        <v>332</v>
      </c>
      <c r="E555" s="268"/>
      <c r="F555" s="268"/>
      <c r="G555" s="268"/>
      <c r="H555" s="268"/>
      <c r="I555" s="268"/>
      <c r="J555" s="268"/>
      <c r="K555" s="268"/>
      <c r="L555" s="268"/>
      <c r="M555" s="268"/>
      <c r="N555" s="268"/>
      <c r="O555" s="269"/>
      <c r="P555"/>
      <c r="Q555" s="133" t="s">
        <v>70</v>
      </c>
      <c r="R555" s="211" t="s">
        <v>327</v>
      </c>
      <c r="S555" s="211"/>
      <c r="T555" s="211"/>
      <c r="U555" s="211"/>
      <c r="V555" s="211"/>
      <c r="W555" s="211"/>
      <c r="X555" s="211"/>
      <c r="Y555" s="211"/>
      <c r="Z555" s="211"/>
      <c r="AA555" s="211"/>
      <c r="AB555" s="211"/>
      <c r="AC555" s="211"/>
      <c r="AD555" s="211"/>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c r="BY555"/>
      <c r="BZ555"/>
      <c r="CA555"/>
      <c r="CB555"/>
      <c r="CC555"/>
      <c r="CD555"/>
      <c r="CE555"/>
      <c r="CF555"/>
      <c r="CG555"/>
      <c r="CH555"/>
      <c r="CI555"/>
      <c r="CJ555"/>
      <c r="CK555"/>
      <c r="CL555"/>
    </row>
    <row r="556" spans="1:90" ht="15" customHeight="1">
      <c r="A556" s="93"/>
      <c r="B556" s="24"/>
      <c r="C556" s="130" t="s">
        <v>60</v>
      </c>
      <c r="D556" s="267" t="s">
        <v>247</v>
      </c>
      <c r="E556" s="268"/>
      <c r="F556" s="268"/>
      <c r="G556" s="268"/>
      <c r="H556" s="268"/>
      <c r="I556" s="268"/>
      <c r="J556" s="268"/>
      <c r="K556" s="268"/>
      <c r="L556" s="268"/>
      <c r="M556" s="268"/>
      <c r="N556" s="268"/>
      <c r="O556" s="269"/>
      <c r="P556"/>
      <c r="Q556" s="133" t="s">
        <v>71</v>
      </c>
      <c r="R556" s="211" t="s">
        <v>328</v>
      </c>
      <c r="S556" s="211"/>
      <c r="T556" s="211"/>
      <c r="U556" s="211"/>
      <c r="V556" s="211"/>
      <c r="W556" s="211"/>
      <c r="X556" s="211"/>
      <c r="Y556" s="211"/>
      <c r="Z556" s="211"/>
      <c r="AA556" s="211"/>
      <c r="AB556" s="211"/>
      <c r="AC556" s="211"/>
      <c r="AD556" s="211"/>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c r="BY556"/>
      <c r="BZ556"/>
      <c r="CA556"/>
      <c r="CB556"/>
      <c r="CC556"/>
      <c r="CD556"/>
      <c r="CE556"/>
      <c r="CF556"/>
      <c r="CG556"/>
      <c r="CH556"/>
      <c r="CI556"/>
      <c r="CJ556"/>
      <c r="CK556"/>
      <c r="CL556"/>
    </row>
    <row r="557" spans="1:90" ht="15" customHeight="1">
      <c r="A557" s="93"/>
      <c r="B557" s="24"/>
      <c r="C557" s="130" t="s">
        <v>66</v>
      </c>
      <c r="D557" s="267" t="s">
        <v>245</v>
      </c>
      <c r="E557" s="268"/>
      <c r="F557" s="268"/>
      <c r="G557" s="268"/>
      <c r="H557" s="268"/>
      <c r="I557" s="268"/>
      <c r="J557" s="268"/>
      <c r="K557" s="268"/>
      <c r="L557" s="268"/>
      <c r="M557" s="268"/>
      <c r="N557" s="268"/>
      <c r="O557" s="269"/>
      <c r="P557"/>
      <c r="Q557" s="133" t="s">
        <v>72</v>
      </c>
      <c r="R557" s="211" t="s">
        <v>329</v>
      </c>
      <c r="S557" s="211"/>
      <c r="T557" s="211"/>
      <c r="U557" s="211"/>
      <c r="V557" s="211"/>
      <c r="W557" s="211"/>
      <c r="X557" s="211"/>
      <c r="Y557" s="211"/>
      <c r="Z557" s="211"/>
      <c r="AA557" s="211"/>
      <c r="AB557" s="211"/>
      <c r="AC557" s="211"/>
      <c r="AD557" s="211"/>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c r="BY557"/>
      <c r="BZ557"/>
      <c r="CA557"/>
      <c r="CB557"/>
      <c r="CC557"/>
      <c r="CD557"/>
      <c r="CE557"/>
      <c r="CF557"/>
      <c r="CG557"/>
      <c r="CH557"/>
      <c r="CI557"/>
      <c r="CJ557"/>
      <c r="CK557"/>
      <c r="CL557"/>
    </row>
    <row r="558" spans="1:90" ht="15" customHeight="1">
      <c r="A558" s="93"/>
      <c r="B558" s="24"/>
      <c r="C558" s="24"/>
      <c r="D558" s="24"/>
      <c r="E558" s="24"/>
      <c r="F558" s="24"/>
      <c r="G558" s="24"/>
      <c r="H558" s="24"/>
      <c r="I558" s="24"/>
      <c r="J558" s="24"/>
      <c r="K558" s="24"/>
      <c r="L558" s="24"/>
      <c r="M558" s="24"/>
      <c r="N558" s="24"/>
      <c r="O558" s="24"/>
      <c r="P558"/>
      <c r="Q558" s="133" t="s">
        <v>169</v>
      </c>
      <c r="R558" s="211" t="s">
        <v>245</v>
      </c>
      <c r="S558" s="211"/>
      <c r="T558" s="211"/>
      <c r="U558" s="211"/>
      <c r="V558" s="211"/>
      <c r="W558" s="211"/>
      <c r="X558" s="211"/>
      <c r="Y558" s="211"/>
      <c r="Z558" s="211"/>
      <c r="AA558" s="211"/>
      <c r="AB558" s="211"/>
      <c r="AC558" s="211"/>
      <c r="AD558" s="211"/>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c r="BY558"/>
      <c r="BZ558"/>
      <c r="CA558"/>
      <c r="CB558"/>
      <c r="CC558"/>
      <c r="CD558"/>
      <c r="CE558"/>
      <c r="CF558"/>
      <c r="CG558"/>
      <c r="CH558"/>
      <c r="CI558"/>
      <c r="CJ558"/>
      <c r="CK558"/>
      <c r="CL558"/>
    </row>
    <row r="559" spans="1:90" ht="15" customHeight="1">
      <c r="A559" s="93"/>
      <c r="B559" s="24"/>
      <c r="C559"/>
      <c r="D559"/>
      <c r="E559"/>
      <c r="F559"/>
      <c r="G559"/>
      <c r="H559"/>
      <c r="I559"/>
      <c r="J559"/>
      <c r="K559"/>
      <c r="L559"/>
      <c r="M559"/>
      <c r="N559"/>
      <c r="O559"/>
      <c r="P559"/>
      <c r="Q559" s="103"/>
      <c r="R559" s="25"/>
      <c r="S559" s="25"/>
      <c r="T559" s="25"/>
      <c r="U559" s="25"/>
      <c r="V559" s="25"/>
      <c r="W559" s="25"/>
      <c r="X559" s="25"/>
      <c r="Y559" s="25"/>
      <c r="Z559" s="25"/>
      <c r="AA559" s="25"/>
      <c r="AB559" s="25"/>
      <c r="AC559" s="25"/>
      <c r="AD559" s="25"/>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c r="BY559"/>
      <c r="BZ559"/>
      <c r="CA559"/>
      <c r="CB559"/>
      <c r="CC559"/>
      <c r="CD559"/>
      <c r="CE559"/>
      <c r="CF559"/>
      <c r="CG559"/>
      <c r="CH559"/>
      <c r="CI559"/>
      <c r="CJ559"/>
      <c r="CK559"/>
      <c r="CL559"/>
    </row>
    <row r="560" spans="1:90" ht="24" customHeight="1">
      <c r="A560" s="93"/>
      <c r="B560" s="24"/>
      <c r="C560" s="191" t="s">
        <v>104</v>
      </c>
      <c r="D560" s="191"/>
      <c r="E560" s="191"/>
      <c r="F560" s="191"/>
      <c r="G560" s="191"/>
      <c r="H560" s="191"/>
      <c r="I560" s="191"/>
      <c r="J560" s="191"/>
      <c r="K560" s="191"/>
      <c r="L560" s="191"/>
      <c r="M560" s="191"/>
      <c r="N560" s="191"/>
      <c r="O560" s="191"/>
      <c r="P560" s="191"/>
      <c r="Q560" s="191"/>
      <c r="R560" s="191"/>
      <c r="S560" s="191"/>
      <c r="T560" s="191"/>
      <c r="U560" s="191"/>
      <c r="V560" s="191"/>
      <c r="W560" s="191"/>
      <c r="X560" s="191"/>
      <c r="Y560" s="191"/>
      <c r="Z560" s="191"/>
      <c r="AA560" s="191"/>
      <c r="AB560" s="191"/>
      <c r="AC560" s="191"/>
      <c r="AD560" s="191"/>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c r="BY560"/>
      <c r="BZ560"/>
      <c r="CA560"/>
      <c r="CB560"/>
      <c r="CC560"/>
      <c r="CD560"/>
      <c r="CE560"/>
      <c r="CF560"/>
      <c r="CG560"/>
      <c r="CH560"/>
      <c r="CI560"/>
      <c r="CJ560"/>
      <c r="CK560"/>
      <c r="CL560"/>
    </row>
    <row r="561" spans="1:90" ht="60" customHeight="1">
      <c r="A561" s="93"/>
      <c r="B561" s="24"/>
      <c r="C561" s="270"/>
      <c r="D561" s="270"/>
      <c r="E561" s="270"/>
      <c r="F561" s="270"/>
      <c r="G561" s="270"/>
      <c r="H561" s="270"/>
      <c r="I561" s="270"/>
      <c r="J561" s="270"/>
      <c r="K561" s="270"/>
      <c r="L561" s="270"/>
      <c r="M561" s="270"/>
      <c r="N561" s="270"/>
      <c r="O561" s="270"/>
      <c r="P561" s="270"/>
      <c r="Q561" s="270"/>
      <c r="R561" s="270"/>
      <c r="S561" s="270"/>
      <c r="T561" s="270"/>
      <c r="U561" s="270"/>
      <c r="V561" s="270"/>
      <c r="W561" s="270"/>
      <c r="X561" s="270"/>
      <c r="Y561" s="270"/>
      <c r="Z561" s="270"/>
      <c r="AA561" s="270"/>
      <c r="AB561" s="270"/>
      <c r="AC561" s="270"/>
      <c r="AD561" s="270"/>
      <c r="AG561">
        <f>+IF(AG225=AH225,0,IF(OR(AND(AP235&gt;=1,F540&lt;&gt;""),AND(AP235=0,OR(F540="",F540&lt;&gt;""))),0,1))</f>
        <v>0</v>
      </c>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c r="BY561"/>
      <c r="BZ561"/>
      <c r="CA561"/>
      <c r="CB561"/>
      <c r="CC561"/>
      <c r="CD561"/>
      <c r="CE561"/>
      <c r="CF561"/>
      <c r="CG561"/>
      <c r="CH561"/>
      <c r="CI561"/>
      <c r="CJ561"/>
      <c r="CK561"/>
      <c r="CL561"/>
    </row>
    <row r="562" spans="1:90" ht="15" customHeight="1">
      <c r="A562" s="93"/>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c r="BY562"/>
      <c r="BZ562"/>
      <c r="CA562"/>
      <c r="CB562"/>
      <c r="CC562"/>
      <c r="CD562"/>
      <c r="CE562"/>
      <c r="CF562"/>
      <c r="CG562"/>
      <c r="CH562"/>
      <c r="CI562"/>
      <c r="CJ562"/>
      <c r="CK562"/>
      <c r="CL562"/>
    </row>
    <row r="563" spans="1:90" ht="15" customHeight="1">
      <c r="A563" s="93"/>
      <c r="B563" s="209" t="str">
        <f>IF(AND(AH385=0),"","Error: verificar la consistencia del llenado de acuerdo a la 7ᵃ instrucción del apartado general (C17).")</f>
        <v/>
      </c>
      <c r="C563" s="209"/>
      <c r="D563" s="209"/>
      <c r="E563" s="209"/>
      <c r="F563" s="209"/>
      <c r="G563" s="209"/>
      <c r="H563" s="209"/>
      <c r="I563" s="209"/>
      <c r="J563" s="209"/>
      <c r="K563" s="209"/>
      <c r="L563" s="209"/>
      <c r="M563" s="209"/>
      <c r="N563" s="209"/>
      <c r="O563" s="209"/>
      <c r="P563" s="209"/>
      <c r="Q563" s="209"/>
      <c r="R563" s="209"/>
      <c r="S563" s="209"/>
      <c r="T563" s="209"/>
      <c r="U563" s="209"/>
      <c r="V563" s="209"/>
      <c r="W563" s="209"/>
      <c r="X563" s="209"/>
      <c r="Y563" s="209"/>
      <c r="Z563" s="209"/>
      <c r="AA563" s="209"/>
      <c r="AB563" s="209"/>
      <c r="AC563" s="209"/>
      <c r="AD563" s="209"/>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c r="BS563"/>
      <c r="BT563"/>
      <c r="BU563"/>
      <c r="BV563"/>
      <c r="BW563"/>
      <c r="BX563"/>
      <c r="BY563"/>
      <c r="BZ563"/>
      <c r="CA563"/>
      <c r="CB563"/>
      <c r="CC563"/>
      <c r="CD563"/>
      <c r="CE563"/>
      <c r="CF563"/>
      <c r="CG563"/>
      <c r="CH563"/>
      <c r="CI563"/>
      <c r="CJ563"/>
      <c r="CK563"/>
      <c r="CL563"/>
    </row>
    <row r="564" spans="1:90" ht="15" customHeight="1">
      <c r="A564" s="93"/>
      <c r="B564" s="209" t="str">
        <f>IF(AND(AL385=0),"","Error: verificar la consistencia de la 2ᵃ instrucción.")</f>
        <v/>
      </c>
      <c r="C564" s="209"/>
      <c r="D564" s="209"/>
      <c r="E564" s="209"/>
      <c r="F564" s="209"/>
      <c r="G564" s="209"/>
      <c r="H564" s="209"/>
      <c r="I564" s="209"/>
      <c r="J564" s="209"/>
      <c r="K564" s="209"/>
      <c r="L564" s="209"/>
      <c r="M564" s="209"/>
      <c r="N564" s="209"/>
      <c r="O564" s="209"/>
      <c r="P564" s="209"/>
      <c r="Q564" s="209"/>
      <c r="R564" s="209"/>
      <c r="S564" s="209"/>
      <c r="T564" s="209"/>
      <c r="U564" s="209"/>
      <c r="V564" s="209"/>
      <c r="W564" s="209"/>
      <c r="X564" s="209"/>
      <c r="Y564" s="209"/>
      <c r="Z564" s="209"/>
      <c r="AA564" s="209"/>
      <c r="AB564" s="209"/>
      <c r="AC564" s="209"/>
      <c r="AD564" s="209"/>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c r="BY564"/>
      <c r="BZ564"/>
      <c r="CA564"/>
      <c r="CB564"/>
      <c r="CC564"/>
      <c r="CD564"/>
      <c r="CE564"/>
      <c r="CF564"/>
      <c r="CG564"/>
      <c r="CH564"/>
      <c r="CI564"/>
      <c r="CJ564"/>
      <c r="CK564"/>
      <c r="CL564"/>
    </row>
    <row r="565" spans="1:90" ht="15" customHeight="1">
      <c r="A565" s="93"/>
      <c r="B565" s="209" t="str">
        <f>IF(AND(AN385=0),"","Error: verificar la consistencia de la 3ᵃ instrucción.")</f>
        <v/>
      </c>
      <c r="C565" s="209"/>
      <c r="D565" s="209"/>
      <c r="E565" s="209"/>
      <c r="F565" s="209"/>
      <c r="G565" s="209"/>
      <c r="H565" s="209"/>
      <c r="I565" s="209"/>
      <c r="J565" s="209"/>
      <c r="K565" s="209"/>
      <c r="L565" s="209"/>
      <c r="M565" s="209"/>
      <c r="N565" s="209"/>
      <c r="O565" s="209"/>
      <c r="P565" s="209"/>
      <c r="Q565" s="209"/>
      <c r="R565" s="209"/>
      <c r="S565" s="209"/>
      <c r="T565" s="209"/>
      <c r="U565" s="209"/>
      <c r="V565" s="209"/>
      <c r="W565" s="209"/>
      <c r="X565" s="209"/>
      <c r="Y565" s="209"/>
      <c r="Z565" s="209"/>
      <c r="AA565" s="209"/>
      <c r="AB565" s="209"/>
      <c r="AC565" s="209"/>
      <c r="AD565" s="209"/>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c r="BY565"/>
      <c r="BZ565"/>
      <c r="CA565"/>
      <c r="CB565"/>
      <c r="CC565"/>
      <c r="CD565"/>
      <c r="CE565"/>
      <c r="CF565"/>
      <c r="CG565"/>
      <c r="CH565"/>
      <c r="CI565"/>
      <c r="CJ565"/>
      <c r="CK565"/>
      <c r="CL565"/>
    </row>
    <row r="566" spans="1:90" ht="15" customHeight="1">
      <c r="A566" s="93"/>
      <c r="B566" s="209" t="str">
        <f>IF(AND(AO385=0),"","Error: verificar la consistencia de la 4ᵃ instrucción.")</f>
        <v/>
      </c>
      <c r="C566" s="209"/>
      <c r="D566" s="209"/>
      <c r="E566" s="209"/>
      <c r="F566" s="209"/>
      <c r="G566" s="209"/>
      <c r="H566" s="209"/>
      <c r="I566" s="209"/>
      <c r="J566" s="209"/>
      <c r="K566" s="209"/>
      <c r="L566" s="209"/>
      <c r="M566" s="209"/>
      <c r="N566" s="209"/>
      <c r="O566" s="209"/>
      <c r="P566" s="209"/>
      <c r="Q566" s="209"/>
      <c r="R566" s="209"/>
      <c r="S566" s="209"/>
      <c r="T566" s="209"/>
      <c r="U566" s="209"/>
      <c r="V566" s="209"/>
      <c r="W566" s="209"/>
      <c r="X566" s="209"/>
      <c r="Y566" s="209"/>
      <c r="Z566" s="209"/>
      <c r="AA566" s="209"/>
      <c r="AB566" s="209"/>
      <c r="AC566" s="209"/>
      <c r="AD566" s="209"/>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c r="BY566"/>
      <c r="BZ566"/>
      <c r="CA566"/>
      <c r="CB566"/>
      <c r="CC566"/>
      <c r="CD566"/>
      <c r="CE566"/>
      <c r="CF566"/>
      <c r="CG566"/>
      <c r="CH566"/>
      <c r="CI566"/>
      <c r="CJ566"/>
      <c r="CK566"/>
      <c r="CL566"/>
    </row>
    <row r="567" spans="1:90" ht="15" customHeight="1">
      <c r="A567" s="93"/>
      <c r="B567" s="209" t="str">
        <f>IF(AND(AG561=0),"","Error: verificar la consistencia de la 5ᵃ instrucción.")</f>
        <v/>
      </c>
      <c r="C567" s="209"/>
      <c r="D567" s="209"/>
      <c r="E567" s="209"/>
      <c r="F567" s="209"/>
      <c r="G567" s="209"/>
      <c r="H567" s="209"/>
      <c r="I567" s="209"/>
      <c r="J567" s="209"/>
      <c r="K567" s="209"/>
      <c r="L567" s="209"/>
      <c r="M567" s="209"/>
      <c r="N567" s="209"/>
      <c r="O567" s="209"/>
      <c r="P567" s="209"/>
      <c r="Q567" s="209"/>
      <c r="R567" s="209"/>
      <c r="S567" s="209"/>
      <c r="T567" s="209"/>
      <c r="U567" s="209"/>
      <c r="V567" s="209"/>
      <c r="W567" s="209"/>
      <c r="X567" s="209"/>
      <c r="Y567" s="209"/>
      <c r="Z567" s="209"/>
      <c r="AA567" s="209"/>
      <c r="AB567" s="209"/>
      <c r="AC567" s="209"/>
      <c r="AD567" s="209"/>
      <c r="AG567" s="123" t="s">
        <v>535</v>
      </c>
      <c r="AH567" s="42" t="s">
        <v>536</v>
      </c>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c r="BY567"/>
      <c r="BZ567"/>
      <c r="CA567"/>
      <c r="CB567"/>
      <c r="CC567"/>
      <c r="CD567"/>
      <c r="CE567"/>
      <c r="CF567"/>
      <c r="CG567"/>
      <c r="CH567"/>
      <c r="CI567"/>
      <c r="CJ567"/>
      <c r="CK567"/>
      <c r="CL567"/>
    </row>
    <row r="568" spans="1:90" ht="36" customHeight="1">
      <c r="A568" s="91" t="s">
        <v>465</v>
      </c>
      <c r="B568" s="271" t="s">
        <v>248</v>
      </c>
      <c r="C568" s="257"/>
      <c r="D568" s="257"/>
      <c r="E568" s="257"/>
      <c r="F568" s="257"/>
      <c r="G568" s="257"/>
      <c r="H568" s="257"/>
      <c r="I568" s="257"/>
      <c r="J568" s="257"/>
      <c r="K568" s="257"/>
      <c r="L568" s="257"/>
      <c r="M568" s="257"/>
      <c r="N568" s="257"/>
      <c r="O568" s="257"/>
      <c r="P568" s="257"/>
      <c r="Q568" s="257"/>
      <c r="R568" s="257"/>
      <c r="S568" s="257"/>
      <c r="T568" s="257"/>
      <c r="U568" s="257"/>
      <c r="V568" s="257"/>
      <c r="W568" s="257"/>
      <c r="X568" s="257"/>
      <c r="Y568" s="257"/>
      <c r="Z568" s="257"/>
      <c r="AA568" s="257"/>
      <c r="AB568" s="257"/>
      <c r="AC568" s="257"/>
      <c r="AD568" s="257"/>
      <c r="AG568" s="123">
        <f>COUNTBLANK(C574:AD574)</f>
        <v>28</v>
      </c>
      <c r="AH568" s="42">
        <v>28</v>
      </c>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c r="BY568"/>
      <c r="BZ568"/>
      <c r="CA568"/>
      <c r="CB568"/>
      <c r="CC568"/>
      <c r="CD568"/>
      <c r="CE568"/>
      <c r="CF568"/>
      <c r="CG568"/>
      <c r="CH568"/>
      <c r="CI568"/>
      <c r="CJ568"/>
      <c r="CK568"/>
      <c r="CL568"/>
    </row>
    <row r="569" spans="1:90" ht="24" customHeight="1">
      <c r="A569" s="37"/>
      <c r="B569" s="40"/>
      <c r="C569" s="255" t="s">
        <v>250</v>
      </c>
      <c r="D569" s="255"/>
      <c r="E569" s="255"/>
      <c r="F569" s="255"/>
      <c r="G569" s="255"/>
      <c r="H569" s="255"/>
      <c r="I569" s="255"/>
      <c r="J569" s="255"/>
      <c r="K569" s="255"/>
      <c r="L569" s="255"/>
      <c r="M569" s="255"/>
      <c r="N569" s="255"/>
      <c r="O569" s="255"/>
      <c r="P569" s="255"/>
      <c r="Q569" s="255"/>
      <c r="R569" s="255"/>
      <c r="S569" s="255"/>
      <c r="T569" s="255"/>
      <c r="U569" s="255"/>
      <c r="V569" s="255"/>
      <c r="W569" s="255"/>
      <c r="X569" s="255"/>
      <c r="Y569" s="255"/>
      <c r="Z569" s="255"/>
      <c r="AA569" s="255"/>
      <c r="AB569" s="255"/>
      <c r="AC569" s="255"/>
      <c r="AD569" s="255"/>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c r="BY569"/>
      <c r="BZ569"/>
      <c r="CA569"/>
      <c r="CB569"/>
      <c r="CC569"/>
      <c r="CD569"/>
      <c r="CE569"/>
      <c r="CF569"/>
      <c r="CG569"/>
      <c r="CH569"/>
      <c r="CI569"/>
      <c r="CJ569"/>
      <c r="CK569"/>
      <c r="CL569"/>
    </row>
    <row r="570" spans="1:90" ht="24" customHeight="1">
      <c r="A570" s="104"/>
      <c r="B570" s="105"/>
      <c r="C570" s="180" t="s">
        <v>333</v>
      </c>
      <c r="D570" s="180"/>
      <c r="E570" s="180"/>
      <c r="F570" s="180"/>
      <c r="G570" s="180"/>
      <c r="H570" s="180"/>
      <c r="I570" s="180"/>
      <c r="J570" s="180"/>
      <c r="K570" s="180"/>
      <c r="L570" s="180"/>
      <c r="M570" s="180"/>
      <c r="N570" s="180"/>
      <c r="O570" s="180"/>
      <c r="P570" s="180"/>
      <c r="Q570" s="180"/>
      <c r="R570" s="180"/>
      <c r="S570" s="180"/>
      <c r="T570" s="180"/>
      <c r="U570" s="180"/>
      <c r="V570" s="180"/>
      <c r="W570" s="180"/>
      <c r="X570" s="180"/>
      <c r="Y570" s="180"/>
      <c r="Z570" s="180"/>
      <c r="AA570" s="180"/>
      <c r="AB570" s="180"/>
      <c r="AC570" s="180"/>
      <c r="AD570" s="18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c r="BY570"/>
      <c r="BZ570"/>
      <c r="CA570"/>
      <c r="CB570"/>
      <c r="CC570"/>
      <c r="CD570"/>
      <c r="CE570"/>
      <c r="CF570"/>
      <c r="CG570"/>
      <c r="CH570"/>
      <c r="CI570"/>
      <c r="CJ570"/>
      <c r="CK570"/>
      <c r="CL570"/>
    </row>
    <row r="571" spans="1:90" ht="24" customHeight="1">
      <c r="A571" s="104"/>
      <c r="B571" s="105"/>
      <c r="C571" s="230" t="s">
        <v>334</v>
      </c>
      <c r="D571" s="230"/>
      <c r="E571" s="230"/>
      <c r="F571" s="230"/>
      <c r="G571" s="230"/>
      <c r="H571" s="230"/>
      <c r="I571" s="230"/>
      <c r="J571" s="230"/>
      <c r="K571" s="230"/>
      <c r="L571" s="230"/>
      <c r="M571" s="230"/>
      <c r="N571" s="230"/>
      <c r="O571" s="230"/>
      <c r="P571" s="230"/>
      <c r="Q571" s="230"/>
      <c r="R571" s="230"/>
      <c r="S571" s="230"/>
      <c r="T571" s="230"/>
      <c r="U571" s="230"/>
      <c r="V571" s="230"/>
      <c r="W571" s="230"/>
      <c r="X571" s="230"/>
      <c r="Y571" s="230"/>
      <c r="Z571" s="230"/>
      <c r="AA571" s="230"/>
      <c r="AB571" s="230"/>
      <c r="AC571" s="230"/>
      <c r="AD571" s="230"/>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c r="BS571"/>
      <c r="BT571"/>
      <c r="BU571"/>
      <c r="BV571"/>
      <c r="BW571"/>
      <c r="BX571"/>
      <c r="BY571"/>
      <c r="BZ571"/>
      <c r="CA571"/>
      <c r="CB571"/>
      <c r="CC571"/>
      <c r="CD571"/>
      <c r="CE571"/>
      <c r="CF571"/>
      <c r="CG571"/>
      <c r="CH571"/>
      <c r="CI571"/>
      <c r="CJ571"/>
      <c r="CK571"/>
      <c r="CL571"/>
    </row>
    <row r="572" spans="1:90" ht="15" customHeight="1">
      <c r="A572" s="93"/>
      <c r="B572" s="24"/>
      <c r="C572"/>
      <c r="D572"/>
      <c r="E572"/>
      <c r="F572"/>
      <c r="G572"/>
      <c r="H572"/>
      <c r="I572"/>
      <c r="J572"/>
      <c r="K572"/>
      <c r="L572"/>
      <c r="M572"/>
      <c r="N572"/>
      <c r="O572"/>
      <c r="P572"/>
      <c r="Q572"/>
      <c r="R572"/>
      <c r="S572"/>
      <c r="T572"/>
      <c r="U572"/>
      <c r="V572"/>
      <c r="W572"/>
      <c r="X572"/>
      <c r="Y572"/>
      <c r="Z572"/>
      <c r="AA572"/>
      <c r="AB572"/>
      <c r="AC572"/>
      <c r="AD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c r="BY572"/>
      <c r="BZ572"/>
      <c r="CA572"/>
      <c r="CB572"/>
      <c r="CC572"/>
      <c r="CD572"/>
      <c r="CE572"/>
      <c r="CF572"/>
      <c r="CG572"/>
      <c r="CH572"/>
      <c r="CI572"/>
      <c r="CJ572"/>
      <c r="CK572"/>
      <c r="CL572"/>
    </row>
    <row r="573" spans="1:90" ht="24" customHeight="1">
      <c r="A573" s="93"/>
      <c r="B573" s="24"/>
      <c r="C573" s="159" t="s">
        <v>249</v>
      </c>
      <c r="D573" s="159"/>
      <c r="E573" s="159"/>
      <c r="F573" s="159"/>
      <c r="G573" s="159"/>
      <c r="H573" s="159"/>
      <c r="I573" s="159"/>
      <c r="J573" s="159"/>
      <c r="K573" s="159"/>
      <c r="L573" s="159"/>
      <c r="M573" s="159"/>
      <c r="N573" s="159"/>
      <c r="O573" s="159"/>
      <c r="P573" s="159"/>
      <c r="Q573" s="159" t="s">
        <v>335</v>
      </c>
      <c r="R573" s="159"/>
      <c r="S573" s="159"/>
      <c r="T573" s="159"/>
      <c r="U573" s="159"/>
      <c r="V573" s="159"/>
      <c r="W573" s="159"/>
      <c r="X573" s="159"/>
      <c r="Y573" s="159"/>
      <c r="Z573" s="159"/>
      <c r="AA573" s="159"/>
      <c r="AB573" s="159"/>
      <c r="AC573" s="159"/>
      <c r="AD573" s="159"/>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c r="BY573"/>
      <c r="BZ573"/>
      <c r="CA573" t="s">
        <v>537</v>
      </c>
      <c r="CB573"/>
      <c r="CC573"/>
      <c r="CD573"/>
      <c r="CE573"/>
      <c r="CF573"/>
      <c r="CG573"/>
      <c r="CH573"/>
      <c r="CI573"/>
      <c r="CJ573"/>
      <c r="CK573"/>
      <c r="CL573"/>
    </row>
    <row r="574" spans="1:90" ht="15" customHeight="1">
      <c r="A574" s="93"/>
      <c r="B574" s="24"/>
      <c r="C574" s="241"/>
      <c r="D574" s="175"/>
      <c r="E574" s="175"/>
      <c r="F574" s="175"/>
      <c r="G574" s="175"/>
      <c r="H574" s="175"/>
      <c r="I574" s="175"/>
      <c r="J574" s="175"/>
      <c r="K574" s="175"/>
      <c r="L574" s="175"/>
      <c r="M574" s="175"/>
      <c r="N574" s="175"/>
      <c r="O574" s="175"/>
      <c r="P574" s="242"/>
      <c r="Q574" s="241"/>
      <c r="R574" s="175"/>
      <c r="S574" s="175"/>
      <c r="T574" s="175"/>
      <c r="U574" s="175"/>
      <c r="V574" s="175"/>
      <c r="W574" s="175"/>
      <c r="X574" s="175"/>
      <c r="Y574" s="175"/>
      <c r="Z574" s="175"/>
      <c r="AA574" s="175"/>
      <c r="AB574" s="175"/>
      <c r="AC574" s="175"/>
      <c r="AD574" s="242"/>
      <c r="AG574">
        <f>IF(AG568=AH568,0,IF(OR(AND(C574=1,AG568=26),AND(OR(C574=2,C574=3,C574=9),AG568=27)),0,1))</f>
        <v>0</v>
      </c>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c r="BY574"/>
      <c r="BZ574"/>
      <c r="CA574">
        <f>+COUNTIF(Q574,"NS")</f>
        <v>0</v>
      </c>
      <c r="CB574"/>
      <c r="CC574"/>
      <c r="CD574"/>
      <c r="CE574"/>
      <c r="CF574"/>
      <c r="CG574"/>
      <c r="CH574"/>
      <c r="CI574"/>
      <c r="CJ574"/>
      <c r="CK574"/>
      <c r="CL574"/>
    </row>
    <row r="575" spans="1:90" ht="15" customHeight="1">
      <c r="A575" s="93"/>
      <c r="B575" s="24"/>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c r="BY575"/>
      <c r="BZ575"/>
      <c r="CA575"/>
      <c r="CB575"/>
      <c r="CC575"/>
      <c r="CD575"/>
      <c r="CE575"/>
      <c r="CF575"/>
      <c r="CG575"/>
      <c r="CH575"/>
      <c r="CI575"/>
      <c r="CJ575"/>
      <c r="CK575"/>
      <c r="CL575"/>
    </row>
    <row r="576" spans="1:90" ht="24" customHeight="1">
      <c r="A576" s="93"/>
      <c r="B576" s="24"/>
      <c r="C576" s="180" t="s">
        <v>104</v>
      </c>
      <c r="D576" s="180"/>
      <c r="E576" s="180"/>
      <c r="F576" s="180"/>
      <c r="G576" s="180"/>
      <c r="H576" s="180"/>
      <c r="I576" s="180"/>
      <c r="J576" s="180"/>
      <c r="K576" s="180"/>
      <c r="L576" s="180"/>
      <c r="M576" s="180"/>
      <c r="N576" s="180"/>
      <c r="O576" s="180"/>
      <c r="P576" s="180"/>
      <c r="Q576" s="180"/>
      <c r="R576" s="180"/>
      <c r="S576" s="180"/>
      <c r="T576" s="180"/>
      <c r="U576" s="180"/>
      <c r="V576" s="180"/>
      <c r="W576" s="180"/>
      <c r="X576" s="180"/>
      <c r="Y576" s="180"/>
      <c r="Z576" s="180"/>
      <c r="AA576" s="180"/>
      <c r="AB576" s="180"/>
      <c r="AC576" s="180"/>
      <c r="AD576" s="180"/>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c r="BY576"/>
      <c r="BZ576"/>
      <c r="CA576"/>
      <c r="CB576"/>
      <c r="CC576"/>
      <c r="CD576"/>
      <c r="CE576"/>
      <c r="CF576"/>
      <c r="CG576"/>
      <c r="CH576"/>
      <c r="CI576"/>
      <c r="CJ576"/>
      <c r="CK576"/>
      <c r="CL576"/>
    </row>
    <row r="577" spans="1:90" ht="60" customHeight="1">
      <c r="A577" s="92"/>
      <c r="B577" s="24"/>
      <c r="C577" s="236"/>
      <c r="D577" s="236"/>
      <c r="E577" s="236"/>
      <c r="F577" s="236"/>
      <c r="G577" s="236"/>
      <c r="H577" s="236"/>
      <c r="I577" s="236"/>
      <c r="J577" s="236"/>
      <c r="K577" s="236"/>
      <c r="L577" s="236"/>
      <c r="M577" s="236"/>
      <c r="N577" s="236"/>
      <c r="O577" s="236"/>
      <c r="P577" s="236"/>
      <c r="Q577" s="236"/>
      <c r="R577" s="236"/>
      <c r="S577" s="236"/>
      <c r="T577" s="236"/>
      <c r="U577" s="236"/>
      <c r="V577" s="236"/>
      <c r="W577" s="236"/>
      <c r="X577" s="236"/>
      <c r="Y577" s="236"/>
      <c r="Z577" s="236"/>
      <c r="AA577" s="236"/>
      <c r="AB577" s="236"/>
      <c r="AC577" s="236"/>
      <c r="AD577" s="236"/>
      <c r="AG577">
        <f>+IF(AG568=AH568,0,IF(OR(AND(OR(C574=1,C574=2),OR(C577="",C577&lt;&gt;"")),AND(OR(C574=3,C574=9),C577&lt;&gt;"")),0,1))</f>
        <v>0</v>
      </c>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c r="BY577"/>
      <c r="BZ577"/>
      <c r="CA577"/>
      <c r="CB577"/>
      <c r="CC577"/>
      <c r="CD577"/>
      <c r="CE577"/>
      <c r="CF577"/>
      <c r="CG577"/>
      <c r="CH577"/>
      <c r="CI577"/>
      <c r="CJ577"/>
      <c r="CK577"/>
      <c r="CL577"/>
    </row>
    <row r="578" spans="1:90" ht="15" customHeight="1">
      <c r="A578" s="93"/>
      <c r="B578" s="276" t="str">
        <f>IF(CA574=0,"","Alerta: se registró NS (no se sabe), favor de agregar su respectivo comentario (9ᵃ instrucción general).")</f>
        <v/>
      </c>
      <c r="C578" s="276"/>
      <c r="D578" s="276"/>
      <c r="E578" s="276"/>
      <c r="F578" s="276"/>
      <c r="G578" s="276"/>
      <c r="H578" s="276"/>
      <c r="I578" s="276"/>
      <c r="J578" s="276"/>
      <c r="K578" s="276"/>
      <c r="L578" s="276"/>
      <c r="M578" s="276"/>
      <c r="N578" s="276"/>
      <c r="O578" s="276"/>
      <c r="P578" s="276"/>
      <c r="Q578" s="276"/>
      <c r="R578" s="276"/>
      <c r="S578" s="276"/>
      <c r="T578" s="276"/>
      <c r="U578" s="276"/>
      <c r="V578" s="276"/>
      <c r="W578" s="276"/>
      <c r="X578" s="276"/>
      <c r="Y578" s="276"/>
      <c r="Z578" s="276"/>
      <c r="AA578" s="276"/>
      <c r="AB578" s="276"/>
      <c r="AC578" s="276"/>
      <c r="AD578" s="276"/>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c r="BY578"/>
      <c r="BZ578"/>
      <c r="CA578"/>
      <c r="CB578"/>
      <c r="CC578"/>
      <c r="CD578"/>
      <c r="CE578"/>
      <c r="CF578"/>
      <c r="CG578"/>
      <c r="CH578"/>
      <c r="CI578"/>
      <c r="CJ578"/>
      <c r="CK578"/>
      <c r="CL578"/>
    </row>
    <row r="579" spans="1:90" ht="15" customHeight="1">
      <c r="A579" s="93"/>
      <c r="B579" s="209" t="str">
        <f>IF(AND(AG574=0),"","Error: verificar la consistencia de la 1ᵃ instrucción.")</f>
        <v/>
      </c>
      <c r="C579" s="209"/>
      <c r="D579" s="209"/>
      <c r="E579" s="209"/>
      <c r="F579" s="209"/>
      <c r="G579" s="209"/>
      <c r="H579" s="209"/>
      <c r="I579" s="209"/>
      <c r="J579" s="209"/>
      <c r="K579" s="209"/>
      <c r="L579" s="209"/>
      <c r="M579" s="209"/>
      <c r="N579" s="209"/>
      <c r="O579" s="209"/>
      <c r="P579" s="209"/>
      <c r="Q579" s="209"/>
      <c r="R579" s="209"/>
      <c r="S579" s="209"/>
      <c r="T579" s="209"/>
      <c r="U579" s="209"/>
      <c r="V579" s="209"/>
      <c r="W579" s="209"/>
      <c r="X579" s="209"/>
      <c r="Y579" s="209"/>
      <c r="Z579" s="209"/>
      <c r="AA579" s="209"/>
      <c r="AB579" s="209"/>
      <c r="AC579" s="209"/>
      <c r="AD579" s="20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c r="BY579"/>
      <c r="BZ579"/>
      <c r="CA579"/>
      <c r="CB579"/>
      <c r="CC579"/>
      <c r="CD579"/>
      <c r="CE579"/>
      <c r="CF579"/>
      <c r="CG579"/>
      <c r="CH579"/>
      <c r="CI579"/>
      <c r="CJ579"/>
      <c r="CK579"/>
      <c r="CL579"/>
    </row>
    <row r="580" spans="1:90" ht="15" customHeight="1">
      <c r="A580" s="93"/>
      <c r="B580" s="209" t="str">
        <f>IF(AND(AG577=0),"","Error: verificar la consistencia de la 3ᵃ instrucción.")</f>
        <v/>
      </c>
      <c r="C580" s="209"/>
      <c r="D580" s="209"/>
      <c r="E580" s="209"/>
      <c r="F580" s="209"/>
      <c r="G580" s="209"/>
      <c r="H580" s="209"/>
      <c r="I580" s="209"/>
      <c r="J580" s="209"/>
      <c r="K580" s="209"/>
      <c r="L580" s="209"/>
      <c r="M580" s="209"/>
      <c r="N580" s="209"/>
      <c r="O580" s="209"/>
      <c r="P580" s="209"/>
      <c r="Q580" s="209"/>
      <c r="R580" s="209"/>
      <c r="S580" s="209"/>
      <c r="T580" s="209"/>
      <c r="U580" s="209"/>
      <c r="V580" s="209"/>
      <c r="W580" s="209"/>
      <c r="X580" s="209"/>
      <c r="Y580" s="209"/>
      <c r="Z580" s="209"/>
      <c r="AA580" s="209"/>
      <c r="AB580" s="209"/>
      <c r="AC580" s="209"/>
      <c r="AD580" s="209"/>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c r="BY580"/>
      <c r="BZ580"/>
      <c r="CA580"/>
      <c r="CB580"/>
      <c r="CC580"/>
      <c r="CD580"/>
      <c r="CE580"/>
      <c r="CF580"/>
      <c r="CG580"/>
      <c r="CH580"/>
      <c r="CI580"/>
      <c r="CJ580"/>
      <c r="CK580"/>
      <c r="CL580"/>
    </row>
    <row r="581" spans="1:90" ht="15" customHeight="1">
      <c r="A581" s="93"/>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c r="BY581"/>
      <c r="BZ581"/>
      <c r="CA581"/>
      <c r="CB581"/>
      <c r="CC581"/>
      <c r="CD581"/>
      <c r="CE581"/>
      <c r="CF581"/>
      <c r="CG581"/>
      <c r="CH581"/>
      <c r="CI581"/>
      <c r="CJ581"/>
      <c r="CK581"/>
      <c r="CL581"/>
    </row>
    <row r="582" spans="1:90" ht="15" customHeight="1">
      <c r="A582" s="93"/>
      <c r="B582" s="24"/>
      <c r="C582" s="24"/>
      <c r="D582" s="24"/>
      <c r="E582" s="24"/>
      <c r="F582" s="24"/>
      <c r="G582" s="24"/>
      <c r="H582" s="24"/>
      <c r="I582" s="24"/>
      <c r="J582" s="24"/>
      <c r="K582" s="24"/>
      <c r="L582" s="24"/>
      <c r="M582" s="24"/>
      <c r="N582" s="24"/>
      <c r="O582" s="24"/>
      <c r="P582" s="24"/>
      <c r="Q582" s="24"/>
      <c r="R582" s="24"/>
      <c r="S582" s="24"/>
      <c r="T582" s="24"/>
      <c r="U582" s="24"/>
      <c r="V582" s="24"/>
      <c r="W582" s="24"/>
      <c r="X582" s="24"/>
      <c r="Y582" s="24"/>
      <c r="Z582" s="24"/>
      <c r="AA582" s="24"/>
      <c r="AB582" s="24"/>
      <c r="AC582" s="24"/>
      <c r="AD582" s="24"/>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c r="BY582"/>
      <c r="BZ582"/>
      <c r="CA582"/>
      <c r="CB582"/>
      <c r="CC582"/>
      <c r="CD582"/>
      <c r="CE582"/>
      <c r="CF582"/>
      <c r="CG582"/>
      <c r="CH582"/>
      <c r="CI582"/>
      <c r="CJ582"/>
      <c r="CK582"/>
      <c r="CL582"/>
    </row>
    <row r="583" spans="1:90" ht="15" customHeight="1" thickBot="1">
      <c r="A583" s="93"/>
      <c r="B583" s="24"/>
      <c r="C583" s="24"/>
      <c r="D583" s="24"/>
      <c r="E583" s="24"/>
      <c r="F583" s="24"/>
      <c r="G583" s="24"/>
      <c r="H583" s="24"/>
      <c r="I583" s="24"/>
      <c r="J583" s="24"/>
      <c r="K583" s="24"/>
      <c r="L583" s="24"/>
      <c r="M583" s="24"/>
      <c r="N583" s="24"/>
      <c r="O583" s="24"/>
      <c r="P583" s="24"/>
      <c r="Q583" s="24"/>
      <c r="R583" s="24"/>
      <c r="S583" s="24"/>
      <c r="T583" s="24"/>
      <c r="U583" s="24"/>
      <c r="V583" s="24"/>
      <c r="W583" s="24"/>
      <c r="X583" s="24"/>
      <c r="Y583" s="24"/>
      <c r="Z583" s="24"/>
      <c r="AA583" s="24"/>
      <c r="AB583" s="24"/>
      <c r="AC583" s="24"/>
      <c r="AD583" s="24"/>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c r="BY583"/>
      <c r="BZ583"/>
      <c r="CA583"/>
      <c r="CB583"/>
      <c r="CC583"/>
      <c r="CD583"/>
      <c r="CE583"/>
      <c r="CF583"/>
      <c r="CG583"/>
      <c r="CH583"/>
      <c r="CI583"/>
      <c r="CJ583"/>
      <c r="CK583"/>
      <c r="CL583"/>
    </row>
    <row r="584" spans="1:90" ht="15" customHeight="1" thickBot="1">
      <c r="A584" s="87" t="s">
        <v>397</v>
      </c>
      <c r="B584" s="237" t="s">
        <v>466</v>
      </c>
      <c r="C584" s="238"/>
      <c r="D584" s="238"/>
      <c r="E584" s="238"/>
      <c r="F584" s="238"/>
      <c r="G584" s="238"/>
      <c r="H584" s="238"/>
      <c r="I584" s="238"/>
      <c r="J584" s="238"/>
      <c r="K584" s="238"/>
      <c r="L584" s="238"/>
      <c r="M584" s="238"/>
      <c r="N584" s="238"/>
      <c r="O584" s="238"/>
      <c r="P584" s="238"/>
      <c r="Q584" s="238"/>
      <c r="R584" s="238"/>
      <c r="S584" s="238"/>
      <c r="T584" s="238"/>
      <c r="U584" s="238"/>
      <c r="V584" s="238"/>
      <c r="W584" s="238"/>
      <c r="X584" s="238"/>
      <c r="Y584" s="238"/>
      <c r="Z584" s="238"/>
      <c r="AA584" s="238"/>
      <c r="AB584" s="238"/>
      <c r="AC584" s="238"/>
      <c r="AD584" s="239"/>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c r="BY584"/>
      <c r="BZ584"/>
      <c r="CA584"/>
      <c r="CB584"/>
      <c r="CC584"/>
      <c r="CD584"/>
      <c r="CE584"/>
      <c r="CF584"/>
      <c r="CG584"/>
      <c r="CH584"/>
      <c r="CI584"/>
      <c r="CJ584"/>
      <c r="CK584"/>
      <c r="CL584"/>
    </row>
    <row r="585" spans="1:90" ht="15" customHeight="1">
      <c r="A585" s="93"/>
      <c r="B585" s="24"/>
      <c r="C585" s="24"/>
      <c r="D585" s="24"/>
      <c r="E585" s="24"/>
      <c r="F585" s="24"/>
      <c r="G585" s="24"/>
      <c r="H585" s="24"/>
      <c r="I585" s="24"/>
      <c r="J585" s="24"/>
      <c r="K585" s="24"/>
      <c r="L585" s="24"/>
      <c r="M585" s="24"/>
      <c r="N585" s="24"/>
      <c r="O585" s="24"/>
      <c r="P585" s="24"/>
      <c r="Q585" s="24"/>
      <c r="R585" s="24"/>
      <c r="S585" s="24"/>
      <c r="T585" s="24"/>
      <c r="U585" s="24"/>
      <c r="V585" s="24"/>
      <c r="W585" s="24"/>
      <c r="X585" s="24"/>
      <c r="Y585" s="24"/>
      <c r="Z585" s="24"/>
      <c r="AA585" s="24"/>
      <c r="AB585" s="24"/>
      <c r="AC585" s="24"/>
      <c r="AD585" s="24"/>
      <c r="AG585" s="123" t="s">
        <v>535</v>
      </c>
      <c r="AH585" s="42" t="s">
        <v>536</v>
      </c>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c r="BY585"/>
      <c r="BZ585"/>
      <c r="CA585"/>
      <c r="CB585"/>
      <c r="CC585"/>
      <c r="CD585"/>
      <c r="CE585"/>
      <c r="CF585"/>
      <c r="CG585"/>
      <c r="CH585"/>
      <c r="CI585"/>
      <c r="CJ585"/>
      <c r="CK585"/>
      <c r="CL585"/>
    </row>
    <row r="586" spans="1:90" ht="24" customHeight="1">
      <c r="A586" s="91" t="s">
        <v>467</v>
      </c>
      <c r="B586" s="240" t="s">
        <v>457</v>
      </c>
      <c r="C586" s="240"/>
      <c r="D586" s="240"/>
      <c r="E586" s="240"/>
      <c r="F586" s="240"/>
      <c r="G586" s="240"/>
      <c r="H586" s="240"/>
      <c r="I586" s="240"/>
      <c r="J586" s="240"/>
      <c r="K586" s="240"/>
      <c r="L586" s="240"/>
      <c r="M586" s="240"/>
      <c r="N586" s="240"/>
      <c r="O586" s="240"/>
      <c r="P586" s="240"/>
      <c r="Q586" s="240"/>
      <c r="R586" s="240"/>
      <c r="S586" s="240"/>
      <c r="T586" s="240"/>
      <c r="U586" s="240"/>
      <c r="V586" s="240"/>
      <c r="W586" s="240"/>
      <c r="X586" s="240"/>
      <c r="Y586" s="240"/>
      <c r="Z586" s="240"/>
      <c r="AA586" s="240"/>
      <c r="AB586" s="240"/>
      <c r="AC586" s="240"/>
      <c r="AD586" s="240"/>
      <c r="AG586" s="123">
        <f>COUNTBLANK(D592:AD741)</f>
        <v>4050</v>
      </c>
      <c r="AH586" s="42">
        <v>4050</v>
      </c>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c r="BY586"/>
      <c r="BZ586"/>
      <c r="CA586"/>
      <c r="CB586"/>
      <c r="CC586"/>
      <c r="CD586"/>
      <c r="CE586"/>
      <c r="CF586"/>
      <c r="CG586"/>
      <c r="CH586"/>
      <c r="CI586"/>
      <c r="CJ586"/>
      <c r="CK586"/>
      <c r="CL586"/>
    </row>
    <row r="587" spans="1:90" ht="24" customHeight="1">
      <c r="A587" s="91"/>
      <c r="B587" s="134"/>
      <c r="C587" s="230" t="s">
        <v>336</v>
      </c>
      <c r="D587" s="230"/>
      <c r="E587" s="230"/>
      <c r="F587" s="230"/>
      <c r="G587" s="230"/>
      <c r="H587" s="230"/>
      <c r="I587" s="230"/>
      <c r="J587" s="230"/>
      <c r="K587" s="230"/>
      <c r="L587" s="230"/>
      <c r="M587" s="230"/>
      <c r="N587" s="230"/>
      <c r="O587" s="230"/>
      <c r="P587" s="230"/>
      <c r="Q587" s="230"/>
      <c r="R587" s="230"/>
      <c r="S587" s="230"/>
      <c r="T587" s="230"/>
      <c r="U587" s="230"/>
      <c r="V587" s="230"/>
      <c r="W587" s="230"/>
      <c r="X587" s="230"/>
      <c r="Y587" s="230"/>
      <c r="Z587" s="230"/>
      <c r="AA587" s="230"/>
      <c r="AB587" s="230"/>
      <c r="AC587" s="230"/>
      <c r="AD587" s="230"/>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c r="BY587"/>
      <c r="BZ587"/>
      <c r="CA587"/>
      <c r="CB587"/>
      <c r="CC587"/>
      <c r="CD587"/>
      <c r="CE587"/>
      <c r="CF587"/>
      <c r="CG587"/>
      <c r="CH587"/>
      <c r="CI587"/>
      <c r="CJ587"/>
      <c r="CK587"/>
      <c r="CL587"/>
    </row>
    <row r="588" spans="1:90" ht="24" customHeight="1">
      <c r="A588" s="91"/>
      <c r="B588" s="134"/>
      <c r="C588" s="230" t="s">
        <v>337</v>
      </c>
      <c r="D588" s="230"/>
      <c r="E588" s="230"/>
      <c r="F588" s="230"/>
      <c r="G588" s="230"/>
      <c r="H588" s="230"/>
      <c r="I588" s="230"/>
      <c r="J588" s="230"/>
      <c r="K588" s="230"/>
      <c r="L588" s="230"/>
      <c r="M588" s="230"/>
      <c r="N588" s="230"/>
      <c r="O588" s="230"/>
      <c r="P588" s="230"/>
      <c r="Q588" s="230"/>
      <c r="R588" s="230"/>
      <c r="S588" s="230"/>
      <c r="T588" s="230"/>
      <c r="U588" s="230"/>
      <c r="V588" s="230"/>
      <c r="W588" s="230"/>
      <c r="X588" s="230"/>
      <c r="Y588" s="230"/>
      <c r="Z588" s="230"/>
      <c r="AA588" s="230"/>
      <c r="AB588" s="230"/>
      <c r="AC588" s="230"/>
      <c r="AD588" s="230"/>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c r="BY588"/>
      <c r="BZ588"/>
      <c r="CA588"/>
      <c r="CB588"/>
      <c r="CC588"/>
      <c r="CD588"/>
      <c r="CE588"/>
      <c r="CF588"/>
      <c r="CG588"/>
      <c r="CH588"/>
      <c r="CI588"/>
      <c r="CJ588"/>
      <c r="CK588"/>
      <c r="CL588"/>
    </row>
    <row r="589" spans="1:90" ht="15" customHeight="1">
      <c r="A589" s="93"/>
      <c r="B589" s="24"/>
      <c r="C589"/>
      <c r="D589"/>
      <c r="E589"/>
      <c r="F589"/>
      <c r="G589"/>
      <c r="H589"/>
      <c r="I589"/>
      <c r="J589"/>
      <c r="K589"/>
      <c r="L589"/>
      <c r="M589"/>
      <c r="N589"/>
      <c r="O589"/>
      <c r="P589"/>
      <c r="Q589"/>
      <c r="R589"/>
      <c r="S589"/>
      <c r="T589"/>
      <c r="U589"/>
      <c r="V589"/>
      <c r="W589"/>
      <c r="X589"/>
      <c r="Y589"/>
      <c r="Z589"/>
      <c r="AA589"/>
      <c r="AB589"/>
      <c r="AC589"/>
      <c r="AD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c r="BY589"/>
      <c r="BZ589"/>
      <c r="CA589"/>
      <c r="CB589"/>
      <c r="CC589"/>
      <c r="CD589"/>
      <c r="CE589"/>
      <c r="CF589"/>
      <c r="CG589"/>
      <c r="CH589"/>
      <c r="CI589"/>
      <c r="CJ589"/>
      <c r="CK589"/>
      <c r="CL589"/>
    </row>
    <row r="590" spans="1:90" ht="15" customHeight="1">
      <c r="A590" s="93"/>
      <c r="B590" s="24"/>
      <c r="C590" s="261" t="s">
        <v>299</v>
      </c>
      <c r="D590" s="261"/>
      <c r="E590" s="261"/>
      <c r="F590" s="261"/>
      <c r="G590" s="261"/>
      <c r="H590" s="261"/>
      <c r="I590" s="272" t="s">
        <v>235</v>
      </c>
      <c r="J590" s="272"/>
      <c r="K590" s="261" t="s">
        <v>236</v>
      </c>
      <c r="L590" s="261"/>
      <c r="M590" s="261"/>
      <c r="N590" s="261"/>
      <c r="O590" s="261"/>
      <c r="P590" s="261"/>
      <c r="Q590" s="261"/>
      <c r="R590" s="261"/>
      <c r="S590" s="261"/>
      <c r="T590" s="261"/>
      <c r="U590" s="261"/>
      <c r="V590" s="261"/>
      <c r="W590" s="261"/>
      <c r="X590" s="261"/>
      <c r="Y590" s="261"/>
      <c r="Z590" s="261"/>
      <c r="AA590" s="261"/>
      <c r="AB590" s="261"/>
      <c r="AC590" s="261"/>
      <c r="AD590" s="261"/>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c r="BY590"/>
      <c r="BZ590"/>
      <c r="CA590"/>
      <c r="CB590"/>
      <c r="CC590"/>
      <c r="CD590"/>
      <c r="CE590"/>
      <c r="CF590"/>
      <c r="CG590"/>
      <c r="CH590"/>
      <c r="CI590"/>
      <c r="CJ590"/>
      <c r="CK590"/>
      <c r="CL590"/>
    </row>
    <row r="591" spans="1:90" ht="36" customHeight="1" thickBot="1">
      <c r="A591" s="93"/>
      <c r="B591" s="24"/>
      <c r="C591" s="261"/>
      <c r="D591" s="261"/>
      <c r="E591" s="261"/>
      <c r="F591" s="261"/>
      <c r="G591" s="261"/>
      <c r="H591" s="261"/>
      <c r="I591" s="272"/>
      <c r="J591" s="272"/>
      <c r="K591" s="261" t="s">
        <v>237</v>
      </c>
      <c r="L591" s="261"/>
      <c r="M591" s="261"/>
      <c r="N591" s="261"/>
      <c r="O591" s="273" t="s">
        <v>238</v>
      </c>
      <c r="P591" s="273"/>
      <c r="Q591" s="273"/>
      <c r="R591" s="273"/>
      <c r="S591" s="273" t="s">
        <v>239</v>
      </c>
      <c r="T591" s="273"/>
      <c r="U591" s="273"/>
      <c r="V591" s="273"/>
      <c r="W591" s="273" t="s">
        <v>240</v>
      </c>
      <c r="X591" s="273"/>
      <c r="Y591" s="273"/>
      <c r="Z591" s="273"/>
      <c r="AA591" s="273" t="s">
        <v>241</v>
      </c>
      <c r="AB591" s="273"/>
      <c r="AC591" s="273"/>
      <c r="AD591" s="273"/>
      <c r="AG591" t="s">
        <v>535</v>
      </c>
      <c r="AH591" t="s">
        <v>539</v>
      </c>
      <c r="AI591"/>
      <c r="AJ591"/>
      <c r="AK591"/>
      <c r="AL591" s="125" t="s">
        <v>552</v>
      </c>
      <c r="AM591" s="125" t="s">
        <v>537</v>
      </c>
      <c r="AN591" s="125" t="s">
        <v>553</v>
      </c>
      <c r="AO591" s="125" t="s">
        <v>554</v>
      </c>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c r="BY591"/>
      <c r="BZ591"/>
      <c r="CA591" t="s">
        <v>537</v>
      </c>
      <c r="CB591"/>
      <c r="CC591"/>
      <c r="CD591"/>
      <c r="CE591"/>
      <c r="CF591"/>
      <c r="CG591"/>
      <c r="CH591"/>
      <c r="CI591"/>
      <c r="CJ591"/>
      <c r="CK591"/>
      <c r="CL591"/>
    </row>
    <row r="592" spans="1:90" ht="15" customHeight="1" thickBot="1">
      <c r="A592" s="93"/>
      <c r="B592" s="24"/>
      <c r="C592" s="94" t="s">
        <v>58</v>
      </c>
      <c r="D592" s="274" t="str">
        <f>+IF(D66="","",D66)</f>
        <v/>
      </c>
      <c r="E592" s="274"/>
      <c r="F592" s="274"/>
      <c r="G592" s="274"/>
      <c r="H592" s="274"/>
      <c r="I592" s="174"/>
      <c r="J592" s="174"/>
      <c r="K592" s="174"/>
      <c r="L592" s="174"/>
      <c r="M592" s="174"/>
      <c r="N592" s="174"/>
      <c r="O592" s="174"/>
      <c r="P592" s="174"/>
      <c r="Q592" s="174"/>
      <c r="R592" s="174"/>
      <c r="S592" s="174"/>
      <c r="T592" s="174"/>
      <c r="U592" s="174"/>
      <c r="V592" s="174"/>
      <c r="W592" s="174"/>
      <c r="X592" s="174"/>
      <c r="Y592" s="174"/>
      <c r="Z592" s="174"/>
      <c r="AA592" s="174"/>
      <c r="AB592" s="174"/>
      <c r="AC592" s="174"/>
      <c r="AD592" s="174"/>
      <c r="AG592">
        <f>+COUNTBLANK(D592:AD592)</f>
        <v>27</v>
      </c>
      <c r="AH592">
        <f>+IF($AG$586=$AH$586,0,IF(OR(AND(S66=1,I592="",AG592=21),AND(S66="",M66="NA",I592="X",AG592=25),AND(S66=1,I592="x",AG592=25),AND(OR(S66=2,S66=9),AG592=26),AND(S66=1,I592="",AG592=21),AND(S66="",M66="NA",I592="",AG592=21),AND(D592="",AG592=27)),0,1))</f>
        <v>0</v>
      </c>
      <c r="AI592"/>
      <c r="AJ592">
        <f>+SUM(AA592:AD741)</f>
        <v>0</v>
      </c>
      <c r="AK592"/>
      <c r="AL592" s="126">
        <f>K592</f>
        <v>0</v>
      </c>
      <c r="AM592" s="127">
        <f>COUNTIF(O592:AD592,"NS")</f>
        <v>0</v>
      </c>
      <c r="AN592" s="127">
        <f>+SUM(O592:AD592)</f>
        <v>0</v>
      </c>
      <c r="AO592" s="128">
        <f>IF($AG$586=$AH$586, 0, IF(OR(AND(AL592=0, AM592&gt;0), AND(AL592="NS", AN592&gt;0), AND(AL592="NS", AN592=0, AM592=0)), 1, IF(OR(AND(AM592&gt;=2, AN592&lt;AL592), AND(AL592="NS", AN592=0, AM592&gt;0), AL592=AN592, AND(AL592="NA", COUNTIF(O592:AD592, "NA")=COUNTA(O592:AD592))), 0, 1)))</f>
        <v>0</v>
      </c>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c r="BY592"/>
      <c r="BZ592"/>
      <c r="CA592">
        <f>+COUNTIF(K592:AD741,"NS")</f>
        <v>0</v>
      </c>
      <c r="CB592"/>
      <c r="CC592"/>
      <c r="CD592"/>
      <c r="CE592"/>
      <c r="CF592"/>
      <c r="CG592"/>
      <c r="CH592"/>
      <c r="CI592"/>
      <c r="CJ592"/>
      <c r="CK592"/>
      <c r="CL592"/>
    </row>
    <row r="593" spans="1:90" ht="15" customHeight="1" thickBot="1">
      <c r="A593" s="93"/>
      <c r="B593" s="24"/>
      <c r="C593" s="95" t="s">
        <v>59</v>
      </c>
      <c r="D593" s="274" t="str">
        <f t="shared" ref="D593:D656" si="60">+IF(D67="","",D67)</f>
        <v/>
      </c>
      <c r="E593" s="274"/>
      <c r="F593" s="274"/>
      <c r="G593" s="274"/>
      <c r="H593" s="274"/>
      <c r="I593" s="174"/>
      <c r="J593" s="174"/>
      <c r="K593" s="174"/>
      <c r="L593" s="174"/>
      <c r="M593" s="174"/>
      <c r="N593" s="174"/>
      <c r="O593" s="174"/>
      <c r="P593" s="174"/>
      <c r="Q593" s="174"/>
      <c r="R593" s="174"/>
      <c r="S593" s="174"/>
      <c r="T593" s="174"/>
      <c r="U593" s="174"/>
      <c r="V593" s="174"/>
      <c r="W593" s="174"/>
      <c r="X593" s="174"/>
      <c r="Y593" s="174"/>
      <c r="Z593" s="174"/>
      <c r="AA593" s="174"/>
      <c r="AB593" s="174"/>
      <c r="AC593" s="174"/>
      <c r="AD593" s="174"/>
      <c r="AG593">
        <f t="shared" ref="AG593:AG656" si="61">+COUNTBLANK(D593:AD593)</f>
        <v>27</v>
      </c>
      <c r="AH593">
        <f t="shared" ref="AH593:AH656" si="62">+IF($AG$586=$AH$586,0,IF(OR(AND(S67=1,I593="",AG593=21),AND(S67="",M67="NA",I593="X",AG593=25),AND(S67=1,I593="x",AG593=25),AND(OR(S67=2,S67=9),AG593=26),AND(S67=1,I593="",AG593=21),AND(S67="",M67="NA",I593="",AG593=21),AND(D593="",AG593=27)),0,1))</f>
        <v>0</v>
      </c>
      <c r="AI593"/>
      <c r="AJ593"/>
      <c r="AK593"/>
      <c r="AL593" s="126">
        <f t="shared" ref="AL593:AL656" si="63">K593</f>
        <v>0</v>
      </c>
      <c r="AM593" s="127">
        <f t="shared" ref="AM593:AM656" si="64">COUNTIF(O593:AD593,"NS")</f>
        <v>0</v>
      </c>
      <c r="AN593" s="127">
        <f t="shared" ref="AN593:AN656" si="65">+SUM(O593:AD593)</f>
        <v>0</v>
      </c>
      <c r="AO593" s="128">
        <f t="shared" ref="AO593:AO656" si="66">IF($AG$586=$AH$586, 0, IF(OR(AND(AL593=0, AM593&gt;0), AND(AL593="NS", AN593&gt;0), AND(AL593="NS", AN593=0, AM593=0)), 1, IF(OR(AND(AM593&gt;=2, AN593&lt;AL593), AND(AL593="NS", AN593=0, AM593&gt;0), AL593=AN593, AND(AL593="NA", COUNTIF(O593:AD593, "NA")=COUNTA(O593:AD593))), 0, 1)))</f>
        <v>0</v>
      </c>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c r="BY593"/>
      <c r="BZ593"/>
      <c r="CA593"/>
      <c r="CB593"/>
      <c r="CC593"/>
      <c r="CD593"/>
      <c r="CE593"/>
      <c r="CF593"/>
      <c r="CG593"/>
      <c r="CH593"/>
      <c r="CI593"/>
      <c r="CJ593"/>
      <c r="CK593"/>
      <c r="CL593"/>
    </row>
    <row r="594" spans="1:90" ht="15" customHeight="1" thickBot="1">
      <c r="A594" s="93"/>
      <c r="B594" s="24"/>
      <c r="C594" s="96" t="s">
        <v>60</v>
      </c>
      <c r="D594" s="274" t="str">
        <f t="shared" si="60"/>
        <v/>
      </c>
      <c r="E594" s="274"/>
      <c r="F594" s="274"/>
      <c r="G594" s="274"/>
      <c r="H594" s="274"/>
      <c r="I594" s="174"/>
      <c r="J594" s="174"/>
      <c r="K594" s="174"/>
      <c r="L594" s="174"/>
      <c r="M594" s="174"/>
      <c r="N594" s="174"/>
      <c r="O594" s="174"/>
      <c r="P594" s="174"/>
      <c r="Q594" s="174"/>
      <c r="R594" s="174"/>
      <c r="S594" s="174"/>
      <c r="T594" s="174"/>
      <c r="U594" s="174"/>
      <c r="V594" s="174"/>
      <c r="W594" s="174"/>
      <c r="X594" s="174"/>
      <c r="Y594" s="174"/>
      <c r="Z594" s="174"/>
      <c r="AA594" s="174"/>
      <c r="AB594" s="174"/>
      <c r="AC594" s="174"/>
      <c r="AD594" s="174"/>
      <c r="AG594">
        <f t="shared" si="61"/>
        <v>27</v>
      </c>
      <c r="AH594">
        <f t="shared" si="62"/>
        <v>0</v>
      </c>
      <c r="AI594"/>
      <c r="AJ594"/>
      <c r="AK594"/>
      <c r="AL594" s="126">
        <f t="shared" si="63"/>
        <v>0</v>
      </c>
      <c r="AM594" s="127">
        <f t="shared" si="64"/>
        <v>0</v>
      </c>
      <c r="AN594" s="127">
        <f t="shared" si="65"/>
        <v>0</v>
      </c>
      <c r="AO594" s="128">
        <f t="shared" si="66"/>
        <v>0</v>
      </c>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c r="BY594"/>
      <c r="BZ594"/>
      <c r="CA594"/>
      <c r="CB594"/>
      <c r="CC594"/>
      <c r="CD594"/>
      <c r="CE594"/>
      <c r="CF594"/>
      <c r="CG594"/>
      <c r="CH594"/>
      <c r="CI594"/>
      <c r="CJ594"/>
      <c r="CK594"/>
      <c r="CL594"/>
    </row>
    <row r="595" spans="1:90" ht="15" customHeight="1" thickBot="1">
      <c r="A595" s="93"/>
      <c r="B595" s="24"/>
      <c r="C595" s="96" t="s">
        <v>61</v>
      </c>
      <c r="D595" s="274" t="str">
        <f t="shared" si="60"/>
        <v/>
      </c>
      <c r="E595" s="274"/>
      <c r="F595" s="274"/>
      <c r="G595" s="274"/>
      <c r="H595" s="274"/>
      <c r="I595" s="174"/>
      <c r="J595" s="174"/>
      <c r="K595" s="174"/>
      <c r="L595" s="174"/>
      <c r="M595" s="174"/>
      <c r="N595" s="174"/>
      <c r="O595" s="174"/>
      <c r="P595" s="174"/>
      <c r="Q595" s="174"/>
      <c r="R595" s="174"/>
      <c r="S595" s="174"/>
      <c r="T595" s="174"/>
      <c r="U595" s="174"/>
      <c r="V595" s="174"/>
      <c r="W595" s="174"/>
      <c r="X595" s="174"/>
      <c r="Y595" s="174"/>
      <c r="Z595" s="174"/>
      <c r="AA595" s="174"/>
      <c r="AB595" s="174"/>
      <c r="AC595" s="174"/>
      <c r="AD595" s="174"/>
      <c r="AG595">
        <f t="shared" si="61"/>
        <v>27</v>
      </c>
      <c r="AH595">
        <f t="shared" si="62"/>
        <v>0</v>
      </c>
      <c r="AI595"/>
      <c r="AJ595"/>
      <c r="AK595"/>
      <c r="AL595" s="126">
        <f t="shared" si="63"/>
        <v>0</v>
      </c>
      <c r="AM595" s="127">
        <f t="shared" si="64"/>
        <v>0</v>
      </c>
      <c r="AN595" s="127">
        <f t="shared" si="65"/>
        <v>0</v>
      </c>
      <c r="AO595" s="128">
        <f t="shared" si="66"/>
        <v>0</v>
      </c>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c r="BY595"/>
      <c r="BZ595"/>
      <c r="CA595"/>
      <c r="CB595"/>
      <c r="CC595"/>
      <c r="CD595"/>
      <c r="CE595"/>
      <c r="CF595"/>
      <c r="CG595"/>
      <c r="CH595"/>
      <c r="CI595"/>
      <c r="CJ595"/>
      <c r="CK595"/>
      <c r="CL595"/>
    </row>
    <row r="596" spans="1:90" ht="15" customHeight="1" thickBot="1">
      <c r="A596" s="93"/>
      <c r="B596" s="24"/>
      <c r="C596" s="96" t="s">
        <v>62</v>
      </c>
      <c r="D596" s="274" t="str">
        <f t="shared" si="60"/>
        <v/>
      </c>
      <c r="E596" s="274"/>
      <c r="F596" s="274"/>
      <c r="G596" s="274"/>
      <c r="H596" s="274"/>
      <c r="I596" s="174"/>
      <c r="J596" s="174"/>
      <c r="K596" s="174"/>
      <c r="L596" s="174"/>
      <c r="M596" s="174"/>
      <c r="N596" s="174"/>
      <c r="O596" s="174"/>
      <c r="P596" s="174"/>
      <c r="Q596" s="174"/>
      <c r="R596" s="174"/>
      <c r="S596" s="174"/>
      <c r="T596" s="174"/>
      <c r="U596" s="174"/>
      <c r="V596" s="174"/>
      <c r="W596" s="174"/>
      <c r="X596" s="174"/>
      <c r="Y596" s="174"/>
      <c r="Z596" s="174"/>
      <c r="AA596" s="174"/>
      <c r="AB596" s="174"/>
      <c r="AC596" s="174"/>
      <c r="AD596" s="174"/>
      <c r="AG596">
        <f t="shared" si="61"/>
        <v>27</v>
      </c>
      <c r="AH596">
        <f t="shared" si="62"/>
        <v>0</v>
      </c>
      <c r="AI596"/>
      <c r="AJ596"/>
      <c r="AK596"/>
      <c r="AL596" s="126">
        <f t="shared" si="63"/>
        <v>0</v>
      </c>
      <c r="AM596" s="127">
        <f t="shared" si="64"/>
        <v>0</v>
      </c>
      <c r="AN596" s="127">
        <f t="shared" si="65"/>
        <v>0</v>
      </c>
      <c r="AO596" s="128">
        <f t="shared" si="66"/>
        <v>0</v>
      </c>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c r="BY596"/>
      <c r="BZ596"/>
      <c r="CA596"/>
      <c r="CB596"/>
      <c r="CC596"/>
      <c r="CD596"/>
      <c r="CE596"/>
      <c r="CF596"/>
      <c r="CG596"/>
      <c r="CH596"/>
      <c r="CI596"/>
      <c r="CJ596"/>
      <c r="CK596"/>
      <c r="CL596"/>
    </row>
    <row r="597" spans="1:90" ht="15" customHeight="1" thickBot="1">
      <c r="A597" s="93"/>
      <c r="B597" s="24"/>
      <c r="C597" s="96" t="s">
        <v>63</v>
      </c>
      <c r="D597" s="274" t="str">
        <f t="shared" si="60"/>
        <v/>
      </c>
      <c r="E597" s="274"/>
      <c r="F597" s="274"/>
      <c r="G597" s="274"/>
      <c r="H597" s="274"/>
      <c r="I597" s="174"/>
      <c r="J597" s="174"/>
      <c r="K597" s="174"/>
      <c r="L597" s="174"/>
      <c r="M597" s="174"/>
      <c r="N597" s="174"/>
      <c r="O597" s="174"/>
      <c r="P597" s="174"/>
      <c r="Q597" s="174"/>
      <c r="R597" s="174"/>
      <c r="S597" s="174"/>
      <c r="T597" s="174"/>
      <c r="U597" s="174"/>
      <c r="V597" s="174"/>
      <c r="W597" s="174"/>
      <c r="X597" s="174"/>
      <c r="Y597" s="174"/>
      <c r="Z597" s="174"/>
      <c r="AA597" s="174"/>
      <c r="AB597" s="174"/>
      <c r="AC597" s="174"/>
      <c r="AD597" s="174"/>
      <c r="AG597">
        <f t="shared" si="61"/>
        <v>27</v>
      </c>
      <c r="AH597">
        <f t="shared" si="62"/>
        <v>0</v>
      </c>
      <c r="AI597"/>
      <c r="AJ597"/>
      <c r="AK597"/>
      <c r="AL597" s="126">
        <f t="shared" si="63"/>
        <v>0</v>
      </c>
      <c r="AM597" s="127">
        <f t="shared" si="64"/>
        <v>0</v>
      </c>
      <c r="AN597" s="127">
        <f t="shared" si="65"/>
        <v>0</v>
      </c>
      <c r="AO597" s="128">
        <f t="shared" si="66"/>
        <v>0</v>
      </c>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c r="BY597"/>
      <c r="BZ597"/>
      <c r="CA597"/>
      <c r="CB597"/>
      <c r="CC597"/>
      <c r="CD597"/>
      <c r="CE597"/>
      <c r="CF597"/>
      <c r="CG597"/>
      <c r="CH597"/>
      <c r="CI597"/>
      <c r="CJ597"/>
      <c r="CK597"/>
      <c r="CL597"/>
    </row>
    <row r="598" spans="1:90" ht="15" customHeight="1" thickBot="1">
      <c r="A598" s="93"/>
      <c r="B598" s="24"/>
      <c r="C598" s="96" t="s">
        <v>64</v>
      </c>
      <c r="D598" s="274" t="str">
        <f t="shared" si="60"/>
        <v/>
      </c>
      <c r="E598" s="274"/>
      <c r="F598" s="274"/>
      <c r="G598" s="274"/>
      <c r="H598" s="274"/>
      <c r="I598" s="174"/>
      <c r="J598" s="174"/>
      <c r="K598" s="174"/>
      <c r="L598" s="174"/>
      <c r="M598" s="174"/>
      <c r="N598" s="174"/>
      <c r="O598" s="174"/>
      <c r="P598" s="174"/>
      <c r="Q598" s="174"/>
      <c r="R598" s="174"/>
      <c r="S598" s="174"/>
      <c r="T598" s="174"/>
      <c r="U598" s="174"/>
      <c r="V598" s="174"/>
      <c r="W598" s="174"/>
      <c r="X598" s="174"/>
      <c r="Y598" s="174"/>
      <c r="Z598" s="174"/>
      <c r="AA598" s="174"/>
      <c r="AB598" s="174"/>
      <c r="AC598" s="174"/>
      <c r="AD598" s="174"/>
      <c r="AG598">
        <f t="shared" si="61"/>
        <v>27</v>
      </c>
      <c r="AH598">
        <f t="shared" si="62"/>
        <v>0</v>
      </c>
      <c r="AI598"/>
      <c r="AJ598"/>
      <c r="AK598"/>
      <c r="AL598" s="126">
        <f t="shared" si="63"/>
        <v>0</v>
      </c>
      <c r="AM598" s="127">
        <f t="shared" si="64"/>
        <v>0</v>
      </c>
      <c r="AN598" s="127">
        <f t="shared" si="65"/>
        <v>0</v>
      </c>
      <c r="AO598" s="128">
        <f t="shared" si="66"/>
        <v>0</v>
      </c>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c r="BY598"/>
      <c r="BZ598"/>
      <c r="CA598"/>
      <c r="CB598"/>
      <c r="CC598"/>
      <c r="CD598"/>
      <c r="CE598"/>
      <c r="CF598"/>
      <c r="CG598"/>
      <c r="CH598"/>
      <c r="CI598"/>
      <c r="CJ598"/>
      <c r="CK598"/>
      <c r="CL598"/>
    </row>
    <row r="599" spans="1:90" ht="15" customHeight="1" thickBot="1">
      <c r="A599" s="93"/>
      <c r="B599" s="24"/>
      <c r="C599" s="96" t="s">
        <v>65</v>
      </c>
      <c r="D599" s="274" t="str">
        <f t="shared" si="60"/>
        <v/>
      </c>
      <c r="E599" s="274"/>
      <c r="F599" s="274"/>
      <c r="G599" s="274"/>
      <c r="H599" s="274"/>
      <c r="I599" s="174"/>
      <c r="J599" s="174"/>
      <c r="K599" s="174"/>
      <c r="L599" s="174"/>
      <c r="M599" s="174"/>
      <c r="N599" s="174"/>
      <c r="O599" s="174"/>
      <c r="P599" s="174"/>
      <c r="Q599" s="174"/>
      <c r="R599" s="174"/>
      <c r="S599" s="174"/>
      <c r="T599" s="174"/>
      <c r="U599" s="174"/>
      <c r="V599" s="174"/>
      <c r="W599" s="174"/>
      <c r="X599" s="174"/>
      <c r="Y599" s="174"/>
      <c r="Z599" s="174"/>
      <c r="AA599" s="174"/>
      <c r="AB599" s="174"/>
      <c r="AC599" s="174"/>
      <c r="AD599" s="174"/>
      <c r="AG599">
        <f t="shared" si="61"/>
        <v>27</v>
      </c>
      <c r="AH599">
        <f t="shared" si="62"/>
        <v>0</v>
      </c>
      <c r="AI599"/>
      <c r="AJ599"/>
      <c r="AK599"/>
      <c r="AL599" s="126">
        <f t="shared" si="63"/>
        <v>0</v>
      </c>
      <c r="AM599" s="127">
        <f t="shared" si="64"/>
        <v>0</v>
      </c>
      <c r="AN599" s="127">
        <f t="shared" si="65"/>
        <v>0</v>
      </c>
      <c r="AO599" s="128">
        <f t="shared" si="66"/>
        <v>0</v>
      </c>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c r="BY599"/>
      <c r="BZ599"/>
      <c r="CA599"/>
      <c r="CB599"/>
      <c r="CC599"/>
      <c r="CD599"/>
      <c r="CE599"/>
      <c r="CF599"/>
      <c r="CG599"/>
      <c r="CH599"/>
      <c r="CI599"/>
      <c r="CJ599"/>
      <c r="CK599"/>
      <c r="CL599"/>
    </row>
    <row r="600" spans="1:90" ht="15" customHeight="1" thickBot="1">
      <c r="A600" s="93"/>
      <c r="B600" s="24"/>
      <c r="C600" s="96" t="s">
        <v>66</v>
      </c>
      <c r="D600" s="274" t="str">
        <f t="shared" si="60"/>
        <v/>
      </c>
      <c r="E600" s="274"/>
      <c r="F600" s="274"/>
      <c r="G600" s="274"/>
      <c r="H600" s="274"/>
      <c r="I600" s="174"/>
      <c r="J600" s="174"/>
      <c r="K600" s="174"/>
      <c r="L600" s="174"/>
      <c r="M600" s="174"/>
      <c r="N600" s="174"/>
      <c r="O600" s="174"/>
      <c r="P600" s="174"/>
      <c r="Q600" s="174"/>
      <c r="R600" s="174"/>
      <c r="S600" s="174"/>
      <c r="T600" s="174"/>
      <c r="U600" s="174"/>
      <c r="V600" s="174"/>
      <c r="W600" s="174"/>
      <c r="X600" s="174"/>
      <c r="Y600" s="174"/>
      <c r="Z600" s="174"/>
      <c r="AA600" s="174"/>
      <c r="AB600" s="174"/>
      <c r="AC600" s="174"/>
      <c r="AD600" s="174"/>
      <c r="AG600">
        <f t="shared" si="61"/>
        <v>27</v>
      </c>
      <c r="AH600">
        <f t="shared" si="62"/>
        <v>0</v>
      </c>
      <c r="AI600"/>
      <c r="AJ600"/>
      <c r="AK600"/>
      <c r="AL600" s="126">
        <f t="shared" si="63"/>
        <v>0</v>
      </c>
      <c r="AM600" s="127">
        <f t="shared" si="64"/>
        <v>0</v>
      </c>
      <c r="AN600" s="127">
        <f t="shared" si="65"/>
        <v>0</v>
      </c>
      <c r="AO600" s="128">
        <f t="shared" si="66"/>
        <v>0</v>
      </c>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c r="BY600"/>
      <c r="BZ600"/>
      <c r="CA600"/>
      <c r="CB600"/>
      <c r="CC600"/>
      <c r="CD600"/>
      <c r="CE600"/>
      <c r="CF600"/>
      <c r="CG600"/>
      <c r="CH600"/>
      <c r="CI600"/>
      <c r="CJ600"/>
      <c r="CK600"/>
      <c r="CL600"/>
    </row>
    <row r="601" spans="1:90" ht="15" customHeight="1" thickBot="1">
      <c r="A601" s="93"/>
      <c r="B601" s="24"/>
      <c r="C601" s="96" t="s">
        <v>67</v>
      </c>
      <c r="D601" s="274" t="str">
        <f t="shared" si="60"/>
        <v/>
      </c>
      <c r="E601" s="274"/>
      <c r="F601" s="274"/>
      <c r="G601" s="274"/>
      <c r="H601" s="274"/>
      <c r="I601" s="174"/>
      <c r="J601" s="174"/>
      <c r="K601" s="174"/>
      <c r="L601" s="174"/>
      <c r="M601" s="174"/>
      <c r="N601" s="174"/>
      <c r="O601" s="174"/>
      <c r="P601" s="174"/>
      <c r="Q601" s="174"/>
      <c r="R601" s="174"/>
      <c r="S601" s="174"/>
      <c r="T601" s="174"/>
      <c r="U601" s="174"/>
      <c r="V601" s="174"/>
      <c r="W601" s="174"/>
      <c r="X601" s="174"/>
      <c r="Y601" s="174"/>
      <c r="Z601" s="174"/>
      <c r="AA601" s="174"/>
      <c r="AB601" s="174"/>
      <c r="AC601" s="174"/>
      <c r="AD601" s="174"/>
      <c r="AG601">
        <f t="shared" si="61"/>
        <v>27</v>
      </c>
      <c r="AH601">
        <f t="shared" si="62"/>
        <v>0</v>
      </c>
      <c r="AI601"/>
      <c r="AJ601"/>
      <c r="AK601"/>
      <c r="AL601" s="126">
        <f t="shared" si="63"/>
        <v>0</v>
      </c>
      <c r="AM601" s="127">
        <f t="shared" si="64"/>
        <v>0</v>
      </c>
      <c r="AN601" s="127">
        <f t="shared" si="65"/>
        <v>0</v>
      </c>
      <c r="AO601" s="128">
        <f t="shared" si="66"/>
        <v>0</v>
      </c>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c r="BY601"/>
      <c r="BZ601"/>
      <c r="CA601"/>
      <c r="CB601"/>
      <c r="CC601"/>
      <c r="CD601"/>
      <c r="CE601"/>
      <c r="CF601"/>
      <c r="CG601"/>
      <c r="CH601"/>
      <c r="CI601"/>
      <c r="CJ601"/>
      <c r="CK601"/>
      <c r="CL601"/>
    </row>
    <row r="602" spans="1:90" ht="15" customHeight="1" thickBot="1">
      <c r="A602" s="93"/>
      <c r="B602" s="24"/>
      <c r="C602" s="96" t="s">
        <v>68</v>
      </c>
      <c r="D602" s="274" t="str">
        <f t="shared" si="60"/>
        <v/>
      </c>
      <c r="E602" s="274"/>
      <c r="F602" s="274"/>
      <c r="G602" s="274"/>
      <c r="H602" s="274"/>
      <c r="I602" s="174"/>
      <c r="J602" s="174"/>
      <c r="K602" s="174"/>
      <c r="L602" s="174"/>
      <c r="M602" s="174"/>
      <c r="N602" s="174"/>
      <c r="O602" s="174"/>
      <c r="P602" s="174"/>
      <c r="Q602" s="174"/>
      <c r="R602" s="174"/>
      <c r="S602" s="174"/>
      <c r="T602" s="174"/>
      <c r="U602" s="174"/>
      <c r="V602" s="174"/>
      <c r="W602" s="174"/>
      <c r="X602" s="174"/>
      <c r="Y602" s="174"/>
      <c r="Z602" s="174"/>
      <c r="AA602" s="174"/>
      <c r="AB602" s="174"/>
      <c r="AC602" s="174"/>
      <c r="AD602" s="174"/>
      <c r="AG602">
        <f t="shared" si="61"/>
        <v>27</v>
      </c>
      <c r="AH602">
        <f t="shared" si="62"/>
        <v>0</v>
      </c>
      <c r="AI602"/>
      <c r="AJ602"/>
      <c r="AK602"/>
      <c r="AL602" s="126">
        <f t="shared" si="63"/>
        <v>0</v>
      </c>
      <c r="AM602" s="127">
        <f t="shared" si="64"/>
        <v>0</v>
      </c>
      <c r="AN602" s="127">
        <f t="shared" si="65"/>
        <v>0</v>
      </c>
      <c r="AO602" s="128">
        <f t="shared" si="66"/>
        <v>0</v>
      </c>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c r="BY602"/>
      <c r="BZ602"/>
      <c r="CA602"/>
      <c r="CB602"/>
      <c r="CC602"/>
      <c r="CD602"/>
      <c r="CE602"/>
      <c r="CF602"/>
      <c r="CG602"/>
      <c r="CH602"/>
      <c r="CI602"/>
      <c r="CJ602"/>
      <c r="CK602"/>
      <c r="CL602"/>
    </row>
    <row r="603" spans="1:90" ht="15" customHeight="1" thickBot="1">
      <c r="A603" s="93"/>
      <c r="B603" s="24"/>
      <c r="C603" s="96" t="s">
        <v>69</v>
      </c>
      <c r="D603" s="274" t="str">
        <f t="shared" si="60"/>
        <v/>
      </c>
      <c r="E603" s="274"/>
      <c r="F603" s="274"/>
      <c r="G603" s="274"/>
      <c r="H603" s="274"/>
      <c r="I603" s="174"/>
      <c r="J603" s="174"/>
      <c r="K603" s="174"/>
      <c r="L603" s="174"/>
      <c r="M603" s="174"/>
      <c r="N603" s="174"/>
      <c r="O603" s="174"/>
      <c r="P603" s="174"/>
      <c r="Q603" s="174"/>
      <c r="R603" s="174"/>
      <c r="S603" s="174"/>
      <c r="T603" s="174"/>
      <c r="U603" s="174"/>
      <c r="V603" s="174"/>
      <c r="W603" s="174"/>
      <c r="X603" s="174"/>
      <c r="Y603" s="174"/>
      <c r="Z603" s="174"/>
      <c r="AA603" s="174"/>
      <c r="AB603" s="174"/>
      <c r="AC603" s="174"/>
      <c r="AD603" s="174"/>
      <c r="AG603">
        <f t="shared" si="61"/>
        <v>27</v>
      </c>
      <c r="AH603">
        <f t="shared" si="62"/>
        <v>0</v>
      </c>
      <c r="AI603"/>
      <c r="AJ603"/>
      <c r="AK603"/>
      <c r="AL603" s="126">
        <f t="shared" si="63"/>
        <v>0</v>
      </c>
      <c r="AM603" s="127">
        <f t="shared" si="64"/>
        <v>0</v>
      </c>
      <c r="AN603" s="127">
        <f t="shared" si="65"/>
        <v>0</v>
      </c>
      <c r="AO603" s="128">
        <f t="shared" si="66"/>
        <v>0</v>
      </c>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c r="BY603"/>
      <c r="BZ603"/>
      <c r="CA603"/>
      <c r="CB603"/>
      <c r="CC603"/>
      <c r="CD603"/>
      <c r="CE603"/>
      <c r="CF603"/>
      <c r="CG603"/>
      <c r="CH603"/>
      <c r="CI603"/>
      <c r="CJ603"/>
      <c r="CK603"/>
      <c r="CL603"/>
    </row>
    <row r="604" spans="1:90" ht="15" customHeight="1" thickBot="1">
      <c r="A604" s="93"/>
      <c r="B604" s="24"/>
      <c r="C604" s="96" t="s">
        <v>70</v>
      </c>
      <c r="D604" s="274" t="str">
        <f t="shared" si="60"/>
        <v/>
      </c>
      <c r="E604" s="274"/>
      <c r="F604" s="274"/>
      <c r="G604" s="274"/>
      <c r="H604" s="274"/>
      <c r="I604" s="174"/>
      <c r="J604" s="174"/>
      <c r="K604" s="174"/>
      <c r="L604" s="174"/>
      <c r="M604" s="174"/>
      <c r="N604" s="174"/>
      <c r="O604" s="174"/>
      <c r="P604" s="174"/>
      <c r="Q604" s="174"/>
      <c r="R604" s="174"/>
      <c r="S604" s="174"/>
      <c r="T604" s="174"/>
      <c r="U604" s="174"/>
      <c r="V604" s="174"/>
      <c r="W604" s="174"/>
      <c r="X604" s="174"/>
      <c r="Y604" s="174"/>
      <c r="Z604" s="174"/>
      <c r="AA604" s="174"/>
      <c r="AB604" s="174"/>
      <c r="AC604" s="174"/>
      <c r="AD604" s="174"/>
      <c r="AG604">
        <f t="shared" si="61"/>
        <v>27</v>
      </c>
      <c r="AH604">
        <f t="shared" si="62"/>
        <v>0</v>
      </c>
      <c r="AI604"/>
      <c r="AJ604"/>
      <c r="AK604"/>
      <c r="AL604" s="126">
        <f t="shared" si="63"/>
        <v>0</v>
      </c>
      <c r="AM604" s="127">
        <f t="shared" si="64"/>
        <v>0</v>
      </c>
      <c r="AN604" s="127">
        <f t="shared" si="65"/>
        <v>0</v>
      </c>
      <c r="AO604" s="128">
        <f t="shared" si="66"/>
        <v>0</v>
      </c>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c r="BY604"/>
      <c r="BZ604"/>
      <c r="CA604"/>
      <c r="CB604"/>
      <c r="CC604"/>
      <c r="CD604"/>
      <c r="CE604"/>
      <c r="CF604"/>
      <c r="CG604"/>
      <c r="CH604"/>
      <c r="CI604"/>
      <c r="CJ604"/>
      <c r="CK604"/>
      <c r="CL604"/>
    </row>
    <row r="605" spans="1:90" ht="15" customHeight="1" thickBot="1">
      <c r="A605" s="93"/>
      <c r="B605" s="24"/>
      <c r="C605" s="96" t="s">
        <v>71</v>
      </c>
      <c r="D605" s="274" t="str">
        <f t="shared" si="60"/>
        <v/>
      </c>
      <c r="E605" s="274"/>
      <c r="F605" s="274"/>
      <c r="G605" s="274"/>
      <c r="H605" s="274"/>
      <c r="I605" s="174"/>
      <c r="J605" s="174"/>
      <c r="K605" s="174"/>
      <c r="L605" s="174"/>
      <c r="M605" s="174"/>
      <c r="N605" s="174"/>
      <c r="O605" s="174"/>
      <c r="P605" s="174"/>
      <c r="Q605" s="174"/>
      <c r="R605" s="174"/>
      <c r="S605" s="174"/>
      <c r="T605" s="174"/>
      <c r="U605" s="174"/>
      <c r="V605" s="174"/>
      <c r="W605" s="174"/>
      <c r="X605" s="174"/>
      <c r="Y605" s="174"/>
      <c r="Z605" s="174"/>
      <c r="AA605" s="174"/>
      <c r="AB605" s="174"/>
      <c r="AC605" s="174"/>
      <c r="AD605" s="174"/>
      <c r="AG605">
        <f t="shared" si="61"/>
        <v>27</v>
      </c>
      <c r="AH605">
        <f t="shared" si="62"/>
        <v>0</v>
      </c>
      <c r="AI605"/>
      <c r="AJ605"/>
      <c r="AK605"/>
      <c r="AL605" s="126">
        <f t="shared" si="63"/>
        <v>0</v>
      </c>
      <c r="AM605" s="127">
        <f t="shared" si="64"/>
        <v>0</v>
      </c>
      <c r="AN605" s="127">
        <f t="shared" si="65"/>
        <v>0</v>
      </c>
      <c r="AO605" s="128">
        <f t="shared" si="66"/>
        <v>0</v>
      </c>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c r="BY605"/>
      <c r="BZ605"/>
      <c r="CA605"/>
      <c r="CB605"/>
      <c r="CC605"/>
      <c r="CD605"/>
      <c r="CE605"/>
      <c r="CF605"/>
      <c r="CG605"/>
      <c r="CH605"/>
      <c r="CI605"/>
      <c r="CJ605"/>
      <c r="CK605"/>
      <c r="CL605"/>
    </row>
    <row r="606" spans="1:90" ht="15" customHeight="1" thickBot="1">
      <c r="A606" s="93"/>
      <c r="B606" s="24"/>
      <c r="C606" s="96" t="s">
        <v>72</v>
      </c>
      <c r="D606" s="274" t="str">
        <f t="shared" si="60"/>
        <v/>
      </c>
      <c r="E606" s="274"/>
      <c r="F606" s="274"/>
      <c r="G606" s="274"/>
      <c r="H606" s="274"/>
      <c r="I606" s="174"/>
      <c r="J606" s="174"/>
      <c r="K606" s="174"/>
      <c r="L606" s="174"/>
      <c r="M606" s="174"/>
      <c r="N606" s="174"/>
      <c r="O606" s="174"/>
      <c r="P606" s="174"/>
      <c r="Q606" s="174"/>
      <c r="R606" s="174"/>
      <c r="S606" s="174"/>
      <c r="T606" s="174"/>
      <c r="U606" s="174"/>
      <c r="V606" s="174"/>
      <c r="W606" s="174"/>
      <c r="X606" s="174"/>
      <c r="Y606" s="174"/>
      <c r="Z606" s="174"/>
      <c r="AA606" s="174"/>
      <c r="AB606" s="174"/>
      <c r="AC606" s="174"/>
      <c r="AD606" s="174"/>
      <c r="AG606">
        <f t="shared" si="61"/>
        <v>27</v>
      </c>
      <c r="AH606">
        <f t="shared" si="62"/>
        <v>0</v>
      </c>
      <c r="AI606"/>
      <c r="AJ606"/>
      <c r="AK606"/>
      <c r="AL606" s="126">
        <f t="shared" si="63"/>
        <v>0</v>
      </c>
      <c r="AM606" s="127">
        <f t="shared" si="64"/>
        <v>0</v>
      </c>
      <c r="AN606" s="127">
        <f t="shared" si="65"/>
        <v>0</v>
      </c>
      <c r="AO606" s="128">
        <f t="shared" si="66"/>
        <v>0</v>
      </c>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c r="BY606"/>
      <c r="BZ606"/>
      <c r="CA606"/>
      <c r="CB606"/>
      <c r="CC606"/>
      <c r="CD606"/>
      <c r="CE606"/>
      <c r="CF606"/>
      <c r="CG606"/>
      <c r="CH606"/>
      <c r="CI606"/>
      <c r="CJ606"/>
      <c r="CK606"/>
      <c r="CL606"/>
    </row>
    <row r="607" spans="1:90" ht="15" customHeight="1" thickBot="1">
      <c r="A607" s="93"/>
      <c r="B607" s="24"/>
      <c r="C607" s="96" t="s">
        <v>73</v>
      </c>
      <c r="D607" s="274" t="str">
        <f t="shared" si="60"/>
        <v/>
      </c>
      <c r="E607" s="274"/>
      <c r="F607" s="274"/>
      <c r="G607" s="274"/>
      <c r="H607" s="274"/>
      <c r="I607" s="174"/>
      <c r="J607" s="174"/>
      <c r="K607" s="174"/>
      <c r="L607" s="174"/>
      <c r="M607" s="174"/>
      <c r="N607" s="174"/>
      <c r="O607" s="174"/>
      <c r="P607" s="174"/>
      <c r="Q607" s="174"/>
      <c r="R607" s="174"/>
      <c r="S607" s="174"/>
      <c r="T607" s="174"/>
      <c r="U607" s="174"/>
      <c r="V607" s="174"/>
      <c r="W607" s="174"/>
      <c r="X607" s="174"/>
      <c r="Y607" s="174"/>
      <c r="Z607" s="174"/>
      <c r="AA607" s="174"/>
      <c r="AB607" s="174"/>
      <c r="AC607" s="174"/>
      <c r="AD607" s="174"/>
      <c r="AG607">
        <f t="shared" si="61"/>
        <v>27</v>
      </c>
      <c r="AH607">
        <f t="shared" si="62"/>
        <v>0</v>
      </c>
      <c r="AI607"/>
      <c r="AJ607"/>
      <c r="AK607"/>
      <c r="AL607" s="126">
        <f t="shared" si="63"/>
        <v>0</v>
      </c>
      <c r="AM607" s="127">
        <f t="shared" si="64"/>
        <v>0</v>
      </c>
      <c r="AN607" s="127">
        <f t="shared" si="65"/>
        <v>0</v>
      </c>
      <c r="AO607" s="128">
        <f t="shared" si="66"/>
        <v>0</v>
      </c>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c r="BY607"/>
      <c r="BZ607"/>
      <c r="CA607"/>
      <c r="CB607"/>
      <c r="CC607"/>
      <c r="CD607"/>
      <c r="CE607"/>
      <c r="CF607"/>
      <c r="CG607"/>
      <c r="CH607"/>
      <c r="CI607"/>
      <c r="CJ607"/>
      <c r="CK607"/>
      <c r="CL607"/>
    </row>
    <row r="608" spans="1:90" ht="15" customHeight="1" thickBot="1">
      <c r="A608" s="93"/>
      <c r="B608" s="24"/>
      <c r="C608" s="96" t="s">
        <v>74</v>
      </c>
      <c r="D608" s="274" t="str">
        <f t="shared" si="60"/>
        <v/>
      </c>
      <c r="E608" s="274"/>
      <c r="F608" s="274"/>
      <c r="G608" s="274"/>
      <c r="H608" s="274"/>
      <c r="I608" s="174"/>
      <c r="J608" s="174"/>
      <c r="K608" s="174"/>
      <c r="L608" s="174"/>
      <c r="M608" s="174"/>
      <c r="N608" s="174"/>
      <c r="O608" s="174"/>
      <c r="P608" s="174"/>
      <c r="Q608" s="174"/>
      <c r="R608" s="174"/>
      <c r="S608" s="174"/>
      <c r="T608" s="174"/>
      <c r="U608" s="174"/>
      <c r="V608" s="174"/>
      <c r="W608" s="174"/>
      <c r="X608" s="174"/>
      <c r="Y608" s="174"/>
      <c r="Z608" s="174"/>
      <c r="AA608" s="174"/>
      <c r="AB608" s="174"/>
      <c r="AC608" s="174"/>
      <c r="AD608" s="174"/>
      <c r="AG608">
        <f t="shared" si="61"/>
        <v>27</v>
      </c>
      <c r="AH608">
        <f t="shared" si="62"/>
        <v>0</v>
      </c>
      <c r="AI608"/>
      <c r="AJ608"/>
      <c r="AK608"/>
      <c r="AL608" s="126">
        <f t="shared" si="63"/>
        <v>0</v>
      </c>
      <c r="AM608" s="127">
        <f t="shared" si="64"/>
        <v>0</v>
      </c>
      <c r="AN608" s="127">
        <f t="shared" si="65"/>
        <v>0</v>
      </c>
      <c r="AO608" s="128">
        <f t="shared" si="66"/>
        <v>0</v>
      </c>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c r="BY608"/>
      <c r="BZ608"/>
      <c r="CA608"/>
      <c r="CB608"/>
      <c r="CC608"/>
      <c r="CD608"/>
      <c r="CE608"/>
      <c r="CF608"/>
      <c r="CG608"/>
      <c r="CH608"/>
      <c r="CI608"/>
      <c r="CJ608"/>
      <c r="CK608"/>
      <c r="CL608"/>
    </row>
    <row r="609" spans="1:90" ht="15" customHeight="1" thickBot="1">
      <c r="A609" s="93"/>
      <c r="B609" s="24"/>
      <c r="C609" s="96" t="s">
        <v>75</v>
      </c>
      <c r="D609" s="274" t="str">
        <f t="shared" si="60"/>
        <v/>
      </c>
      <c r="E609" s="274"/>
      <c r="F609" s="274"/>
      <c r="G609" s="274"/>
      <c r="H609" s="274"/>
      <c r="I609" s="174"/>
      <c r="J609" s="174"/>
      <c r="K609" s="174"/>
      <c r="L609" s="174"/>
      <c r="M609" s="174"/>
      <c r="N609" s="174"/>
      <c r="O609" s="174"/>
      <c r="P609" s="174"/>
      <c r="Q609" s="174"/>
      <c r="R609" s="174"/>
      <c r="S609" s="174"/>
      <c r="T609" s="174"/>
      <c r="U609" s="174"/>
      <c r="V609" s="174"/>
      <c r="W609" s="174"/>
      <c r="X609" s="174"/>
      <c r="Y609" s="174"/>
      <c r="Z609" s="174"/>
      <c r="AA609" s="174"/>
      <c r="AB609" s="174"/>
      <c r="AC609" s="174"/>
      <c r="AD609" s="174"/>
      <c r="AG609">
        <f t="shared" si="61"/>
        <v>27</v>
      </c>
      <c r="AH609">
        <f t="shared" si="62"/>
        <v>0</v>
      </c>
      <c r="AI609"/>
      <c r="AJ609"/>
      <c r="AK609"/>
      <c r="AL609" s="126">
        <f t="shared" si="63"/>
        <v>0</v>
      </c>
      <c r="AM609" s="127">
        <f t="shared" si="64"/>
        <v>0</v>
      </c>
      <c r="AN609" s="127">
        <f t="shared" si="65"/>
        <v>0</v>
      </c>
      <c r="AO609" s="128">
        <f t="shared" si="66"/>
        <v>0</v>
      </c>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c r="BY609"/>
      <c r="BZ609"/>
      <c r="CA609"/>
      <c r="CB609"/>
      <c r="CC609"/>
      <c r="CD609"/>
      <c r="CE609"/>
      <c r="CF609"/>
      <c r="CG609"/>
      <c r="CH609"/>
      <c r="CI609"/>
      <c r="CJ609"/>
      <c r="CK609"/>
      <c r="CL609"/>
    </row>
    <row r="610" spans="1:90" ht="15" customHeight="1" thickBot="1">
      <c r="A610" s="93"/>
      <c r="B610" s="24"/>
      <c r="C610" s="96" t="s">
        <v>76</v>
      </c>
      <c r="D610" s="274" t="str">
        <f t="shared" si="60"/>
        <v/>
      </c>
      <c r="E610" s="274"/>
      <c r="F610" s="274"/>
      <c r="G610" s="274"/>
      <c r="H610" s="274"/>
      <c r="I610" s="174"/>
      <c r="J610" s="174"/>
      <c r="K610" s="174"/>
      <c r="L610" s="174"/>
      <c r="M610" s="174"/>
      <c r="N610" s="174"/>
      <c r="O610" s="174"/>
      <c r="P610" s="174"/>
      <c r="Q610" s="174"/>
      <c r="R610" s="174"/>
      <c r="S610" s="174"/>
      <c r="T610" s="174"/>
      <c r="U610" s="174"/>
      <c r="V610" s="174"/>
      <c r="W610" s="174"/>
      <c r="X610" s="174"/>
      <c r="Y610" s="174"/>
      <c r="Z610" s="174"/>
      <c r="AA610" s="174"/>
      <c r="AB610" s="174"/>
      <c r="AC610" s="174"/>
      <c r="AD610" s="174"/>
      <c r="AG610">
        <f t="shared" si="61"/>
        <v>27</v>
      </c>
      <c r="AH610">
        <f t="shared" si="62"/>
        <v>0</v>
      </c>
      <c r="AI610"/>
      <c r="AJ610"/>
      <c r="AK610"/>
      <c r="AL610" s="126">
        <f t="shared" si="63"/>
        <v>0</v>
      </c>
      <c r="AM610" s="127">
        <f t="shared" si="64"/>
        <v>0</v>
      </c>
      <c r="AN610" s="127">
        <f t="shared" si="65"/>
        <v>0</v>
      </c>
      <c r="AO610" s="128">
        <f t="shared" si="66"/>
        <v>0</v>
      </c>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c r="BY610"/>
      <c r="BZ610"/>
      <c r="CA610"/>
      <c r="CB610"/>
      <c r="CC610"/>
      <c r="CD610"/>
      <c r="CE610"/>
      <c r="CF610"/>
      <c r="CG610"/>
      <c r="CH610"/>
      <c r="CI610"/>
      <c r="CJ610"/>
      <c r="CK610"/>
      <c r="CL610"/>
    </row>
    <row r="611" spans="1:90" ht="15" customHeight="1" thickBot="1">
      <c r="A611" s="93"/>
      <c r="B611" s="24"/>
      <c r="C611" s="96" t="s">
        <v>77</v>
      </c>
      <c r="D611" s="274" t="str">
        <f t="shared" si="60"/>
        <v/>
      </c>
      <c r="E611" s="274"/>
      <c r="F611" s="274"/>
      <c r="G611" s="274"/>
      <c r="H611" s="274"/>
      <c r="I611" s="174"/>
      <c r="J611" s="174"/>
      <c r="K611" s="174"/>
      <c r="L611" s="174"/>
      <c r="M611" s="174"/>
      <c r="N611" s="174"/>
      <c r="O611" s="174"/>
      <c r="P611" s="174"/>
      <c r="Q611" s="174"/>
      <c r="R611" s="174"/>
      <c r="S611" s="174"/>
      <c r="T611" s="174"/>
      <c r="U611" s="174"/>
      <c r="V611" s="174"/>
      <c r="W611" s="174"/>
      <c r="X611" s="174"/>
      <c r="Y611" s="174"/>
      <c r="Z611" s="174"/>
      <c r="AA611" s="174"/>
      <c r="AB611" s="174"/>
      <c r="AC611" s="174"/>
      <c r="AD611" s="174"/>
      <c r="AG611">
        <f t="shared" si="61"/>
        <v>27</v>
      </c>
      <c r="AH611">
        <f t="shared" si="62"/>
        <v>0</v>
      </c>
      <c r="AI611"/>
      <c r="AJ611"/>
      <c r="AK611"/>
      <c r="AL611" s="126">
        <f t="shared" si="63"/>
        <v>0</v>
      </c>
      <c r="AM611" s="127">
        <f t="shared" si="64"/>
        <v>0</v>
      </c>
      <c r="AN611" s="127">
        <f t="shared" si="65"/>
        <v>0</v>
      </c>
      <c r="AO611" s="128">
        <f t="shared" si="66"/>
        <v>0</v>
      </c>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c r="BY611"/>
      <c r="BZ611"/>
      <c r="CA611"/>
      <c r="CB611"/>
      <c r="CC611"/>
      <c r="CD611"/>
      <c r="CE611"/>
      <c r="CF611"/>
      <c r="CG611"/>
      <c r="CH611"/>
      <c r="CI611"/>
      <c r="CJ611"/>
      <c r="CK611"/>
      <c r="CL611"/>
    </row>
    <row r="612" spans="1:90" ht="15" customHeight="1" thickBot="1">
      <c r="A612" s="93"/>
      <c r="B612" s="24"/>
      <c r="C612" s="96" t="s">
        <v>78</v>
      </c>
      <c r="D612" s="274" t="str">
        <f t="shared" si="60"/>
        <v/>
      </c>
      <c r="E612" s="274"/>
      <c r="F612" s="274"/>
      <c r="G612" s="274"/>
      <c r="H612" s="274"/>
      <c r="I612" s="174"/>
      <c r="J612" s="174"/>
      <c r="K612" s="174"/>
      <c r="L612" s="174"/>
      <c r="M612" s="174"/>
      <c r="N612" s="174"/>
      <c r="O612" s="174"/>
      <c r="P612" s="174"/>
      <c r="Q612" s="174"/>
      <c r="R612" s="174"/>
      <c r="S612" s="174"/>
      <c r="T612" s="174"/>
      <c r="U612" s="174"/>
      <c r="V612" s="174"/>
      <c r="W612" s="174"/>
      <c r="X612" s="174"/>
      <c r="Y612" s="174"/>
      <c r="Z612" s="174"/>
      <c r="AA612" s="174"/>
      <c r="AB612" s="174"/>
      <c r="AC612" s="174"/>
      <c r="AD612" s="174"/>
      <c r="AG612">
        <f t="shared" si="61"/>
        <v>27</v>
      </c>
      <c r="AH612">
        <f t="shared" si="62"/>
        <v>0</v>
      </c>
      <c r="AI612"/>
      <c r="AJ612"/>
      <c r="AK612"/>
      <c r="AL612" s="126">
        <f t="shared" si="63"/>
        <v>0</v>
      </c>
      <c r="AM612" s="127">
        <f t="shared" si="64"/>
        <v>0</v>
      </c>
      <c r="AN612" s="127">
        <f t="shared" si="65"/>
        <v>0</v>
      </c>
      <c r="AO612" s="128">
        <f t="shared" si="66"/>
        <v>0</v>
      </c>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c r="BY612"/>
      <c r="BZ612"/>
      <c r="CA612"/>
      <c r="CB612"/>
      <c r="CC612"/>
      <c r="CD612"/>
      <c r="CE612"/>
      <c r="CF612"/>
      <c r="CG612"/>
      <c r="CH612"/>
      <c r="CI612"/>
      <c r="CJ612"/>
      <c r="CK612"/>
      <c r="CL612"/>
    </row>
    <row r="613" spans="1:90" ht="15" customHeight="1" thickBot="1">
      <c r="A613" s="93"/>
      <c r="B613" s="24"/>
      <c r="C613" s="96" t="s">
        <v>79</v>
      </c>
      <c r="D613" s="274" t="str">
        <f t="shared" si="60"/>
        <v/>
      </c>
      <c r="E613" s="274"/>
      <c r="F613" s="274"/>
      <c r="G613" s="274"/>
      <c r="H613" s="274"/>
      <c r="I613" s="174"/>
      <c r="J613" s="174"/>
      <c r="K613" s="174"/>
      <c r="L613" s="174"/>
      <c r="M613" s="174"/>
      <c r="N613" s="174"/>
      <c r="O613" s="174"/>
      <c r="P613" s="174"/>
      <c r="Q613" s="174"/>
      <c r="R613" s="174"/>
      <c r="S613" s="174"/>
      <c r="T613" s="174"/>
      <c r="U613" s="174"/>
      <c r="V613" s="174"/>
      <c r="W613" s="174"/>
      <c r="X613" s="174"/>
      <c r="Y613" s="174"/>
      <c r="Z613" s="174"/>
      <c r="AA613" s="174"/>
      <c r="AB613" s="174"/>
      <c r="AC613" s="174"/>
      <c r="AD613" s="174"/>
      <c r="AG613">
        <f t="shared" si="61"/>
        <v>27</v>
      </c>
      <c r="AH613">
        <f t="shared" si="62"/>
        <v>0</v>
      </c>
      <c r="AI613"/>
      <c r="AJ613"/>
      <c r="AK613"/>
      <c r="AL613" s="126">
        <f t="shared" si="63"/>
        <v>0</v>
      </c>
      <c r="AM613" s="127">
        <f t="shared" si="64"/>
        <v>0</v>
      </c>
      <c r="AN613" s="127">
        <f t="shared" si="65"/>
        <v>0</v>
      </c>
      <c r="AO613" s="128">
        <f t="shared" si="66"/>
        <v>0</v>
      </c>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c r="BY613"/>
      <c r="BZ613"/>
      <c r="CA613"/>
      <c r="CB613"/>
      <c r="CC613"/>
      <c r="CD613"/>
      <c r="CE613"/>
      <c r="CF613"/>
      <c r="CG613"/>
      <c r="CH613"/>
      <c r="CI613"/>
      <c r="CJ613"/>
      <c r="CK613"/>
      <c r="CL613"/>
    </row>
    <row r="614" spans="1:90" ht="15" customHeight="1" thickBot="1">
      <c r="A614" s="93"/>
      <c r="B614" s="24"/>
      <c r="C614" s="96" t="s">
        <v>80</v>
      </c>
      <c r="D614" s="274" t="str">
        <f t="shared" si="60"/>
        <v/>
      </c>
      <c r="E614" s="274"/>
      <c r="F614" s="274"/>
      <c r="G614" s="274"/>
      <c r="H614" s="274"/>
      <c r="I614" s="174"/>
      <c r="J614" s="174"/>
      <c r="K614" s="174"/>
      <c r="L614" s="174"/>
      <c r="M614" s="174"/>
      <c r="N614" s="174"/>
      <c r="O614" s="174"/>
      <c r="P614" s="174"/>
      <c r="Q614" s="174"/>
      <c r="R614" s="174"/>
      <c r="S614" s="174"/>
      <c r="T614" s="174"/>
      <c r="U614" s="174"/>
      <c r="V614" s="174"/>
      <c r="W614" s="174"/>
      <c r="X614" s="174"/>
      <c r="Y614" s="174"/>
      <c r="Z614" s="174"/>
      <c r="AA614" s="174"/>
      <c r="AB614" s="174"/>
      <c r="AC614" s="174"/>
      <c r="AD614" s="174"/>
      <c r="AG614">
        <f t="shared" si="61"/>
        <v>27</v>
      </c>
      <c r="AH614">
        <f t="shared" si="62"/>
        <v>0</v>
      </c>
      <c r="AI614"/>
      <c r="AJ614"/>
      <c r="AK614"/>
      <c r="AL614" s="126">
        <f t="shared" si="63"/>
        <v>0</v>
      </c>
      <c r="AM614" s="127">
        <f t="shared" si="64"/>
        <v>0</v>
      </c>
      <c r="AN614" s="127">
        <f t="shared" si="65"/>
        <v>0</v>
      </c>
      <c r="AO614" s="128">
        <f t="shared" si="66"/>
        <v>0</v>
      </c>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c r="BY614"/>
      <c r="BZ614"/>
      <c r="CA614"/>
      <c r="CB614"/>
      <c r="CC614"/>
      <c r="CD614"/>
      <c r="CE614"/>
      <c r="CF614"/>
      <c r="CG614"/>
      <c r="CH614"/>
      <c r="CI614"/>
      <c r="CJ614"/>
      <c r="CK614"/>
      <c r="CL614"/>
    </row>
    <row r="615" spans="1:90" ht="15" customHeight="1" thickBot="1">
      <c r="A615" s="93"/>
      <c r="B615" s="24"/>
      <c r="C615" s="96" t="s">
        <v>81</v>
      </c>
      <c r="D615" s="274" t="str">
        <f t="shared" si="60"/>
        <v/>
      </c>
      <c r="E615" s="274"/>
      <c r="F615" s="274"/>
      <c r="G615" s="274"/>
      <c r="H615" s="274"/>
      <c r="I615" s="174"/>
      <c r="J615" s="174"/>
      <c r="K615" s="174"/>
      <c r="L615" s="174"/>
      <c r="M615" s="174"/>
      <c r="N615" s="174"/>
      <c r="O615" s="174"/>
      <c r="P615" s="174"/>
      <c r="Q615" s="174"/>
      <c r="R615" s="174"/>
      <c r="S615" s="174"/>
      <c r="T615" s="174"/>
      <c r="U615" s="174"/>
      <c r="V615" s="174"/>
      <c r="W615" s="174"/>
      <c r="X615" s="174"/>
      <c r="Y615" s="174"/>
      <c r="Z615" s="174"/>
      <c r="AA615" s="174"/>
      <c r="AB615" s="174"/>
      <c r="AC615" s="174"/>
      <c r="AD615" s="174"/>
      <c r="AG615">
        <f t="shared" si="61"/>
        <v>27</v>
      </c>
      <c r="AH615">
        <f t="shared" si="62"/>
        <v>0</v>
      </c>
      <c r="AI615"/>
      <c r="AJ615"/>
      <c r="AK615"/>
      <c r="AL615" s="126">
        <f t="shared" si="63"/>
        <v>0</v>
      </c>
      <c r="AM615" s="127">
        <f t="shared" si="64"/>
        <v>0</v>
      </c>
      <c r="AN615" s="127">
        <f t="shared" si="65"/>
        <v>0</v>
      </c>
      <c r="AO615" s="128">
        <f t="shared" si="66"/>
        <v>0</v>
      </c>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c r="BY615"/>
      <c r="BZ615"/>
      <c r="CA615"/>
      <c r="CB615"/>
      <c r="CC615"/>
      <c r="CD615"/>
      <c r="CE615"/>
      <c r="CF615"/>
      <c r="CG615"/>
      <c r="CH615"/>
      <c r="CI615"/>
      <c r="CJ615"/>
      <c r="CK615"/>
      <c r="CL615"/>
    </row>
    <row r="616" spans="1:90" ht="15" customHeight="1" thickBot="1">
      <c r="A616" s="93"/>
      <c r="B616" s="24"/>
      <c r="C616" s="96" t="s">
        <v>82</v>
      </c>
      <c r="D616" s="274" t="str">
        <f t="shared" si="60"/>
        <v/>
      </c>
      <c r="E616" s="274"/>
      <c r="F616" s="274"/>
      <c r="G616" s="274"/>
      <c r="H616" s="274"/>
      <c r="I616" s="174"/>
      <c r="J616" s="174"/>
      <c r="K616" s="174"/>
      <c r="L616" s="174"/>
      <c r="M616" s="174"/>
      <c r="N616" s="174"/>
      <c r="O616" s="174"/>
      <c r="P616" s="174"/>
      <c r="Q616" s="174"/>
      <c r="R616" s="174"/>
      <c r="S616" s="174"/>
      <c r="T616" s="174"/>
      <c r="U616" s="174"/>
      <c r="V616" s="174"/>
      <c r="W616" s="174"/>
      <c r="X616" s="174"/>
      <c r="Y616" s="174"/>
      <c r="Z616" s="174"/>
      <c r="AA616" s="174"/>
      <c r="AB616" s="174"/>
      <c r="AC616" s="174"/>
      <c r="AD616" s="174"/>
      <c r="AG616">
        <f t="shared" si="61"/>
        <v>27</v>
      </c>
      <c r="AH616">
        <f t="shared" si="62"/>
        <v>0</v>
      </c>
      <c r="AI616"/>
      <c r="AJ616"/>
      <c r="AK616"/>
      <c r="AL616" s="126">
        <f t="shared" si="63"/>
        <v>0</v>
      </c>
      <c r="AM616" s="127">
        <f t="shared" si="64"/>
        <v>0</v>
      </c>
      <c r="AN616" s="127">
        <f t="shared" si="65"/>
        <v>0</v>
      </c>
      <c r="AO616" s="128">
        <f t="shared" si="66"/>
        <v>0</v>
      </c>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c r="BY616"/>
      <c r="BZ616"/>
      <c r="CA616"/>
      <c r="CB616"/>
      <c r="CC616"/>
      <c r="CD616"/>
      <c r="CE616"/>
      <c r="CF616"/>
      <c r="CG616"/>
      <c r="CH616"/>
      <c r="CI616"/>
      <c r="CJ616"/>
      <c r="CK616"/>
      <c r="CL616"/>
    </row>
    <row r="617" spans="1:90" ht="15" customHeight="1" thickBot="1">
      <c r="A617" s="93"/>
      <c r="B617" s="24"/>
      <c r="C617" s="96" t="s">
        <v>83</v>
      </c>
      <c r="D617" s="274" t="str">
        <f t="shared" si="60"/>
        <v/>
      </c>
      <c r="E617" s="274"/>
      <c r="F617" s="274"/>
      <c r="G617" s="274"/>
      <c r="H617" s="274"/>
      <c r="I617" s="174"/>
      <c r="J617" s="174"/>
      <c r="K617" s="174"/>
      <c r="L617" s="174"/>
      <c r="M617" s="174"/>
      <c r="N617" s="174"/>
      <c r="O617" s="174"/>
      <c r="P617" s="174"/>
      <c r="Q617" s="174"/>
      <c r="R617" s="174"/>
      <c r="S617" s="174"/>
      <c r="T617" s="174"/>
      <c r="U617" s="174"/>
      <c r="V617" s="174"/>
      <c r="W617" s="174"/>
      <c r="X617" s="174"/>
      <c r="Y617" s="174"/>
      <c r="Z617" s="174"/>
      <c r="AA617" s="174"/>
      <c r="AB617" s="174"/>
      <c r="AC617" s="174"/>
      <c r="AD617" s="174"/>
      <c r="AG617">
        <f t="shared" si="61"/>
        <v>27</v>
      </c>
      <c r="AH617">
        <f t="shared" si="62"/>
        <v>0</v>
      </c>
      <c r="AI617"/>
      <c r="AJ617"/>
      <c r="AK617"/>
      <c r="AL617" s="126">
        <f t="shared" si="63"/>
        <v>0</v>
      </c>
      <c r="AM617" s="127">
        <f t="shared" si="64"/>
        <v>0</v>
      </c>
      <c r="AN617" s="127">
        <f t="shared" si="65"/>
        <v>0</v>
      </c>
      <c r="AO617" s="128">
        <f t="shared" si="66"/>
        <v>0</v>
      </c>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c r="BY617"/>
      <c r="BZ617"/>
      <c r="CA617"/>
      <c r="CB617"/>
      <c r="CC617"/>
      <c r="CD617"/>
      <c r="CE617"/>
      <c r="CF617"/>
      <c r="CG617"/>
      <c r="CH617"/>
      <c r="CI617"/>
      <c r="CJ617"/>
      <c r="CK617"/>
      <c r="CL617"/>
    </row>
    <row r="618" spans="1:90" ht="15" customHeight="1" thickBot="1">
      <c r="A618" s="93"/>
      <c r="B618" s="24"/>
      <c r="C618" s="96" t="s">
        <v>84</v>
      </c>
      <c r="D618" s="274" t="str">
        <f t="shared" si="60"/>
        <v/>
      </c>
      <c r="E618" s="274"/>
      <c r="F618" s="274"/>
      <c r="G618" s="274"/>
      <c r="H618" s="274"/>
      <c r="I618" s="174"/>
      <c r="J618" s="174"/>
      <c r="K618" s="174"/>
      <c r="L618" s="174"/>
      <c r="M618" s="174"/>
      <c r="N618" s="174"/>
      <c r="O618" s="174"/>
      <c r="P618" s="174"/>
      <c r="Q618" s="174"/>
      <c r="R618" s="174"/>
      <c r="S618" s="174"/>
      <c r="T618" s="174"/>
      <c r="U618" s="174"/>
      <c r="V618" s="174"/>
      <c r="W618" s="174"/>
      <c r="X618" s="174"/>
      <c r="Y618" s="174"/>
      <c r="Z618" s="174"/>
      <c r="AA618" s="174"/>
      <c r="AB618" s="174"/>
      <c r="AC618" s="174"/>
      <c r="AD618" s="174"/>
      <c r="AG618">
        <f t="shared" si="61"/>
        <v>27</v>
      </c>
      <c r="AH618">
        <f t="shared" si="62"/>
        <v>0</v>
      </c>
      <c r="AI618"/>
      <c r="AJ618"/>
      <c r="AK618"/>
      <c r="AL618" s="126">
        <f t="shared" si="63"/>
        <v>0</v>
      </c>
      <c r="AM618" s="127">
        <f t="shared" si="64"/>
        <v>0</v>
      </c>
      <c r="AN618" s="127">
        <f t="shared" si="65"/>
        <v>0</v>
      </c>
      <c r="AO618" s="128">
        <f t="shared" si="66"/>
        <v>0</v>
      </c>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c r="BY618"/>
      <c r="BZ618"/>
      <c r="CA618"/>
      <c r="CB618"/>
      <c r="CC618"/>
      <c r="CD618"/>
      <c r="CE618"/>
      <c r="CF618"/>
      <c r="CG618"/>
      <c r="CH618"/>
      <c r="CI618"/>
      <c r="CJ618"/>
      <c r="CK618"/>
      <c r="CL618"/>
    </row>
    <row r="619" spans="1:90" ht="15" customHeight="1" thickBot="1">
      <c r="A619" s="93"/>
      <c r="B619" s="24"/>
      <c r="C619" s="96" t="s">
        <v>85</v>
      </c>
      <c r="D619" s="274" t="str">
        <f t="shared" si="60"/>
        <v/>
      </c>
      <c r="E619" s="274"/>
      <c r="F619" s="274"/>
      <c r="G619" s="274"/>
      <c r="H619" s="274"/>
      <c r="I619" s="174"/>
      <c r="J619" s="174"/>
      <c r="K619" s="174"/>
      <c r="L619" s="174"/>
      <c r="M619" s="174"/>
      <c r="N619" s="174"/>
      <c r="O619" s="174"/>
      <c r="P619" s="174"/>
      <c r="Q619" s="174"/>
      <c r="R619" s="174"/>
      <c r="S619" s="174"/>
      <c r="T619" s="174"/>
      <c r="U619" s="174"/>
      <c r="V619" s="174"/>
      <c r="W619" s="174"/>
      <c r="X619" s="174"/>
      <c r="Y619" s="174"/>
      <c r="Z619" s="174"/>
      <c r="AA619" s="174"/>
      <c r="AB619" s="174"/>
      <c r="AC619" s="174"/>
      <c r="AD619" s="174"/>
      <c r="AG619">
        <f t="shared" si="61"/>
        <v>27</v>
      </c>
      <c r="AH619">
        <f t="shared" si="62"/>
        <v>0</v>
      </c>
      <c r="AI619"/>
      <c r="AJ619"/>
      <c r="AK619"/>
      <c r="AL619" s="126">
        <f t="shared" si="63"/>
        <v>0</v>
      </c>
      <c r="AM619" s="127">
        <f t="shared" si="64"/>
        <v>0</v>
      </c>
      <c r="AN619" s="127">
        <f t="shared" si="65"/>
        <v>0</v>
      </c>
      <c r="AO619" s="128">
        <f t="shared" si="66"/>
        <v>0</v>
      </c>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c r="BY619"/>
      <c r="BZ619"/>
      <c r="CA619"/>
      <c r="CB619"/>
      <c r="CC619"/>
      <c r="CD619"/>
      <c r="CE619"/>
      <c r="CF619"/>
      <c r="CG619"/>
      <c r="CH619"/>
      <c r="CI619"/>
      <c r="CJ619"/>
      <c r="CK619"/>
      <c r="CL619"/>
    </row>
    <row r="620" spans="1:90" ht="15" customHeight="1" thickBot="1">
      <c r="A620" s="93"/>
      <c r="B620" s="24"/>
      <c r="C620" s="96" t="s">
        <v>86</v>
      </c>
      <c r="D620" s="274" t="str">
        <f t="shared" si="60"/>
        <v/>
      </c>
      <c r="E620" s="274"/>
      <c r="F620" s="274"/>
      <c r="G620" s="274"/>
      <c r="H620" s="274"/>
      <c r="I620" s="174"/>
      <c r="J620" s="174"/>
      <c r="K620" s="174"/>
      <c r="L620" s="174"/>
      <c r="M620" s="174"/>
      <c r="N620" s="174"/>
      <c r="O620" s="174"/>
      <c r="P620" s="174"/>
      <c r="Q620" s="174"/>
      <c r="R620" s="174"/>
      <c r="S620" s="174"/>
      <c r="T620" s="174"/>
      <c r="U620" s="174"/>
      <c r="V620" s="174"/>
      <c r="W620" s="174"/>
      <c r="X620" s="174"/>
      <c r="Y620" s="174"/>
      <c r="Z620" s="174"/>
      <c r="AA620" s="174"/>
      <c r="AB620" s="174"/>
      <c r="AC620" s="174"/>
      <c r="AD620" s="174"/>
      <c r="AG620">
        <f t="shared" si="61"/>
        <v>27</v>
      </c>
      <c r="AH620">
        <f t="shared" si="62"/>
        <v>0</v>
      </c>
      <c r="AI620"/>
      <c r="AJ620"/>
      <c r="AK620"/>
      <c r="AL620" s="126">
        <f t="shared" si="63"/>
        <v>0</v>
      </c>
      <c r="AM620" s="127">
        <f t="shared" si="64"/>
        <v>0</v>
      </c>
      <c r="AN620" s="127">
        <f t="shared" si="65"/>
        <v>0</v>
      </c>
      <c r="AO620" s="128">
        <f t="shared" si="66"/>
        <v>0</v>
      </c>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c r="BY620"/>
      <c r="BZ620"/>
      <c r="CA620"/>
      <c r="CB620"/>
      <c r="CC620"/>
      <c r="CD620"/>
      <c r="CE620"/>
      <c r="CF620"/>
      <c r="CG620"/>
      <c r="CH620"/>
      <c r="CI620"/>
      <c r="CJ620"/>
      <c r="CK620"/>
      <c r="CL620"/>
    </row>
    <row r="621" spans="1:90" ht="15" customHeight="1" thickBot="1">
      <c r="A621" s="93"/>
      <c r="B621" s="24"/>
      <c r="C621" s="96" t="s">
        <v>87</v>
      </c>
      <c r="D621" s="274" t="str">
        <f t="shared" si="60"/>
        <v/>
      </c>
      <c r="E621" s="274"/>
      <c r="F621" s="274"/>
      <c r="G621" s="274"/>
      <c r="H621" s="274"/>
      <c r="I621" s="174"/>
      <c r="J621" s="174"/>
      <c r="K621" s="174"/>
      <c r="L621" s="174"/>
      <c r="M621" s="174"/>
      <c r="N621" s="174"/>
      <c r="O621" s="174"/>
      <c r="P621" s="174"/>
      <c r="Q621" s="174"/>
      <c r="R621" s="174"/>
      <c r="S621" s="174"/>
      <c r="T621" s="174"/>
      <c r="U621" s="174"/>
      <c r="V621" s="174"/>
      <c r="W621" s="174"/>
      <c r="X621" s="174"/>
      <c r="Y621" s="174"/>
      <c r="Z621" s="174"/>
      <c r="AA621" s="174"/>
      <c r="AB621" s="174"/>
      <c r="AC621" s="174"/>
      <c r="AD621" s="174"/>
      <c r="AG621">
        <f t="shared" si="61"/>
        <v>27</v>
      </c>
      <c r="AH621">
        <f t="shared" si="62"/>
        <v>0</v>
      </c>
      <c r="AI621"/>
      <c r="AJ621"/>
      <c r="AK621"/>
      <c r="AL621" s="126">
        <f t="shared" si="63"/>
        <v>0</v>
      </c>
      <c r="AM621" s="127">
        <f t="shared" si="64"/>
        <v>0</v>
      </c>
      <c r="AN621" s="127">
        <f t="shared" si="65"/>
        <v>0</v>
      </c>
      <c r="AO621" s="128">
        <f t="shared" si="66"/>
        <v>0</v>
      </c>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c r="BY621"/>
      <c r="BZ621"/>
      <c r="CA621"/>
      <c r="CB621"/>
      <c r="CC621"/>
      <c r="CD621"/>
      <c r="CE621"/>
      <c r="CF621"/>
      <c r="CG621"/>
      <c r="CH621"/>
      <c r="CI621"/>
      <c r="CJ621"/>
      <c r="CK621"/>
      <c r="CL621"/>
    </row>
    <row r="622" spans="1:90" ht="15" customHeight="1" thickBot="1">
      <c r="A622" s="93"/>
      <c r="B622" s="24"/>
      <c r="C622" s="96" t="s">
        <v>88</v>
      </c>
      <c r="D622" s="274" t="str">
        <f t="shared" si="60"/>
        <v/>
      </c>
      <c r="E622" s="274"/>
      <c r="F622" s="274"/>
      <c r="G622" s="274"/>
      <c r="H622" s="274"/>
      <c r="I622" s="174"/>
      <c r="J622" s="174"/>
      <c r="K622" s="174"/>
      <c r="L622" s="174"/>
      <c r="M622" s="174"/>
      <c r="N622" s="174"/>
      <c r="O622" s="174"/>
      <c r="P622" s="174"/>
      <c r="Q622" s="174"/>
      <c r="R622" s="174"/>
      <c r="S622" s="174"/>
      <c r="T622" s="174"/>
      <c r="U622" s="174"/>
      <c r="V622" s="174"/>
      <c r="W622" s="174"/>
      <c r="X622" s="174"/>
      <c r="Y622" s="174"/>
      <c r="Z622" s="174"/>
      <c r="AA622" s="174"/>
      <c r="AB622" s="174"/>
      <c r="AC622" s="174"/>
      <c r="AD622" s="174"/>
      <c r="AG622">
        <f t="shared" si="61"/>
        <v>27</v>
      </c>
      <c r="AH622">
        <f t="shared" si="62"/>
        <v>0</v>
      </c>
      <c r="AI622"/>
      <c r="AJ622"/>
      <c r="AK622"/>
      <c r="AL622" s="126">
        <f t="shared" si="63"/>
        <v>0</v>
      </c>
      <c r="AM622" s="127">
        <f t="shared" si="64"/>
        <v>0</v>
      </c>
      <c r="AN622" s="127">
        <f t="shared" si="65"/>
        <v>0</v>
      </c>
      <c r="AO622" s="128">
        <f t="shared" si="66"/>
        <v>0</v>
      </c>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c r="BY622"/>
      <c r="BZ622"/>
      <c r="CA622"/>
      <c r="CB622"/>
      <c r="CC622"/>
      <c r="CD622"/>
      <c r="CE622"/>
      <c r="CF622"/>
      <c r="CG622"/>
      <c r="CH622"/>
      <c r="CI622"/>
      <c r="CJ622"/>
      <c r="CK622"/>
      <c r="CL622"/>
    </row>
    <row r="623" spans="1:90" ht="15" customHeight="1" thickBot="1">
      <c r="A623" s="93"/>
      <c r="B623" s="24"/>
      <c r="C623" s="96" t="s">
        <v>89</v>
      </c>
      <c r="D623" s="274" t="str">
        <f t="shared" si="60"/>
        <v/>
      </c>
      <c r="E623" s="274"/>
      <c r="F623" s="274"/>
      <c r="G623" s="274"/>
      <c r="H623" s="274"/>
      <c r="I623" s="174"/>
      <c r="J623" s="174"/>
      <c r="K623" s="174"/>
      <c r="L623" s="174"/>
      <c r="M623" s="174"/>
      <c r="N623" s="174"/>
      <c r="O623" s="174"/>
      <c r="P623" s="174"/>
      <c r="Q623" s="174"/>
      <c r="R623" s="174"/>
      <c r="S623" s="174"/>
      <c r="T623" s="174"/>
      <c r="U623" s="174"/>
      <c r="V623" s="174"/>
      <c r="W623" s="174"/>
      <c r="X623" s="174"/>
      <c r="Y623" s="174"/>
      <c r="Z623" s="174"/>
      <c r="AA623" s="174"/>
      <c r="AB623" s="174"/>
      <c r="AC623" s="174"/>
      <c r="AD623" s="174"/>
      <c r="AG623">
        <f t="shared" si="61"/>
        <v>27</v>
      </c>
      <c r="AH623">
        <f t="shared" si="62"/>
        <v>0</v>
      </c>
      <c r="AI623"/>
      <c r="AJ623"/>
      <c r="AK623"/>
      <c r="AL623" s="126">
        <f t="shared" si="63"/>
        <v>0</v>
      </c>
      <c r="AM623" s="127">
        <f t="shared" si="64"/>
        <v>0</v>
      </c>
      <c r="AN623" s="127">
        <f t="shared" si="65"/>
        <v>0</v>
      </c>
      <c r="AO623" s="128">
        <f t="shared" si="66"/>
        <v>0</v>
      </c>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c r="BY623"/>
      <c r="BZ623"/>
      <c r="CA623"/>
      <c r="CB623"/>
      <c r="CC623"/>
      <c r="CD623"/>
      <c r="CE623"/>
      <c r="CF623"/>
      <c r="CG623"/>
      <c r="CH623"/>
      <c r="CI623"/>
      <c r="CJ623"/>
      <c r="CK623"/>
      <c r="CL623"/>
    </row>
    <row r="624" spans="1:90" ht="15" customHeight="1" thickBot="1">
      <c r="A624" s="93"/>
      <c r="B624" s="24"/>
      <c r="C624" s="96" t="s">
        <v>90</v>
      </c>
      <c r="D624" s="274" t="str">
        <f t="shared" si="60"/>
        <v/>
      </c>
      <c r="E624" s="274"/>
      <c r="F624" s="274"/>
      <c r="G624" s="274"/>
      <c r="H624" s="274"/>
      <c r="I624" s="174"/>
      <c r="J624" s="174"/>
      <c r="K624" s="174"/>
      <c r="L624" s="174"/>
      <c r="M624" s="174"/>
      <c r="N624" s="174"/>
      <c r="O624" s="174"/>
      <c r="P624" s="174"/>
      <c r="Q624" s="174"/>
      <c r="R624" s="174"/>
      <c r="S624" s="174"/>
      <c r="T624" s="174"/>
      <c r="U624" s="174"/>
      <c r="V624" s="174"/>
      <c r="W624" s="174"/>
      <c r="X624" s="174"/>
      <c r="Y624" s="174"/>
      <c r="Z624" s="174"/>
      <c r="AA624" s="174"/>
      <c r="AB624" s="174"/>
      <c r="AC624" s="174"/>
      <c r="AD624" s="174"/>
      <c r="AG624">
        <f t="shared" si="61"/>
        <v>27</v>
      </c>
      <c r="AH624">
        <f t="shared" si="62"/>
        <v>0</v>
      </c>
      <c r="AI624"/>
      <c r="AJ624"/>
      <c r="AK624"/>
      <c r="AL624" s="126">
        <f t="shared" si="63"/>
        <v>0</v>
      </c>
      <c r="AM624" s="127">
        <f t="shared" si="64"/>
        <v>0</v>
      </c>
      <c r="AN624" s="127">
        <f t="shared" si="65"/>
        <v>0</v>
      </c>
      <c r="AO624" s="128">
        <f t="shared" si="66"/>
        <v>0</v>
      </c>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c r="BY624"/>
      <c r="BZ624"/>
      <c r="CA624"/>
      <c r="CB624"/>
      <c r="CC624"/>
      <c r="CD624"/>
      <c r="CE624"/>
      <c r="CF624"/>
      <c r="CG624"/>
      <c r="CH624"/>
      <c r="CI624"/>
      <c r="CJ624"/>
      <c r="CK624"/>
      <c r="CL624"/>
    </row>
    <row r="625" spans="1:90" ht="15" customHeight="1" thickBot="1">
      <c r="A625" s="93"/>
      <c r="B625" s="24"/>
      <c r="C625" s="96" t="s">
        <v>91</v>
      </c>
      <c r="D625" s="274" t="str">
        <f t="shared" si="60"/>
        <v/>
      </c>
      <c r="E625" s="274"/>
      <c r="F625" s="274"/>
      <c r="G625" s="274"/>
      <c r="H625" s="274"/>
      <c r="I625" s="174"/>
      <c r="J625" s="174"/>
      <c r="K625" s="174"/>
      <c r="L625" s="174"/>
      <c r="M625" s="174"/>
      <c r="N625" s="174"/>
      <c r="O625" s="174"/>
      <c r="P625" s="174"/>
      <c r="Q625" s="174"/>
      <c r="R625" s="174"/>
      <c r="S625" s="174"/>
      <c r="T625" s="174"/>
      <c r="U625" s="174"/>
      <c r="V625" s="174"/>
      <c r="W625" s="174"/>
      <c r="X625" s="174"/>
      <c r="Y625" s="174"/>
      <c r="Z625" s="174"/>
      <c r="AA625" s="174"/>
      <c r="AB625" s="174"/>
      <c r="AC625" s="174"/>
      <c r="AD625" s="174"/>
      <c r="AG625">
        <f t="shared" si="61"/>
        <v>27</v>
      </c>
      <c r="AH625">
        <f t="shared" si="62"/>
        <v>0</v>
      </c>
      <c r="AI625"/>
      <c r="AJ625"/>
      <c r="AK625"/>
      <c r="AL625" s="126">
        <f t="shared" si="63"/>
        <v>0</v>
      </c>
      <c r="AM625" s="127">
        <f t="shared" si="64"/>
        <v>0</v>
      </c>
      <c r="AN625" s="127">
        <f t="shared" si="65"/>
        <v>0</v>
      </c>
      <c r="AO625" s="128">
        <f t="shared" si="66"/>
        <v>0</v>
      </c>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c r="BY625"/>
      <c r="BZ625"/>
      <c r="CA625"/>
      <c r="CB625"/>
      <c r="CC625"/>
      <c r="CD625"/>
      <c r="CE625"/>
      <c r="CF625"/>
      <c r="CG625"/>
      <c r="CH625"/>
      <c r="CI625"/>
      <c r="CJ625"/>
      <c r="CK625"/>
      <c r="CL625"/>
    </row>
    <row r="626" spans="1:90" ht="15" customHeight="1" thickBot="1">
      <c r="A626" s="93"/>
      <c r="B626" s="24"/>
      <c r="C626" s="96" t="s">
        <v>92</v>
      </c>
      <c r="D626" s="274" t="str">
        <f t="shared" si="60"/>
        <v/>
      </c>
      <c r="E626" s="274"/>
      <c r="F626" s="274"/>
      <c r="G626" s="274"/>
      <c r="H626" s="274"/>
      <c r="I626" s="174"/>
      <c r="J626" s="174"/>
      <c r="K626" s="174"/>
      <c r="L626" s="174"/>
      <c r="M626" s="174"/>
      <c r="N626" s="174"/>
      <c r="O626" s="174"/>
      <c r="P626" s="174"/>
      <c r="Q626" s="174"/>
      <c r="R626" s="174"/>
      <c r="S626" s="174"/>
      <c r="T626" s="174"/>
      <c r="U626" s="174"/>
      <c r="V626" s="174"/>
      <c r="W626" s="174"/>
      <c r="X626" s="174"/>
      <c r="Y626" s="174"/>
      <c r="Z626" s="174"/>
      <c r="AA626" s="174"/>
      <c r="AB626" s="174"/>
      <c r="AC626" s="174"/>
      <c r="AD626" s="174"/>
      <c r="AG626">
        <f t="shared" si="61"/>
        <v>27</v>
      </c>
      <c r="AH626">
        <f t="shared" si="62"/>
        <v>0</v>
      </c>
      <c r="AI626"/>
      <c r="AJ626"/>
      <c r="AK626"/>
      <c r="AL626" s="126">
        <f t="shared" si="63"/>
        <v>0</v>
      </c>
      <c r="AM626" s="127">
        <f t="shared" si="64"/>
        <v>0</v>
      </c>
      <c r="AN626" s="127">
        <f t="shared" si="65"/>
        <v>0</v>
      </c>
      <c r="AO626" s="128">
        <f t="shared" si="66"/>
        <v>0</v>
      </c>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c r="BY626"/>
      <c r="BZ626"/>
      <c r="CA626"/>
      <c r="CB626"/>
      <c r="CC626"/>
      <c r="CD626"/>
      <c r="CE626"/>
      <c r="CF626"/>
      <c r="CG626"/>
      <c r="CH626"/>
      <c r="CI626"/>
      <c r="CJ626"/>
      <c r="CK626"/>
      <c r="CL626"/>
    </row>
    <row r="627" spans="1:90" ht="15" customHeight="1" thickBot="1">
      <c r="A627" s="93"/>
      <c r="B627" s="24"/>
      <c r="C627" s="96" t="s">
        <v>106</v>
      </c>
      <c r="D627" s="274" t="str">
        <f t="shared" si="60"/>
        <v/>
      </c>
      <c r="E627" s="274"/>
      <c r="F627" s="274"/>
      <c r="G627" s="274"/>
      <c r="H627" s="274"/>
      <c r="I627" s="174"/>
      <c r="J627" s="174"/>
      <c r="K627" s="174"/>
      <c r="L627" s="174"/>
      <c r="M627" s="174"/>
      <c r="N627" s="174"/>
      <c r="O627" s="174"/>
      <c r="P627" s="174"/>
      <c r="Q627" s="174"/>
      <c r="R627" s="174"/>
      <c r="S627" s="174"/>
      <c r="T627" s="174"/>
      <c r="U627" s="174"/>
      <c r="V627" s="174"/>
      <c r="W627" s="174"/>
      <c r="X627" s="174"/>
      <c r="Y627" s="174"/>
      <c r="Z627" s="174"/>
      <c r="AA627" s="174"/>
      <c r="AB627" s="174"/>
      <c r="AC627" s="174"/>
      <c r="AD627" s="174"/>
      <c r="AG627">
        <f t="shared" si="61"/>
        <v>27</v>
      </c>
      <c r="AH627">
        <f t="shared" si="62"/>
        <v>0</v>
      </c>
      <c r="AI627"/>
      <c r="AJ627"/>
      <c r="AK627"/>
      <c r="AL627" s="126">
        <f t="shared" si="63"/>
        <v>0</v>
      </c>
      <c r="AM627" s="127">
        <f t="shared" si="64"/>
        <v>0</v>
      </c>
      <c r="AN627" s="127">
        <f t="shared" si="65"/>
        <v>0</v>
      </c>
      <c r="AO627" s="128">
        <f t="shared" si="66"/>
        <v>0</v>
      </c>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c r="BY627"/>
      <c r="BZ627"/>
      <c r="CA627"/>
      <c r="CB627"/>
      <c r="CC627"/>
      <c r="CD627"/>
      <c r="CE627"/>
      <c r="CF627"/>
      <c r="CG627"/>
      <c r="CH627"/>
      <c r="CI627"/>
      <c r="CJ627"/>
      <c r="CK627"/>
      <c r="CL627"/>
    </row>
    <row r="628" spans="1:90" ht="15" customHeight="1" thickBot="1">
      <c r="A628" s="93"/>
      <c r="B628" s="24"/>
      <c r="C628" s="96" t="s">
        <v>107</v>
      </c>
      <c r="D628" s="274" t="str">
        <f t="shared" si="60"/>
        <v/>
      </c>
      <c r="E628" s="274"/>
      <c r="F628" s="274"/>
      <c r="G628" s="274"/>
      <c r="H628" s="274"/>
      <c r="I628" s="174"/>
      <c r="J628" s="174"/>
      <c r="K628" s="174"/>
      <c r="L628" s="174"/>
      <c r="M628" s="174"/>
      <c r="N628" s="174"/>
      <c r="O628" s="174"/>
      <c r="P628" s="174"/>
      <c r="Q628" s="174"/>
      <c r="R628" s="174"/>
      <c r="S628" s="174"/>
      <c r="T628" s="174"/>
      <c r="U628" s="174"/>
      <c r="V628" s="174"/>
      <c r="W628" s="174"/>
      <c r="X628" s="174"/>
      <c r="Y628" s="174"/>
      <c r="Z628" s="174"/>
      <c r="AA628" s="174"/>
      <c r="AB628" s="174"/>
      <c r="AC628" s="174"/>
      <c r="AD628" s="174"/>
      <c r="AG628">
        <f t="shared" si="61"/>
        <v>27</v>
      </c>
      <c r="AH628">
        <f t="shared" si="62"/>
        <v>0</v>
      </c>
      <c r="AI628"/>
      <c r="AJ628"/>
      <c r="AK628"/>
      <c r="AL628" s="126">
        <f t="shared" si="63"/>
        <v>0</v>
      </c>
      <c r="AM628" s="127">
        <f t="shared" si="64"/>
        <v>0</v>
      </c>
      <c r="AN628" s="127">
        <f t="shared" si="65"/>
        <v>0</v>
      </c>
      <c r="AO628" s="128">
        <f t="shared" si="66"/>
        <v>0</v>
      </c>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c r="BY628"/>
      <c r="BZ628"/>
      <c r="CA628"/>
      <c r="CB628"/>
      <c r="CC628"/>
      <c r="CD628"/>
      <c r="CE628"/>
      <c r="CF628"/>
      <c r="CG628"/>
      <c r="CH628"/>
      <c r="CI628"/>
      <c r="CJ628"/>
      <c r="CK628"/>
      <c r="CL628"/>
    </row>
    <row r="629" spans="1:90" ht="15" customHeight="1" thickBot="1">
      <c r="A629" s="93"/>
      <c r="B629" s="24"/>
      <c r="C629" s="96" t="s">
        <v>108</v>
      </c>
      <c r="D629" s="274" t="str">
        <f t="shared" si="60"/>
        <v/>
      </c>
      <c r="E629" s="274"/>
      <c r="F629" s="274"/>
      <c r="G629" s="274"/>
      <c r="H629" s="274"/>
      <c r="I629" s="174"/>
      <c r="J629" s="174"/>
      <c r="K629" s="174"/>
      <c r="L629" s="174"/>
      <c r="M629" s="174"/>
      <c r="N629" s="174"/>
      <c r="O629" s="174"/>
      <c r="P629" s="174"/>
      <c r="Q629" s="174"/>
      <c r="R629" s="174"/>
      <c r="S629" s="174"/>
      <c r="T629" s="174"/>
      <c r="U629" s="174"/>
      <c r="V629" s="174"/>
      <c r="W629" s="174"/>
      <c r="X629" s="174"/>
      <c r="Y629" s="174"/>
      <c r="Z629" s="174"/>
      <c r="AA629" s="174"/>
      <c r="AB629" s="174"/>
      <c r="AC629" s="174"/>
      <c r="AD629" s="174"/>
      <c r="AG629">
        <f t="shared" si="61"/>
        <v>27</v>
      </c>
      <c r="AH629">
        <f t="shared" si="62"/>
        <v>0</v>
      </c>
      <c r="AI629"/>
      <c r="AJ629"/>
      <c r="AK629"/>
      <c r="AL629" s="126">
        <f t="shared" si="63"/>
        <v>0</v>
      </c>
      <c r="AM629" s="127">
        <f t="shared" si="64"/>
        <v>0</v>
      </c>
      <c r="AN629" s="127">
        <f t="shared" si="65"/>
        <v>0</v>
      </c>
      <c r="AO629" s="128">
        <f t="shared" si="66"/>
        <v>0</v>
      </c>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c r="BY629"/>
      <c r="BZ629"/>
      <c r="CA629"/>
      <c r="CB629"/>
      <c r="CC629"/>
      <c r="CD629"/>
      <c r="CE629"/>
      <c r="CF629"/>
      <c r="CG629"/>
      <c r="CH629"/>
      <c r="CI629"/>
      <c r="CJ629"/>
      <c r="CK629"/>
      <c r="CL629"/>
    </row>
    <row r="630" spans="1:90" ht="15" customHeight="1" thickBot="1">
      <c r="A630" s="93"/>
      <c r="B630" s="24"/>
      <c r="C630" s="96" t="s">
        <v>109</v>
      </c>
      <c r="D630" s="274" t="str">
        <f t="shared" si="60"/>
        <v/>
      </c>
      <c r="E630" s="274"/>
      <c r="F630" s="274"/>
      <c r="G630" s="274"/>
      <c r="H630" s="274"/>
      <c r="I630" s="174"/>
      <c r="J630" s="174"/>
      <c r="K630" s="174"/>
      <c r="L630" s="174"/>
      <c r="M630" s="174"/>
      <c r="N630" s="174"/>
      <c r="O630" s="174"/>
      <c r="P630" s="174"/>
      <c r="Q630" s="174"/>
      <c r="R630" s="174"/>
      <c r="S630" s="174"/>
      <c r="T630" s="174"/>
      <c r="U630" s="174"/>
      <c r="V630" s="174"/>
      <c r="W630" s="174"/>
      <c r="X630" s="174"/>
      <c r="Y630" s="174"/>
      <c r="Z630" s="174"/>
      <c r="AA630" s="174"/>
      <c r="AB630" s="174"/>
      <c r="AC630" s="174"/>
      <c r="AD630" s="174"/>
      <c r="AG630">
        <f t="shared" si="61"/>
        <v>27</v>
      </c>
      <c r="AH630">
        <f t="shared" si="62"/>
        <v>0</v>
      </c>
      <c r="AI630"/>
      <c r="AJ630"/>
      <c r="AK630"/>
      <c r="AL630" s="126">
        <f t="shared" si="63"/>
        <v>0</v>
      </c>
      <c r="AM630" s="127">
        <f t="shared" si="64"/>
        <v>0</v>
      </c>
      <c r="AN630" s="127">
        <f t="shared" si="65"/>
        <v>0</v>
      </c>
      <c r="AO630" s="128">
        <f t="shared" si="66"/>
        <v>0</v>
      </c>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c r="BY630"/>
      <c r="BZ630"/>
      <c r="CA630"/>
      <c r="CB630"/>
      <c r="CC630"/>
      <c r="CD630"/>
      <c r="CE630"/>
      <c r="CF630"/>
      <c r="CG630"/>
      <c r="CH630"/>
      <c r="CI630"/>
      <c r="CJ630"/>
      <c r="CK630"/>
      <c r="CL630"/>
    </row>
    <row r="631" spans="1:90" ht="15" customHeight="1" thickBot="1">
      <c r="A631" s="93"/>
      <c r="B631" s="24"/>
      <c r="C631" s="96" t="s">
        <v>110</v>
      </c>
      <c r="D631" s="274" t="str">
        <f t="shared" si="60"/>
        <v/>
      </c>
      <c r="E631" s="274"/>
      <c r="F631" s="274"/>
      <c r="G631" s="274"/>
      <c r="H631" s="274"/>
      <c r="I631" s="174"/>
      <c r="J631" s="174"/>
      <c r="K631" s="174"/>
      <c r="L631" s="174"/>
      <c r="M631" s="174"/>
      <c r="N631" s="174"/>
      <c r="O631" s="174"/>
      <c r="P631" s="174"/>
      <c r="Q631" s="174"/>
      <c r="R631" s="174"/>
      <c r="S631" s="174"/>
      <c r="T631" s="174"/>
      <c r="U631" s="174"/>
      <c r="V631" s="174"/>
      <c r="W631" s="174"/>
      <c r="X631" s="174"/>
      <c r="Y631" s="174"/>
      <c r="Z631" s="174"/>
      <c r="AA631" s="174"/>
      <c r="AB631" s="174"/>
      <c r="AC631" s="174"/>
      <c r="AD631" s="174"/>
      <c r="AG631">
        <f t="shared" si="61"/>
        <v>27</v>
      </c>
      <c r="AH631">
        <f t="shared" si="62"/>
        <v>0</v>
      </c>
      <c r="AI631"/>
      <c r="AJ631"/>
      <c r="AK631"/>
      <c r="AL631" s="126">
        <f t="shared" si="63"/>
        <v>0</v>
      </c>
      <c r="AM631" s="127">
        <f t="shared" si="64"/>
        <v>0</v>
      </c>
      <c r="AN631" s="127">
        <f t="shared" si="65"/>
        <v>0</v>
      </c>
      <c r="AO631" s="128">
        <f t="shared" si="66"/>
        <v>0</v>
      </c>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c r="BY631"/>
      <c r="BZ631"/>
      <c r="CA631"/>
      <c r="CB631"/>
      <c r="CC631"/>
      <c r="CD631"/>
      <c r="CE631"/>
      <c r="CF631"/>
      <c r="CG631"/>
      <c r="CH631"/>
      <c r="CI631"/>
      <c r="CJ631"/>
      <c r="CK631"/>
      <c r="CL631"/>
    </row>
    <row r="632" spans="1:90" ht="15" customHeight="1" thickBot="1">
      <c r="A632" s="93"/>
      <c r="B632" s="24"/>
      <c r="C632" s="96" t="s">
        <v>111</v>
      </c>
      <c r="D632" s="274" t="str">
        <f t="shared" si="60"/>
        <v/>
      </c>
      <c r="E632" s="274"/>
      <c r="F632" s="274"/>
      <c r="G632" s="274"/>
      <c r="H632" s="274"/>
      <c r="I632" s="174"/>
      <c r="J632" s="174"/>
      <c r="K632" s="174"/>
      <c r="L632" s="174"/>
      <c r="M632" s="174"/>
      <c r="N632" s="174"/>
      <c r="O632" s="174"/>
      <c r="P632" s="174"/>
      <c r="Q632" s="174"/>
      <c r="R632" s="174"/>
      <c r="S632" s="174"/>
      <c r="T632" s="174"/>
      <c r="U632" s="174"/>
      <c r="V632" s="174"/>
      <c r="W632" s="174"/>
      <c r="X632" s="174"/>
      <c r="Y632" s="174"/>
      <c r="Z632" s="174"/>
      <c r="AA632" s="174"/>
      <c r="AB632" s="174"/>
      <c r="AC632" s="174"/>
      <c r="AD632" s="174"/>
      <c r="AG632">
        <f t="shared" si="61"/>
        <v>27</v>
      </c>
      <c r="AH632">
        <f t="shared" si="62"/>
        <v>0</v>
      </c>
      <c r="AI632"/>
      <c r="AJ632"/>
      <c r="AK632"/>
      <c r="AL632" s="126">
        <f t="shared" si="63"/>
        <v>0</v>
      </c>
      <c r="AM632" s="127">
        <f t="shared" si="64"/>
        <v>0</v>
      </c>
      <c r="AN632" s="127">
        <f t="shared" si="65"/>
        <v>0</v>
      </c>
      <c r="AO632" s="128">
        <f t="shared" si="66"/>
        <v>0</v>
      </c>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c r="BY632"/>
      <c r="BZ632"/>
      <c r="CA632"/>
      <c r="CB632"/>
      <c r="CC632"/>
      <c r="CD632"/>
      <c r="CE632"/>
      <c r="CF632"/>
      <c r="CG632"/>
      <c r="CH632"/>
      <c r="CI632"/>
      <c r="CJ632"/>
      <c r="CK632"/>
      <c r="CL632"/>
    </row>
    <row r="633" spans="1:90" ht="15" customHeight="1" thickBot="1">
      <c r="A633" s="93"/>
      <c r="B633" s="24"/>
      <c r="C633" s="96" t="s">
        <v>112</v>
      </c>
      <c r="D633" s="274" t="str">
        <f t="shared" si="60"/>
        <v/>
      </c>
      <c r="E633" s="274"/>
      <c r="F633" s="274"/>
      <c r="G633" s="274"/>
      <c r="H633" s="274"/>
      <c r="I633" s="174"/>
      <c r="J633" s="174"/>
      <c r="K633" s="174"/>
      <c r="L633" s="174"/>
      <c r="M633" s="174"/>
      <c r="N633" s="174"/>
      <c r="O633" s="174"/>
      <c r="P633" s="174"/>
      <c r="Q633" s="174"/>
      <c r="R633" s="174"/>
      <c r="S633" s="174"/>
      <c r="T633" s="174"/>
      <c r="U633" s="174"/>
      <c r="V633" s="174"/>
      <c r="W633" s="174"/>
      <c r="X633" s="174"/>
      <c r="Y633" s="174"/>
      <c r="Z633" s="174"/>
      <c r="AA633" s="174"/>
      <c r="AB633" s="174"/>
      <c r="AC633" s="174"/>
      <c r="AD633" s="174"/>
      <c r="AG633">
        <f t="shared" si="61"/>
        <v>27</v>
      </c>
      <c r="AH633">
        <f t="shared" si="62"/>
        <v>0</v>
      </c>
      <c r="AI633"/>
      <c r="AJ633"/>
      <c r="AK633"/>
      <c r="AL633" s="126">
        <f t="shared" si="63"/>
        <v>0</v>
      </c>
      <c r="AM633" s="127">
        <f t="shared" si="64"/>
        <v>0</v>
      </c>
      <c r="AN633" s="127">
        <f t="shared" si="65"/>
        <v>0</v>
      </c>
      <c r="AO633" s="128">
        <f t="shared" si="66"/>
        <v>0</v>
      </c>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c r="BY633"/>
      <c r="BZ633"/>
      <c r="CA633"/>
      <c r="CB633"/>
      <c r="CC633"/>
      <c r="CD633"/>
      <c r="CE633"/>
      <c r="CF633"/>
      <c r="CG633"/>
      <c r="CH633"/>
      <c r="CI633"/>
      <c r="CJ633"/>
      <c r="CK633"/>
      <c r="CL633"/>
    </row>
    <row r="634" spans="1:90" ht="15" customHeight="1" thickBot="1">
      <c r="A634" s="93"/>
      <c r="B634" s="24"/>
      <c r="C634" s="96" t="s">
        <v>113</v>
      </c>
      <c r="D634" s="274" t="str">
        <f t="shared" si="60"/>
        <v/>
      </c>
      <c r="E634" s="274"/>
      <c r="F634" s="274"/>
      <c r="G634" s="274"/>
      <c r="H634" s="274"/>
      <c r="I634" s="174"/>
      <c r="J634" s="174"/>
      <c r="K634" s="174"/>
      <c r="L634" s="174"/>
      <c r="M634" s="174"/>
      <c r="N634" s="174"/>
      <c r="O634" s="174"/>
      <c r="P634" s="174"/>
      <c r="Q634" s="174"/>
      <c r="R634" s="174"/>
      <c r="S634" s="174"/>
      <c r="T634" s="174"/>
      <c r="U634" s="174"/>
      <c r="V634" s="174"/>
      <c r="W634" s="174"/>
      <c r="X634" s="174"/>
      <c r="Y634" s="174"/>
      <c r="Z634" s="174"/>
      <c r="AA634" s="174"/>
      <c r="AB634" s="174"/>
      <c r="AC634" s="174"/>
      <c r="AD634" s="174"/>
      <c r="AG634">
        <f t="shared" si="61"/>
        <v>27</v>
      </c>
      <c r="AH634">
        <f t="shared" si="62"/>
        <v>0</v>
      </c>
      <c r="AI634"/>
      <c r="AJ634"/>
      <c r="AK634"/>
      <c r="AL634" s="126">
        <f t="shared" si="63"/>
        <v>0</v>
      </c>
      <c r="AM634" s="127">
        <f t="shared" si="64"/>
        <v>0</v>
      </c>
      <c r="AN634" s="127">
        <f t="shared" si="65"/>
        <v>0</v>
      </c>
      <c r="AO634" s="128">
        <f t="shared" si="66"/>
        <v>0</v>
      </c>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c r="BY634"/>
      <c r="BZ634"/>
      <c r="CA634"/>
      <c r="CB634"/>
      <c r="CC634"/>
      <c r="CD634"/>
      <c r="CE634"/>
      <c r="CF634"/>
      <c r="CG634"/>
      <c r="CH634"/>
      <c r="CI634"/>
      <c r="CJ634"/>
      <c r="CK634"/>
      <c r="CL634"/>
    </row>
    <row r="635" spans="1:90" ht="15" customHeight="1" thickBot="1">
      <c r="A635" s="93"/>
      <c r="B635" s="24"/>
      <c r="C635" s="96" t="s">
        <v>114</v>
      </c>
      <c r="D635" s="274" t="str">
        <f t="shared" si="60"/>
        <v/>
      </c>
      <c r="E635" s="274"/>
      <c r="F635" s="274"/>
      <c r="G635" s="274"/>
      <c r="H635" s="274"/>
      <c r="I635" s="174"/>
      <c r="J635" s="174"/>
      <c r="K635" s="174"/>
      <c r="L635" s="174"/>
      <c r="M635" s="174"/>
      <c r="N635" s="174"/>
      <c r="O635" s="174"/>
      <c r="P635" s="174"/>
      <c r="Q635" s="174"/>
      <c r="R635" s="174"/>
      <c r="S635" s="174"/>
      <c r="T635" s="174"/>
      <c r="U635" s="174"/>
      <c r="V635" s="174"/>
      <c r="W635" s="174"/>
      <c r="X635" s="174"/>
      <c r="Y635" s="174"/>
      <c r="Z635" s="174"/>
      <c r="AA635" s="174"/>
      <c r="AB635" s="174"/>
      <c r="AC635" s="174"/>
      <c r="AD635" s="174"/>
      <c r="AG635">
        <f t="shared" si="61"/>
        <v>27</v>
      </c>
      <c r="AH635">
        <f t="shared" si="62"/>
        <v>0</v>
      </c>
      <c r="AI635"/>
      <c r="AJ635"/>
      <c r="AK635"/>
      <c r="AL635" s="126">
        <f t="shared" si="63"/>
        <v>0</v>
      </c>
      <c r="AM635" s="127">
        <f t="shared" si="64"/>
        <v>0</v>
      </c>
      <c r="AN635" s="127">
        <f t="shared" si="65"/>
        <v>0</v>
      </c>
      <c r="AO635" s="128">
        <f t="shared" si="66"/>
        <v>0</v>
      </c>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c r="BY635"/>
      <c r="BZ635"/>
      <c r="CA635"/>
      <c r="CB635"/>
      <c r="CC635"/>
      <c r="CD635"/>
      <c r="CE635"/>
      <c r="CF635"/>
      <c r="CG635"/>
      <c r="CH635"/>
      <c r="CI635"/>
      <c r="CJ635"/>
      <c r="CK635"/>
      <c r="CL635"/>
    </row>
    <row r="636" spans="1:90" ht="15" customHeight="1" thickBot="1">
      <c r="A636" s="93"/>
      <c r="B636" s="24"/>
      <c r="C636" s="96" t="s">
        <v>115</v>
      </c>
      <c r="D636" s="274" t="str">
        <f t="shared" si="60"/>
        <v/>
      </c>
      <c r="E636" s="274"/>
      <c r="F636" s="274"/>
      <c r="G636" s="274"/>
      <c r="H636" s="274"/>
      <c r="I636" s="174"/>
      <c r="J636" s="174"/>
      <c r="K636" s="174"/>
      <c r="L636" s="174"/>
      <c r="M636" s="174"/>
      <c r="N636" s="174"/>
      <c r="O636" s="174"/>
      <c r="P636" s="174"/>
      <c r="Q636" s="174"/>
      <c r="R636" s="174"/>
      <c r="S636" s="174"/>
      <c r="T636" s="174"/>
      <c r="U636" s="174"/>
      <c r="V636" s="174"/>
      <c r="W636" s="174"/>
      <c r="X636" s="174"/>
      <c r="Y636" s="174"/>
      <c r="Z636" s="174"/>
      <c r="AA636" s="174"/>
      <c r="AB636" s="174"/>
      <c r="AC636" s="174"/>
      <c r="AD636" s="174"/>
      <c r="AG636">
        <f t="shared" si="61"/>
        <v>27</v>
      </c>
      <c r="AH636">
        <f t="shared" si="62"/>
        <v>0</v>
      </c>
      <c r="AI636"/>
      <c r="AJ636"/>
      <c r="AK636"/>
      <c r="AL636" s="126">
        <f t="shared" si="63"/>
        <v>0</v>
      </c>
      <c r="AM636" s="127">
        <f t="shared" si="64"/>
        <v>0</v>
      </c>
      <c r="AN636" s="127">
        <f t="shared" si="65"/>
        <v>0</v>
      </c>
      <c r="AO636" s="128">
        <f t="shared" si="66"/>
        <v>0</v>
      </c>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c r="BY636"/>
      <c r="BZ636"/>
      <c r="CA636"/>
      <c r="CB636"/>
      <c r="CC636"/>
      <c r="CD636"/>
      <c r="CE636"/>
      <c r="CF636"/>
      <c r="CG636"/>
      <c r="CH636"/>
      <c r="CI636"/>
      <c r="CJ636"/>
      <c r="CK636"/>
      <c r="CL636"/>
    </row>
    <row r="637" spans="1:90" ht="15" customHeight="1" thickBot="1">
      <c r="A637" s="93"/>
      <c r="B637" s="24"/>
      <c r="C637" s="96" t="s">
        <v>116</v>
      </c>
      <c r="D637" s="274" t="str">
        <f t="shared" si="60"/>
        <v/>
      </c>
      <c r="E637" s="274"/>
      <c r="F637" s="274"/>
      <c r="G637" s="274"/>
      <c r="H637" s="274"/>
      <c r="I637" s="174"/>
      <c r="J637" s="174"/>
      <c r="K637" s="174"/>
      <c r="L637" s="174"/>
      <c r="M637" s="174"/>
      <c r="N637" s="174"/>
      <c r="O637" s="174"/>
      <c r="P637" s="174"/>
      <c r="Q637" s="174"/>
      <c r="R637" s="174"/>
      <c r="S637" s="174"/>
      <c r="T637" s="174"/>
      <c r="U637" s="174"/>
      <c r="V637" s="174"/>
      <c r="W637" s="174"/>
      <c r="X637" s="174"/>
      <c r="Y637" s="174"/>
      <c r="Z637" s="174"/>
      <c r="AA637" s="174"/>
      <c r="AB637" s="174"/>
      <c r="AC637" s="174"/>
      <c r="AD637" s="174"/>
      <c r="AG637">
        <f t="shared" si="61"/>
        <v>27</v>
      </c>
      <c r="AH637">
        <f t="shared" si="62"/>
        <v>0</v>
      </c>
      <c r="AI637"/>
      <c r="AJ637"/>
      <c r="AK637"/>
      <c r="AL637" s="126">
        <f t="shared" si="63"/>
        <v>0</v>
      </c>
      <c r="AM637" s="127">
        <f t="shared" si="64"/>
        <v>0</v>
      </c>
      <c r="AN637" s="127">
        <f t="shared" si="65"/>
        <v>0</v>
      </c>
      <c r="AO637" s="128">
        <f t="shared" si="66"/>
        <v>0</v>
      </c>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c r="BY637"/>
      <c r="BZ637"/>
      <c r="CA637"/>
      <c r="CB637"/>
      <c r="CC637"/>
      <c r="CD637"/>
      <c r="CE637"/>
      <c r="CF637"/>
      <c r="CG637"/>
      <c r="CH637"/>
      <c r="CI637"/>
      <c r="CJ637"/>
      <c r="CK637"/>
      <c r="CL637"/>
    </row>
    <row r="638" spans="1:90" ht="15" customHeight="1" thickBot="1">
      <c r="A638" s="93"/>
      <c r="B638" s="24"/>
      <c r="C638" s="96" t="s">
        <v>117</v>
      </c>
      <c r="D638" s="274" t="str">
        <f t="shared" si="60"/>
        <v/>
      </c>
      <c r="E638" s="274"/>
      <c r="F638" s="274"/>
      <c r="G638" s="274"/>
      <c r="H638" s="274"/>
      <c r="I638" s="174"/>
      <c r="J638" s="174"/>
      <c r="K638" s="174"/>
      <c r="L638" s="174"/>
      <c r="M638" s="174"/>
      <c r="N638" s="174"/>
      <c r="O638" s="174"/>
      <c r="P638" s="174"/>
      <c r="Q638" s="174"/>
      <c r="R638" s="174"/>
      <c r="S638" s="174"/>
      <c r="T638" s="174"/>
      <c r="U638" s="174"/>
      <c r="V638" s="174"/>
      <c r="W638" s="174"/>
      <c r="X638" s="174"/>
      <c r="Y638" s="174"/>
      <c r="Z638" s="174"/>
      <c r="AA638" s="174"/>
      <c r="AB638" s="174"/>
      <c r="AC638" s="174"/>
      <c r="AD638" s="174"/>
      <c r="AG638">
        <f t="shared" si="61"/>
        <v>27</v>
      </c>
      <c r="AH638">
        <f t="shared" si="62"/>
        <v>0</v>
      </c>
      <c r="AI638"/>
      <c r="AJ638"/>
      <c r="AK638"/>
      <c r="AL638" s="126">
        <f t="shared" si="63"/>
        <v>0</v>
      </c>
      <c r="AM638" s="127">
        <f t="shared" si="64"/>
        <v>0</v>
      </c>
      <c r="AN638" s="127">
        <f t="shared" si="65"/>
        <v>0</v>
      </c>
      <c r="AO638" s="128">
        <f t="shared" si="66"/>
        <v>0</v>
      </c>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c r="BY638"/>
      <c r="BZ638"/>
      <c r="CA638"/>
      <c r="CB638"/>
      <c r="CC638"/>
      <c r="CD638"/>
      <c r="CE638"/>
      <c r="CF638"/>
      <c r="CG638"/>
      <c r="CH638"/>
      <c r="CI638"/>
      <c r="CJ638"/>
      <c r="CK638"/>
      <c r="CL638"/>
    </row>
    <row r="639" spans="1:90" ht="15" customHeight="1" thickBot="1">
      <c r="A639" s="93"/>
      <c r="B639" s="24"/>
      <c r="C639" s="96" t="s">
        <v>118</v>
      </c>
      <c r="D639" s="274" t="str">
        <f t="shared" si="60"/>
        <v/>
      </c>
      <c r="E639" s="274"/>
      <c r="F639" s="274"/>
      <c r="G639" s="274"/>
      <c r="H639" s="274"/>
      <c r="I639" s="174"/>
      <c r="J639" s="174"/>
      <c r="K639" s="174"/>
      <c r="L639" s="174"/>
      <c r="M639" s="174"/>
      <c r="N639" s="174"/>
      <c r="O639" s="174"/>
      <c r="P639" s="174"/>
      <c r="Q639" s="174"/>
      <c r="R639" s="174"/>
      <c r="S639" s="174"/>
      <c r="T639" s="174"/>
      <c r="U639" s="174"/>
      <c r="V639" s="174"/>
      <c r="W639" s="174"/>
      <c r="X639" s="174"/>
      <c r="Y639" s="174"/>
      <c r="Z639" s="174"/>
      <c r="AA639" s="174"/>
      <c r="AB639" s="174"/>
      <c r="AC639" s="174"/>
      <c r="AD639" s="174"/>
      <c r="AG639">
        <f t="shared" si="61"/>
        <v>27</v>
      </c>
      <c r="AH639">
        <f t="shared" si="62"/>
        <v>0</v>
      </c>
      <c r="AI639"/>
      <c r="AJ639"/>
      <c r="AK639"/>
      <c r="AL639" s="126">
        <f t="shared" si="63"/>
        <v>0</v>
      </c>
      <c r="AM639" s="127">
        <f t="shared" si="64"/>
        <v>0</v>
      </c>
      <c r="AN639" s="127">
        <f t="shared" si="65"/>
        <v>0</v>
      </c>
      <c r="AO639" s="128">
        <f t="shared" si="66"/>
        <v>0</v>
      </c>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c r="BY639"/>
      <c r="BZ639"/>
      <c r="CA639"/>
      <c r="CB639"/>
      <c r="CC639"/>
      <c r="CD639"/>
      <c r="CE639"/>
      <c r="CF639"/>
      <c r="CG639"/>
      <c r="CH639"/>
      <c r="CI639"/>
      <c r="CJ639"/>
      <c r="CK639"/>
      <c r="CL639"/>
    </row>
    <row r="640" spans="1:90" ht="15" customHeight="1" thickBot="1">
      <c r="A640" s="93"/>
      <c r="B640" s="24"/>
      <c r="C640" s="96" t="s">
        <v>119</v>
      </c>
      <c r="D640" s="274" t="str">
        <f t="shared" si="60"/>
        <v/>
      </c>
      <c r="E640" s="274"/>
      <c r="F640" s="274"/>
      <c r="G640" s="274"/>
      <c r="H640" s="274"/>
      <c r="I640" s="174"/>
      <c r="J640" s="174"/>
      <c r="K640" s="174"/>
      <c r="L640" s="174"/>
      <c r="M640" s="174"/>
      <c r="N640" s="174"/>
      <c r="O640" s="174"/>
      <c r="P640" s="174"/>
      <c r="Q640" s="174"/>
      <c r="R640" s="174"/>
      <c r="S640" s="174"/>
      <c r="T640" s="174"/>
      <c r="U640" s="174"/>
      <c r="V640" s="174"/>
      <c r="W640" s="174"/>
      <c r="X640" s="174"/>
      <c r="Y640" s="174"/>
      <c r="Z640" s="174"/>
      <c r="AA640" s="174"/>
      <c r="AB640" s="174"/>
      <c r="AC640" s="174"/>
      <c r="AD640" s="174"/>
      <c r="AG640">
        <f t="shared" si="61"/>
        <v>27</v>
      </c>
      <c r="AH640">
        <f t="shared" si="62"/>
        <v>0</v>
      </c>
      <c r="AI640"/>
      <c r="AJ640"/>
      <c r="AK640"/>
      <c r="AL640" s="126">
        <f t="shared" si="63"/>
        <v>0</v>
      </c>
      <c r="AM640" s="127">
        <f t="shared" si="64"/>
        <v>0</v>
      </c>
      <c r="AN640" s="127">
        <f t="shared" si="65"/>
        <v>0</v>
      </c>
      <c r="AO640" s="128">
        <f t="shared" si="66"/>
        <v>0</v>
      </c>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c r="BY640"/>
      <c r="BZ640"/>
      <c r="CA640"/>
      <c r="CB640"/>
      <c r="CC640"/>
      <c r="CD640"/>
      <c r="CE640"/>
      <c r="CF640"/>
      <c r="CG640"/>
      <c r="CH640"/>
      <c r="CI640"/>
      <c r="CJ640"/>
      <c r="CK640"/>
      <c r="CL640"/>
    </row>
    <row r="641" spans="1:90" ht="15" customHeight="1" thickBot="1">
      <c r="A641" s="93"/>
      <c r="B641" s="24"/>
      <c r="C641" s="96" t="s">
        <v>120</v>
      </c>
      <c r="D641" s="274" t="str">
        <f t="shared" si="60"/>
        <v/>
      </c>
      <c r="E641" s="274"/>
      <c r="F641" s="274"/>
      <c r="G641" s="274"/>
      <c r="H641" s="274"/>
      <c r="I641" s="174"/>
      <c r="J641" s="174"/>
      <c r="K641" s="174"/>
      <c r="L641" s="174"/>
      <c r="M641" s="174"/>
      <c r="N641" s="174"/>
      <c r="O641" s="174"/>
      <c r="P641" s="174"/>
      <c r="Q641" s="174"/>
      <c r="R641" s="174"/>
      <c r="S641" s="174"/>
      <c r="T641" s="174"/>
      <c r="U641" s="174"/>
      <c r="V641" s="174"/>
      <c r="W641" s="174"/>
      <c r="X641" s="174"/>
      <c r="Y641" s="174"/>
      <c r="Z641" s="174"/>
      <c r="AA641" s="174"/>
      <c r="AB641" s="174"/>
      <c r="AC641" s="174"/>
      <c r="AD641" s="174"/>
      <c r="AG641">
        <f t="shared" si="61"/>
        <v>27</v>
      </c>
      <c r="AH641">
        <f t="shared" si="62"/>
        <v>0</v>
      </c>
      <c r="AI641"/>
      <c r="AJ641"/>
      <c r="AK641"/>
      <c r="AL641" s="126">
        <f t="shared" si="63"/>
        <v>0</v>
      </c>
      <c r="AM641" s="127">
        <f t="shared" si="64"/>
        <v>0</v>
      </c>
      <c r="AN641" s="127">
        <f t="shared" si="65"/>
        <v>0</v>
      </c>
      <c r="AO641" s="128">
        <f t="shared" si="66"/>
        <v>0</v>
      </c>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c r="BY641"/>
      <c r="BZ641"/>
      <c r="CA641"/>
      <c r="CB641"/>
      <c r="CC641"/>
      <c r="CD641"/>
      <c r="CE641"/>
      <c r="CF641"/>
      <c r="CG641"/>
      <c r="CH641"/>
      <c r="CI641"/>
      <c r="CJ641"/>
      <c r="CK641"/>
      <c r="CL641"/>
    </row>
    <row r="642" spans="1:90" ht="15" customHeight="1" thickBot="1">
      <c r="A642" s="93"/>
      <c r="B642" s="24"/>
      <c r="C642" s="96" t="s">
        <v>121</v>
      </c>
      <c r="D642" s="274" t="str">
        <f t="shared" si="60"/>
        <v/>
      </c>
      <c r="E642" s="274"/>
      <c r="F642" s="274"/>
      <c r="G642" s="274"/>
      <c r="H642" s="274"/>
      <c r="I642" s="174"/>
      <c r="J642" s="174"/>
      <c r="K642" s="174"/>
      <c r="L642" s="174"/>
      <c r="M642" s="174"/>
      <c r="N642" s="174"/>
      <c r="O642" s="174"/>
      <c r="P642" s="174"/>
      <c r="Q642" s="174"/>
      <c r="R642" s="174"/>
      <c r="S642" s="174"/>
      <c r="T642" s="174"/>
      <c r="U642" s="174"/>
      <c r="V642" s="174"/>
      <c r="W642" s="174"/>
      <c r="X642" s="174"/>
      <c r="Y642" s="174"/>
      <c r="Z642" s="174"/>
      <c r="AA642" s="174"/>
      <c r="AB642" s="174"/>
      <c r="AC642" s="174"/>
      <c r="AD642" s="174"/>
      <c r="AG642">
        <f t="shared" si="61"/>
        <v>27</v>
      </c>
      <c r="AH642">
        <f t="shared" si="62"/>
        <v>0</v>
      </c>
      <c r="AI642"/>
      <c r="AJ642"/>
      <c r="AK642"/>
      <c r="AL642" s="126">
        <f t="shared" si="63"/>
        <v>0</v>
      </c>
      <c r="AM642" s="127">
        <f t="shared" si="64"/>
        <v>0</v>
      </c>
      <c r="AN642" s="127">
        <f t="shared" si="65"/>
        <v>0</v>
      </c>
      <c r="AO642" s="128">
        <f t="shared" si="66"/>
        <v>0</v>
      </c>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c r="BY642"/>
      <c r="BZ642"/>
      <c r="CA642"/>
      <c r="CB642"/>
      <c r="CC642"/>
      <c r="CD642"/>
      <c r="CE642"/>
      <c r="CF642"/>
      <c r="CG642"/>
      <c r="CH642"/>
      <c r="CI642"/>
      <c r="CJ642"/>
      <c r="CK642"/>
      <c r="CL642"/>
    </row>
    <row r="643" spans="1:90" ht="15" customHeight="1" thickBot="1">
      <c r="A643" s="93"/>
      <c r="B643" s="24"/>
      <c r="C643" s="96" t="s">
        <v>122</v>
      </c>
      <c r="D643" s="274" t="str">
        <f t="shared" si="60"/>
        <v/>
      </c>
      <c r="E643" s="274"/>
      <c r="F643" s="274"/>
      <c r="G643" s="274"/>
      <c r="H643" s="274"/>
      <c r="I643" s="174"/>
      <c r="J643" s="174"/>
      <c r="K643" s="174"/>
      <c r="L643" s="174"/>
      <c r="M643" s="174"/>
      <c r="N643" s="174"/>
      <c r="O643" s="174"/>
      <c r="P643" s="174"/>
      <c r="Q643" s="174"/>
      <c r="R643" s="174"/>
      <c r="S643" s="174"/>
      <c r="T643" s="174"/>
      <c r="U643" s="174"/>
      <c r="V643" s="174"/>
      <c r="W643" s="174"/>
      <c r="X643" s="174"/>
      <c r="Y643" s="174"/>
      <c r="Z643" s="174"/>
      <c r="AA643" s="174"/>
      <c r="AB643" s="174"/>
      <c r="AC643" s="174"/>
      <c r="AD643" s="174"/>
      <c r="AG643">
        <f t="shared" si="61"/>
        <v>27</v>
      </c>
      <c r="AH643">
        <f t="shared" si="62"/>
        <v>0</v>
      </c>
      <c r="AI643"/>
      <c r="AJ643"/>
      <c r="AK643"/>
      <c r="AL643" s="126">
        <f t="shared" si="63"/>
        <v>0</v>
      </c>
      <c r="AM643" s="127">
        <f t="shared" si="64"/>
        <v>0</v>
      </c>
      <c r="AN643" s="127">
        <f t="shared" si="65"/>
        <v>0</v>
      </c>
      <c r="AO643" s="128">
        <f t="shared" si="66"/>
        <v>0</v>
      </c>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c r="BY643"/>
      <c r="BZ643"/>
      <c r="CA643"/>
      <c r="CB643"/>
      <c r="CC643"/>
      <c r="CD643"/>
      <c r="CE643"/>
      <c r="CF643"/>
      <c r="CG643"/>
      <c r="CH643"/>
      <c r="CI643"/>
      <c r="CJ643"/>
      <c r="CK643"/>
      <c r="CL643"/>
    </row>
    <row r="644" spans="1:90" ht="15" customHeight="1" thickBot="1">
      <c r="A644" s="93"/>
      <c r="B644" s="24"/>
      <c r="C644" s="96" t="s">
        <v>123</v>
      </c>
      <c r="D644" s="274" t="str">
        <f t="shared" si="60"/>
        <v/>
      </c>
      <c r="E644" s="274"/>
      <c r="F644" s="274"/>
      <c r="G644" s="274"/>
      <c r="H644" s="274"/>
      <c r="I644" s="174"/>
      <c r="J644" s="174"/>
      <c r="K644" s="174"/>
      <c r="L644" s="174"/>
      <c r="M644" s="174"/>
      <c r="N644" s="174"/>
      <c r="O644" s="174"/>
      <c r="P644" s="174"/>
      <c r="Q644" s="174"/>
      <c r="R644" s="174"/>
      <c r="S644" s="174"/>
      <c r="T644" s="174"/>
      <c r="U644" s="174"/>
      <c r="V644" s="174"/>
      <c r="W644" s="174"/>
      <c r="X644" s="174"/>
      <c r="Y644" s="174"/>
      <c r="Z644" s="174"/>
      <c r="AA644" s="174"/>
      <c r="AB644" s="174"/>
      <c r="AC644" s="174"/>
      <c r="AD644" s="174"/>
      <c r="AG644">
        <f t="shared" si="61"/>
        <v>27</v>
      </c>
      <c r="AH644">
        <f t="shared" si="62"/>
        <v>0</v>
      </c>
      <c r="AI644"/>
      <c r="AJ644"/>
      <c r="AK644"/>
      <c r="AL644" s="126">
        <f t="shared" si="63"/>
        <v>0</v>
      </c>
      <c r="AM644" s="127">
        <f t="shared" si="64"/>
        <v>0</v>
      </c>
      <c r="AN644" s="127">
        <f t="shared" si="65"/>
        <v>0</v>
      </c>
      <c r="AO644" s="128">
        <f t="shared" si="66"/>
        <v>0</v>
      </c>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c r="BY644"/>
      <c r="BZ644"/>
      <c r="CA644"/>
      <c r="CB644"/>
      <c r="CC644"/>
      <c r="CD644"/>
      <c r="CE644"/>
      <c r="CF644"/>
      <c r="CG644"/>
      <c r="CH644"/>
      <c r="CI644"/>
      <c r="CJ644"/>
      <c r="CK644"/>
      <c r="CL644"/>
    </row>
    <row r="645" spans="1:90" ht="15" customHeight="1" thickBot="1">
      <c r="A645" s="93"/>
      <c r="B645" s="24"/>
      <c r="C645" s="96" t="s">
        <v>124</v>
      </c>
      <c r="D645" s="274" t="str">
        <f t="shared" si="60"/>
        <v/>
      </c>
      <c r="E645" s="274"/>
      <c r="F645" s="274"/>
      <c r="G645" s="274"/>
      <c r="H645" s="274"/>
      <c r="I645" s="174"/>
      <c r="J645" s="174"/>
      <c r="K645" s="174"/>
      <c r="L645" s="174"/>
      <c r="M645" s="174"/>
      <c r="N645" s="174"/>
      <c r="O645" s="174"/>
      <c r="P645" s="174"/>
      <c r="Q645" s="174"/>
      <c r="R645" s="174"/>
      <c r="S645" s="174"/>
      <c r="T645" s="174"/>
      <c r="U645" s="174"/>
      <c r="V645" s="174"/>
      <c r="W645" s="174"/>
      <c r="X645" s="174"/>
      <c r="Y645" s="174"/>
      <c r="Z645" s="174"/>
      <c r="AA645" s="174"/>
      <c r="AB645" s="174"/>
      <c r="AC645" s="174"/>
      <c r="AD645" s="174"/>
      <c r="AG645">
        <f t="shared" si="61"/>
        <v>27</v>
      </c>
      <c r="AH645">
        <f t="shared" si="62"/>
        <v>0</v>
      </c>
      <c r="AI645"/>
      <c r="AJ645"/>
      <c r="AK645"/>
      <c r="AL645" s="126">
        <f t="shared" si="63"/>
        <v>0</v>
      </c>
      <c r="AM645" s="127">
        <f t="shared" si="64"/>
        <v>0</v>
      </c>
      <c r="AN645" s="127">
        <f t="shared" si="65"/>
        <v>0</v>
      </c>
      <c r="AO645" s="128">
        <f t="shared" si="66"/>
        <v>0</v>
      </c>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c r="BY645"/>
      <c r="BZ645"/>
      <c r="CA645"/>
      <c r="CB645"/>
      <c r="CC645"/>
      <c r="CD645"/>
      <c r="CE645"/>
      <c r="CF645"/>
      <c r="CG645"/>
      <c r="CH645"/>
      <c r="CI645"/>
      <c r="CJ645"/>
      <c r="CK645"/>
      <c r="CL645"/>
    </row>
    <row r="646" spans="1:90" ht="15" customHeight="1" thickBot="1">
      <c r="A646" s="93"/>
      <c r="B646" s="24"/>
      <c r="C646" s="96" t="s">
        <v>125</v>
      </c>
      <c r="D646" s="274" t="str">
        <f t="shared" si="60"/>
        <v/>
      </c>
      <c r="E646" s="274"/>
      <c r="F646" s="274"/>
      <c r="G646" s="274"/>
      <c r="H646" s="274"/>
      <c r="I646" s="174"/>
      <c r="J646" s="174"/>
      <c r="K646" s="174"/>
      <c r="L646" s="174"/>
      <c r="M646" s="174"/>
      <c r="N646" s="174"/>
      <c r="O646" s="174"/>
      <c r="P646" s="174"/>
      <c r="Q646" s="174"/>
      <c r="R646" s="174"/>
      <c r="S646" s="174"/>
      <c r="T646" s="174"/>
      <c r="U646" s="174"/>
      <c r="V646" s="174"/>
      <c r="W646" s="174"/>
      <c r="X646" s="174"/>
      <c r="Y646" s="174"/>
      <c r="Z646" s="174"/>
      <c r="AA646" s="174"/>
      <c r="AB646" s="174"/>
      <c r="AC646" s="174"/>
      <c r="AD646" s="174"/>
      <c r="AG646">
        <f t="shared" si="61"/>
        <v>27</v>
      </c>
      <c r="AH646">
        <f t="shared" si="62"/>
        <v>0</v>
      </c>
      <c r="AI646"/>
      <c r="AJ646"/>
      <c r="AK646"/>
      <c r="AL646" s="126">
        <f t="shared" si="63"/>
        <v>0</v>
      </c>
      <c r="AM646" s="127">
        <f t="shared" si="64"/>
        <v>0</v>
      </c>
      <c r="AN646" s="127">
        <f t="shared" si="65"/>
        <v>0</v>
      </c>
      <c r="AO646" s="128">
        <f t="shared" si="66"/>
        <v>0</v>
      </c>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c r="BY646"/>
      <c r="BZ646"/>
      <c r="CA646"/>
      <c r="CB646"/>
      <c r="CC646"/>
      <c r="CD646"/>
      <c r="CE646"/>
      <c r="CF646"/>
      <c r="CG646"/>
      <c r="CH646"/>
      <c r="CI646"/>
      <c r="CJ646"/>
      <c r="CK646"/>
      <c r="CL646"/>
    </row>
    <row r="647" spans="1:90" ht="15" customHeight="1" thickBot="1">
      <c r="A647" s="93"/>
      <c r="B647" s="24"/>
      <c r="C647" s="96" t="s">
        <v>126</v>
      </c>
      <c r="D647" s="274" t="str">
        <f t="shared" si="60"/>
        <v/>
      </c>
      <c r="E647" s="274"/>
      <c r="F647" s="274"/>
      <c r="G647" s="274"/>
      <c r="H647" s="274"/>
      <c r="I647" s="174"/>
      <c r="J647" s="174"/>
      <c r="K647" s="174"/>
      <c r="L647" s="174"/>
      <c r="M647" s="174"/>
      <c r="N647" s="174"/>
      <c r="O647" s="174"/>
      <c r="P647" s="174"/>
      <c r="Q647" s="174"/>
      <c r="R647" s="174"/>
      <c r="S647" s="174"/>
      <c r="T647" s="174"/>
      <c r="U647" s="174"/>
      <c r="V647" s="174"/>
      <c r="W647" s="174"/>
      <c r="X647" s="174"/>
      <c r="Y647" s="174"/>
      <c r="Z647" s="174"/>
      <c r="AA647" s="174"/>
      <c r="AB647" s="174"/>
      <c r="AC647" s="174"/>
      <c r="AD647" s="174"/>
      <c r="AG647">
        <f t="shared" si="61"/>
        <v>27</v>
      </c>
      <c r="AH647">
        <f t="shared" si="62"/>
        <v>0</v>
      </c>
      <c r="AI647"/>
      <c r="AJ647"/>
      <c r="AK647"/>
      <c r="AL647" s="126">
        <f t="shared" si="63"/>
        <v>0</v>
      </c>
      <c r="AM647" s="127">
        <f t="shared" si="64"/>
        <v>0</v>
      </c>
      <c r="AN647" s="127">
        <f t="shared" si="65"/>
        <v>0</v>
      </c>
      <c r="AO647" s="128">
        <f t="shared" si="66"/>
        <v>0</v>
      </c>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c r="BY647"/>
      <c r="BZ647"/>
      <c r="CA647"/>
      <c r="CB647"/>
      <c r="CC647"/>
      <c r="CD647"/>
      <c r="CE647"/>
      <c r="CF647"/>
      <c r="CG647"/>
      <c r="CH647"/>
      <c r="CI647"/>
      <c r="CJ647"/>
      <c r="CK647"/>
      <c r="CL647"/>
    </row>
    <row r="648" spans="1:90" ht="15" customHeight="1" thickBot="1">
      <c r="A648" s="93"/>
      <c r="B648" s="24"/>
      <c r="C648" s="96" t="s">
        <v>127</v>
      </c>
      <c r="D648" s="274" t="str">
        <f t="shared" si="60"/>
        <v/>
      </c>
      <c r="E648" s="274"/>
      <c r="F648" s="274"/>
      <c r="G648" s="274"/>
      <c r="H648" s="274"/>
      <c r="I648" s="174"/>
      <c r="J648" s="174"/>
      <c r="K648" s="174"/>
      <c r="L648" s="174"/>
      <c r="M648" s="174"/>
      <c r="N648" s="174"/>
      <c r="O648" s="174"/>
      <c r="P648" s="174"/>
      <c r="Q648" s="174"/>
      <c r="R648" s="174"/>
      <c r="S648" s="174"/>
      <c r="T648" s="174"/>
      <c r="U648" s="174"/>
      <c r="V648" s="174"/>
      <c r="W648" s="174"/>
      <c r="X648" s="174"/>
      <c r="Y648" s="174"/>
      <c r="Z648" s="174"/>
      <c r="AA648" s="174"/>
      <c r="AB648" s="174"/>
      <c r="AC648" s="174"/>
      <c r="AD648" s="174"/>
      <c r="AG648">
        <f t="shared" si="61"/>
        <v>27</v>
      </c>
      <c r="AH648">
        <f t="shared" si="62"/>
        <v>0</v>
      </c>
      <c r="AI648"/>
      <c r="AJ648"/>
      <c r="AK648"/>
      <c r="AL648" s="126">
        <f t="shared" si="63"/>
        <v>0</v>
      </c>
      <c r="AM648" s="127">
        <f t="shared" si="64"/>
        <v>0</v>
      </c>
      <c r="AN648" s="127">
        <f t="shared" si="65"/>
        <v>0</v>
      </c>
      <c r="AO648" s="128">
        <f t="shared" si="66"/>
        <v>0</v>
      </c>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c r="BY648"/>
      <c r="BZ648"/>
      <c r="CA648"/>
      <c r="CB648"/>
      <c r="CC648"/>
      <c r="CD648"/>
      <c r="CE648"/>
      <c r="CF648"/>
      <c r="CG648"/>
      <c r="CH648"/>
      <c r="CI648"/>
      <c r="CJ648"/>
      <c r="CK648"/>
      <c r="CL648"/>
    </row>
    <row r="649" spans="1:90" ht="15" customHeight="1" thickBot="1">
      <c r="A649" s="93"/>
      <c r="B649" s="24"/>
      <c r="C649" s="96" t="s">
        <v>128</v>
      </c>
      <c r="D649" s="274" t="str">
        <f t="shared" si="60"/>
        <v/>
      </c>
      <c r="E649" s="274"/>
      <c r="F649" s="274"/>
      <c r="G649" s="274"/>
      <c r="H649" s="274"/>
      <c r="I649" s="174"/>
      <c r="J649" s="174"/>
      <c r="K649" s="174"/>
      <c r="L649" s="174"/>
      <c r="M649" s="174"/>
      <c r="N649" s="174"/>
      <c r="O649" s="174"/>
      <c r="P649" s="174"/>
      <c r="Q649" s="174"/>
      <c r="R649" s="174"/>
      <c r="S649" s="174"/>
      <c r="T649" s="174"/>
      <c r="U649" s="174"/>
      <c r="V649" s="174"/>
      <c r="W649" s="174"/>
      <c r="X649" s="174"/>
      <c r="Y649" s="174"/>
      <c r="Z649" s="174"/>
      <c r="AA649" s="174"/>
      <c r="AB649" s="174"/>
      <c r="AC649" s="174"/>
      <c r="AD649" s="174"/>
      <c r="AG649">
        <f t="shared" si="61"/>
        <v>27</v>
      </c>
      <c r="AH649">
        <f t="shared" si="62"/>
        <v>0</v>
      </c>
      <c r="AI649"/>
      <c r="AJ649"/>
      <c r="AK649"/>
      <c r="AL649" s="126">
        <f t="shared" si="63"/>
        <v>0</v>
      </c>
      <c r="AM649" s="127">
        <f t="shared" si="64"/>
        <v>0</v>
      </c>
      <c r="AN649" s="127">
        <f t="shared" si="65"/>
        <v>0</v>
      </c>
      <c r="AO649" s="128">
        <f t="shared" si="66"/>
        <v>0</v>
      </c>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c r="BY649"/>
      <c r="BZ649"/>
      <c r="CA649"/>
      <c r="CB649"/>
      <c r="CC649"/>
      <c r="CD649"/>
      <c r="CE649"/>
      <c r="CF649"/>
      <c r="CG649"/>
      <c r="CH649"/>
      <c r="CI649"/>
      <c r="CJ649"/>
      <c r="CK649"/>
      <c r="CL649"/>
    </row>
    <row r="650" spans="1:90" ht="15" customHeight="1" thickBot="1">
      <c r="A650" s="93"/>
      <c r="B650" s="24"/>
      <c r="C650" s="96" t="s">
        <v>129</v>
      </c>
      <c r="D650" s="274" t="str">
        <f t="shared" si="60"/>
        <v/>
      </c>
      <c r="E650" s="274"/>
      <c r="F650" s="274"/>
      <c r="G650" s="274"/>
      <c r="H650" s="274"/>
      <c r="I650" s="174"/>
      <c r="J650" s="174"/>
      <c r="K650" s="174"/>
      <c r="L650" s="174"/>
      <c r="M650" s="174"/>
      <c r="N650" s="174"/>
      <c r="O650" s="174"/>
      <c r="P650" s="174"/>
      <c r="Q650" s="174"/>
      <c r="R650" s="174"/>
      <c r="S650" s="174"/>
      <c r="T650" s="174"/>
      <c r="U650" s="174"/>
      <c r="V650" s="174"/>
      <c r="W650" s="174"/>
      <c r="X650" s="174"/>
      <c r="Y650" s="174"/>
      <c r="Z650" s="174"/>
      <c r="AA650" s="174"/>
      <c r="AB650" s="174"/>
      <c r="AC650" s="174"/>
      <c r="AD650" s="174"/>
      <c r="AG650">
        <f t="shared" si="61"/>
        <v>27</v>
      </c>
      <c r="AH650">
        <f t="shared" si="62"/>
        <v>0</v>
      </c>
      <c r="AI650"/>
      <c r="AJ650"/>
      <c r="AK650"/>
      <c r="AL650" s="126">
        <f t="shared" si="63"/>
        <v>0</v>
      </c>
      <c r="AM650" s="127">
        <f t="shared" si="64"/>
        <v>0</v>
      </c>
      <c r="AN650" s="127">
        <f t="shared" si="65"/>
        <v>0</v>
      </c>
      <c r="AO650" s="128">
        <f t="shared" si="66"/>
        <v>0</v>
      </c>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c r="BY650"/>
      <c r="BZ650"/>
      <c r="CA650"/>
      <c r="CB650"/>
      <c r="CC650"/>
      <c r="CD650"/>
      <c r="CE650"/>
      <c r="CF650"/>
      <c r="CG650"/>
      <c r="CH650"/>
      <c r="CI650"/>
      <c r="CJ650"/>
      <c r="CK650"/>
      <c r="CL650"/>
    </row>
    <row r="651" spans="1:90" ht="15" customHeight="1" thickBot="1">
      <c r="A651" s="93"/>
      <c r="B651" s="24"/>
      <c r="C651" s="96" t="s">
        <v>130</v>
      </c>
      <c r="D651" s="274" t="str">
        <f t="shared" si="60"/>
        <v/>
      </c>
      <c r="E651" s="274"/>
      <c r="F651" s="274"/>
      <c r="G651" s="274"/>
      <c r="H651" s="274"/>
      <c r="I651" s="174"/>
      <c r="J651" s="174"/>
      <c r="K651" s="174"/>
      <c r="L651" s="174"/>
      <c r="M651" s="174"/>
      <c r="N651" s="174"/>
      <c r="O651" s="174"/>
      <c r="P651" s="174"/>
      <c r="Q651" s="174"/>
      <c r="R651" s="174"/>
      <c r="S651" s="174"/>
      <c r="T651" s="174"/>
      <c r="U651" s="174"/>
      <c r="V651" s="174"/>
      <c r="W651" s="174"/>
      <c r="X651" s="174"/>
      <c r="Y651" s="174"/>
      <c r="Z651" s="174"/>
      <c r="AA651" s="174"/>
      <c r="AB651" s="174"/>
      <c r="AC651" s="174"/>
      <c r="AD651" s="174"/>
      <c r="AG651">
        <f t="shared" si="61"/>
        <v>27</v>
      </c>
      <c r="AH651">
        <f t="shared" si="62"/>
        <v>0</v>
      </c>
      <c r="AI651"/>
      <c r="AJ651"/>
      <c r="AK651"/>
      <c r="AL651" s="126">
        <f t="shared" si="63"/>
        <v>0</v>
      </c>
      <c r="AM651" s="127">
        <f t="shared" si="64"/>
        <v>0</v>
      </c>
      <c r="AN651" s="127">
        <f t="shared" si="65"/>
        <v>0</v>
      </c>
      <c r="AO651" s="128">
        <f t="shared" si="66"/>
        <v>0</v>
      </c>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c r="BY651"/>
      <c r="BZ651"/>
      <c r="CA651"/>
      <c r="CB651"/>
      <c r="CC651"/>
      <c r="CD651"/>
      <c r="CE651"/>
      <c r="CF651"/>
      <c r="CG651"/>
      <c r="CH651"/>
      <c r="CI651"/>
      <c r="CJ651"/>
      <c r="CK651"/>
      <c r="CL651"/>
    </row>
    <row r="652" spans="1:90" ht="15" customHeight="1" thickBot="1">
      <c r="A652" s="93"/>
      <c r="B652" s="24"/>
      <c r="C652" s="96" t="s">
        <v>131</v>
      </c>
      <c r="D652" s="274" t="str">
        <f t="shared" si="60"/>
        <v/>
      </c>
      <c r="E652" s="274"/>
      <c r="F652" s="274"/>
      <c r="G652" s="274"/>
      <c r="H652" s="274"/>
      <c r="I652" s="174"/>
      <c r="J652" s="174"/>
      <c r="K652" s="174"/>
      <c r="L652" s="174"/>
      <c r="M652" s="174"/>
      <c r="N652" s="174"/>
      <c r="O652" s="174"/>
      <c r="P652" s="174"/>
      <c r="Q652" s="174"/>
      <c r="R652" s="174"/>
      <c r="S652" s="174"/>
      <c r="T652" s="174"/>
      <c r="U652" s="174"/>
      <c r="V652" s="174"/>
      <c r="W652" s="174"/>
      <c r="X652" s="174"/>
      <c r="Y652" s="174"/>
      <c r="Z652" s="174"/>
      <c r="AA652" s="174"/>
      <c r="AB652" s="174"/>
      <c r="AC652" s="174"/>
      <c r="AD652" s="174"/>
      <c r="AG652">
        <f t="shared" si="61"/>
        <v>27</v>
      </c>
      <c r="AH652">
        <f t="shared" si="62"/>
        <v>0</v>
      </c>
      <c r="AI652"/>
      <c r="AJ652"/>
      <c r="AK652"/>
      <c r="AL652" s="126">
        <f t="shared" si="63"/>
        <v>0</v>
      </c>
      <c r="AM652" s="127">
        <f t="shared" si="64"/>
        <v>0</v>
      </c>
      <c r="AN652" s="127">
        <f t="shared" si="65"/>
        <v>0</v>
      </c>
      <c r="AO652" s="128">
        <f t="shared" si="66"/>
        <v>0</v>
      </c>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c r="BY652"/>
      <c r="BZ652"/>
      <c r="CA652"/>
      <c r="CB652"/>
      <c r="CC652"/>
      <c r="CD652"/>
      <c r="CE652"/>
      <c r="CF652"/>
      <c r="CG652"/>
      <c r="CH652"/>
      <c r="CI652"/>
      <c r="CJ652"/>
      <c r="CK652"/>
      <c r="CL652"/>
    </row>
    <row r="653" spans="1:90" ht="15" customHeight="1" thickBot="1">
      <c r="A653" s="93"/>
      <c r="B653" s="24"/>
      <c r="C653" s="96" t="s">
        <v>132</v>
      </c>
      <c r="D653" s="274" t="str">
        <f t="shared" si="60"/>
        <v/>
      </c>
      <c r="E653" s="274"/>
      <c r="F653" s="274"/>
      <c r="G653" s="274"/>
      <c r="H653" s="274"/>
      <c r="I653" s="174"/>
      <c r="J653" s="174"/>
      <c r="K653" s="174"/>
      <c r="L653" s="174"/>
      <c r="M653" s="174"/>
      <c r="N653" s="174"/>
      <c r="O653" s="174"/>
      <c r="P653" s="174"/>
      <c r="Q653" s="174"/>
      <c r="R653" s="174"/>
      <c r="S653" s="174"/>
      <c r="T653" s="174"/>
      <c r="U653" s="174"/>
      <c r="V653" s="174"/>
      <c r="W653" s="174"/>
      <c r="X653" s="174"/>
      <c r="Y653" s="174"/>
      <c r="Z653" s="174"/>
      <c r="AA653" s="174"/>
      <c r="AB653" s="174"/>
      <c r="AC653" s="174"/>
      <c r="AD653" s="174"/>
      <c r="AG653">
        <f t="shared" si="61"/>
        <v>27</v>
      </c>
      <c r="AH653">
        <f t="shared" si="62"/>
        <v>0</v>
      </c>
      <c r="AI653"/>
      <c r="AJ653"/>
      <c r="AK653"/>
      <c r="AL653" s="126">
        <f t="shared" si="63"/>
        <v>0</v>
      </c>
      <c r="AM653" s="127">
        <f t="shared" si="64"/>
        <v>0</v>
      </c>
      <c r="AN653" s="127">
        <f t="shared" si="65"/>
        <v>0</v>
      </c>
      <c r="AO653" s="128">
        <f t="shared" si="66"/>
        <v>0</v>
      </c>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c r="BY653"/>
      <c r="BZ653"/>
      <c r="CA653"/>
      <c r="CB653"/>
      <c r="CC653"/>
      <c r="CD653"/>
      <c r="CE653"/>
      <c r="CF653"/>
      <c r="CG653"/>
      <c r="CH653"/>
      <c r="CI653"/>
      <c r="CJ653"/>
      <c r="CK653"/>
      <c r="CL653"/>
    </row>
    <row r="654" spans="1:90" ht="15" customHeight="1" thickBot="1">
      <c r="A654" s="93"/>
      <c r="B654" s="24"/>
      <c r="C654" s="96" t="s">
        <v>133</v>
      </c>
      <c r="D654" s="274" t="str">
        <f t="shared" si="60"/>
        <v/>
      </c>
      <c r="E654" s="274"/>
      <c r="F654" s="274"/>
      <c r="G654" s="274"/>
      <c r="H654" s="274"/>
      <c r="I654" s="174"/>
      <c r="J654" s="174"/>
      <c r="K654" s="174"/>
      <c r="L654" s="174"/>
      <c r="M654" s="174"/>
      <c r="N654" s="174"/>
      <c r="O654" s="174"/>
      <c r="P654" s="174"/>
      <c r="Q654" s="174"/>
      <c r="R654" s="174"/>
      <c r="S654" s="174"/>
      <c r="T654" s="174"/>
      <c r="U654" s="174"/>
      <c r="V654" s="174"/>
      <c r="W654" s="174"/>
      <c r="X654" s="174"/>
      <c r="Y654" s="174"/>
      <c r="Z654" s="174"/>
      <c r="AA654" s="174"/>
      <c r="AB654" s="174"/>
      <c r="AC654" s="174"/>
      <c r="AD654" s="174"/>
      <c r="AG654">
        <f t="shared" si="61"/>
        <v>27</v>
      </c>
      <c r="AH654">
        <f t="shared" si="62"/>
        <v>0</v>
      </c>
      <c r="AI654"/>
      <c r="AJ654"/>
      <c r="AK654"/>
      <c r="AL654" s="126">
        <f t="shared" si="63"/>
        <v>0</v>
      </c>
      <c r="AM654" s="127">
        <f t="shared" si="64"/>
        <v>0</v>
      </c>
      <c r="AN654" s="127">
        <f t="shared" si="65"/>
        <v>0</v>
      </c>
      <c r="AO654" s="128">
        <f t="shared" si="66"/>
        <v>0</v>
      </c>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c r="BY654"/>
      <c r="BZ654"/>
      <c r="CA654"/>
      <c r="CB654"/>
      <c r="CC654"/>
      <c r="CD654"/>
      <c r="CE654"/>
      <c r="CF654"/>
      <c r="CG654"/>
      <c r="CH654"/>
      <c r="CI654"/>
      <c r="CJ654"/>
      <c r="CK654"/>
      <c r="CL654"/>
    </row>
    <row r="655" spans="1:90" ht="15" customHeight="1" thickBot="1">
      <c r="A655" s="93"/>
      <c r="B655" s="24"/>
      <c r="C655" s="96" t="s">
        <v>134</v>
      </c>
      <c r="D655" s="274" t="str">
        <f t="shared" si="60"/>
        <v/>
      </c>
      <c r="E655" s="274"/>
      <c r="F655" s="274"/>
      <c r="G655" s="274"/>
      <c r="H655" s="274"/>
      <c r="I655" s="174"/>
      <c r="J655" s="174"/>
      <c r="K655" s="174"/>
      <c r="L655" s="174"/>
      <c r="M655" s="174"/>
      <c r="N655" s="174"/>
      <c r="O655" s="174"/>
      <c r="P655" s="174"/>
      <c r="Q655" s="174"/>
      <c r="R655" s="174"/>
      <c r="S655" s="174"/>
      <c r="T655" s="174"/>
      <c r="U655" s="174"/>
      <c r="V655" s="174"/>
      <c r="W655" s="174"/>
      <c r="X655" s="174"/>
      <c r="Y655" s="174"/>
      <c r="Z655" s="174"/>
      <c r="AA655" s="174"/>
      <c r="AB655" s="174"/>
      <c r="AC655" s="174"/>
      <c r="AD655" s="174"/>
      <c r="AG655">
        <f t="shared" si="61"/>
        <v>27</v>
      </c>
      <c r="AH655">
        <f t="shared" si="62"/>
        <v>0</v>
      </c>
      <c r="AI655"/>
      <c r="AJ655"/>
      <c r="AK655"/>
      <c r="AL655" s="126">
        <f t="shared" si="63"/>
        <v>0</v>
      </c>
      <c r="AM655" s="127">
        <f t="shared" si="64"/>
        <v>0</v>
      </c>
      <c r="AN655" s="127">
        <f t="shared" si="65"/>
        <v>0</v>
      </c>
      <c r="AO655" s="128">
        <f t="shared" si="66"/>
        <v>0</v>
      </c>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c r="BY655"/>
      <c r="BZ655"/>
      <c r="CA655"/>
      <c r="CB655"/>
      <c r="CC655"/>
      <c r="CD655"/>
      <c r="CE655"/>
      <c r="CF655"/>
      <c r="CG655"/>
      <c r="CH655"/>
      <c r="CI655"/>
      <c r="CJ655"/>
      <c r="CK655"/>
      <c r="CL655"/>
    </row>
    <row r="656" spans="1:90" ht="15" customHeight="1" thickBot="1">
      <c r="A656" s="93"/>
      <c r="B656" s="24"/>
      <c r="C656" s="96" t="s">
        <v>135</v>
      </c>
      <c r="D656" s="274" t="str">
        <f t="shared" si="60"/>
        <v/>
      </c>
      <c r="E656" s="274"/>
      <c r="F656" s="274"/>
      <c r="G656" s="274"/>
      <c r="H656" s="274"/>
      <c r="I656" s="174"/>
      <c r="J656" s="174"/>
      <c r="K656" s="174"/>
      <c r="L656" s="174"/>
      <c r="M656" s="174"/>
      <c r="N656" s="174"/>
      <c r="O656" s="174"/>
      <c r="P656" s="174"/>
      <c r="Q656" s="174"/>
      <c r="R656" s="174"/>
      <c r="S656" s="174"/>
      <c r="T656" s="174"/>
      <c r="U656" s="174"/>
      <c r="V656" s="174"/>
      <c r="W656" s="174"/>
      <c r="X656" s="174"/>
      <c r="Y656" s="174"/>
      <c r="Z656" s="174"/>
      <c r="AA656" s="174"/>
      <c r="AB656" s="174"/>
      <c r="AC656" s="174"/>
      <c r="AD656" s="174"/>
      <c r="AG656">
        <f t="shared" si="61"/>
        <v>27</v>
      </c>
      <c r="AH656">
        <f t="shared" si="62"/>
        <v>0</v>
      </c>
      <c r="AI656"/>
      <c r="AJ656"/>
      <c r="AK656"/>
      <c r="AL656" s="126">
        <f t="shared" si="63"/>
        <v>0</v>
      </c>
      <c r="AM656" s="127">
        <f t="shared" si="64"/>
        <v>0</v>
      </c>
      <c r="AN656" s="127">
        <f t="shared" si="65"/>
        <v>0</v>
      </c>
      <c r="AO656" s="128">
        <f t="shared" si="66"/>
        <v>0</v>
      </c>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c r="BY656"/>
      <c r="BZ656"/>
      <c r="CA656"/>
      <c r="CB656"/>
      <c r="CC656"/>
      <c r="CD656"/>
      <c r="CE656"/>
      <c r="CF656"/>
      <c r="CG656"/>
      <c r="CH656"/>
      <c r="CI656"/>
      <c r="CJ656"/>
      <c r="CK656"/>
      <c r="CL656"/>
    </row>
    <row r="657" spans="1:90" ht="15" customHeight="1" thickBot="1">
      <c r="A657" s="93"/>
      <c r="B657" s="24"/>
      <c r="C657" s="96" t="s">
        <v>136</v>
      </c>
      <c r="D657" s="274" t="str">
        <f t="shared" ref="D657:D720" si="67">+IF(D131="","",D131)</f>
        <v/>
      </c>
      <c r="E657" s="274"/>
      <c r="F657" s="274"/>
      <c r="G657" s="274"/>
      <c r="H657" s="274"/>
      <c r="I657" s="174"/>
      <c r="J657" s="174"/>
      <c r="K657" s="174"/>
      <c r="L657" s="174"/>
      <c r="M657" s="174"/>
      <c r="N657" s="174"/>
      <c r="O657" s="174"/>
      <c r="P657" s="174"/>
      <c r="Q657" s="174"/>
      <c r="R657" s="174"/>
      <c r="S657" s="174"/>
      <c r="T657" s="174"/>
      <c r="U657" s="174"/>
      <c r="V657" s="174"/>
      <c r="W657" s="174"/>
      <c r="X657" s="174"/>
      <c r="Y657" s="174"/>
      <c r="Z657" s="174"/>
      <c r="AA657" s="174"/>
      <c r="AB657" s="174"/>
      <c r="AC657" s="174"/>
      <c r="AD657" s="174"/>
      <c r="AG657">
        <f t="shared" ref="AG657:AG720" si="68">+COUNTBLANK(D657:AD657)</f>
        <v>27</v>
      </c>
      <c r="AH657">
        <f t="shared" ref="AH657:AH720" si="69">+IF($AG$586=$AH$586,0,IF(OR(AND(S131=1,I657="",AG657=21),AND(S131="",M131="NA",I657="X",AG657=25),AND(S131=1,I657="x",AG657=25),AND(OR(S131=2,S131=9),AG657=26),AND(S131=1,I657="",AG657=21),AND(S131="",M131="NA",I657="",AG657=21),AND(D657="",AG657=27)),0,1))</f>
        <v>0</v>
      </c>
      <c r="AI657"/>
      <c r="AJ657"/>
      <c r="AK657"/>
      <c r="AL657" s="126">
        <f t="shared" ref="AL657:AL720" si="70">K657</f>
        <v>0</v>
      </c>
      <c r="AM657" s="127">
        <f t="shared" ref="AM657:AM720" si="71">COUNTIF(O657:AD657,"NS")</f>
        <v>0</v>
      </c>
      <c r="AN657" s="127">
        <f t="shared" ref="AN657:AN720" si="72">+SUM(O657:AD657)</f>
        <v>0</v>
      </c>
      <c r="AO657" s="128">
        <f t="shared" ref="AO657:AO720" si="73">IF($AG$586=$AH$586, 0, IF(OR(AND(AL657=0, AM657&gt;0), AND(AL657="NS", AN657&gt;0), AND(AL657="NS", AN657=0, AM657=0)), 1, IF(OR(AND(AM657&gt;=2, AN657&lt;AL657), AND(AL657="NS", AN657=0, AM657&gt;0), AL657=AN657, AND(AL657="NA", COUNTIF(O657:AD657, "NA")=COUNTA(O657:AD657))), 0, 1)))</f>
        <v>0</v>
      </c>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c r="BY657"/>
      <c r="BZ657"/>
      <c r="CA657"/>
      <c r="CB657"/>
      <c r="CC657"/>
      <c r="CD657"/>
      <c r="CE657"/>
      <c r="CF657"/>
      <c r="CG657"/>
      <c r="CH657"/>
      <c r="CI657"/>
      <c r="CJ657"/>
      <c r="CK657"/>
      <c r="CL657"/>
    </row>
    <row r="658" spans="1:90" ht="15" customHeight="1" thickBot="1">
      <c r="A658" s="93"/>
      <c r="B658" s="24"/>
      <c r="C658" s="96" t="s">
        <v>137</v>
      </c>
      <c r="D658" s="274" t="str">
        <f t="shared" si="67"/>
        <v/>
      </c>
      <c r="E658" s="274"/>
      <c r="F658" s="274"/>
      <c r="G658" s="274"/>
      <c r="H658" s="274"/>
      <c r="I658" s="174"/>
      <c r="J658" s="174"/>
      <c r="K658" s="174"/>
      <c r="L658" s="174"/>
      <c r="M658" s="174"/>
      <c r="N658" s="174"/>
      <c r="O658" s="174"/>
      <c r="P658" s="174"/>
      <c r="Q658" s="174"/>
      <c r="R658" s="174"/>
      <c r="S658" s="174"/>
      <c r="T658" s="174"/>
      <c r="U658" s="174"/>
      <c r="V658" s="174"/>
      <c r="W658" s="174"/>
      <c r="X658" s="174"/>
      <c r="Y658" s="174"/>
      <c r="Z658" s="174"/>
      <c r="AA658" s="174"/>
      <c r="AB658" s="174"/>
      <c r="AC658" s="174"/>
      <c r="AD658" s="174"/>
      <c r="AG658">
        <f t="shared" si="68"/>
        <v>27</v>
      </c>
      <c r="AH658">
        <f t="shared" si="69"/>
        <v>0</v>
      </c>
      <c r="AI658"/>
      <c r="AJ658"/>
      <c r="AK658"/>
      <c r="AL658" s="126">
        <f t="shared" si="70"/>
        <v>0</v>
      </c>
      <c r="AM658" s="127">
        <f t="shared" si="71"/>
        <v>0</v>
      </c>
      <c r="AN658" s="127">
        <f t="shared" si="72"/>
        <v>0</v>
      </c>
      <c r="AO658" s="128">
        <f t="shared" si="73"/>
        <v>0</v>
      </c>
      <c r="AP658"/>
      <c r="AQ658"/>
      <c r="AR658"/>
      <c r="AS658"/>
      <c r="AT658"/>
      <c r="AU658"/>
      <c r="AV658"/>
      <c r="AW658"/>
      <c r="AX658"/>
      <c r="AY658"/>
      <c r="AZ658"/>
      <c r="BA658"/>
      <c r="BB658"/>
      <c r="BC658"/>
      <c r="BD658"/>
      <c r="BE658"/>
      <c r="BF658"/>
      <c r="BG658"/>
      <c r="BH658"/>
      <c r="BI658"/>
      <c r="BJ658"/>
      <c r="BK658"/>
      <c r="BL658"/>
      <c r="BM658"/>
      <c r="BN658"/>
      <c r="BO658"/>
      <c r="BP658"/>
      <c r="BQ658"/>
      <c r="BR658"/>
      <c r="BS658"/>
      <c r="BT658"/>
      <c r="BU658"/>
      <c r="BV658"/>
      <c r="BW658"/>
      <c r="BX658"/>
      <c r="BY658"/>
      <c r="BZ658"/>
      <c r="CA658"/>
      <c r="CB658"/>
      <c r="CC658"/>
      <c r="CD658"/>
      <c r="CE658"/>
      <c r="CF658"/>
      <c r="CG658"/>
      <c r="CH658"/>
      <c r="CI658"/>
      <c r="CJ658"/>
      <c r="CK658"/>
      <c r="CL658"/>
    </row>
    <row r="659" spans="1:90" ht="15" customHeight="1" thickBot="1">
      <c r="A659" s="93"/>
      <c r="B659" s="24"/>
      <c r="C659" s="96" t="s">
        <v>138</v>
      </c>
      <c r="D659" s="274" t="str">
        <f t="shared" si="67"/>
        <v/>
      </c>
      <c r="E659" s="274"/>
      <c r="F659" s="274"/>
      <c r="G659" s="274"/>
      <c r="H659" s="274"/>
      <c r="I659" s="174"/>
      <c r="J659" s="174"/>
      <c r="K659" s="174"/>
      <c r="L659" s="174"/>
      <c r="M659" s="174"/>
      <c r="N659" s="174"/>
      <c r="O659" s="174"/>
      <c r="P659" s="174"/>
      <c r="Q659" s="174"/>
      <c r="R659" s="174"/>
      <c r="S659" s="174"/>
      <c r="T659" s="174"/>
      <c r="U659" s="174"/>
      <c r="V659" s="174"/>
      <c r="W659" s="174"/>
      <c r="X659" s="174"/>
      <c r="Y659" s="174"/>
      <c r="Z659" s="174"/>
      <c r="AA659" s="174"/>
      <c r="AB659" s="174"/>
      <c r="AC659" s="174"/>
      <c r="AD659" s="174"/>
      <c r="AG659">
        <f t="shared" si="68"/>
        <v>27</v>
      </c>
      <c r="AH659">
        <f t="shared" si="69"/>
        <v>0</v>
      </c>
      <c r="AI659"/>
      <c r="AJ659"/>
      <c r="AK659"/>
      <c r="AL659" s="126">
        <f t="shared" si="70"/>
        <v>0</v>
      </c>
      <c r="AM659" s="127">
        <f t="shared" si="71"/>
        <v>0</v>
      </c>
      <c r="AN659" s="127">
        <f t="shared" si="72"/>
        <v>0</v>
      </c>
      <c r="AO659" s="128">
        <f t="shared" si="73"/>
        <v>0</v>
      </c>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c r="BY659"/>
      <c r="BZ659"/>
      <c r="CA659"/>
      <c r="CB659"/>
      <c r="CC659"/>
      <c r="CD659"/>
      <c r="CE659"/>
      <c r="CF659"/>
      <c r="CG659"/>
      <c r="CH659"/>
      <c r="CI659"/>
      <c r="CJ659"/>
      <c r="CK659"/>
      <c r="CL659"/>
    </row>
    <row r="660" spans="1:90" ht="15" customHeight="1" thickBot="1">
      <c r="A660" s="93"/>
      <c r="B660" s="24"/>
      <c r="C660" s="96" t="s">
        <v>139</v>
      </c>
      <c r="D660" s="274" t="str">
        <f t="shared" si="67"/>
        <v/>
      </c>
      <c r="E660" s="274"/>
      <c r="F660" s="274"/>
      <c r="G660" s="274"/>
      <c r="H660" s="274"/>
      <c r="I660" s="174"/>
      <c r="J660" s="174"/>
      <c r="K660" s="174"/>
      <c r="L660" s="174"/>
      <c r="M660" s="174"/>
      <c r="N660" s="174"/>
      <c r="O660" s="174"/>
      <c r="P660" s="174"/>
      <c r="Q660" s="174"/>
      <c r="R660" s="174"/>
      <c r="S660" s="174"/>
      <c r="T660" s="174"/>
      <c r="U660" s="174"/>
      <c r="V660" s="174"/>
      <c r="W660" s="174"/>
      <c r="X660" s="174"/>
      <c r="Y660" s="174"/>
      <c r="Z660" s="174"/>
      <c r="AA660" s="174"/>
      <c r="AB660" s="174"/>
      <c r="AC660" s="174"/>
      <c r="AD660" s="174"/>
      <c r="AG660">
        <f t="shared" si="68"/>
        <v>27</v>
      </c>
      <c r="AH660">
        <f t="shared" si="69"/>
        <v>0</v>
      </c>
      <c r="AI660"/>
      <c r="AJ660"/>
      <c r="AK660"/>
      <c r="AL660" s="126">
        <f t="shared" si="70"/>
        <v>0</v>
      </c>
      <c r="AM660" s="127">
        <f t="shared" si="71"/>
        <v>0</v>
      </c>
      <c r="AN660" s="127">
        <f t="shared" si="72"/>
        <v>0</v>
      </c>
      <c r="AO660" s="128">
        <f t="shared" si="73"/>
        <v>0</v>
      </c>
      <c r="AP660"/>
      <c r="AQ660"/>
      <c r="AR660"/>
      <c r="AS660"/>
      <c r="AT660"/>
      <c r="AU660"/>
      <c r="AV660"/>
      <c r="AW660"/>
      <c r="AX660"/>
      <c r="AY660"/>
      <c r="AZ660"/>
      <c r="BA660"/>
      <c r="BB660"/>
      <c r="BC660"/>
      <c r="BD660"/>
      <c r="BE660"/>
      <c r="BF660"/>
      <c r="BG660"/>
      <c r="BH660"/>
      <c r="BI660"/>
      <c r="BJ660"/>
      <c r="BK660"/>
      <c r="BL660"/>
      <c r="BM660"/>
      <c r="BN660"/>
      <c r="BO660"/>
      <c r="BP660"/>
      <c r="BQ660"/>
      <c r="BR660"/>
      <c r="BS660"/>
      <c r="BT660"/>
      <c r="BU660"/>
      <c r="BV660"/>
      <c r="BW660"/>
      <c r="BX660"/>
      <c r="BY660"/>
      <c r="BZ660"/>
      <c r="CA660"/>
      <c r="CB660"/>
      <c r="CC660"/>
      <c r="CD660"/>
      <c r="CE660"/>
      <c r="CF660"/>
      <c r="CG660"/>
      <c r="CH660"/>
      <c r="CI660"/>
      <c r="CJ660"/>
      <c r="CK660"/>
      <c r="CL660"/>
    </row>
    <row r="661" spans="1:90" ht="15" customHeight="1" thickBot="1">
      <c r="A661" s="93"/>
      <c r="B661" s="24"/>
      <c r="C661" s="96" t="s">
        <v>140</v>
      </c>
      <c r="D661" s="274" t="str">
        <f t="shared" si="67"/>
        <v/>
      </c>
      <c r="E661" s="274"/>
      <c r="F661" s="274"/>
      <c r="G661" s="274"/>
      <c r="H661" s="274"/>
      <c r="I661" s="174"/>
      <c r="J661" s="174"/>
      <c r="K661" s="174"/>
      <c r="L661" s="174"/>
      <c r="M661" s="174"/>
      <c r="N661" s="174"/>
      <c r="O661" s="174"/>
      <c r="P661" s="174"/>
      <c r="Q661" s="174"/>
      <c r="R661" s="174"/>
      <c r="S661" s="174"/>
      <c r="T661" s="174"/>
      <c r="U661" s="174"/>
      <c r="V661" s="174"/>
      <c r="W661" s="174"/>
      <c r="X661" s="174"/>
      <c r="Y661" s="174"/>
      <c r="Z661" s="174"/>
      <c r="AA661" s="174"/>
      <c r="AB661" s="174"/>
      <c r="AC661" s="174"/>
      <c r="AD661" s="174"/>
      <c r="AG661">
        <f t="shared" si="68"/>
        <v>27</v>
      </c>
      <c r="AH661">
        <f t="shared" si="69"/>
        <v>0</v>
      </c>
      <c r="AI661"/>
      <c r="AJ661"/>
      <c r="AK661"/>
      <c r="AL661" s="126">
        <f t="shared" si="70"/>
        <v>0</v>
      </c>
      <c r="AM661" s="127">
        <f t="shared" si="71"/>
        <v>0</v>
      </c>
      <c r="AN661" s="127">
        <f t="shared" si="72"/>
        <v>0</v>
      </c>
      <c r="AO661" s="128">
        <f t="shared" si="73"/>
        <v>0</v>
      </c>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c r="BY661"/>
      <c r="BZ661"/>
      <c r="CA661"/>
      <c r="CB661"/>
      <c r="CC661"/>
      <c r="CD661"/>
      <c r="CE661"/>
      <c r="CF661"/>
      <c r="CG661"/>
      <c r="CH661"/>
      <c r="CI661"/>
      <c r="CJ661"/>
      <c r="CK661"/>
      <c r="CL661"/>
    </row>
    <row r="662" spans="1:90" ht="15" customHeight="1" thickBot="1">
      <c r="A662" s="93"/>
      <c r="B662" s="24"/>
      <c r="C662" s="96" t="s">
        <v>141</v>
      </c>
      <c r="D662" s="274" t="str">
        <f t="shared" si="67"/>
        <v/>
      </c>
      <c r="E662" s="274"/>
      <c r="F662" s="274"/>
      <c r="G662" s="274"/>
      <c r="H662" s="274"/>
      <c r="I662" s="174"/>
      <c r="J662" s="174"/>
      <c r="K662" s="174"/>
      <c r="L662" s="174"/>
      <c r="M662" s="174"/>
      <c r="N662" s="174"/>
      <c r="O662" s="174"/>
      <c r="P662" s="174"/>
      <c r="Q662" s="174"/>
      <c r="R662" s="174"/>
      <c r="S662" s="174"/>
      <c r="T662" s="174"/>
      <c r="U662" s="174"/>
      <c r="V662" s="174"/>
      <c r="W662" s="174"/>
      <c r="X662" s="174"/>
      <c r="Y662" s="174"/>
      <c r="Z662" s="174"/>
      <c r="AA662" s="174"/>
      <c r="AB662" s="174"/>
      <c r="AC662" s="174"/>
      <c r="AD662" s="174"/>
      <c r="AG662">
        <f t="shared" si="68"/>
        <v>27</v>
      </c>
      <c r="AH662">
        <f t="shared" si="69"/>
        <v>0</v>
      </c>
      <c r="AI662"/>
      <c r="AJ662"/>
      <c r="AK662"/>
      <c r="AL662" s="126">
        <f t="shared" si="70"/>
        <v>0</v>
      </c>
      <c r="AM662" s="127">
        <f t="shared" si="71"/>
        <v>0</v>
      </c>
      <c r="AN662" s="127">
        <f t="shared" si="72"/>
        <v>0</v>
      </c>
      <c r="AO662" s="128">
        <f t="shared" si="73"/>
        <v>0</v>
      </c>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c r="BY662"/>
      <c r="BZ662"/>
      <c r="CA662"/>
      <c r="CB662"/>
      <c r="CC662"/>
      <c r="CD662"/>
      <c r="CE662"/>
      <c r="CF662"/>
      <c r="CG662"/>
      <c r="CH662"/>
      <c r="CI662"/>
      <c r="CJ662"/>
      <c r="CK662"/>
      <c r="CL662"/>
    </row>
    <row r="663" spans="1:90" ht="15" customHeight="1" thickBot="1">
      <c r="A663" s="93"/>
      <c r="B663" s="24"/>
      <c r="C663" s="96" t="s">
        <v>142</v>
      </c>
      <c r="D663" s="274" t="str">
        <f t="shared" si="67"/>
        <v/>
      </c>
      <c r="E663" s="274"/>
      <c r="F663" s="274"/>
      <c r="G663" s="274"/>
      <c r="H663" s="274"/>
      <c r="I663" s="174"/>
      <c r="J663" s="174"/>
      <c r="K663" s="174"/>
      <c r="L663" s="174"/>
      <c r="M663" s="174"/>
      <c r="N663" s="174"/>
      <c r="O663" s="174"/>
      <c r="P663" s="174"/>
      <c r="Q663" s="174"/>
      <c r="R663" s="174"/>
      <c r="S663" s="174"/>
      <c r="T663" s="174"/>
      <c r="U663" s="174"/>
      <c r="V663" s="174"/>
      <c r="W663" s="174"/>
      <c r="X663" s="174"/>
      <c r="Y663" s="174"/>
      <c r="Z663" s="174"/>
      <c r="AA663" s="174"/>
      <c r="AB663" s="174"/>
      <c r="AC663" s="174"/>
      <c r="AD663" s="174"/>
      <c r="AG663">
        <f t="shared" si="68"/>
        <v>27</v>
      </c>
      <c r="AH663">
        <f t="shared" si="69"/>
        <v>0</v>
      </c>
      <c r="AI663"/>
      <c r="AJ663"/>
      <c r="AK663"/>
      <c r="AL663" s="126">
        <f t="shared" si="70"/>
        <v>0</v>
      </c>
      <c r="AM663" s="127">
        <f t="shared" si="71"/>
        <v>0</v>
      </c>
      <c r="AN663" s="127">
        <f t="shared" si="72"/>
        <v>0</v>
      </c>
      <c r="AO663" s="128">
        <f t="shared" si="73"/>
        <v>0</v>
      </c>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c r="BY663"/>
      <c r="BZ663"/>
      <c r="CA663"/>
      <c r="CB663"/>
      <c r="CC663"/>
      <c r="CD663"/>
      <c r="CE663"/>
      <c r="CF663"/>
      <c r="CG663"/>
      <c r="CH663"/>
      <c r="CI663"/>
      <c r="CJ663"/>
      <c r="CK663"/>
      <c r="CL663"/>
    </row>
    <row r="664" spans="1:90" ht="15" customHeight="1" thickBot="1">
      <c r="A664" s="93"/>
      <c r="B664" s="24"/>
      <c r="C664" s="96" t="s">
        <v>143</v>
      </c>
      <c r="D664" s="274" t="str">
        <f t="shared" si="67"/>
        <v/>
      </c>
      <c r="E664" s="274"/>
      <c r="F664" s="274"/>
      <c r="G664" s="274"/>
      <c r="H664" s="274"/>
      <c r="I664" s="174"/>
      <c r="J664" s="174"/>
      <c r="K664" s="174"/>
      <c r="L664" s="174"/>
      <c r="M664" s="174"/>
      <c r="N664" s="174"/>
      <c r="O664" s="174"/>
      <c r="P664" s="174"/>
      <c r="Q664" s="174"/>
      <c r="R664" s="174"/>
      <c r="S664" s="174"/>
      <c r="T664" s="174"/>
      <c r="U664" s="174"/>
      <c r="V664" s="174"/>
      <c r="W664" s="174"/>
      <c r="X664" s="174"/>
      <c r="Y664" s="174"/>
      <c r="Z664" s="174"/>
      <c r="AA664" s="174"/>
      <c r="AB664" s="174"/>
      <c r="AC664" s="174"/>
      <c r="AD664" s="174"/>
      <c r="AG664">
        <f t="shared" si="68"/>
        <v>27</v>
      </c>
      <c r="AH664">
        <f t="shared" si="69"/>
        <v>0</v>
      </c>
      <c r="AI664"/>
      <c r="AJ664"/>
      <c r="AK664"/>
      <c r="AL664" s="126">
        <f t="shared" si="70"/>
        <v>0</v>
      </c>
      <c r="AM664" s="127">
        <f t="shared" si="71"/>
        <v>0</v>
      </c>
      <c r="AN664" s="127">
        <f t="shared" si="72"/>
        <v>0</v>
      </c>
      <c r="AO664" s="128">
        <f t="shared" si="73"/>
        <v>0</v>
      </c>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c r="BY664"/>
      <c r="BZ664"/>
      <c r="CA664"/>
      <c r="CB664"/>
      <c r="CC664"/>
      <c r="CD664"/>
      <c r="CE664"/>
      <c r="CF664"/>
      <c r="CG664"/>
      <c r="CH664"/>
      <c r="CI664"/>
      <c r="CJ664"/>
      <c r="CK664"/>
      <c r="CL664"/>
    </row>
    <row r="665" spans="1:90" ht="15" customHeight="1" thickBot="1">
      <c r="A665" s="93"/>
      <c r="B665" s="24"/>
      <c r="C665" s="96" t="s">
        <v>144</v>
      </c>
      <c r="D665" s="274" t="str">
        <f t="shared" si="67"/>
        <v/>
      </c>
      <c r="E665" s="274"/>
      <c r="F665" s="274"/>
      <c r="G665" s="274"/>
      <c r="H665" s="274"/>
      <c r="I665" s="174"/>
      <c r="J665" s="174"/>
      <c r="K665" s="174"/>
      <c r="L665" s="174"/>
      <c r="M665" s="174"/>
      <c r="N665" s="174"/>
      <c r="O665" s="174"/>
      <c r="P665" s="174"/>
      <c r="Q665" s="174"/>
      <c r="R665" s="174"/>
      <c r="S665" s="174"/>
      <c r="T665" s="174"/>
      <c r="U665" s="174"/>
      <c r="V665" s="174"/>
      <c r="W665" s="174"/>
      <c r="X665" s="174"/>
      <c r="Y665" s="174"/>
      <c r="Z665" s="174"/>
      <c r="AA665" s="174"/>
      <c r="AB665" s="174"/>
      <c r="AC665" s="174"/>
      <c r="AD665" s="174"/>
      <c r="AG665">
        <f t="shared" si="68"/>
        <v>27</v>
      </c>
      <c r="AH665">
        <f t="shared" si="69"/>
        <v>0</v>
      </c>
      <c r="AI665"/>
      <c r="AJ665"/>
      <c r="AK665"/>
      <c r="AL665" s="126">
        <f t="shared" si="70"/>
        <v>0</v>
      </c>
      <c r="AM665" s="127">
        <f t="shared" si="71"/>
        <v>0</v>
      </c>
      <c r="AN665" s="127">
        <f t="shared" si="72"/>
        <v>0</v>
      </c>
      <c r="AO665" s="128">
        <f t="shared" si="73"/>
        <v>0</v>
      </c>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c r="BY665"/>
      <c r="BZ665"/>
      <c r="CA665"/>
      <c r="CB665"/>
      <c r="CC665"/>
      <c r="CD665"/>
      <c r="CE665"/>
      <c r="CF665"/>
      <c r="CG665"/>
      <c r="CH665"/>
      <c r="CI665"/>
      <c r="CJ665"/>
      <c r="CK665"/>
      <c r="CL665"/>
    </row>
    <row r="666" spans="1:90" ht="15" customHeight="1" thickBot="1">
      <c r="A666" s="93"/>
      <c r="B666" s="24"/>
      <c r="C666" s="96" t="s">
        <v>145</v>
      </c>
      <c r="D666" s="274" t="str">
        <f t="shared" si="67"/>
        <v/>
      </c>
      <c r="E666" s="274"/>
      <c r="F666" s="274"/>
      <c r="G666" s="274"/>
      <c r="H666" s="274"/>
      <c r="I666" s="174"/>
      <c r="J666" s="174"/>
      <c r="K666" s="174"/>
      <c r="L666" s="174"/>
      <c r="M666" s="174"/>
      <c r="N666" s="174"/>
      <c r="O666" s="174"/>
      <c r="P666" s="174"/>
      <c r="Q666" s="174"/>
      <c r="R666" s="174"/>
      <c r="S666" s="174"/>
      <c r="T666" s="174"/>
      <c r="U666" s="174"/>
      <c r="V666" s="174"/>
      <c r="W666" s="174"/>
      <c r="X666" s="174"/>
      <c r="Y666" s="174"/>
      <c r="Z666" s="174"/>
      <c r="AA666" s="174"/>
      <c r="AB666" s="174"/>
      <c r="AC666" s="174"/>
      <c r="AD666" s="174"/>
      <c r="AG666">
        <f t="shared" si="68"/>
        <v>27</v>
      </c>
      <c r="AH666">
        <f t="shared" si="69"/>
        <v>0</v>
      </c>
      <c r="AI666"/>
      <c r="AJ666"/>
      <c r="AK666"/>
      <c r="AL666" s="126">
        <f t="shared" si="70"/>
        <v>0</v>
      </c>
      <c r="AM666" s="127">
        <f t="shared" si="71"/>
        <v>0</v>
      </c>
      <c r="AN666" s="127">
        <f t="shared" si="72"/>
        <v>0</v>
      </c>
      <c r="AO666" s="128">
        <f t="shared" si="73"/>
        <v>0</v>
      </c>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c r="BY666"/>
      <c r="BZ666"/>
      <c r="CA666"/>
      <c r="CB666"/>
      <c r="CC666"/>
      <c r="CD666"/>
      <c r="CE666"/>
      <c r="CF666"/>
      <c r="CG666"/>
      <c r="CH666"/>
      <c r="CI666"/>
      <c r="CJ666"/>
      <c r="CK666"/>
      <c r="CL666"/>
    </row>
    <row r="667" spans="1:90" ht="15" customHeight="1" thickBot="1">
      <c r="A667" s="93"/>
      <c r="B667" s="24"/>
      <c r="C667" s="96" t="s">
        <v>146</v>
      </c>
      <c r="D667" s="274" t="str">
        <f t="shared" si="67"/>
        <v/>
      </c>
      <c r="E667" s="274"/>
      <c r="F667" s="274"/>
      <c r="G667" s="274"/>
      <c r="H667" s="274"/>
      <c r="I667" s="174"/>
      <c r="J667" s="174"/>
      <c r="K667" s="174"/>
      <c r="L667" s="174"/>
      <c r="M667" s="174"/>
      <c r="N667" s="174"/>
      <c r="O667" s="174"/>
      <c r="P667" s="174"/>
      <c r="Q667" s="174"/>
      <c r="R667" s="174"/>
      <c r="S667" s="174"/>
      <c r="T667" s="174"/>
      <c r="U667" s="174"/>
      <c r="V667" s="174"/>
      <c r="W667" s="174"/>
      <c r="X667" s="174"/>
      <c r="Y667" s="174"/>
      <c r="Z667" s="174"/>
      <c r="AA667" s="174"/>
      <c r="AB667" s="174"/>
      <c r="AC667" s="174"/>
      <c r="AD667" s="174"/>
      <c r="AG667">
        <f t="shared" si="68"/>
        <v>27</v>
      </c>
      <c r="AH667">
        <f t="shared" si="69"/>
        <v>0</v>
      </c>
      <c r="AI667"/>
      <c r="AJ667"/>
      <c r="AK667"/>
      <c r="AL667" s="126">
        <f t="shared" si="70"/>
        <v>0</v>
      </c>
      <c r="AM667" s="127">
        <f t="shared" si="71"/>
        <v>0</v>
      </c>
      <c r="AN667" s="127">
        <f t="shared" si="72"/>
        <v>0</v>
      </c>
      <c r="AO667" s="128">
        <f t="shared" si="73"/>
        <v>0</v>
      </c>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c r="BY667"/>
      <c r="BZ667"/>
      <c r="CA667"/>
      <c r="CB667"/>
      <c r="CC667"/>
      <c r="CD667"/>
      <c r="CE667"/>
      <c r="CF667"/>
      <c r="CG667"/>
      <c r="CH667"/>
      <c r="CI667"/>
      <c r="CJ667"/>
      <c r="CK667"/>
      <c r="CL667"/>
    </row>
    <row r="668" spans="1:90" ht="15" customHeight="1" thickBot="1">
      <c r="A668" s="93"/>
      <c r="B668" s="24"/>
      <c r="C668" s="96" t="s">
        <v>147</v>
      </c>
      <c r="D668" s="274" t="str">
        <f t="shared" si="67"/>
        <v/>
      </c>
      <c r="E668" s="274"/>
      <c r="F668" s="274"/>
      <c r="G668" s="274"/>
      <c r="H668" s="274"/>
      <c r="I668" s="174"/>
      <c r="J668" s="174"/>
      <c r="K668" s="174"/>
      <c r="L668" s="174"/>
      <c r="M668" s="174"/>
      <c r="N668" s="174"/>
      <c r="O668" s="174"/>
      <c r="P668" s="174"/>
      <c r="Q668" s="174"/>
      <c r="R668" s="174"/>
      <c r="S668" s="174"/>
      <c r="T668" s="174"/>
      <c r="U668" s="174"/>
      <c r="V668" s="174"/>
      <c r="W668" s="174"/>
      <c r="X668" s="174"/>
      <c r="Y668" s="174"/>
      <c r="Z668" s="174"/>
      <c r="AA668" s="174"/>
      <c r="AB668" s="174"/>
      <c r="AC668" s="174"/>
      <c r="AD668" s="174"/>
      <c r="AG668">
        <f t="shared" si="68"/>
        <v>27</v>
      </c>
      <c r="AH668">
        <f t="shared" si="69"/>
        <v>0</v>
      </c>
      <c r="AI668"/>
      <c r="AJ668"/>
      <c r="AK668"/>
      <c r="AL668" s="126">
        <f t="shared" si="70"/>
        <v>0</v>
      </c>
      <c r="AM668" s="127">
        <f t="shared" si="71"/>
        <v>0</v>
      </c>
      <c r="AN668" s="127">
        <f t="shared" si="72"/>
        <v>0</v>
      </c>
      <c r="AO668" s="128">
        <f t="shared" si="73"/>
        <v>0</v>
      </c>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c r="BY668"/>
      <c r="BZ668"/>
      <c r="CA668"/>
      <c r="CB668"/>
      <c r="CC668"/>
      <c r="CD668"/>
      <c r="CE668"/>
      <c r="CF668"/>
      <c r="CG668"/>
      <c r="CH668"/>
      <c r="CI668"/>
      <c r="CJ668"/>
      <c r="CK668"/>
      <c r="CL668"/>
    </row>
    <row r="669" spans="1:90" ht="15" customHeight="1" thickBot="1">
      <c r="A669" s="93"/>
      <c r="B669" s="24"/>
      <c r="C669" s="96" t="s">
        <v>148</v>
      </c>
      <c r="D669" s="274" t="str">
        <f t="shared" si="67"/>
        <v/>
      </c>
      <c r="E669" s="274"/>
      <c r="F669" s="274"/>
      <c r="G669" s="274"/>
      <c r="H669" s="274"/>
      <c r="I669" s="174"/>
      <c r="J669" s="174"/>
      <c r="K669" s="174"/>
      <c r="L669" s="174"/>
      <c r="M669" s="174"/>
      <c r="N669" s="174"/>
      <c r="O669" s="174"/>
      <c r="P669" s="174"/>
      <c r="Q669" s="174"/>
      <c r="R669" s="174"/>
      <c r="S669" s="174"/>
      <c r="T669" s="174"/>
      <c r="U669" s="174"/>
      <c r="V669" s="174"/>
      <c r="W669" s="174"/>
      <c r="X669" s="174"/>
      <c r="Y669" s="174"/>
      <c r="Z669" s="174"/>
      <c r="AA669" s="174"/>
      <c r="AB669" s="174"/>
      <c r="AC669" s="174"/>
      <c r="AD669" s="174"/>
      <c r="AG669">
        <f t="shared" si="68"/>
        <v>27</v>
      </c>
      <c r="AH669">
        <f t="shared" si="69"/>
        <v>0</v>
      </c>
      <c r="AI669"/>
      <c r="AJ669"/>
      <c r="AK669"/>
      <c r="AL669" s="126">
        <f t="shared" si="70"/>
        <v>0</v>
      </c>
      <c r="AM669" s="127">
        <f t="shared" si="71"/>
        <v>0</v>
      </c>
      <c r="AN669" s="127">
        <f t="shared" si="72"/>
        <v>0</v>
      </c>
      <c r="AO669" s="128">
        <f t="shared" si="73"/>
        <v>0</v>
      </c>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c r="BY669"/>
      <c r="BZ669"/>
      <c r="CA669"/>
      <c r="CB669"/>
      <c r="CC669"/>
      <c r="CD669"/>
      <c r="CE669"/>
      <c r="CF669"/>
      <c r="CG669"/>
      <c r="CH669"/>
      <c r="CI669"/>
      <c r="CJ669"/>
      <c r="CK669"/>
      <c r="CL669"/>
    </row>
    <row r="670" spans="1:90" ht="15" customHeight="1" thickBot="1">
      <c r="A670" s="93"/>
      <c r="B670" s="24"/>
      <c r="C670" s="97" t="s">
        <v>149</v>
      </c>
      <c r="D670" s="274" t="str">
        <f t="shared" si="67"/>
        <v/>
      </c>
      <c r="E670" s="274"/>
      <c r="F670" s="274"/>
      <c r="G670" s="274"/>
      <c r="H670" s="274"/>
      <c r="I670" s="174"/>
      <c r="J670" s="174"/>
      <c r="K670" s="174"/>
      <c r="L670" s="174"/>
      <c r="M670" s="174"/>
      <c r="N670" s="174"/>
      <c r="O670" s="174"/>
      <c r="P670" s="174"/>
      <c r="Q670" s="174"/>
      <c r="R670" s="174"/>
      <c r="S670" s="174"/>
      <c r="T670" s="174"/>
      <c r="U670" s="174"/>
      <c r="V670" s="174"/>
      <c r="W670" s="174"/>
      <c r="X670" s="174"/>
      <c r="Y670" s="174"/>
      <c r="Z670" s="174"/>
      <c r="AA670" s="174"/>
      <c r="AB670" s="174"/>
      <c r="AC670" s="174"/>
      <c r="AD670" s="174"/>
      <c r="AG670">
        <f t="shared" si="68"/>
        <v>27</v>
      </c>
      <c r="AH670">
        <f t="shared" si="69"/>
        <v>0</v>
      </c>
      <c r="AI670"/>
      <c r="AJ670"/>
      <c r="AK670"/>
      <c r="AL670" s="126">
        <f t="shared" si="70"/>
        <v>0</v>
      </c>
      <c r="AM670" s="127">
        <f t="shared" si="71"/>
        <v>0</v>
      </c>
      <c r="AN670" s="127">
        <f t="shared" si="72"/>
        <v>0</v>
      </c>
      <c r="AO670" s="128">
        <f t="shared" si="73"/>
        <v>0</v>
      </c>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c r="BY670"/>
      <c r="BZ670"/>
      <c r="CA670"/>
      <c r="CB670"/>
      <c r="CC670"/>
      <c r="CD670"/>
      <c r="CE670"/>
      <c r="CF670"/>
      <c r="CG670"/>
      <c r="CH670"/>
      <c r="CI670"/>
      <c r="CJ670"/>
      <c r="CK670"/>
      <c r="CL670"/>
    </row>
    <row r="671" spans="1:90" ht="15" customHeight="1" thickBot="1">
      <c r="A671" s="93"/>
      <c r="B671" s="24"/>
      <c r="C671" s="96" t="s">
        <v>150</v>
      </c>
      <c r="D671" s="274" t="str">
        <f t="shared" si="67"/>
        <v/>
      </c>
      <c r="E671" s="274"/>
      <c r="F671" s="274"/>
      <c r="G671" s="274"/>
      <c r="H671" s="274"/>
      <c r="I671" s="174"/>
      <c r="J671" s="174"/>
      <c r="K671" s="174"/>
      <c r="L671" s="174"/>
      <c r="M671" s="174"/>
      <c r="N671" s="174"/>
      <c r="O671" s="174"/>
      <c r="P671" s="174"/>
      <c r="Q671" s="174"/>
      <c r="R671" s="174"/>
      <c r="S671" s="174"/>
      <c r="T671" s="174"/>
      <c r="U671" s="174"/>
      <c r="V671" s="174"/>
      <c r="W671" s="174"/>
      <c r="X671" s="174"/>
      <c r="Y671" s="174"/>
      <c r="Z671" s="174"/>
      <c r="AA671" s="174"/>
      <c r="AB671" s="174"/>
      <c r="AC671" s="174"/>
      <c r="AD671" s="174"/>
      <c r="AG671">
        <f t="shared" si="68"/>
        <v>27</v>
      </c>
      <c r="AH671">
        <f t="shared" si="69"/>
        <v>0</v>
      </c>
      <c r="AI671"/>
      <c r="AJ671"/>
      <c r="AK671"/>
      <c r="AL671" s="126">
        <f t="shared" si="70"/>
        <v>0</v>
      </c>
      <c r="AM671" s="127">
        <f t="shared" si="71"/>
        <v>0</v>
      </c>
      <c r="AN671" s="127">
        <f t="shared" si="72"/>
        <v>0</v>
      </c>
      <c r="AO671" s="128">
        <f t="shared" si="73"/>
        <v>0</v>
      </c>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c r="BY671"/>
      <c r="BZ671"/>
      <c r="CA671"/>
      <c r="CB671"/>
      <c r="CC671"/>
      <c r="CD671"/>
      <c r="CE671"/>
      <c r="CF671"/>
      <c r="CG671"/>
      <c r="CH671"/>
      <c r="CI671"/>
      <c r="CJ671"/>
      <c r="CK671"/>
      <c r="CL671"/>
    </row>
    <row r="672" spans="1:90" ht="15" customHeight="1" thickBot="1">
      <c r="A672" s="93"/>
      <c r="B672" s="24"/>
      <c r="C672" s="96" t="s">
        <v>151</v>
      </c>
      <c r="D672" s="274" t="str">
        <f t="shared" si="67"/>
        <v/>
      </c>
      <c r="E672" s="274"/>
      <c r="F672" s="274"/>
      <c r="G672" s="274"/>
      <c r="H672" s="274"/>
      <c r="I672" s="174"/>
      <c r="J672" s="174"/>
      <c r="K672" s="174"/>
      <c r="L672" s="174"/>
      <c r="M672" s="174"/>
      <c r="N672" s="174"/>
      <c r="O672" s="174"/>
      <c r="P672" s="174"/>
      <c r="Q672" s="174"/>
      <c r="R672" s="174"/>
      <c r="S672" s="174"/>
      <c r="T672" s="174"/>
      <c r="U672" s="174"/>
      <c r="V672" s="174"/>
      <c r="W672" s="174"/>
      <c r="X672" s="174"/>
      <c r="Y672" s="174"/>
      <c r="Z672" s="174"/>
      <c r="AA672" s="174"/>
      <c r="AB672" s="174"/>
      <c r="AC672" s="174"/>
      <c r="AD672" s="174"/>
      <c r="AG672">
        <f t="shared" si="68"/>
        <v>27</v>
      </c>
      <c r="AH672">
        <f t="shared" si="69"/>
        <v>0</v>
      </c>
      <c r="AI672"/>
      <c r="AJ672"/>
      <c r="AK672"/>
      <c r="AL672" s="126">
        <f t="shared" si="70"/>
        <v>0</v>
      </c>
      <c r="AM672" s="127">
        <f t="shared" si="71"/>
        <v>0</v>
      </c>
      <c r="AN672" s="127">
        <f t="shared" si="72"/>
        <v>0</v>
      </c>
      <c r="AO672" s="128">
        <f t="shared" si="73"/>
        <v>0</v>
      </c>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c r="BY672"/>
      <c r="BZ672"/>
      <c r="CA672"/>
      <c r="CB672"/>
      <c r="CC672"/>
      <c r="CD672"/>
      <c r="CE672"/>
      <c r="CF672"/>
      <c r="CG672"/>
      <c r="CH672"/>
      <c r="CI672"/>
      <c r="CJ672"/>
      <c r="CK672"/>
      <c r="CL672"/>
    </row>
    <row r="673" spans="1:90" ht="15" customHeight="1" thickBot="1">
      <c r="A673" s="93"/>
      <c r="B673" s="24"/>
      <c r="C673" s="96" t="s">
        <v>152</v>
      </c>
      <c r="D673" s="274" t="str">
        <f t="shared" si="67"/>
        <v/>
      </c>
      <c r="E673" s="274"/>
      <c r="F673" s="274"/>
      <c r="G673" s="274"/>
      <c r="H673" s="274"/>
      <c r="I673" s="174"/>
      <c r="J673" s="174"/>
      <c r="K673" s="174"/>
      <c r="L673" s="174"/>
      <c r="M673" s="174"/>
      <c r="N673" s="174"/>
      <c r="O673" s="174"/>
      <c r="P673" s="174"/>
      <c r="Q673" s="174"/>
      <c r="R673" s="174"/>
      <c r="S673" s="174"/>
      <c r="T673" s="174"/>
      <c r="U673" s="174"/>
      <c r="V673" s="174"/>
      <c r="W673" s="174"/>
      <c r="X673" s="174"/>
      <c r="Y673" s="174"/>
      <c r="Z673" s="174"/>
      <c r="AA673" s="174"/>
      <c r="AB673" s="174"/>
      <c r="AC673" s="174"/>
      <c r="AD673" s="174"/>
      <c r="AG673">
        <f t="shared" si="68"/>
        <v>27</v>
      </c>
      <c r="AH673">
        <f t="shared" si="69"/>
        <v>0</v>
      </c>
      <c r="AI673"/>
      <c r="AJ673"/>
      <c r="AK673"/>
      <c r="AL673" s="126">
        <f t="shared" si="70"/>
        <v>0</v>
      </c>
      <c r="AM673" s="127">
        <f t="shared" si="71"/>
        <v>0</v>
      </c>
      <c r="AN673" s="127">
        <f t="shared" si="72"/>
        <v>0</v>
      </c>
      <c r="AO673" s="128">
        <f t="shared" si="73"/>
        <v>0</v>
      </c>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c r="BY673"/>
      <c r="BZ673"/>
      <c r="CA673"/>
      <c r="CB673"/>
      <c r="CC673"/>
      <c r="CD673"/>
      <c r="CE673"/>
      <c r="CF673"/>
      <c r="CG673"/>
      <c r="CH673"/>
      <c r="CI673"/>
      <c r="CJ673"/>
      <c r="CK673"/>
      <c r="CL673"/>
    </row>
    <row r="674" spans="1:90" ht="15" customHeight="1" thickBot="1">
      <c r="A674" s="93"/>
      <c r="B674" s="24"/>
      <c r="C674" s="96" t="s">
        <v>153</v>
      </c>
      <c r="D674" s="274" t="str">
        <f t="shared" si="67"/>
        <v/>
      </c>
      <c r="E674" s="274"/>
      <c r="F674" s="274"/>
      <c r="G674" s="274"/>
      <c r="H674" s="274"/>
      <c r="I674" s="174"/>
      <c r="J674" s="174"/>
      <c r="K674" s="174"/>
      <c r="L674" s="174"/>
      <c r="M674" s="174"/>
      <c r="N674" s="174"/>
      <c r="O674" s="174"/>
      <c r="P674" s="174"/>
      <c r="Q674" s="174"/>
      <c r="R674" s="174"/>
      <c r="S674" s="174"/>
      <c r="T674" s="174"/>
      <c r="U674" s="174"/>
      <c r="V674" s="174"/>
      <c r="W674" s="174"/>
      <c r="X674" s="174"/>
      <c r="Y674" s="174"/>
      <c r="Z674" s="174"/>
      <c r="AA674" s="174"/>
      <c r="AB674" s="174"/>
      <c r="AC674" s="174"/>
      <c r="AD674" s="174"/>
      <c r="AG674">
        <f t="shared" si="68"/>
        <v>27</v>
      </c>
      <c r="AH674">
        <f t="shared" si="69"/>
        <v>0</v>
      </c>
      <c r="AI674"/>
      <c r="AJ674"/>
      <c r="AK674"/>
      <c r="AL674" s="126">
        <f t="shared" si="70"/>
        <v>0</v>
      </c>
      <c r="AM674" s="127">
        <f t="shared" si="71"/>
        <v>0</v>
      </c>
      <c r="AN674" s="127">
        <f t="shared" si="72"/>
        <v>0</v>
      </c>
      <c r="AO674" s="128">
        <f t="shared" si="73"/>
        <v>0</v>
      </c>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c r="BY674"/>
      <c r="BZ674"/>
      <c r="CA674"/>
      <c r="CB674"/>
      <c r="CC674"/>
      <c r="CD674"/>
      <c r="CE674"/>
      <c r="CF674"/>
      <c r="CG674"/>
      <c r="CH674"/>
      <c r="CI674"/>
      <c r="CJ674"/>
      <c r="CK674"/>
      <c r="CL674"/>
    </row>
    <row r="675" spans="1:90" ht="15" customHeight="1" thickBot="1">
      <c r="A675" s="93"/>
      <c r="B675" s="24"/>
      <c r="C675" s="96" t="s">
        <v>154</v>
      </c>
      <c r="D675" s="274" t="str">
        <f t="shared" si="67"/>
        <v/>
      </c>
      <c r="E675" s="274"/>
      <c r="F675" s="274"/>
      <c r="G675" s="274"/>
      <c r="H675" s="274"/>
      <c r="I675" s="174"/>
      <c r="J675" s="174"/>
      <c r="K675" s="174"/>
      <c r="L675" s="174"/>
      <c r="M675" s="174"/>
      <c r="N675" s="174"/>
      <c r="O675" s="174"/>
      <c r="P675" s="174"/>
      <c r="Q675" s="174"/>
      <c r="R675" s="174"/>
      <c r="S675" s="174"/>
      <c r="T675" s="174"/>
      <c r="U675" s="174"/>
      <c r="V675" s="174"/>
      <c r="W675" s="174"/>
      <c r="X675" s="174"/>
      <c r="Y675" s="174"/>
      <c r="Z675" s="174"/>
      <c r="AA675" s="174"/>
      <c r="AB675" s="174"/>
      <c r="AC675" s="174"/>
      <c r="AD675" s="174"/>
      <c r="AG675">
        <f t="shared" si="68"/>
        <v>27</v>
      </c>
      <c r="AH675">
        <f t="shared" si="69"/>
        <v>0</v>
      </c>
      <c r="AI675"/>
      <c r="AJ675"/>
      <c r="AK675"/>
      <c r="AL675" s="126">
        <f t="shared" si="70"/>
        <v>0</v>
      </c>
      <c r="AM675" s="127">
        <f t="shared" si="71"/>
        <v>0</v>
      </c>
      <c r="AN675" s="127">
        <f t="shared" si="72"/>
        <v>0</v>
      </c>
      <c r="AO675" s="128">
        <f t="shared" si="73"/>
        <v>0</v>
      </c>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c r="BY675"/>
      <c r="BZ675"/>
      <c r="CA675"/>
      <c r="CB675"/>
      <c r="CC675"/>
      <c r="CD675"/>
      <c r="CE675"/>
      <c r="CF675"/>
      <c r="CG675"/>
      <c r="CH675"/>
      <c r="CI675"/>
      <c r="CJ675"/>
      <c r="CK675"/>
      <c r="CL675"/>
    </row>
    <row r="676" spans="1:90" ht="15" customHeight="1" thickBot="1">
      <c r="A676" s="93"/>
      <c r="B676" s="24"/>
      <c r="C676" s="96" t="s">
        <v>155</v>
      </c>
      <c r="D676" s="274" t="str">
        <f t="shared" si="67"/>
        <v/>
      </c>
      <c r="E676" s="274"/>
      <c r="F676" s="274"/>
      <c r="G676" s="274"/>
      <c r="H676" s="274"/>
      <c r="I676" s="174"/>
      <c r="J676" s="174"/>
      <c r="K676" s="174"/>
      <c r="L676" s="174"/>
      <c r="M676" s="174"/>
      <c r="N676" s="174"/>
      <c r="O676" s="174"/>
      <c r="P676" s="174"/>
      <c r="Q676" s="174"/>
      <c r="R676" s="174"/>
      <c r="S676" s="174"/>
      <c r="T676" s="174"/>
      <c r="U676" s="174"/>
      <c r="V676" s="174"/>
      <c r="W676" s="174"/>
      <c r="X676" s="174"/>
      <c r="Y676" s="174"/>
      <c r="Z676" s="174"/>
      <c r="AA676" s="174"/>
      <c r="AB676" s="174"/>
      <c r="AC676" s="174"/>
      <c r="AD676" s="174"/>
      <c r="AG676">
        <f t="shared" si="68"/>
        <v>27</v>
      </c>
      <c r="AH676">
        <f t="shared" si="69"/>
        <v>0</v>
      </c>
      <c r="AI676"/>
      <c r="AJ676"/>
      <c r="AK676"/>
      <c r="AL676" s="126">
        <f t="shared" si="70"/>
        <v>0</v>
      </c>
      <c r="AM676" s="127">
        <f t="shared" si="71"/>
        <v>0</v>
      </c>
      <c r="AN676" s="127">
        <f t="shared" si="72"/>
        <v>0</v>
      </c>
      <c r="AO676" s="128">
        <f t="shared" si="73"/>
        <v>0</v>
      </c>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c r="BY676"/>
      <c r="BZ676"/>
      <c r="CA676"/>
      <c r="CB676"/>
      <c r="CC676"/>
      <c r="CD676"/>
      <c r="CE676"/>
      <c r="CF676"/>
      <c r="CG676"/>
      <c r="CH676"/>
      <c r="CI676"/>
      <c r="CJ676"/>
      <c r="CK676"/>
      <c r="CL676"/>
    </row>
    <row r="677" spans="1:90" ht="15" customHeight="1" thickBot="1">
      <c r="A677" s="93"/>
      <c r="B677" s="24"/>
      <c r="C677" s="96" t="s">
        <v>156</v>
      </c>
      <c r="D677" s="274" t="str">
        <f t="shared" si="67"/>
        <v/>
      </c>
      <c r="E677" s="274"/>
      <c r="F677" s="274"/>
      <c r="G677" s="274"/>
      <c r="H677" s="274"/>
      <c r="I677" s="174"/>
      <c r="J677" s="174"/>
      <c r="K677" s="174"/>
      <c r="L677" s="174"/>
      <c r="M677" s="174"/>
      <c r="N677" s="174"/>
      <c r="O677" s="174"/>
      <c r="P677" s="174"/>
      <c r="Q677" s="174"/>
      <c r="R677" s="174"/>
      <c r="S677" s="174"/>
      <c r="T677" s="174"/>
      <c r="U677" s="174"/>
      <c r="V677" s="174"/>
      <c r="W677" s="174"/>
      <c r="X677" s="174"/>
      <c r="Y677" s="174"/>
      <c r="Z677" s="174"/>
      <c r="AA677" s="174"/>
      <c r="AB677" s="174"/>
      <c r="AC677" s="174"/>
      <c r="AD677" s="174"/>
      <c r="AG677">
        <f t="shared" si="68"/>
        <v>27</v>
      </c>
      <c r="AH677">
        <f t="shared" si="69"/>
        <v>0</v>
      </c>
      <c r="AI677"/>
      <c r="AJ677"/>
      <c r="AK677"/>
      <c r="AL677" s="126">
        <f t="shared" si="70"/>
        <v>0</v>
      </c>
      <c r="AM677" s="127">
        <f t="shared" si="71"/>
        <v>0</v>
      </c>
      <c r="AN677" s="127">
        <f t="shared" si="72"/>
        <v>0</v>
      </c>
      <c r="AO677" s="128">
        <f t="shared" si="73"/>
        <v>0</v>
      </c>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c r="BY677"/>
      <c r="BZ677"/>
      <c r="CA677"/>
      <c r="CB677"/>
      <c r="CC677"/>
      <c r="CD677"/>
      <c r="CE677"/>
      <c r="CF677"/>
      <c r="CG677"/>
      <c r="CH677"/>
      <c r="CI677"/>
      <c r="CJ677"/>
      <c r="CK677"/>
      <c r="CL677"/>
    </row>
    <row r="678" spans="1:90" ht="15" customHeight="1" thickBot="1">
      <c r="A678" s="93"/>
      <c r="B678" s="24"/>
      <c r="C678" s="96" t="s">
        <v>157</v>
      </c>
      <c r="D678" s="274" t="str">
        <f t="shared" si="67"/>
        <v/>
      </c>
      <c r="E678" s="274"/>
      <c r="F678" s="274"/>
      <c r="G678" s="274"/>
      <c r="H678" s="274"/>
      <c r="I678" s="174"/>
      <c r="J678" s="174"/>
      <c r="K678" s="174"/>
      <c r="L678" s="174"/>
      <c r="M678" s="174"/>
      <c r="N678" s="174"/>
      <c r="O678" s="174"/>
      <c r="P678" s="174"/>
      <c r="Q678" s="174"/>
      <c r="R678" s="174"/>
      <c r="S678" s="174"/>
      <c r="T678" s="174"/>
      <c r="U678" s="174"/>
      <c r="V678" s="174"/>
      <c r="W678" s="174"/>
      <c r="X678" s="174"/>
      <c r="Y678" s="174"/>
      <c r="Z678" s="174"/>
      <c r="AA678" s="174"/>
      <c r="AB678" s="174"/>
      <c r="AC678" s="174"/>
      <c r="AD678" s="174"/>
      <c r="AG678">
        <f t="shared" si="68"/>
        <v>27</v>
      </c>
      <c r="AH678">
        <f t="shared" si="69"/>
        <v>0</v>
      </c>
      <c r="AI678"/>
      <c r="AJ678"/>
      <c r="AK678"/>
      <c r="AL678" s="126">
        <f t="shared" si="70"/>
        <v>0</v>
      </c>
      <c r="AM678" s="127">
        <f t="shared" si="71"/>
        <v>0</v>
      </c>
      <c r="AN678" s="127">
        <f t="shared" si="72"/>
        <v>0</v>
      </c>
      <c r="AO678" s="128">
        <f t="shared" si="73"/>
        <v>0</v>
      </c>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c r="BY678"/>
      <c r="BZ678"/>
      <c r="CA678"/>
      <c r="CB678"/>
      <c r="CC678"/>
      <c r="CD678"/>
      <c r="CE678"/>
      <c r="CF678"/>
      <c r="CG678"/>
      <c r="CH678"/>
      <c r="CI678"/>
      <c r="CJ678"/>
      <c r="CK678"/>
      <c r="CL678"/>
    </row>
    <row r="679" spans="1:90" ht="15" customHeight="1" thickBot="1">
      <c r="A679" s="93"/>
      <c r="B679" s="24"/>
      <c r="C679" s="96" t="s">
        <v>158</v>
      </c>
      <c r="D679" s="274" t="str">
        <f t="shared" si="67"/>
        <v/>
      </c>
      <c r="E679" s="274"/>
      <c r="F679" s="274"/>
      <c r="G679" s="274"/>
      <c r="H679" s="274"/>
      <c r="I679" s="174"/>
      <c r="J679" s="174"/>
      <c r="K679" s="174"/>
      <c r="L679" s="174"/>
      <c r="M679" s="174"/>
      <c r="N679" s="174"/>
      <c r="O679" s="174"/>
      <c r="P679" s="174"/>
      <c r="Q679" s="174"/>
      <c r="R679" s="174"/>
      <c r="S679" s="174"/>
      <c r="T679" s="174"/>
      <c r="U679" s="174"/>
      <c r="V679" s="174"/>
      <c r="W679" s="174"/>
      <c r="X679" s="174"/>
      <c r="Y679" s="174"/>
      <c r="Z679" s="174"/>
      <c r="AA679" s="174"/>
      <c r="AB679" s="174"/>
      <c r="AC679" s="174"/>
      <c r="AD679" s="174"/>
      <c r="AG679">
        <f t="shared" si="68"/>
        <v>27</v>
      </c>
      <c r="AH679">
        <f t="shared" si="69"/>
        <v>0</v>
      </c>
      <c r="AI679"/>
      <c r="AJ679"/>
      <c r="AK679"/>
      <c r="AL679" s="126">
        <f t="shared" si="70"/>
        <v>0</v>
      </c>
      <c r="AM679" s="127">
        <f t="shared" si="71"/>
        <v>0</v>
      </c>
      <c r="AN679" s="127">
        <f t="shared" si="72"/>
        <v>0</v>
      </c>
      <c r="AO679" s="128">
        <f t="shared" si="73"/>
        <v>0</v>
      </c>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c r="BY679"/>
      <c r="BZ679"/>
      <c r="CA679"/>
      <c r="CB679"/>
      <c r="CC679"/>
      <c r="CD679"/>
      <c r="CE679"/>
      <c r="CF679"/>
      <c r="CG679"/>
      <c r="CH679"/>
      <c r="CI679"/>
      <c r="CJ679"/>
      <c r="CK679"/>
      <c r="CL679"/>
    </row>
    <row r="680" spans="1:90" ht="15" customHeight="1" thickBot="1">
      <c r="A680" s="93"/>
      <c r="B680" s="24"/>
      <c r="C680" s="96" t="s">
        <v>159</v>
      </c>
      <c r="D680" s="274" t="str">
        <f t="shared" si="67"/>
        <v/>
      </c>
      <c r="E680" s="274"/>
      <c r="F680" s="274"/>
      <c r="G680" s="274"/>
      <c r="H680" s="274"/>
      <c r="I680" s="174"/>
      <c r="J680" s="174"/>
      <c r="K680" s="174"/>
      <c r="L680" s="174"/>
      <c r="M680" s="174"/>
      <c r="N680" s="174"/>
      <c r="O680" s="174"/>
      <c r="P680" s="174"/>
      <c r="Q680" s="174"/>
      <c r="R680" s="174"/>
      <c r="S680" s="174"/>
      <c r="T680" s="174"/>
      <c r="U680" s="174"/>
      <c r="V680" s="174"/>
      <c r="W680" s="174"/>
      <c r="X680" s="174"/>
      <c r="Y680" s="174"/>
      <c r="Z680" s="174"/>
      <c r="AA680" s="174"/>
      <c r="AB680" s="174"/>
      <c r="AC680" s="174"/>
      <c r="AD680" s="174"/>
      <c r="AG680">
        <f t="shared" si="68"/>
        <v>27</v>
      </c>
      <c r="AH680">
        <f t="shared" si="69"/>
        <v>0</v>
      </c>
      <c r="AI680"/>
      <c r="AJ680"/>
      <c r="AK680"/>
      <c r="AL680" s="126">
        <f t="shared" si="70"/>
        <v>0</v>
      </c>
      <c r="AM680" s="127">
        <f t="shared" si="71"/>
        <v>0</v>
      </c>
      <c r="AN680" s="127">
        <f t="shared" si="72"/>
        <v>0</v>
      </c>
      <c r="AO680" s="128">
        <f t="shared" si="73"/>
        <v>0</v>
      </c>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c r="BY680"/>
      <c r="BZ680"/>
      <c r="CA680"/>
      <c r="CB680"/>
      <c r="CC680"/>
      <c r="CD680"/>
      <c r="CE680"/>
      <c r="CF680"/>
      <c r="CG680"/>
      <c r="CH680"/>
      <c r="CI680"/>
      <c r="CJ680"/>
      <c r="CK680"/>
      <c r="CL680"/>
    </row>
    <row r="681" spans="1:90" ht="15" customHeight="1" thickBot="1">
      <c r="A681" s="93"/>
      <c r="B681" s="24"/>
      <c r="C681" s="96" t="s">
        <v>160</v>
      </c>
      <c r="D681" s="274" t="str">
        <f t="shared" si="67"/>
        <v/>
      </c>
      <c r="E681" s="274"/>
      <c r="F681" s="274"/>
      <c r="G681" s="274"/>
      <c r="H681" s="274"/>
      <c r="I681" s="174"/>
      <c r="J681" s="174"/>
      <c r="K681" s="174"/>
      <c r="L681" s="174"/>
      <c r="M681" s="174"/>
      <c r="N681" s="174"/>
      <c r="O681" s="174"/>
      <c r="P681" s="174"/>
      <c r="Q681" s="174"/>
      <c r="R681" s="174"/>
      <c r="S681" s="174"/>
      <c r="T681" s="174"/>
      <c r="U681" s="174"/>
      <c r="V681" s="174"/>
      <c r="W681" s="174"/>
      <c r="X681" s="174"/>
      <c r="Y681" s="174"/>
      <c r="Z681" s="174"/>
      <c r="AA681" s="174"/>
      <c r="AB681" s="174"/>
      <c r="AC681" s="174"/>
      <c r="AD681" s="174"/>
      <c r="AG681">
        <f t="shared" si="68"/>
        <v>27</v>
      </c>
      <c r="AH681">
        <f t="shared" si="69"/>
        <v>0</v>
      </c>
      <c r="AI681"/>
      <c r="AJ681"/>
      <c r="AK681"/>
      <c r="AL681" s="126">
        <f t="shared" si="70"/>
        <v>0</v>
      </c>
      <c r="AM681" s="127">
        <f t="shared" si="71"/>
        <v>0</v>
      </c>
      <c r="AN681" s="127">
        <f t="shared" si="72"/>
        <v>0</v>
      </c>
      <c r="AO681" s="128">
        <f t="shared" si="73"/>
        <v>0</v>
      </c>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c r="BY681"/>
      <c r="BZ681"/>
      <c r="CA681"/>
      <c r="CB681"/>
      <c r="CC681"/>
      <c r="CD681"/>
      <c r="CE681"/>
      <c r="CF681"/>
      <c r="CG681"/>
      <c r="CH681"/>
      <c r="CI681"/>
      <c r="CJ681"/>
      <c r="CK681"/>
      <c r="CL681"/>
    </row>
    <row r="682" spans="1:90" ht="15" customHeight="1" thickBot="1">
      <c r="A682" s="93"/>
      <c r="B682" s="24"/>
      <c r="C682" s="96" t="s">
        <v>161</v>
      </c>
      <c r="D682" s="274" t="str">
        <f t="shared" si="67"/>
        <v/>
      </c>
      <c r="E682" s="274"/>
      <c r="F682" s="274"/>
      <c r="G682" s="274"/>
      <c r="H682" s="274"/>
      <c r="I682" s="174"/>
      <c r="J682" s="174"/>
      <c r="K682" s="174"/>
      <c r="L682" s="174"/>
      <c r="M682" s="174"/>
      <c r="N682" s="174"/>
      <c r="O682" s="174"/>
      <c r="P682" s="174"/>
      <c r="Q682" s="174"/>
      <c r="R682" s="174"/>
      <c r="S682" s="174"/>
      <c r="T682" s="174"/>
      <c r="U682" s="174"/>
      <c r="V682" s="174"/>
      <c r="W682" s="174"/>
      <c r="X682" s="174"/>
      <c r="Y682" s="174"/>
      <c r="Z682" s="174"/>
      <c r="AA682" s="174"/>
      <c r="AB682" s="174"/>
      <c r="AC682" s="174"/>
      <c r="AD682" s="174"/>
      <c r="AG682">
        <f t="shared" si="68"/>
        <v>27</v>
      </c>
      <c r="AH682">
        <f t="shared" si="69"/>
        <v>0</v>
      </c>
      <c r="AI682"/>
      <c r="AJ682"/>
      <c r="AK682"/>
      <c r="AL682" s="126">
        <f t="shared" si="70"/>
        <v>0</v>
      </c>
      <c r="AM682" s="127">
        <f t="shared" si="71"/>
        <v>0</v>
      </c>
      <c r="AN682" s="127">
        <f t="shared" si="72"/>
        <v>0</v>
      </c>
      <c r="AO682" s="128">
        <f t="shared" si="73"/>
        <v>0</v>
      </c>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c r="BY682"/>
      <c r="BZ682"/>
      <c r="CA682"/>
      <c r="CB682"/>
      <c r="CC682"/>
      <c r="CD682"/>
      <c r="CE682"/>
      <c r="CF682"/>
      <c r="CG682"/>
      <c r="CH682"/>
      <c r="CI682"/>
      <c r="CJ682"/>
      <c r="CK682"/>
      <c r="CL682"/>
    </row>
    <row r="683" spans="1:90" ht="15" customHeight="1" thickBot="1">
      <c r="A683" s="93"/>
      <c r="B683" s="24"/>
      <c r="C683" s="96" t="s">
        <v>162</v>
      </c>
      <c r="D683" s="274" t="str">
        <f t="shared" si="67"/>
        <v/>
      </c>
      <c r="E683" s="274"/>
      <c r="F683" s="274"/>
      <c r="G683" s="274"/>
      <c r="H683" s="274"/>
      <c r="I683" s="174"/>
      <c r="J683" s="174"/>
      <c r="K683" s="174"/>
      <c r="L683" s="174"/>
      <c r="M683" s="174"/>
      <c r="N683" s="174"/>
      <c r="O683" s="174"/>
      <c r="P683" s="174"/>
      <c r="Q683" s="174"/>
      <c r="R683" s="174"/>
      <c r="S683" s="174"/>
      <c r="T683" s="174"/>
      <c r="U683" s="174"/>
      <c r="V683" s="174"/>
      <c r="W683" s="174"/>
      <c r="X683" s="174"/>
      <c r="Y683" s="174"/>
      <c r="Z683" s="174"/>
      <c r="AA683" s="174"/>
      <c r="AB683" s="174"/>
      <c r="AC683" s="174"/>
      <c r="AD683" s="174"/>
      <c r="AG683">
        <f t="shared" si="68"/>
        <v>27</v>
      </c>
      <c r="AH683">
        <f t="shared" si="69"/>
        <v>0</v>
      </c>
      <c r="AI683"/>
      <c r="AJ683"/>
      <c r="AK683"/>
      <c r="AL683" s="126">
        <f t="shared" si="70"/>
        <v>0</v>
      </c>
      <c r="AM683" s="127">
        <f t="shared" si="71"/>
        <v>0</v>
      </c>
      <c r="AN683" s="127">
        <f t="shared" si="72"/>
        <v>0</v>
      </c>
      <c r="AO683" s="128">
        <f t="shared" si="73"/>
        <v>0</v>
      </c>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c r="BY683"/>
      <c r="BZ683"/>
      <c r="CA683"/>
      <c r="CB683"/>
      <c r="CC683"/>
      <c r="CD683"/>
      <c r="CE683"/>
      <c r="CF683"/>
      <c r="CG683"/>
      <c r="CH683"/>
      <c r="CI683"/>
      <c r="CJ683"/>
      <c r="CK683"/>
      <c r="CL683"/>
    </row>
    <row r="684" spans="1:90" ht="15" customHeight="1" thickBot="1">
      <c r="A684" s="93"/>
      <c r="B684" s="24"/>
      <c r="C684" s="96" t="s">
        <v>163</v>
      </c>
      <c r="D684" s="274" t="str">
        <f t="shared" si="67"/>
        <v/>
      </c>
      <c r="E684" s="274"/>
      <c r="F684" s="274"/>
      <c r="G684" s="274"/>
      <c r="H684" s="274"/>
      <c r="I684" s="174"/>
      <c r="J684" s="174"/>
      <c r="K684" s="174"/>
      <c r="L684" s="174"/>
      <c r="M684" s="174"/>
      <c r="N684" s="174"/>
      <c r="O684" s="174"/>
      <c r="P684" s="174"/>
      <c r="Q684" s="174"/>
      <c r="R684" s="174"/>
      <c r="S684" s="174"/>
      <c r="T684" s="174"/>
      <c r="U684" s="174"/>
      <c r="V684" s="174"/>
      <c r="W684" s="174"/>
      <c r="X684" s="174"/>
      <c r="Y684" s="174"/>
      <c r="Z684" s="174"/>
      <c r="AA684" s="174"/>
      <c r="AB684" s="174"/>
      <c r="AC684" s="174"/>
      <c r="AD684" s="174"/>
      <c r="AG684">
        <f t="shared" si="68"/>
        <v>27</v>
      </c>
      <c r="AH684">
        <f t="shared" si="69"/>
        <v>0</v>
      </c>
      <c r="AI684"/>
      <c r="AJ684"/>
      <c r="AK684"/>
      <c r="AL684" s="126">
        <f t="shared" si="70"/>
        <v>0</v>
      </c>
      <c r="AM684" s="127">
        <f t="shared" si="71"/>
        <v>0</v>
      </c>
      <c r="AN684" s="127">
        <f t="shared" si="72"/>
        <v>0</v>
      </c>
      <c r="AO684" s="128">
        <f t="shared" si="73"/>
        <v>0</v>
      </c>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c r="BY684"/>
      <c r="BZ684"/>
      <c r="CA684"/>
      <c r="CB684"/>
      <c r="CC684"/>
      <c r="CD684"/>
      <c r="CE684"/>
      <c r="CF684"/>
      <c r="CG684"/>
      <c r="CH684"/>
      <c r="CI684"/>
      <c r="CJ684"/>
      <c r="CK684"/>
      <c r="CL684"/>
    </row>
    <row r="685" spans="1:90" ht="15" customHeight="1" thickBot="1">
      <c r="A685" s="93"/>
      <c r="B685" s="24"/>
      <c r="C685" s="96" t="s">
        <v>164</v>
      </c>
      <c r="D685" s="274" t="str">
        <f t="shared" si="67"/>
        <v/>
      </c>
      <c r="E685" s="274"/>
      <c r="F685" s="274"/>
      <c r="G685" s="274"/>
      <c r="H685" s="274"/>
      <c r="I685" s="174"/>
      <c r="J685" s="174"/>
      <c r="K685" s="174"/>
      <c r="L685" s="174"/>
      <c r="M685" s="174"/>
      <c r="N685" s="174"/>
      <c r="O685" s="174"/>
      <c r="P685" s="174"/>
      <c r="Q685" s="174"/>
      <c r="R685" s="174"/>
      <c r="S685" s="174"/>
      <c r="T685" s="174"/>
      <c r="U685" s="174"/>
      <c r="V685" s="174"/>
      <c r="W685" s="174"/>
      <c r="X685" s="174"/>
      <c r="Y685" s="174"/>
      <c r="Z685" s="174"/>
      <c r="AA685" s="174"/>
      <c r="AB685" s="174"/>
      <c r="AC685" s="174"/>
      <c r="AD685" s="174"/>
      <c r="AG685">
        <f t="shared" si="68"/>
        <v>27</v>
      </c>
      <c r="AH685">
        <f t="shared" si="69"/>
        <v>0</v>
      </c>
      <c r="AI685"/>
      <c r="AJ685"/>
      <c r="AK685"/>
      <c r="AL685" s="126">
        <f t="shared" si="70"/>
        <v>0</v>
      </c>
      <c r="AM685" s="127">
        <f t="shared" si="71"/>
        <v>0</v>
      </c>
      <c r="AN685" s="127">
        <f t="shared" si="72"/>
        <v>0</v>
      </c>
      <c r="AO685" s="128">
        <f t="shared" si="73"/>
        <v>0</v>
      </c>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c r="BY685"/>
      <c r="BZ685"/>
      <c r="CA685"/>
      <c r="CB685"/>
      <c r="CC685"/>
      <c r="CD685"/>
      <c r="CE685"/>
      <c r="CF685"/>
      <c r="CG685"/>
      <c r="CH685"/>
      <c r="CI685"/>
      <c r="CJ685"/>
      <c r="CK685"/>
      <c r="CL685"/>
    </row>
    <row r="686" spans="1:90" ht="15" customHeight="1" thickBot="1">
      <c r="A686" s="93"/>
      <c r="B686" s="24"/>
      <c r="C686" s="96" t="s">
        <v>165</v>
      </c>
      <c r="D686" s="274" t="str">
        <f t="shared" si="67"/>
        <v/>
      </c>
      <c r="E686" s="274"/>
      <c r="F686" s="274"/>
      <c r="G686" s="274"/>
      <c r="H686" s="274"/>
      <c r="I686" s="174"/>
      <c r="J686" s="174"/>
      <c r="K686" s="174"/>
      <c r="L686" s="174"/>
      <c r="M686" s="174"/>
      <c r="N686" s="174"/>
      <c r="O686" s="174"/>
      <c r="P686" s="174"/>
      <c r="Q686" s="174"/>
      <c r="R686" s="174"/>
      <c r="S686" s="174"/>
      <c r="T686" s="174"/>
      <c r="U686" s="174"/>
      <c r="V686" s="174"/>
      <c r="W686" s="174"/>
      <c r="X686" s="174"/>
      <c r="Y686" s="174"/>
      <c r="Z686" s="174"/>
      <c r="AA686" s="174"/>
      <c r="AB686" s="174"/>
      <c r="AC686" s="174"/>
      <c r="AD686" s="174"/>
      <c r="AG686">
        <f t="shared" si="68"/>
        <v>27</v>
      </c>
      <c r="AH686">
        <f t="shared" si="69"/>
        <v>0</v>
      </c>
      <c r="AI686"/>
      <c r="AJ686"/>
      <c r="AK686"/>
      <c r="AL686" s="126">
        <f t="shared" si="70"/>
        <v>0</v>
      </c>
      <c r="AM686" s="127">
        <f t="shared" si="71"/>
        <v>0</v>
      </c>
      <c r="AN686" s="127">
        <f t="shared" si="72"/>
        <v>0</v>
      </c>
      <c r="AO686" s="128">
        <f t="shared" si="73"/>
        <v>0</v>
      </c>
      <c r="AP686"/>
      <c r="AQ686"/>
      <c r="AR686"/>
      <c r="AS686"/>
      <c r="AT686"/>
      <c r="AU686"/>
      <c r="AV686"/>
      <c r="AW686"/>
      <c r="AX686"/>
      <c r="AY686"/>
      <c r="AZ686"/>
      <c r="BA686"/>
      <c r="BB686"/>
      <c r="BC686"/>
      <c r="BD686"/>
      <c r="BE686"/>
      <c r="BF686"/>
      <c r="BG686"/>
      <c r="BH686"/>
      <c r="BI686"/>
      <c r="BJ686"/>
      <c r="BK686"/>
      <c r="BL686"/>
      <c r="BM686"/>
      <c r="BN686"/>
      <c r="BO686"/>
      <c r="BP686"/>
      <c r="BQ686"/>
      <c r="BR686"/>
      <c r="BS686"/>
      <c r="BT686"/>
      <c r="BU686"/>
      <c r="BV686"/>
      <c r="BW686"/>
      <c r="BX686"/>
      <c r="BY686"/>
      <c r="BZ686"/>
      <c r="CA686"/>
      <c r="CB686"/>
      <c r="CC686"/>
      <c r="CD686"/>
      <c r="CE686"/>
      <c r="CF686"/>
      <c r="CG686"/>
      <c r="CH686"/>
      <c r="CI686"/>
      <c r="CJ686"/>
      <c r="CK686"/>
      <c r="CL686"/>
    </row>
    <row r="687" spans="1:90" ht="15" customHeight="1" thickBot="1">
      <c r="A687" s="93"/>
      <c r="B687" s="24"/>
      <c r="C687" s="96" t="s">
        <v>166</v>
      </c>
      <c r="D687" s="274" t="str">
        <f t="shared" si="67"/>
        <v/>
      </c>
      <c r="E687" s="274"/>
      <c r="F687" s="274"/>
      <c r="G687" s="274"/>
      <c r="H687" s="274"/>
      <c r="I687" s="174"/>
      <c r="J687" s="174"/>
      <c r="K687" s="174"/>
      <c r="L687" s="174"/>
      <c r="M687" s="174"/>
      <c r="N687" s="174"/>
      <c r="O687" s="174"/>
      <c r="P687" s="174"/>
      <c r="Q687" s="174"/>
      <c r="R687" s="174"/>
      <c r="S687" s="174"/>
      <c r="T687" s="174"/>
      <c r="U687" s="174"/>
      <c r="V687" s="174"/>
      <c r="W687" s="174"/>
      <c r="X687" s="174"/>
      <c r="Y687" s="174"/>
      <c r="Z687" s="174"/>
      <c r="AA687" s="174"/>
      <c r="AB687" s="174"/>
      <c r="AC687" s="174"/>
      <c r="AD687" s="174"/>
      <c r="AG687">
        <f t="shared" si="68"/>
        <v>27</v>
      </c>
      <c r="AH687">
        <f t="shared" si="69"/>
        <v>0</v>
      </c>
      <c r="AI687"/>
      <c r="AJ687"/>
      <c r="AK687"/>
      <c r="AL687" s="126">
        <f t="shared" si="70"/>
        <v>0</v>
      </c>
      <c r="AM687" s="127">
        <f t="shared" si="71"/>
        <v>0</v>
      </c>
      <c r="AN687" s="127">
        <f t="shared" si="72"/>
        <v>0</v>
      </c>
      <c r="AO687" s="128">
        <f t="shared" si="73"/>
        <v>0</v>
      </c>
      <c r="AP687"/>
      <c r="AQ687"/>
      <c r="AR687"/>
      <c r="AS687"/>
      <c r="AT687"/>
      <c r="AU687"/>
      <c r="AV687"/>
      <c r="AW687"/>
      <c r="AX687"/>
      <c r="AY687"/>
      <c r="AZ687"/>
      <c r="BA687"/>
      <c r="BB687"/>
      <c r="BC687"/>
      <c r="BD687"/>
      <c r="BE687"/>
      <c r="BF687"/>
      <c r="BG687"/>
      <c r="BH687"/>
      <c r="BI687"/>
      <c r="BJ687"/>
      <c r="BK687"/>
      <c r="BL687"/>
      <c r="BM687"/>
      <c r="BN687"/>
      <c r="BO687"/>
      <c r="BP687"/>
      <c r="BQ687"/>
      <c r="BR687"/>
      <c r="BS687"/>
      <c r="BT687"/>
      <c r="BU687"/>
      <c r="BV687"/>
      <c r="BW687"/>
      <c r="BX687"/>
      <c r="BY687"/>
      <c r="BZ687"/>
      <c r="CA687"/>
      <c r="CB687"/>
      <c r="CC687"/>
      <c r="CD687"/>
      <c r="CE687"/>
      <c r="CF687"/>
      <c r="CG687"/>
      <c r="CH687"/>
      <c r="CI687"/>
      <c r="CJ687"/>
      <c r="CK687"/>
      <c r="CL687"/>
    </row>
    <row r="688" spans="1:90" ht="15" customHeight="1" thickBot="1">
      <c r="A688" s="93"/>
      <c r="B688" s="24"/>
      <c r="C688" s="96" t="s">
        <v>167</v>
      </c>
      <c r="D688" s="274" t="str">
        <f t="shared" si="67"/>
        <v/>
      </c>
      <c r="E688" s="274"/>
      <c r="F688" s="274"/>
      <c r="G688" s="274"/>
      <c r="H688" s="274"/>
      <c r="I688" s="174"/>
      <c r="J688" s="174"/>
      <c r="K688" s="174"/>
      <c r="L688" s="174"/>
      <c r="M688" s="174"/>
      <c r="N688" s="174"/>
      <c r="O688" s="174"/>
      <c r="P688" s="174"/>
      <c r="Q688" s="174"/>
      <c r="R688" s="174"/>
      <c r="S688" s="174"/>
      <c r="T688" s="174"/>
      <c r="U688" s="174"/>
      <c r="V688" s="174"/>
      <c r="W688" s="174"/>
      <c r="X688" s="174"/>
      <c r="Y688" s="174"/>
      <c r="Z688" s="174"/>
      <c r="AA688" s="174"/>
      <c r="AB688" s="174"/>
      <c r="AC688" s="174"/>
      <c r="AD688" s="174"/>
      <c r="AG688">
        <f t="shared" si="68"/>
        <v>27</v>
      </c>
      <c r="AH688">
        <f t="shared" si="69"/>
        <v>0</v>
      </c>
      <c r="AI688"/>
      <c r="AJ688"/>
      <c r="AK688"/>
      <c r="AL688" s="126">
        <f t="shared" si="70"/>
        <v>0</v>
      </c>
      <c r="AM688" s="127">
        <f t="shared" si="71"/>
        <v>0</v>
      </c>
      <c r="AN688" s="127">
        <f t="shared" si="72"/>
        <v>0</v>
      </c>
      <c r="AO688" s="128">
        <f t="shared" si="73"/>
        <v>0</v>
      </c>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c r="BY688"/>
      <c r="BZ688"/>
      <c r="CA688"/>
      <c r="CB688"/>
      <c r="CC688"/>
      <c r="CD688"/>
      <c r="CE688"/>
      <c r="CF688"/>
      <c r="CG688"/>
      <c r="CH688"/>
      <c r="CI688"/>
      <c r="CJ688"/>
      <c r="CK688"/>
      <c r="CL688"/>
    </row>
    <row r="689" spans="1:90" ht="15" customHeight="1" thickBot="1">
      <c r="A689" s="93"/>
      <c r="B689" s="24"/>
      <c r="C689" s="96" t="s">
        <v>168</v>
      </c>
      <c r="D689" s="274" t="str">
        <f t="shared" si="67"/>
        <v/>
      </c>
      <c r="E689" s="274"/>
      <c r="F689" s="274"/>
      <c r="G689" s="274"/>
      <c r="H689" s="274"/>
      <c r="I689" s="174"/>
      <c r="J689" s="174"/>
      <c r="K689" s="174"/>
      <c r="L689" s="174"/>
      <c r="M689" s="174"/>
      <c r="N689" s="174"/>
      <c r="O689" s="174"/>
      <c r="P689" s="174"/>
      <c r="Q689" s="174"/>
      <c r="R689" s="174"/>
      <c r="S689" s="174"/>
      <c r="T689" s="174"/>
      <c r="U689" s="174"/>
      <c r="V689" s="174"/>
      <c r="W689" s="174"/>
      <c r="X689" s="174"/>
      <c r="Y689" s="174"/>
      <c r="Z689" s="174"/>
      <c r="AA689" s="174"/>
      <c r="AB689" s="174"/>
      <c r="AC689" s="174"/>
      <c r="AD689" s="174"/>
      <c r="AG689">
        <f t="shared" si="68"/>
        <v>27</v>
      </c>
      <c r="AH689">
        <f t="shared" si="69"/>
        <v>0</v>
      </c>
      <c r="AI689"/>
      <c r="AJ689"/>
      <c r="AK689"/>
      <c r="AL689" s="126">
        <f t="shared" si="70"/>
        <v>0</v>
      </c>
      <c r="AM689" s="127">
        <f t="shared" si="71"/>
        <v>0</v>
      </c>
      <c r="AN689" s="127">
        <f t="shared" si="72"/>
        <v>0</v>
      </c>
      <c r="AO689" s="128">
        <f t="shared" si="73"/>
        <v>0</v>
      </c>
      <c r="AP689"/>
      <c r="AQ689"/>
      <c r="AR689"/>
      <c r="AS689"/>
      <c r="AT689"/>
      <c r="AU689"/>
      <c r="AV689"/>
      <c r="AW689"/>
      <c r="AX689"/>
      <c r="AY689"/>
      <c r="AZ689"/>
      <c r="BA689"/>
      <c r="BB689"/>
      <c r="BC689"/>
      <c r="BD689"/>
      <c r="BE689"/>
      <c r="BF689"/>
      <c r="BG689"/>
      <c r="BH689"/>
      <c r="BI689"/>
      <c r="BJ689"/>
      <c r="BK689"/>
      <c r="BL689"/>
      <c r="BM689"/>
      <c r="BN689"/>
      <c r="BO689"/>
      <c r="BP689"/>
      <c r="BQ689"/>
      <c r="BR689"/>
      <c r="BS689"/>
      <c r="BT689"/>
      <c r="BU689"/>
      <c r="BV689"/>
      <c r="BW689"/>
      <c r="BX689"/>
      <c r="BY689"/>
      <c r="BZ689"/>
      <c r="CA689"/>
      <c r="CB689"/>
      <c r="CC689"/>
      <c r="CD689"/>
      <c r="CE689"/>
      <c r="CF689"/>
      <c r="CG689"/>
      <c r="CH689"/>
      <c r="CI689"/>
      <c r="CJ689"/>
      <c r="CK689"/>
      <c r="CL689"/>
    </row>
    <row r="690" spans="1:90" ht="15" customHeight="1" thickBot="1">
      <c r="A690" s="93"/>
      <c r="B690" s="24"/>
      <c r="C690" s="96" t="s">
        <v>169</v>
      </c>
      <c r="D690" s="274" t="str">
        <f t="shared" si="67"/>
        <v/>
      </c>
      <c r="E690" s="274"/>
      <c r="F690" s="274"/>
      <c r="G690" s="274"/>
      <c r="H690" s="274"/>
      <c r="I690" s="174"/>
      <c r="J690" s="174"/>
      <c r="K690" s="174"/>
      <c r="L690" s="174"/>
      <c r="M690" s="174"/>
      <c r="N690" s="174"/>
      <c r="O690" s="174"/>
      <c r="P690" s="174"/>
      <c r="Q690" s="174"/>
      <c r="R690" s="174"/>
      <c r="S690" s="174"/>
      <c r="T690" s="174"/>
      <c r="U690" s="174"/>
      <c r="V690" s="174"/>
      <c r="W690" s="174"/>
      <c r="X690" s="174"/>
      <c r="Y690" s="174"/>
      <c r="Z690" s="174"/>
      <c r="AA690" s="174"/>
      <c r="AB690" s="174"/>
      <c r="AC690" s="174"/>
      <c r="AD690" s="174"/>
      <c r="AG690">
        <f t="shared" si="68"/>
        <v>27</v>
      </c>
      <c r="AH690">
        <f t="shared" si="69"/>
        <v>0</v>
      </c>
      <c r="AI690"/>
      <c r="AJ690"/>
      <c r="AK690"/>
      <c r="AL690" s="126">
        <f t="shared" si="70"/>
        <v>0</v>
      </c>
      <c r="AM690" s="127">
        <f t="shared" si="71"/>
        <v>0</v>
      </c>
      <c r="AN690" s="127">
        <f t="shared" si="72"/>
        <v>0</v>
      </c>
      <c r="AO690" s="128">
        <f t="shared" si="73"/>
        <v>0</v>
      </c>
      <c r="AP690"/>
      <c r="AQ690"/>
      <c r="AR690"/>
      <c r="AS690"/>
      <c r="AT690"/>
      <c r="AU690"/>
      <c r="AV690"/>
      <c r="AW690"/>
      <c r="AX690"/>
      <c r="AY690"/>
      <c r="AZ690"/>
      <c r="BA690"/>
      <c r="BB690"/>
      <c r="BC690"/>
      <c r="BD690"/>
      <c r="BE690"/>
      <c r="BF690"/>
      <c r="BG690"/>
      <c r="BH690"/>
      <c r="BI690"/>
      <c r="BJ690"/>
      <c r="BK690"/>
      <c r="BL690"/>
      <c r="BM690"/>
      <c r="BN690"/>
      <c r="BO690"/>
      <c r="BP690"/>
      <c r="BQ690"/>
      <c r="BR690"/>
      <c r="BS690"/>
      <c r="BT690"/>
      <c r="BU690"/>
      <c r="BV690"/>
      <c r="BW690"/>
      <c r="BX690"/>
      <c r="BY690"/>
      <c r="BZ690"/>
      <c r="CA690"/>
      <c r="CB690"/>
      <c r="CC690"/>
      <c r="CD690"/>
      <c r="CE690"/>
      <c r="CF690"/>
      <c r="CG690"/>
      <c r="CH690"/>
      <c r="CI690"/>
      <c r="CJ690"/>
      <c r="CK690"/>
      <c r="CL690"/>
    </row>
    <row r="691" spans="1:90" ht="15" customHeight="1" thickBot="1">
      <c r="A691" s="93"/>
      <c r="B691" s="24"/>
      <c r="C691" s="98" t="s">
        <v>170</v>
      </c>
      <c r="D691" s="274" t="str">
        <f t="shared" si="67"/>
        <v/>
      </c>
      <c r="E691" s="274"/>
      <c r="F691" s="274"/>
      <c r="G691" s="274"/>
      <c r="H691" s="274"/>
      <c r="I691" s="174"/>
      <c r="J691" s="174"/>
      <c r="K691" s="174"/>
      <c r="L691" s="174"/>
      <c r="M691" s="174"/>
      <c r="N691" s="174"/>
      <c r="O691" s="174"/>
      <c r="P691" s="174"/>
      <c r="Q691" s="174"/>
      <c r="R691" s="174"/>
      <c r="S691" s="174"/>
      <c r="T691" s="174"/>
      <c r="U691" s="174"/>
      <c r="V691" s="174"/>
      <c r="W691" s="174"/>
      <c r="X691" s="174"/>
      <c r="Y691" s="174"/>
      <c r="Z691" s="174"/>
      <c r="AA691" s="174"/>
      <c r="AB691" s="174"/>
      <c r="AC691" s="174"/>
      <c r="AD691" s="174"/>
      <c r="AG691">
        <f t="shared" si="68"/>
        <v>27</v>
      </c>
      <c r="AH691">
        <f t="shared" si="69"/>
        <v>0</v>
      </c>
      <c r="AI691"/>
      <c r="AJ691"/>
      <c r="AK691"/>
      <c r="AL691" s="126">
        <f t="shared" si="70"/>
        <v>0</v>
      </c>
      <c r="AM691" s="127">
        <f t="shared" si="71"/>
        <v>0</v>
      </c>
      <c r="AN691" s="127">
        <f t="shared" si="72"/>
        <v>0</v>
      </c>
      <c r="AO691" s="128">
        <f t="shared" si="73"/>
        <v>0</v>
      </c>
      <c r="AP691"/>
      <c r="AQ691"/>
      <c r="AR691"/>
      <c r="AS691"/>
      <c r="AT691"/>
      <c r="AU691"/>
      <c r="AV691"/>
      <c r="AW691"/>
      <c r="AX691"/>
      <c r="AY691"/>
      <c r="AZ691"/>
      <c r="BA691"/>
      <c r="BB691"/>
      <c r="BC691"/>
      <c r="BD691"/>
      <c r="BE691"/>
      <c r="BF691"/>
      <c r="BG691"/>
      <c r="BH691"/>
      <c r="BI691"/>
      <c r="BJ691"/>
      <c r="BK691"/>
      <c r="BL691"/>
      <c r="BM691"/>
      <c r="BN691"/>
      <c r="BO691"/>
      <c r="BP691"/>
      <c r="BQ691"/>
      <c r="BR691"/>
      <c r="BS691"/>
      <c r="BT691"/>
      <c r="BU691"/>
      <c r="BV691"/>
      <c r="BW691"/>
      <c r="BX691"/>
      <c r="BY691"/>
      <c r="BZ691"/>
      <c r="CA691"/>
      <c r="CB691"/>
      <c r="CC691"/>
      <c r="CD691"/>
      <c r="CE691"/>
      <c r="CF691"/>
      <c r="CG691"/>
      <c r="CH691"/>
      <c r="CI691"/>
      <c r="CJ691"/>
      <c r="CK691"/>
      <c r="CL691"/>
    </row>
    <row r="692" spans="1:90" ht="15" customHeight="1" thickBot="1">
      <c r="A692" s="93"/>
      <c r="B692" s="24"/>
      <c r="C692" s="98" t="s">
        <v>171</v>
      </c>
      <c r="D692" s="274" t="str">
        <f t="shared" si="67"/>
        <v/>
      </c>
      <c r="E692" s="274"/>
      <c r="F692" s="274"/>
      <c r="G692" s="274"/>
      <c r="H692" s="274"/>
      <c r="I692" s="174"/>
      <c r="J692" s="174"/>
      <c r="K692" s="174"/>
      <c r="L692" s="174"/>
      <c r="M692" s="174"/>
      <c r="N692" s="174"/>
      <c r="O692" s="174"/>
      <c r="P692" s="174"/>
      <c r="Q692" s="174"/>
      <c r="R692" s="174"/>
      <c r="S692" s="174"/>
      <c r="T692" s="174"/>
      <c r="U692" s="174"/>
      <c r="V692" s="174"/>
      <c r="W692" s="174"/>
      <c r="X692" s="174"/>
      <c r="Y692" s="174"/>
      <c r="Z692" s="174"/>
      <c r="AA692" s="174"/>
      <c r="AB692" s="174"/>
      <c r="AC692" s="174"/>
      <c r="AD692" s="174"/>
      <c r="AG692">
        <f t="shared" si="68"/>
        <v>27</v>
      </c>
      <c r="AH692">
        <f t="shared" si="69"/>
        <v>0</v>
      </c>
      <c r="AI692"/>
      <c r="AJ692"/>
      <c r="AK692"/>
      <c r="AL692" s="126">
        <f t="shared" si="70"/>
        <v>0</v>
      </c>
      <c r="AM692" s="127">
        <f t="shared" si="71"/>
        <v>0</v>
      </c>
      <c r="AN692" s="127">
        <f t="shared" si="72"/>
        <v>0</v>
      </c>
      <c r="AO692" s="128">
        <f t="shared" si="73"/>
        <v>0</v>
      </c>
      <c r="AP692"/>
      <c r="AQ692"/>
      <c r="AR692"/>
      <c r="AS692"/>
      <c r="AT692"/>
      <c r="AU692"/>
      <c r="AV692"/>
      <c r="AW692"/>
      <c r="AX692"/>
      <c r="AY692"/>
      <c r="AZ692"/>
      <c r="BA692"/>
      <c r="BB692"/>
      <c r="BC692"/>
      <c r="BD692"/>
      <c r="BE692"/>
      <c r="BF692"/>
      <c r="BG692"/>
      <c r="BH692"/>
      <c r="BI692"/>
      <c r="BJ692"/>
      <c r="BK692"/>
      <c r="BL692"/>
      <c r="BM692"/>
      <c r="BN692"/>
      <c r="BO692"/>
      <c r="BP692"/>
      <c r="BQ692"/>
      <c r="BR692"/>
      <c r="BS692"/>
      <c r="BT692"/>
      <c r="BU692"/>
      <c r="BV692"/>
      <c r="BW692"/>
      <c r="BX692"/>
      <c r="BY692"/>
      <c r="BZ692"/>
      <c r="CA692"/>
      <c r="CB692"/>
      <c r="CC692"/>
      <c r="CD692"/>
      <c r="CE692"/>
      <c r="CF692"/>
      <c r="CG692"/>
      <c r="CH692"/>
      <c r="CI692"/>
      <c r="CJ692"/>
      <c r="CK692"/>
      <c r="CL692"/>
    </row>
    <row r="693" spans="1:90" ht="15" customHeight="1" thickBot="1">
      <c r="A693" s="93"/>
      <c r="B693" s="24"/>
      <c r="C693" s="98" t="s">
        <v>172</v>
      </c>
      <c r="D693" s="274" t="str">
        <f t="shared" si="67"/>
        <v/>
      </c>
      <c r="E693" s="274"/>
      <c r="F693" s="274"/>
      <c r="G693" s="274"/>
      <c r="H693" s="274"/>
      <c r="I693" s="174"/>
      <c r="J693" s="174"/>
      <c r="K693" s="174"/>
      <c r="L693" s="174"/>
      <c r="M693" s="174"/>
      <c r="N693" s="174"/>
      <c r="O693" s="174"/>
      <c r="P693" s="174"/>
      <c r="Q693" s="174"/>
      <c r="R693" s="174"/>
      <c r="S693" s="174"/>
      <c r="T693" s="174"/>
      <c r="U693" s="174"/>
      <c r="V693" s="174"/>
      <c r="W693" s="174"/>
      <c r="X693" s="174"/>
      <c r="Y693" s="174"/>
      <c r="Z693" s="174"/>
      <c r="AA693" s="174"/>
      <c r="AB693" s="174"/>
      <c r="AC693" s="174"/>
      <c r="AD693" s="174"/>
      <c r="AG693">
        <f t="shared" si="68"/>
        <v>27</v>
      </c>
      <c r="AH693">
        <f t="shared" si="69"/>
        <v>0</v>
      </c>
      <c r="AI693"/>
      <c r="AJ693"/>
      <c r="AK693"/>
      <c r="AL693" s="126">
        <f t="shared" si="70"/>
        <v>0</v>
      </c>
      <c r="AM693" s="127">
        <f t="shared" si="71"/>
        <v>0</v>
      </c>
      <c r="AN693" s="127">
        <f t="shared" si="72"/>
        <v>0</v>
      </c>
      <c r="AO693" s="128">
        <f t="shared" si="73"/>
        <v>0</v>
      </c>
      <c r="AP693"/>
      <c r="AQ693"/>
      <c r="AR693"/>
      <c r="AS693"/>
      <c r="AT693"/>
      <c r="AU693"/>
      <c r="AV693"/>
      <c r="AW693"/>
      <c r="AX693"/>
      <c r="AY693"/>
      <c r="AZ693"/>
      <c r="BA693"/>
      <c r="BB693"/>
      <c r="BC693"/>
      <c r="BD693"/>
      <c r="BE693"/>
      <c r="BF693"/>
      <c r="BG693"/>
      <c r="BH693"/>
      <c r="BI693"/>
      <c r="BJ693"/>
      <c r="BK693"/>
      <c r="BL693"/>
      <c r="BM693"/>
      <c r="BN693"/>
      <c r="BO693"/>
      <c r="BP693"/>
      <c r="BQ693"/>
      <c r="BR693"/>
      <c r="BS693"/>
      <c r="BT693"/>
      <c r="BU693"/>
      <c r="BV693"/>
      <c r="BW693"/>
      <c r="BX693"/>
      <c r="BY693"/>
      <c r="BZ693"/>
      <c r="CA693"/>
      <c r="CB693"/>
      <c r="CC693"/>
      <c r="CD693"/>
      <c r="CE693"/>
      <c r="CF693"/>
      <c r="CG693"/>
      <c r="CH693"/>
      <c r="CI693"/>
      <c r="CJ693"/>
      <c r="CK693"/>
      <c r="CL693"/>
    </row>
    <row r="694" spans="1:90" ht="15" customHeight="1" thickBot="1">
      <c r="A694" s="93"/>
      <c r="B694" s="24"/>
      <c r="C694" s="98" t="s">
        <v>173</v>
      </c>
      <c r="D694" s="274" t="str">
        <f t="shared" si="67"/>
        <v/>
      </c>
      <c r="E694" s="274"/>
      <c r="F694" s="274"/>
      <c r="G694" s="274"/>
      <c r="H694" s="274"/>
      <c r="I694" s="174"/>
      <c r="J694" s="174"/>
      <c r="K694" s="174"/>
      <c r="L694" s="174"/>
      <c r="M694" s="174"/>
      <c r="N694" s="174"/>
      <c r="O694" s="174"/>
      <c r="P694" s="174"/>
      <c r="Q694" s="174"/>
      <c r="R694" s="174"/>
      <c r="S694" s="174"/>
      <c r="T694" s="174"/>
      <c r="U694" s="174"/>
      <c r="V694" s="174"/>
      <c r="W694" s="174"/>
      <c r="X694" s="174"/>
      <c r="Y694" s="174"/>
      <c r="Z694" s="174"/>
      <c r="AA694" s="174"/>
      <c r="AB694" s="174"/>
      <c r="AC694" s="174"/>
      <c r="AD694" s="174"/>
      <c r="AG694">
        <f t="shared" si="68"/>
        <v>27</v>
      </c>
      <c r="AH694">
        <f t="shared" si="69"/>
        <v>0</v>
      </c>
      <c r="AI694"/>
      <c r="AJ694"/>
      <c r="AK694"/>
      <c r="AL694" s="126">
        <f t="shared" si="70"/>
        <v>0</v>
      </c>
      <c r="AM694" s="127">
        <f t="shared" si="71"/>
        <v>0</v>
      </c>
      <c r="AN694" s="127">
        <f t="shared" si="72"/>
        <v>0</v>
      </c>
      <c r="AO694" s="128">
        <f t="shared" si="73"/>
        <v>0</v>
      </c>
      <c r="AP694"/>
      <c r="AQ694"/>
      <c r="AR694"/>
      <c r="AS694"/>
      <c r="AT694"/>
      <c r="AU694"/>
      <c r="AV694"/>
      <c r="AW694"/>
      <c r="AX694"/>
      <c r="AY694"/>
      <c r="AZ694"/>
      <c r="BA694"/>
      <c r="BB694"/>
      <c r="BC694"/>
      <c r="BD694"/>
      <c r="BE694"/>
      <c r="BF694"/>
      <c r="BG694"/>
      <c r="BH694"/>
      <c r="BI694"/>
      <c r="BJ694"/>
      <c r="BK694"/>
      <c r="BL694"/>
      <c r="BM694"/>
      <c r="BN694"/>
      <c r="BO694"/>
      <c r="BP694"/>
      <c r="BQ694"/>
      <c r="BR694"/>
      <c r="BS694"/>
      <c r="BT694"/>
      <c r="BU694"/>
      <c r="BV694"/>
      <c r="BW694"/>
      <c r="BX694"/>
      <c r="BY694"/>
      <c r="BZ694"/>
      <c r="CA694"/>
      <c r="CB694"/>
      <c r="CC694"/>
      <c r="CD694"/>
      <c r="CE694"/>
      <c r="CF694"/>
      <c r="CG694"/>
      <c r="CH694"/>
      <c r="CI694"/>
      <c r="CJ694"/>
      <c r="CK694"/>
      <c r="CL694"/>
    </row>
    <row r="695" spans="1:90" ht="15" customHeight="1" thickBot="1">
      <c r="A695" s="93"/>
      <c r="B695" s="24"/>
      <c r="C695" s="98" t="s">
        <v>174</v>
      </c>
      <c r="D695" s="274" t="str">
        <f t="shared" si="67"/>
        <v/>
      </c>
      <c r="E695" s="274"/>
      <c r="F695" s="274"/>
      <c r="G695" s="274"/>
      <c r="H695" s="274"/>
      <c r="I695" s="174"/>
      <c r="J695" s="174"/>
      <c r="K695" s="174"/>
      <c r="L695" s="174"/>
      <c r="M695" s="174"/>
      <c r="N695" s="174"/>
      <c r="O695" s="174"/>
      <c r="P695" s="174"/>
      <c r="Q695" s="174"/>
      <c r="R695" s="174"/>
      <c r="S695" s="174"/>
      <c r="T695" s="174"/>
      <c r="U695" s="174"/>
      <c r="V695" s="174"/>
      <c r="W695" s="174"/>
      <c r="X695" s="174"/>
      <c r="Y695" s="174"/>
      <c r="Z695" s="174"/>
      <c r="AA695" s="174"/>
      <c r="AB695" s="174"/>
      <c r="AC695" s="174"/>
      <c r="AD695" s="174"/>
      <c r="AG695">
        <f t="shared" si="68"/>
        <v>27</v>
      </c>
      <c r="AH695">
        <f t="shared" si="69"/>
        <v>0</v>
      </c>
      <c r="AI695"/>
      <c r="AJ695"/>
      <c r="AK695"/>
      <c r="AL695" s="126">
        <f t="shared" si="70"/>
        <v>0</v>
      </c>
      <c r="AM695" s="127">
        <f t="shared" si="71"/>
        <v>0</v>
      </c>
      <c r="AN695" s="127">
        <f t="shared" si="72"/>
        <v>0</v>
      </c>
      <c r="AO695" s="128">
        <f t="shared" si="73"/>
        <v>0</v>
      </c>
      <c r="AP695"/>
      <c r="AQ695"/>
      <c r="AR695"/>
      <c r="AS695"/>
      <c r="AT695"/>
      <c r="AU695"/>
      <c r="AV695"/>
      <c r="AW695"/>
      <c r="AX695"/>
      <c r="AY695"/>
      <c r="AZ695"/>
      <c r="BA695"/>
      <c r="BB695"/>
      <c r="BC695"/>
      <c r="BD695"/>
      <c r="BE695"/>
      <c r="BF695"/>
      <c r="BG695"/>
      <c r="BH695"/>
      <c r="BI695"/>
      <c r="BJ695"/>
      <c r="BK695"/>
      <c r="BL695"/>
      <c r="BM695"/>
      <c r="BN695"/>
      <c r="BO695"/>
      <c r="BP695"/>
      <c r="BQ695"/>
      <c r="BR695"/>
      <c r="BS695"/>
      <c r="BT695"/>
      <c r="BU695"/>
      <c r="BV695"/>
      <c r="BW695"/>
      <c r="BX695"/>
      <c r="BY695"/>
      <c r="BZ695"/>
      <c r="CA695"/>
      <c r="CB695"/>
      <c r="CC695"/>
      <c r="CD695"/>
      <c r="CE695"/>
      <c r="CF695"/>
      <c r="CG695"/>
      <c r="CH695"/>
      <c r="CI695"/>
      <c r="CJ695"/>
      <c r="CK695"/>
      <c r="CL695"/>
    </row>
    <row r="696" spans="1:90" ht="15" customHeight="1" thickBot="1">
      <c r="A696" s="93"/>
      <c r="B696" s="24"/>
      <c r="C696" s="98" t="s">
        <v>175</v>
      </c>
      <c r="D696" s="274" t="str">
        <f t="shared" si="67"/>
        <v/>
      </c>
      <c r="E696" s="274"/>
      <c r="F696" s="274"/>
      <c r="G696" s="274"/>
      <c r="H696" s="274"/>
      <c r="I696" s="174"/>
      <c r="J696" s="174"/>
      <c r="K696" s="174"/>
      <c r="L696" s="174"/>
      <c r="M696" s="174"/>
      <c r="N696" s="174"/>
      <c r="O696" s="174"/>
      <c r="P696" s="174"/>
      <c r="Q696" s="174"/>
      <c r="R696" s="174"/>
      <c r="S696" s="174"/>
      <c r="T696" s="174"/>
      <c r="U696" s="174"/>
      <c r="V696" s="174"/>
      <c r="W696" s="174"/>
      <c r="X696" s="174"/>
      <c r="Y696" s="174"/>
      <c r="Z696" s="174"/>
      <c r="AA696" s="174"/>
      <c r="AB696" s="174"/>
      <c r="AC696" s="174"/>
      <c r="AD696" s="174"/>
      <c r="AG696">
        <f t="shared" si="68"/>
        <v>27</v>
      </c>
      <c r="AH696">
        <f t="shared" si="69"/>
        <v>0</v>
      </c>
      <c r="AI696"/>
      <c r="AJ696"/>
      <c r="AK696"/>
      <c r="AL696" s="126">
        <f t="shared" si="70"/>
        <v>0</v>
      </c>
      <c r="AM696" s="127">
        <f t="shared" si="71"/>
        <v>0</v>
      </c>
      <c r="AN696" s="127">
        <f t="shared" si="72"/>
        <v>0</v>
      </c>
      <c r="AO696" s="128">
        <f t="shared" si="73"/>
        <v>0</v>
      </c>
      <c r="AP696"/>
      <c r="AQ696"/>
      <c r="AR696"/>
      <c r="AS696"/>
      <c r="AT696"/>
      <c r="AU696"/>
      <c r="AV696"/>
      <c r="AW696"/>
      <c r="AX696"/>
      <c r="AY696"/>
      <c r="AZ696"/>
      <c r="BA696"/>
      <c r="BB696"/>
      <c r="BC696"/>
      <c r="BD696"/>
      <c r="BE696"/>
      <c r="BF696"/>
      <c r="BG696"/>
      <c r="BH696"/>
      <c r="BI696"/>
      <c r="BJ696"/>
      <c r="BK696"/>
      <c r="BL696"/>
      <c r="BM696"/>
      <c r="BN696"/>
      <c r="BO696"/>
      <c r="BP696"/>
      <c r="BQ696"/>
      <c r="BR696"/>
      <c r="BS696"/>
      <c r="BT696"/>
      <c r="BU696"/>
      <c r="BV696"/>
      <c r="BW696"/>
      <c r="BX696"/>
      <c r="BY696"/>
      <c r="BZ696"/>
      <c r="CA696"/>
      <c r="CB696"/>
      <c r="CC696"/>
      <c r="CD696"/>
      <c r="CE696"/>
      <c r="CF696"/>
      <c r="CG696"/>
      <c r="CH696"/>
      <c r="CI696"/>
      <c r="CJ696"/>
      <c r="CK696"/>
      <c r="CL696"/>
    </row>
    <row r="697" spans="1:90" ht="15" customHeight="1" thickBot="1">
      <c r="A697" s="93"/>
      <c r="B697" s="24"/>
      <c r="C697" s="98" t="s">
        <v>176</v>
      </c>
      <c r="D697" s="274" t="str">
        <f t="shared" si="67"/>
        <v/>
      </c>
      <c r="E697" s="274"/>
      <c r="F697" s="274"/>
      <c r="G697" s="274"/>
      <c r="H697" s="274"/>
      <c r="I697" s="174"/>
      <c r="J697" s="174"/>
      <c r="K697" s="174"/>
      <c r="L697" s="174"/>
      <c r="M697" s="174"/>
      <c r="N697" s="174"/>
      <c r="O697" s="174"/>
      <c r="P697" s="174"/>
      <c r="Q697" s="174"/>
      <c r="R697" s="174"/>
      <c r="S697" s="174"/>
      <c r="T697" s="174"/>
      <c r="U697" s="174"/>
      <c r="V697" s="174"/>
      <c r="W697" s="174"/>
      <c r="X697" s="174"/>
      <c r="Y697" s="174"/>
      <c r="Z697" s="174"/>
      <c r="AA697" s="174"/>
      <c r="AB697" s="174"/>
      <c r="AC697" s="174"/>
      <c r="AD697" s="174"/>
      <c r="AG697">
        <f t="shared" si="68"/>
        <v>27</v>
      </c>
      <c r="AH697">
        <f t="shared" si="69"/>
        <v>0</v>
      </c>
      <c r="AI697"/>
      <c r="AJ697"/>
      <c r="AK697"/>
      <c r="AL697" s="126">
        <f t="shared" si="70"/>
        <v>0</v>
      </c>
      <c r="AM697" s="127">
        <f t="shared" si="71"/>
        <v>0</v>
      </c>
      <c r="AN697" s="127">
        <f t="shared" si="72"/>
        <v>0</v>
      </c>
      <c r="AO697" s="128">
        <f t="shared" si="73"/>
        <v>0</v>
      </c>
      <c r="AP697"/>
      <c r="AQ697"/>
      <c r="AR697"/>
      <c r="AS697"/>
      <c r="AT697"/>
      <c r="AU697"/>
      <c r="AV697"/>
      <c r="AW697"/>
      <c r="AX697"/>
      <c r="AY697"/>
      <c r="AZ697"/>
      <c r="BA697"/>
      <c r="BB697"/>
      <c r="BC697"/>
      <c r="BD697"/>
      <c r="BE697"/>
      <c r="BF697"/>
      <c r="BG697"/>
      <c r="BH697"/>
      <c r="BI697"/>
      <c r="BJ697"/>
      <c r="BK697"/>
      <c r="BL697"/>
      <c r="BM697"/>
      <c r="BN697"/>
      <c r="BO697"/>
      <c r="BP697"/>
      <c r="BQ697"/>
      <c r="BR697"/>
      <c r="BS697"/>
      <c r="BT697"/>
      <c r="BU697"/>
      <c r="BV697"/>
      <c r="BW697"/>
      <c r="BX697"/>
      <c r="BY697"/>
      <c r="BZ697"/>
      <c r="CA697"/>
      <c r="CB697"/>
      <c r="CC697"/>
      <c r="CD697"/>
      <c r="CE697"/>
      <c r="CF697"/>
      <c r="CG697"/>
      <c r="CH697"/>
      <c r="CI697"/>
      <c r="CJ697"/>
      <c r="CK697"/>
      <c r="CL697"/>
    </row>
    <row r="698" spans="1:90" ht="15" customHeight="1" thickBot="1">
      <c r="A698" s="93"/>
      <c r="B698" s="24"/>
      <c r="C698" s="98" t="s">
        <v>177</v>
      </c>
      <c r="D698" s="274" t="str">
        <f t="shared" si="67"/>
        <v/>
      </c>
      <c r="E698" s="274"/>
      <c r="F698" s="274"/>
      <c r="G698" s="274"/>
      <c r="H698" s="274"/>
      <c r="I698" s="174"/>
      <c r="J698" s="174"/>
      <c r="K698" s="174"/>
      <c r="L698" s="174"/>
      <c r="M698" s="174"/>
      <c r="N698" s="174"/>
      <c r="O698" s="174"/>
      <c r="P698" s="174"/>
      <c r="Q698" s="174"/>
      <c r="R698" s="174"/>
      <c r="S698" s="174"/>
      <c r="T698" s="174"/>
      <c r="U698" s="174"/>
      <c r="V698" s="174"/>
      <c r="W698" s="174"/>
      <c r="X698" s="174"/>
      <c r="Y698" s="174"/>
      <c r="Z698" s="174"/>
      <c r="AA698" s="174"/>
      <c r="AB698" s="174"/>
      <c r="AC698" s="174"/>
      <c r="AD698" s="174"/>
      <c r="AG698">
        <f t="shared" si="68"/>
        <v>27</v>
      </c>
      <c r="AH698">
        <f t="shared" si="69"/>
        <v>0</v>
      </c>
      <c r="AI698"/>
      <c r="AJ698"/>
      <c r="AK698"/>
      <c r="AL698" s="126">
        <f t="shared" si="70"/>
        <v>0</v>
      </c>
      <c r="AM698" s="127">
        <f t="shared" si="71"/>
        <v>0</v>
      </c>
      <c r="AN698" s="127">
        <f t="shared" si="72"/>
        <v>0</v>
      </c>
      <c r="AO698" s="128">
        <f t="shared" si="73"/>
        <v>0</v>
      </c>
      <c r="AP698"/>
      <c r="AQ698"/>
      <c r="AR698"/>
      <c r="AS698"/>
      <c r="AT698"/>
      <c r="AU698"/>
      <c r="AV698"/>
      <c r="AW698"/>
      <c r="AX698"/>
      <c r="AY698"/>
      <c r="AZ698"/>
      <c r="BA698"/>
      <c r="BB698"/>
      <c r="BC698"/>
      <c r="BD698"/>
      <c r="BE698"/>
      <c r="BF698"/>
      <c r="BG698"/>
      <c r="BH698"/>
      <c r="BI698"/>
      <c r="BJ698"/>
      <c r="BK698"/>
      <c r="BL698"/>
      <c r="BM698"/>
      <c r="BN698"/>
      <c r="BO698"/>
      <c r="BP698"/>
      <c r="BQ698"/>
      <c r="BR698"/>
      <c r="BS698"/>
      <c r="BT698"/>
      <c r="BU698"/>
      <c r="BV698"/>
      <c r="BW698"/>
      <c r="BX698"/>
      <c r="BY698"/>
      <c r="BZ698"/>
      <c r="CA698"/>
      <c r="CB698"/>
      <c r="CC698"/>
      <c r="CD698"/>
      <c r="CE698"/>
      <c r="CF698"/>
      <c r="CG698"/>
      <c r="CH698"/>
      <c r="CI698"/>
      <c r="CJ698"/>
      <c r="CK698"/>
      <c r="CL698"/>
    </row>
    <row r="699" spans="1:90" ht="15" customHeight="1" thickBot="1">
      <c r="A699" s="93"/>
      <c r="B699" s="24"/>
      <c r="C699" s="98" t="s">
        <v>178</v>
      </c>
      <c r="D699" s="274" t="str">
        <f t="shared" si="67"/>
        <v/>
      </c>
      <c r="E699" s="274"/>
      <c r="F699" s="274"/>
      <c r="G699" s="274"/>
      <c r="H699" s="274"/>
      <c r="I699" s="174"/>
      <c r="J699" s="174"/>
      <c r="K699" s="174"/>
      <c r="L699" s="174"/>
      <c r="M699" s="174"/>
      <c r="N699" s="174"/>
      <c r="O699" s="174"/>
      <c r="P699" s="174"/>
      <c r="Q699" s="174"/>
      <c r="R699" s="174"/>
      <c r="S699" s="174"/>
      <c r="T699" s="174"/>
      <c r="U699" s="174"/>
      <c r="V699" s="174"/>
      <c r="W699" s="174"/>
      <c r="X699" s="174"/>
      <c r="Y699" s="174"/>
      <c r="Z699" s="174"/>
      <c r="AA699" s="174"/>
      <c r="AB699" s="174"/>
      <c r="AC699" s="174"/>
      <c r="AD699" s="174"/>
      <c r="AG699">
        <f t="shared" si="68"/>
        <v>27</v>
      </c>
      <c r="AH699">
        <f t="shared" si="69"/>
        <v>0</v>
      </c>
      <c r="AI699"/>
      <c r="AJ699"/>
      <c r="AK699"/>
      <c r="AL699" s="126">
        <f t="shared" si="70"/>
        <v>0</v>
      </c>
      <c r="AM699" s="127">
        <f t="shared" si="71"/>
        <v>0</v>
      </c>
      <c r="AN699" s="127">
        <f t="shared" si="72"/>
        <v>0</v>
      </c>
      <c r="AO699" s="128">
        <f t="shared" si="73"/>
        <v>0</v>
      </c>
      <c r="AP699"/>
      <c r="AQ699"/>
      <c r="AR699"/>
      <c r="AS699"/>
      <c r="AT699"/>
      <c r="AU699"/>
      <c r="AV699"/>
      <c r="AW699"/>
      <c r="AX699"/>
      <c r="AY699"/>
      <c r="AZ699"/>
      <c r="BA699"/>
      <c r="BB699"/>
      <c r="BC699"/>
      <c r="BD699"/>
      <c r="BE699"/>
      <c r="BF699"/>
      <c r="BG699"/>
      <c r="BH699"/>
      <c r="BI699"/>
      <c r="BJ699"/>
      <c r="BK699"/>
      <c r="BL699"/>
      <c r="BM699"/>
      <c r="BN699"/>
      <c r="BO699"/>
      <c r="BP699"/>
      <c r="BQ699"/>
      <c r="BR699"/>
      <c r="BS699"/>
      <c r="BT699"/>
      <c r="BU699"/>
      <c r="BV699"/>
      <c r="BW699"/>
      <c r="BX699"/>
      <c r="BY699"/>
      <c r="BZ699"/>
      <c r="CA699"/>
      <c r="CB699"/>
      <c r="CC699"/>
      <c r="CD699"/>
      <c r="CE699"/>
      <c r="CF699"/>
      <c r="CG699"/>
      <c r="CH699"/>
      <c r="CI699"/>
      <c r="CJ699"/>
      <c r="CK699"/>
      <c r="CL699"/>
    </row>
    <row r="700" spans="1:90" ht="15" customHeight="1" thickBot="1">
      <c r="A700" s="93"/>
      <c r="B700" s="24"/>
      <c r="C700" s="98" t="s">
        <v>179</v>
      </c>
      <c r="D700" s="274" t="str">
        <f t="shared" si="67"/>
        <v/>
      </c>
      <c r="E700" s="274"/>
      <c r="F700" s="274"/>
      <c r="G700" s="274"/>
      <c r="H700" s="274"/>
      <c r="I700" s="174"/>
      <c r="J700" s="174"/>
      <c r="K700" s="174"/>
      <c r="L700" s="174"/>
      <c r="M700" s="174"/>
      <c r="N700" s="174"/>
      <c r="O700" s="174"/>
      <c r="P700" s="174"/>
      <c r="Q700" s="174"/>
      <c r="R700" s="174"/>
      <c r="S700" s="174"/>
      <c r="T700" s="174"/>
      <c r="U700" s="174"/>
      <c r="V700" s="174"/>
      <c r="W700" s="174"/>
      <c r="X700" s="174"/>
      <c r="Y700" s="174"/>
      <c r="Z700" s="174"/>
      <c r="AA700" s="174"/>
      <c r="AB700" s="174"/>
      <c r="AC700" s="174"/>
      <c r="AD700" s="174"/>
      <c r="AG700">
        <f t="shared" si="68"/>
        <v>27</v>
      </c>
      <c r="AH700">
        <f t="shared" si="69"/>
        <v>0</v>
      </c>
      <c r="AI700"/>
      <c r="AJ700"/>
      <c r="AK700"/>
      <c r="AL700" s="126">
        <f t="shared" si="70"/>
        <v>0</v>
      </c>
      <c r="AM700" s="127">
        <f t="shared" si="71"/>
        <v>0</v>
      </c>
      <c r="AN700" s="127">
        <f t="shared" si="72"/>
        <v>0</v>
      </c>
      <c r="AO700" s="128">
        <f t="shared" si="73"/>
        <v>0</v>
      </c>
      <c r="AP700"/>
      <c r="AQ700"/>
      <c r="AR700"/>
      <c r="AS700"/>
      <c r="AT700"/>
      <c r="AU700"/>
      <c r="AV700"/>
      <c r="AW700"/>
      <c r="AX700"/>
      <c r="AY700"/>
      <c r="AZ700"/>
      <c r="BA700"/>
      <c r="BB700"/>
      <c r="BC700"/>
      <c r="BD700"/>
      <c r="BE700"/>
      <c r="BF700"/>
      <c r="BG700"/>
      <c r="BH700"/>
      <c r="BI700"/>
      <c r="BJ700"/>
      <c r="BK700"/>
      <c r="BL700"/>
      <c r="BM700"/>
      <c r="BN700"/>
      <c r="BO700"/>
      <c r="BP700"/>
      <c r="BQ700"/>
      <c r="BR700"/>
      <c r="BS700"/>
      <c r="BT700"/>
      <c r="BU700"/>
      <c r="BV700"/>
      <c r="BW700"/>
      <c r="BX700"/>
      <c r="BY700"/>
      <c r="BZ700"/>
      <c r="CA700"/>
      <c r="CB700"/>
      <c r="CC700"/>
      <c r="CD700"/>
      <c r="CE700"/>
      <c r="CF700"/>
      <c r="CG700"/>
      <c r="CH700"/>
      <c r="CI700"/>
      <c r="CJ700"/>
      <c r="CK700"/>
      <c r="CL700"/>
    </row>
    <row r="701" spans="1:90" ht="15" customHeight="1" thickBot="1">
      <c r="A701" s="93"/>
      <c r="B701" s="24"/>
      <c r="C701" s="98" t="s">
        <v>180</v>
      </c>
      <c r="D701" s="274" t="str">
        <f t="shared" si="67"/>
        <v/>
      </c>
      <c r="E701" s="274"/>
      <c r="F701" s="274"/>
      <c r="G701" s="274"/>
      <c r="H701" s="274"/>
      <c r="I701" s="174"/>
      <c r="J701" s="174"/>
      <c r="K701" s="174"/>
      <c r="L701" s="174"/>
      <c r="M701" s="174"/>
      <c r="N701" s="174"/>
      <c r="O701" s="174"/>
      <c r="P701" s="174"/>
      <c r="Q701" s="174"/>
      <c r="R701" s="174"/>
      <c r="S701" s="174"/>
      <c r="T701" s="174"/>
      <c r="U701" s="174"/>
      <c r="V701" s="174"/>
      <c r="W701" s="174"/>
      <c r="X701" s="174"/>
      <c r="Y701" s="174"/>
      <c r="Z701" s="174"/>
      <c r="AA701" s="174"/>
      <c r="AB701" s="174"/>
      <c r="AC701" s="174"/>
      <c r="AD701" s="174"/>
      <c r="AG701">
        <f t="shared" si="68"/>
        <v>27</v>
      </c>
      <c r="AH701">
        <f t="shared" si="69"/>
        <v>0</v>
      </c>
      <c r="AI701"/>
      <c r="AJ701"/>
      <c r="AK701"/>
      <c r="AL701" s="126">
        <f t="shared" si="70"/>
        <v>0</v>
      </c>
      <c r="AM701" s="127">
        <f t="shared" si="71"/>
        <v>0</v>
      </c>
      <c r="AN701" s="127">
        <f t="shared" si="72"/>
        <v>0</v>
      </c>
      <c r="AO701" s="128">
        <f t="shared" si="73"/>
        <v>0</v>
      </c>
      <c r="AP701"/>
      <c r="AQ701"/>
      <c r="AR701"/>
      <c r="AS701"/>
      <c r="AT701"/>
      <c r="AU701"/>
      <c r="AV701"/>
      <c r="AW701"/>
      <c r="AX701"/>
      <c r="AY701"/>
      <c r="AZ701"/>
      <c r="BA701"/>
      <c r="BB701"/>
      <c r="BC701"/>
      <c r="BD701"/>
      <c r="BE701"/>
      <c r="BF701"/>
      <c r="BG701"/>
      <c r="BH701"/>
      <c r="BI701"/>
      <c r="BJ701"/>
      <c r="BK701"/>
      <c r="BL701"/>
      <c r="BM701"/>
      <c r="BN701"/>
      <c r="BO701"/>
      <c r="BP701"/>
      <c r="BQ701"/>
      <c r="BR701"/>
      <c r="BS701"/>
      <c r="BT701"/>
      <c r="BU701"/>
      <c r="BV701"/>
      <c r="BW701"/>
      <c r="BX701"/>
      <c r="BY701"/>
      <c r="BZ701"/>
      <c r="CA701"/>
      <c r="CB701"/>
      <c r="CC701"/>
      <c r="CD701"/>
      <c r="CE701"/>
      <c r="CF701"/>
      <c r="CG701"/>
      <c r="CH701"/>
      <c r="CI701"/>
      <c r="CJ701"/>
      <c r="CK701"/>
      <c r="CL701"/>
    </row>
    <row r="702" spans="1:90" ht="15" customHeight="1" thickBot="1">
      <c r="A702" s="93"/>
      <c r="B702" s="24"/>
      <c r="C702" s="98" t="s">
        <v>181</v>
      </c>
      <c r="D702" s="274" t="str">
        <f t="shared" si="67"/>
        <v/>
      </c>
      <c r="E702" s="274"/>
      <c r="F702" s="274"/>
      <c r="G702" s="274"/>
      <c r="H702" s="274"/>
      <c r="I702" s="174"/>
      <c r="J702" s="174"/>
      <c r="K702" s="174"/>
      <c r="L702" s="174"/>
      <c r="M702" s="174"/>
      <c r="N702" s="174"/>
      <c r="O702" s="174"/>
      <c r="P702" s="174"/>
      <c r="Q702" s="174"/>
      <c r="R702" s="174"/>
      <c r="S702" s="174"/>
      <c r="T702" s="174"/>
      <c r="U702" s="174"/>
      <c r="V702" s="174"/>
      <c r="W702" s="174"/>
      <c r="X702" s="174"/>
      <c r="Y702" s="174"/>
      <c r="Z702" s="174"/>
      <c r="AA702" s="174"/>
      <c r="AB702" s="174"/>
      <c r="AC702" s="174"/>
      <c r="AD702" s="174"/>
      <c r="AG702">
        <f t="shared" si="68"/>
        <v>27</v>
      </c>
      <c r="AH702">
        <f t="shared" si="69"/>
        <v>0</v>
      </c>
      <c r="AI702"/>
      <c r="AJ702"/>
      <c r="AK702"/>
      <c r="AL702" s="126">
        <f t="shared" si="70"/>
        <v>0</v>
      </c>
      <c r="AM702" s="127">
        <f t="shared" si="71"/>
        <v>0</v>
      </c>
      <c r="AN702" s="127">
        <f t="shared" si="72"/>
        <v>0</v>
      </c>
      <c r="AO702" s="128">
        <f t="shared" si="73"/>
        <v>0</v>
      </c>
      <c r="AP702"/>
      <c r="AQ702"/>
      <c r="AR702"/>
      <c r="AS702"/>
      <c r="AT702"/>
      <c r="AU702"/>
      <c r="AV702"/>
      <c r="AW702"/>
      <c r="AX702"/>
      <c r="AY702"/>
      <c r="AZ702"/>
      <c r="BA702"/>
      <c r="BB702"/>
      <c r="BC702"/>
      <c r="BD702"/>
      <c r="BE702"/>
      <c r="BF702"/>
      <c r="BG702"/>
      <c r="BH702"/>
      <c r="BI702"/>
      <c r="BJ702"/>
      <c r="BK702"/>
      <c r="BL702"/>
      <c r="BM702"/>
      <c r="BN702"/>
      <c r="BO702"/>
      <c r="BP702"/>
      <c r="BQ702"/>
      <c r="BR702"/>
      <c r="BS702"/>
      <c r="BT702"/>
      <c r="BU702"/>
      <c r="BV702"/>
      <c r="BW702"/>
      <c r="BX702"/>
      <c r="BY702"/>
      <c r="BZ702"/>
      <c r="CA702"/>
      <c r="CB702"/>
      <c r="CC702"/>
      <c r="CD702"/>
      <c r="CE702"/>
      <c r="CF702"/>
      <c r="CG702"/>
      <c r="CH702"/>
      <c r="CI702"/>
      <c r="CJ702"/>
      <c r="CK702"/>
      <c r="CL702"/>
    </row>
    <row r="703" spans="1:90" ht="15" customHeight="1" thickBot="1">
      <c r="A703" s="93"/>
      <c r="B703" s="24"/>
      <c r="C703" s="98" t="s">
        <v>182</v>
      </c>
      <c r="D703" s="274" t="str">
        <f t="shared" si="67"/>
        <v/>
      </c>
      <c r="E703" s="274"/>
      <c r="F703" s="274"/>
      <c r="G703" s="274"/>
      <c r="H703" s="274"/>
      <c r="I703" s="174"/>
      <c r="J703" s="174"/>
      <c r="K703" s="174"/>
      <c r="L703" s="174"/>
      <c r="M703" s="174"/>
      <c r="N703" s="174"/>
      <c r="O703" s="174"/>
      <c r="P703" s="174"/>
      <c r="Q703" s="174"/>
      <c r="R703" s="174"/>
      <c r="S703" s="174"/>
      <c r="T703" s="174"/>
      <c r="U703" s="174"/>
      <c r="V703" s="174"/>
      <c r="W703" s="174"/>
      <c r="X703" s="174"/>
      <c r="Y703" s="174"/>
      <c r="Z703" s="174"/>
      <c r="AA703" s="174"/>
      <c r="AB703" s="174"/>
      <c r="AC703" s="174"/>
      <c r="AD703" s="174"/>
      <c r="AG703">
        <f t="shared" si="68"/>
        <v>27</v>
      </c>
      <c r="AH703">
        <f t="shared" si="69"/>
        <v>0</v>
      </c>
      <c r="AI703"/>
      <c r="AJ703"/>
      <c r="AK703"/>
      <c r="AL703" s="126">
        <f t="shared" si="70"/>
        <v>0</v>
      </c>
      <c r="AM703" s="127">
        <f t="shared" si="71"/>
        <v>0</v>
      </c>
      <c r="AN703" s="127">
        <f t="shared" si="72"/>
        <v>0</v>
      </c>
      <c r="AO703" s="128">
        <f t="shared" si="73"/>
        <v>0</v>
      </c>
      <c r="AP703"/>
      <c r="AQ703"/>
      <c r="AR703"/>
      <c r="AS703"/>
      <c r="AT703"/>
      <c r="AU703"/>
      <c r="AV703"/>
      <c r="AW703"/>
      <c r="AX703"/>
      <c r="AY703"/>
      <c r="AZ703"/>
      <c r="BA703"/>
      <c r="BB703"/>
      <c r="BC703"/>
      <c r="BD703"/>
      <c r="BE703"/>
      <c r="BF703"/>
      <c r="BG703"/>
      <c r="BH703"/>
      <c r="BI703"/>
      <c r="BJ703"/>
      <c r="BK703"/>
      <c r="BL703"/>
      <c r="BM703"/>
      <c r="BN703"/>
      <c r="BO703"/>
      <c r="BP703"/>
      <c r="BQ703"/>
      <c r="BR703"/>
      <c r="BS703"/>
      <c r="BT703"/>
      <c r="BU703"/>
      <c r="BV703"/>
      <c r="BW703"/>
      <c r="BX703"/>
      <c r="BY703"/>
      <c r="BZ703"/>
      <c r="CA703"/>
      <c r="CB703"/>
      <c r="CC703"/>
      <c r="CD703"/>
      <c r="CE703"/>
      <c r="CF703"/>
      <c r="CG703"/>
      <c r="CH703"/>
      <c r="CI703"/>
      <c r="CJ703"/>
      <c r="CK703"/>
      <c r="CL703"/>
    </row>
    <row r="704" spans="1:90" ht="15" customHeight="1" thickBot="1">
      <c r="A704" s="93"/>
      <c r="B704" s="24"/>
      <c r="C704" s="98" t="s">
        <v>183</v>
      </c>
      <c r="D704" s="274" t="str">
        <f t="shared" si="67"/>
        <v/>
      </c>
      <c r="E704" s="274"/>
      <c r="F704" s="274"/>
      <c r="G704" s="274"/>
      <c r="H704" s="274"/>
      <c r="I704" s="174"/>
      <c r="J704" s="174"/>
      <c r="K704" s="174"/>
      <c r="L704" s="174"/>
      <c r="M704" s="174"/>
      <c r="N704" s="174"/>
      <c r="O704" s="174"/>
      <c r="P704" s="174"/>
      <c r="Q704" s="174"/>
      <c r="R704" s="174"/>
      <c r="S704" s="174"/>
      <c r="T704" s="174"/>
      <c r="U704" s="174"/>
      <c r="V704" s="174"/>
      <c r="W704" s="174"/>
      <c r="X704" s="174"/>
      <c r="Y704" s="174"/>
      <c r="Z704" s="174"/>
      <c r="AA704" s="174"/>
      <c r="AB704" s="174"/>
      <c r="AC704" s="174"/>
      <c r="AD704" s="174"/>
      <c r="AG704">
        <f t="shared" si="68"/>
        <v>27</v>
      </c>
      <c r="AH704">
        <f t="shared" si="69"/>
        <v>0</v>
      </c>
      <c r="AI704"/>
      <c r="AJ704"/>
      <c r="AK704"/>
      <c r="AL704" s="126">
        <f t="shared" si="70"/>
        <v>0</v>
      </c>
      <c r="AM704" s="127">
        <f t="shared" si="71"/>
        <v>0</v>
      </c>
      <c r="AN704" s="127">
        <f t="shared" si="72"/>
        <v>0</v>
      </c>
      <c r="AO704" s="128">
        <f t="shared" si="73"/>
        <v>0</v>
      </c>
      <c r="AP704"/>
      <c r="AQ704"/>
      <c r="AR704"/>
      <c r="AS704"/>
      <c r="AT704"/>
      <c r="AU704"/>
      <c r="AV704"/>
      <c r="AW704"/>
      <c r="AX704"/>
      <c r="AY704"/>
      <c r="AZ704"/>
      <c r="BA704"/>
      <c r="BB704"/>
      <c r="BC704"/>
      <c r="BD704"/>
      <c r="BE704"/>
      <c r="BF704"/>
      <c r="BG704"/>
      <c r="BH704"/>
      <c r="BI704"/>
      <c r="BJ704"/>
      <c r="BK704"/>
      <c r="BL704"/>
      <c r="BM704"/>
      <c r="BN704"/>
      <c r="BO704"/>
      <c r="BP704"/>
      <c r="BQ704"/>
      <c r="BR704"/>
      <c r="BS704"/>
      <c r="BT704"/>
      <c r="BU704"/>
      <c r="BV704"/>
      <c r="BW704"/>
      <c r="BX704"/>
      <c r="BY704"/>
      <c r="BZ704"/>
      <c r="CA704"/>
      <c r="CB704"/>
      <c r="CC704"/>
      <c r="CD704"/>
      <c r="CE704"/>
      <c r="CF704"/>
      <c r="CG704"/>
      <c r="CH704"/>
      <c r="CI704"/>
      <c r="CJ704"/>
      <c r="CK704"/>
      <c r="CL704"/>
    </row>
    <row r="705" spans="1:90" ht="15" customHeight="1" thickBot="1">
      <c r="A705" s="93"/>
      <c r="B705" s="24"/>
      <c r="C705" s="98" t="s">
        <v>184</v>
      </c>
      <c r="D705" s="274" t="str">
        <f t="shared" si="67"/>
        <v/>
      </c>
      <c r="E705" s="274"/>
      <c r="F705" s="274"/>
      <c r="G705" s="274"/>
      <c r="H705" s="274"/>
      <c r="I705" s="174"/>
      <c r="J705" s="174"/>
      <c r="K705" s="174"/>
      <c r="L705" s="174"/>
      <c r="M705" s="174"/>
      <c r="N705" s="174"/>
      <c r="O705" s="174"/>
      <c r="P705" s="174"/>
      <c r="Q705" s="174"/>
      <c r="R705" s="174"/>
      <c r="S705" s="174"/>
      <c r="T705" s="174"/>
      <c r="U705" s="174"/>
      <c r="V705" s="174"/>
      <c r="W705" s="174"/>
      <c r="X705" s="174"/>
      <c r="Y705" s="174"/>
      <c r="Z705" s="174"/>
      <c r="AA705" s="174"/>
      <c r="AB705" s="174"/>
      <c r="AC705" s="174"/>
      <c r="AD705" s="174"/>
      <c r="AG705">
        <f t="shared" si="68"/>
        <v>27</v>
      </c>
      <c r="AH705">
        <f t="shared" si="69"/>
        <v>0</v>
      </c>
      <c r="AI705"/>
      <c r="AJ705"/>
      <c r="AK705"/>
      <c r="AL705" s="126">
        <f t="shared" si="70"/>
        <v>0</v>
      </c>
      <c r="AM705" s="127">
        <f t="shared" si="71"/>
        <v>0</v>
      </c>
      <c r="AN705" s="127">
        <f t="shared" si="72"/>
        <v>0</v>
      </c>
      <c r="AO705" s="128">
        <f t="shared" si="73"/>
        <v>0</v>
      </c>
      <c r="AP705"/>
      <c r="AQ705"/>
      <c r="AR705"/>
      <c r="AS705"/>
      <c r="AT705"/>
      <c r="AU705"/>
      <c r="AV705"/>
      <c r="AW705"/>
      <c r="AX705"/>
      <c r="AY705"/>
      <c r="AZ705"/>
      <c r="BA705"/>
      <c r="BB705"/>
      <c r="BC705"/>
      <c r="BD705"/>
      <c r="BE705"/>
      <c r="BF705"/>
      <c r="BG705"/>
      <c r="BH705"/>
      <c r="BI705"/>
      <c r="BJ705"/>
      <c r="BK705"/>
      <c r="BL705"/>
      <c r="BM705"/>
      <c r="BN705"/>
      <c r="BO705"/>
      <c r="BP705"/>
      <c r="BQ705"/>
      <c r="BR705"/>
      <c r="BS705"/>
      <c r="BT705"/>
      <c r="BU705"/>
      <c r="BV705"/>
      <c r="BW705"/>
      <c r="BX705"/>
      <c r="BY705"/>
      <c r="BZ705"/>
      <c r="CA705"/>
      <c r="CB705"/>
      <c r="CC705"/>
      <c r="CD705"/>
      <c r="CE705"/>
      <c r="CF705"/>
      <c r="CG705"/>
      <c r="CH705"/>
      <c r="CI705"/>
      <c r="CJ705"/>
      <c r="CK705"/>
      <c r="CL705"/>
    </row>
    <row r="706" spans="1:90" ht="15" customHeight="1" thickBot="1">
      <c r="A706" s="93"/>
      <c r="B706" s="24"/>
      <c r="C706" s="98" t="s">
        <v>185</v>
      </c>
      <c r="D706" s="274" t="str">
        <f t="shared" si="67"/>
        <v/>
      </c>
      <c r="E706" s="274"/>
      <c r="F706" s="274"/>
      <c r="G706" s="274"/>
      <c r="H706" s="274"/>
      <c r="I706" s="174"/>
      <c r="J706" s="174"/>
      <c r="K706" s="174"/>
      <c r="L706" s="174"/>
      <c r="M706" s="174"/>
      <c r="N706" s="174"/>
      <c r="O706" s="174"/>
      <c r="P706" s="174"/>
      <c r="Q706" s="174"/>
      <c r="R706" s="174"/>
      <c r="S706" s="174"/>
      <c r="T706" s="174"/>
      <c r="U706" s="174"/>
      <c r="V706" s="174"/>
      <c r="W706" s="174"/>
      <c r="X706" s="174"/>
      <c r="Y706" s="174"/>
      <c r="Z706" s="174"/>
      <c r="AA706" s="174"/>
      <c r="AB706" s="174"/>
      <c r="AC706" s="174"/>
      <c r="AD706" s="174"/>
      <c r="AG706">
        <f t="shared" si="68"/>
        <v>27</v>
      </c>
      <c r="AH706">
        <f t="shared" si="69"/>
        <v>0</v>
      </c>
      <c r="AI706"/>
      <c r="AJ706"/>
      <c r="AK706"/>
      <c r="AL706" s="126">
        <f t="shared" si="70"/>
        <v>0</v>
      </c>
      <c r="AM706" s="127">
        <f t="shared" si="71"/>
        <v>0</v>
      </c>
      <c r="AN706" s="127">
        <f t="shared" si="72"/>
        <v>0</v>
      </c>
      <c r="AO706" s="128">
        <f t="shared" si="73"/>
        <v>0</v>
      </c>
      <c r="AP706"/>
      <c r="AQ706"/>
      <c r="AR706"/>
      <c r="AS706"/>
      <c r="AT706"/>
      <c r="AU706"/>
      <c r="AV706"/>
      <c r="AW706"/>
      <c r="AX706"/>
      <c r="AY706"/>
      <c r="AZ706"/>
      <c r="BA706"/>
      <c r="BB706"/>
      <c r="BC706"/>
      <c r="BD706"/>
      <c r="BE706"/>
      <c r="BF706"/>
      <c r="BG706"/>
      <c r="BH706"/>
      <c r="BI706"/>
      <c r="BJ706"/>
      <c r="BK706"/>
      <c r="BL706"/>
      <c r="BM706"/>
      <c r="BN706"/>
      <c r="BO706"/>
      <c r="BP706"/>
      <c r="BQ706"/>
      <c r="BR706"/>
      <c r="BS706"/>
      <c r="BT706"/>
      <c r="BU706"/>
      <c r="BV706"/>
      <c r="BW706"/>
      <c r="BX706"/>
      <c r="BY706"/>
      <c r="BZ706"/>
      <c r="CA706"/>
      <c r="CB706"/>
      <c r="CC706"/>
      <c r="CD706"/>
      <c r="CE706"/>
      <c r="CF706"/>
      <c r="CG706"/>
      <c r="CH706"/>
      <c r="CI706"/>
      <c r="CJ706"/>
      <c r="CK706"/>
      <c r="CL706"/>
    </row>
    <row r="707" spans="1:90" ht="15" customHeight="1" thickBot="1">
      <c r="A707" s="93"/>
      <c r="B707" s="24"/>
      <c r="C707" s="98" t="s">
        <v>186</v>
      </c>
      <c r="D707" s="274" t="str">
        <f t="shared" si="67"/>
        <v/>
      </c>
      <c r="E707" s="274"/>
      <c r="F707" s="274"/>
      <c r="G707" s="274"/>
      <c r="H707" s="274"/>
      <c r="I707" s="174"/>
      <c r="J707" s="174"/>
      <c r="K707" s="174"/>
      <c r="L707" s="174"/>
      <c r="M707" s="174"/>
      <c r="N707" s="174"/>
      <c r="O707" s="174"/>
      <c r="P707" s="174"/>
      <c r="Q707" s="174"/>
      <c r="R707" s="174"/>
      <c r="S707" s="174"/>
      <c r="T707" s="174"/>
      <c r="U707" s="174"/>
      <c r="V707" s="174"/>
      <c r="W707" s="174"/>
      <c r="X707" s="174"/>
      <c r="Y707" s="174"/>
      <c r="Z707" s="174"/>
      <c r="AA707" s="174"/>
      <c r="AB707" s="174"/>
      <c r="AC707" s="174"/>
      <c r="AD707" s="174"/>
      <c r="AG707">
        <f t="shared" si="68"/>
        <v>27</v>
      </c>
      <c r="AH707">
        <f t="shared" si="69"/>
        <v>0</v>
      </c>
      <c r="AI707"/>
      <c r="AJ707"/>
      <c r="AK707"/>
      <c r="AL707" s="126">
        <f t="shared" si="70"/>
        <v>0</v>
      </c>
      <c r="AM707" s="127">
        <f t="shared" si="71"/>
        <v>0</v>
      </c>
      <c r="AN707" s="127">
        <f t="shared" si="72"/>
        <v>0</v>
      </c>
      <c r="AO707" s="128">
        <f t="shared" si="73"/>
        <v>0</v>
      </c>
      <c r="AP707"/>
      <c r="AQ707"/>
      <c r="AR707"/>
      <c r="AS707"/>
      <c r="AT707"/>
      <c r="AU707"/>
      <c r="AV707"/>
      <c r="AW707"/>
      <c r="AX707"/>
      <c r="AY707"/>
      <c r="AZ707"/>
      <c r="BA707"/>
      <c r="BB707"/>
      <c r="BC707"/>
      <c r="BD707"/>
      <c r="BE707"/>
      <c r="BF707"/>
      <c r="BG707"/>
      <c r="BH707"/>
      <c r="BI707"/>
      <c r="BJ707"/>
      <c r="BK707"/>
      <c r="BL707"/>
      <c r="BM707"/>
      <c r="BN707"/>
      <c r="BO707"/>
      <c r="BP707"/>
      <c r="BQ707"/>
      <c r="BR707"/>
      <c r="BS707"/>
      <c r="BT707"/>
      <c r="BU707"/>
      <c r="BV707"/>
      <c r="BW707"/>
      <c r="BX707"/>
      <c r="BY707"/>
      <c r="BZ707"/>
      <c r="CA707"/>
      <c r="CB707"/>
      <c r="CC707"/>
      <c r="CD707"/>
      <c r="CE707"/>
      <c r="CF707"/>
      <c r="CG707"/>
      <c r="CH707"/>
      <c r="CI707"/>
      <c r="CJ707"/>
      <c r="CK707"/>
      <c r="CL707"/>
    </row>
    <row r="708" spans="1:90" ht="15" customHeight="1" thickBot="1">
      <c r="A708" s="93"/>
      <c r="B708" s="24"/>
      <c r="C708" s="98" t="s">
        <v>187</v>
      </c>
      <c r="D708" s="274" t="str">
        <f t="shared" si="67"/>
        <v/>
      </c>
      <c r="E708" s="274"/>
      <c r="F708" s="274"/>
      <c r="G708" s="274"/>
      <c r="H708" s="274"/>
      <c r="I708" s="174"/>
      <c r="J708" s="174"/>
      <c r="K708" s="174"/>
      <c r="L708" s="174"/>
      <c r="M708" s="174"/>
      <c r="N708" s="174"/>
      <c r="O708" s="174"/>
      <c r="P708" s="174"/>
      <c r="Q708" s="174"/>
      <c r="R708" s="174"/>
      <c r="S708" s="174"/>
      <c r="T708" s="174"/>
      <c r="U708" s="174"/>
      <c r="V708" s="174"/>
      <c r="W708" s="174"/>
      <c r="X708" s="174"/>
      <c r="Y708" s="174"/>
      <c r="Z708" s="174"/>
      <c r="AA708" s="174"/>
      <c r="AB708" s="174"/>
      <c r="AC708" s="174"/>
      <c r="AD708" s="174"/>
      <c r="AG708">
        <f t="shared" si="68"/>
        <v>27</v>
      </c>
      <c r="AH708">
        <f t="shared" si="69"/>
        <v>0</v>
      </c>
      <c r="AI708"/>
      <c r="AJ708"/>
      <c r="AK708"/>
      <c r="AL708" s="126">
        <f t="shared" si="70"/>
        <v>0</v>
      </c>
      <c r="AM708" s="127">
        <f t="shared" si="71"/>
        <v>0</v>
      </c>
      <c r="AN708" s="127">
        <f t="shared" si="72"/>
        <v>0</v>
      </c>
      <c r="AO708" s="128">
        <f t="shared" si="73"/>
        <v>0</v>
      </c>
      <c r="AP708"/>
      <c r="AQ708"/>
      <c r="AR708"/>
      <c r="AS708"/>
      <c r="AT708"/>
      <c r="AU708"/>
      <c r="AV708"/>
      <c r="AW708"/>
      <c r="AX708"/>
      <c r="AY708"/>
      <c r="AZ708"/>
      <c r="BA708"/>
      <c r="BB708"/>
      <c r="BC708"/>
      <c r="BD708"/>
      <c r="BE708"/>
      <c r="BF708"/>
      <c r="BG708"/>
      <c r="BH708"/>
      <c r="BI708"/>
      <c r="BJ708"/>
      <c r="BK708"/>
      <c r="BL708"/>
      <c r="BM708"/>
      <c r="BN708"/>
      <c r="BO708"/>
      <c r="BP708"/>
      <c r="BQ708"/>
      <c r="BR708"/>
      <c r="BS708"/>
      <c r="BT708"/>
      <c r="BU708"/>
      <c r="BV708"/>
      <c r="BW708"/>
      <c r="BX708"/>
      <c r="BY708"/>
      <c r="BZ708"/>
      <c r="CA708"/>
      <c r="CB708"/>
      <c r="CC708"/>
      <c r="CD708"/>
      <c r="CE708"/>
      <c r="CF708"/>
      <c r="CG708"/>
      <c r="CH708"/>
      <c r="CI708"/>
      <c r="CJ708"/>
      <c r="CK708"/>
      <c r="CL708"/>
    </row>
    <row r="709" spans="1:90" ht="15" customHeight="1" thickBot="1">
      <c r="A709" s="93"/>
      <c r="B709" s="24"/>
      <c r="C709" s="98" t="s">
        <v>188</v>
      </c>
      <c r="D709" s="274" t="str">
        <f t="shared" si="67"/>
        <v/>
      </c>
      <c r="E709" s="274"/>
      <c r="F709" s="274"/>
      <c r="G709" s="274"/>
      <c r="H709" s="274"/>
      <c r="I709" s="174"/>
      <c r="J709" s="174"/>
      <c r="K709" s="174"/>
      <c r="L709" s="174"/>
      <c r="M709" s="174"/>
      <c r="N709" s="174"/>
      <c r="O709" s="174"/>
      <c r="P709" s="174"/>
      <c r="Q709" s="174"/>
      <c r="R709" s="174"/>
      <c r="S709" s="174"/>
      <c r="T709" s="174"/>
      <c r="U709" s="174"/>
      <c r="V709" s="174"/>
      <c r="W709" s="174"/>
      <c r="X709" s="174"/>
      <c r="Y709" s="174"/>
      <c r="Z709" s="174"/>
      <c r="AA709" s="174"/>
      <c r="AB709" s="174"/>
      <c r="AC709" s="174"/>
      <c r="AD709" s="174"/>
      <c r="AG709">
        <f t="shared" si="68"/>
        <v>27</v>
      </c>
      <c r="AH709">
        <f t="shared" si="69"/>
        <v>0</v>
      </c>
      <c r="AI709"/>
      <c r="AJ709"/>
      <c r="AK709"/>
      <c r="AL709" s="126">
        <f t="shared" si="70"/>
        <v>0</v>
      </c>
      <c r="AM709" s="127">
        <f t="shared" si="71"/>
        <v>0</v>
      </c>
      <c r="AN709" s="127">
        <f t="shared" si="72"/>
        <v>0</v>
      </c>
      <c r="AO709" s="128">
        <f t="shared" si="73"/>
        <v>0</v>
      </c>
      <c r="AP709"/>
      <c r="AQ709"/>
      <c r="AR709"/>
      <c r="AS709"/>
      <c r="AT709"/>
      <c r="AU709"/>
      <c r="AV709"/>
      <c r="AW709"/>
      <c r="AX709"/>
      <c r="AY709"/>
      <c r="AZ709"/>
      <c r="BA709"/>
      <c r="BB709"/>
      <c r="BC709"/>
      <c r="BD709"/>
      <c r="BE709"/>
      <c r="BF709"/>
      <c r="BG709"/>
      <c r="BH709"/>
      <c r="BI709"/>
      <c r="BJ709"/>
      <c r="BK709"/>
      <c r="BL709"/>
      <c r="BM709"/>
      <c r="BN709"/>
      <c r="BO709"/>
      <c r="BP709"/>
      <c r="BQ709"/>
      <c r="BR709"/>
      <c r="BS709"/>
      <c r="BT709"/>
      <c r="BU709"/>
      <c r="BV709"/>
      <c r="BW709"/>
      <c r="BX709"/>
      <c r="BY709"/>
      <c r="BZ709"/>
      <c r="CA709"/>
      <c r="CB709"/>
      <c r="CC709"/>
      <c r="CD709"/>
      <c r="CE709"/>
      <c r="CF709"/>
      <c r="CG709"/>
      <c r="CH709"/>
      <c r="CI709"/>
      <c r="CJ709"/>
      <c r="CK709"/>
      <c r="CL709"/>
    </row>
    <row r="710" spans="1:90" ht="15" customHeight="1" thickBot="1">
      <c r="A710" s="93"/>
      <c r="B710" s="24"/>
      <c r="C710" s="98" t="s">
        <v>189</v>
      </c>
      <c r="D710" s="274" t="str">
        <f t="shared" si="67"/>
        <v/>
      </c>
      <c r="E710" s="274"/>
      <c r="F710" s="274"/>
      <c r="G710" s="274"/>
      <c r="H710" s="274"/>
      <c r="I710" s="174"/>
      <c r="J710" s="174"/>
      <c r="K710" s="174"/>
      <c r="L710" s="174"/>
      <c r="M710" s="174"/>
      <c r="N710" s="174"/>
      <c r="O710" s="174"/>
      <c r="P710" s="174"/>
      <c r="Q710" s="174"/>
      <c r="R710" s="174"/>
      <c r="S710" s="174"/>
      <c r="T710" s="174"/>
      <c r="U710" s="174"/>
      <c r="V710" s="174"/>
      <c r="W710" s="174"/>
      <c r="X710" s="174"/>
      <c r="Y710" s="174"/>
      <c r="Z710" s="174"/>
      <c r="AA710" s="174"/>
      <c r="AB710" s="174"/>
      <c r="AC710" s="174"/>
      <c r="AD710" s="174"/>
      <c r="AG710">
        <f t="shared" si="68"/>
        <v>27</v>
      </c>
      <c r="AH710">
        <f t="shared" si="69"/>
        <v>0</v>
      </c>
      <c r="AI710"/>
      <c r="AJ710"/>
      <c r="AK710"/>
      <c r="AL710" s="126">
        <f t="shared" si="70"/>
        <v>0</v>
      </c>
      <c r="AM710" s="127">
        <f t="shared" si="71"/>
        <v>0</v>
      </c>
      <c r="AN710" s="127">
        <f t="shared" si="72"/>
        <v>0</v>
      </c>
      <c r="AO710" s="128">
        <f t="shared" si="73"/>
        <v>0</v>
      </c>
      <c r="AP710"/>
      <c r="AQ710"/>
      <c r="AR710"/>
      <c r="AS710"/>
      <c r="AT710"/>
      <c r="AU710"/>
      <c r="AV710"/>
      <c r="AW710"/>
      <c r="AX710"/>
      <c r="AY710"/>
      <c r="AZ710"/>
      <c r="BA710"/>
      <c r="BB710"/>
      <c r="BC710"/>
      <c r="BD710"/>
      <c r="BE710"/>
      <c r="BF710"/>
      <c r="BG710"/>
      <c r="BH710"/>
      <c r="BI710"/>
      <c r="BJ710"/>
      <c r="BK710"/>
      <c r="BL710"/>
      <c r="BM710"/>
      <c r="BN710"/>
      <c r="BO710"/>
      <c r="BP710"/>
      <c r="BQ710"/>
      <c r="BR710"/>
      <c r="BS710"/>
      <c r="BT710"/>
      <c r="BU710"/>
      <c r="BV710"/>
      <c r="BW710"/>
      <c r="BX710"/>
      <c r="BY710"/>
      <c r="BZ710"/>
      <c r="CA710"/>
      <c r="CB710"/>
      <c r="CC710"/>
      <c r="CD710"/>
      <c r="CE710"/>
      <c r="CF710"/>
      <c r="CG710"/>
      <c r="CH710"/>
      <c r="CI710"/>
      <c r="CJ710"/>
      <c r="CK710"/>
      <c r="CL710"/>
    </row>
    <row r="711" spans="1:90" ht="15" customHeight="1" thickBot="1">
      <c r="A711" s="93"/>
      <c r="B711" s="24"/>
      <c r="C711" s="98" t="s">
        <v>190</v>
      </c>
      <c r="D711" s="274" t="str">
        <f t="shared" si="67"/>
        <v/>
      </c>
      <c r="E711" s="274"/>
      <c r="F711" s="274"/>
      <c r="G711" s="274"/>
      <c r="H711" s="274"/>
      <c r="I711" s="174"/>
      <c r="J711" s="174"/>
      <c r="K711" s="174"/>
      <c r="L711" s="174"/>
      <c r="M711" s="174"/>
      <c r="N711" s="174"/>
      <c r="O711" s="174"/>
      <c r="P711" s="174"/>
      <c r="Q711" s="174"/>
      <c r="R711" s="174"/>
      <c r="S711" s="174"/>
      <c r="T711" s="174"/>
      <c r="U711" s="174"/>
      <c r="V711" s="174"/>
      <c r="W711" s="174"/>
      <c r="X711" s="174"/>
      <c r="Y711" s="174"/>
      <c r="Z711" s="174"/>
      <c r="AA711" s="174"/>
      <c r="AB711" s="174"/>
      <c r="AC711" s="174"/>
      <c r="AD711" s="174"/>
      <c r="AG711">
        <f t="shared" si="68"/>
        <v>27</v>
      </c>
      <c r="AH711">
        <f t="shared" si="69"/>
        <v>0</v>
      </c>
      <c r="AI711"/>
      <c r="AJ711"/>
      <c r="AK711"/>
      <c r="AL711" s="126">
        <f t="shared" si="70"/>
        <v>0</v>
      </c>
      <c r="AM711" s="127">
        <f t="shared" si="71"/>
        <v>0</v>
      </c>
      <c r="AN711" s="127">
        <f t="shared" si="72"/>
        <v>0</v>
      </c>
      <c r="AO711" s="128">
        <f t="shared" si="73"/>
        <v>0</v>
      </c>
      <c r="AP711"/>
      <c r="AQ711"/>
      <c r="AR711"/>
      <c r="AS711"/>
      <c r="AT711"/>
      <c r="AU711"/>
      <c r="AV711"/>
      <c r="AW711"/>
      <c r="AX711"/>
      <c r="AY711"/>
      <c r="AZ711"/>
      <c r="BA711"/>
      <c r="BB711"/>
      <c r="BC711"/>
      <c r="BD711"/>
      <c r="BE711"/>
      <c r="BF711"/>
      <c r="BG711"/>
      <c r="BH711"/>
      <c r="BI711"/>
      <c r="BJ711"/>
      <c r="BK711"/>
      <c r="BL711"/>
      <c r="BM711"/>
      <c r="BN711"/>
      <c r="BO711"/>
      <c r="BP711"/>
      <c r="BQ711"/>
      <c r="BR711"/>
      <c r="BS711"/>
      <c r="BT711"/>
      <c r="BU711"/>
      <c r="BV711"/>
      <c r="BW711"/>
      <c r="BX711"/>
      <c r="BY711"/>
      <c r="BZ711"/>
      <c r="CA711"/>
      <c r="CB711"/>
      <c r="CC711"/>
      <c r="CD711"/>
      <c r="CE711"/>
      <c r="CF711"/>
      <c r="CG711"/>
      <c r="CH711"/>
      <c r="CI711"/>
      <c r="CJ711"/>
      <c r="CK711"/>
      <c r="CL711"/>
    </row>
    <row r="712" spans="1:90" ht="15" customHeight="1" thickBot="1">
      <c r="A712" s="93"/>
      <c r="B712" s="24"/>
      <c r="C712" s="99" t="s">
        <v>191</v>
      </c>
      <c r="D712" s="274" t="str">
        <f t="shared" si="67"/>
        <v/>
      </c>
      <c r="E712" s="274"/>
      <c r="F712" s="274"/>
      <c r="G712" s="274"/>
      <c r="H712" s="274"/>
      <c r="I712" s="174"/>
      <c r="J712" s="174"/>
      <c r="K712" s="174"/>
      <c r="L712" s="174"/>
      <c r="M712" s="174"/>
      <c r="N712" s="174"/>
      <c r="O712" s="174"/>
      <c r="P712" s="174"/>
      <c r="Q712" s="174"/>
      <c r="R712" s="174"/>
      <c r="S712" s="174"/>
      <c r="T712" s="174"/>
      <c r="U712" s="174"/>
      <c r="V712" s="174"/>
      <c r="W712" s="174"/>
      <c r="X712" s="174"/>
      <c r="Y712" s="174"/>
      <c r="Z712" s="174"/>
      <c r="AA712" s="174"/>
      <c r="AB712" s="174"/>
      <c r="AC712" s="174"/>
      <c r="AD712" s="174"/>
      <c r="AG712">
        <f t="shared" si="68"/>
        <v>27</v>
      </c>
      <c r="AH712">
        <f t="shared" si="69"/>
        <v>0</v>
      </c>
      <c r="AI712"/>
      <c r="AJ712"/>
      <c r="AK712"/>
      <c r="AL712" s="126">
        <f t="shared" si="70"/>
        <v>0</v>
      </c>
      <c r="AM712" s="127">
        <f t="shared" si="71"/>
        <v>0</v>
      </c>
      <c r="AN712" s="127">
        <f t="shared" si="72"/>
        <v>0</v>
      </c>
      <c r="AO712" s="128">
        <f t="shared" si="73"/>
        <v>0</v>
      </c>
      <c r="AP712"/>
      <c r="AQ712"/>
      <c r="AR712"/>
      <c r="AS712"/>
      <c r="AT712"/>
      <c r="AU712"/>
      <c r="AV712"/>
      <c r="AW712"/>
      <c r="AX712"/>
      <c r="AY712"/>
      <c r="AZ712"/>
      <c r="BA712"/>
      <c r="BB712"/>
      <c r="BC712"/>
      <c r="BD712"/>
      <c r="BE712"/>
      <c r="BF712"/>
      <c r="BG712"/>
      <c r="BH712"/>
      <c r="BI712"/>
      <c r="BJ712"/>
      <c r="BK712"/>
      <c r="BL712"/>
      <c r="BM712"/>
      <c r="BN712"/>
      <c r="BO712"/>
      <c r="BP712"/>
      <c r="BQ712"/>
      <c r="BR712"/>
      <c r="BS712"/>
      <c r="BT712"/>
      <c r="BU712"/>
      <c r="BV712"/>
      <c r="BW712"/>
      <c r="BX712"/>
      <c r="BY712"/>
      <c r="BZ712"/>
      <c r="CA712"/>
      <c r="CB712"/>
      <c r="CC712"/>
      <c r="CD712"/>
      <c r="CE712"/>
      <c r="CF712"/>
      <c r="CG712"/>
      <c r="CH712"/>
      <c r="CI712"/>
      <c r="CJ712"/>
      <c r="CK712"/>
      <c r="CL712"/>
    </row>
    <row r="713" spans="1:90" ht="15" customHeight="1" thickBot="1">
      <c r="A713" s="93"/>
      <c r="B713" s="24"/>
      <c r="C713" s="99" t="s">
        <v>192</v>
      </c>
      <c r="D713" s="274" t="str">
        <f t="shared" si="67"/>
        <v/>
      </c>
      <c r="E713" s="274"/>
      <c r="F713" s="274"/>
      <c r="G713" s="274"/>
      <c r="H713" s="274"/>
      <c r="I713" s="174"/>
      <c r="J713" s="174"/>
      <c r="K713" s="174"/>
      <c r="L713" s="174"/>
      <c r="M713" s="174"/>
      <c r="N713" s="174"/>
      <c r="O713" s="174"/>
      <c r="P713" s="174"/>
      <c r="Q713" s="174"/>
      <c r="R713" s="174"/>
      <c r="S713" s="174"/>
      <c r="T713" s="174"/>
      <c r="U713" s="174"/>
      <c r="V713" s="174"/>
      <c r="W713" s="174"/>
      <c r="X713" s="174"/>
      <c r="Y713" s="174"/>
      <c r="Z713" s="174"/>
      <c r="AA713" s="174"/>
      <c r="AB713" s="174"/>
      <c r="AC713" s="174"/>
      <c r="AD713" s="174"/>
      <c r="AG713">
        <f t="shared" si="68"/>
        <v>27</v>
      </c>
      <c r="AH713">
        <f t="shared" si="69"/>
        <v>0</v>
      </c>
      <c r="AI713"/>
      <c r="AJ713"/>
      <c r="AK713"/>
      <c r="AL713" s="126">
        <f t="shared" si="70"/>
        <v>0</v>
      </c>
      <c r="AM713" s="127">
        <f t="shared" si="71"/>
        <v>0</v>
      </c>
      <c r="AN713" s="127">
        <f t="shared" si="72"/>
        <v>0</v>
      </c>
      <c r="AO713" s="128">
        <f t="shared" si="73"/>
        <v>0</v>
      </c>
      <c r="AP713"/>
      <c r="AQ713"/>
      <c r="AR713"/>
      <c r="AS713"/>
      <c r="AT713"/>
      <c r="AU713"/>
      <c r="AV713"/>
      <c r="AW713"/>
      <c r="AX713"/>
      <c r="AY713"/>
      <c r="AZ713"/>
      <c r="BA713"/>
      <c r="BB713"/>
      <c r="BC713"/>
      <c r="BD713"/>
      <c r="BE713"/>
      <c r="BF713"/>
      <c r="BG713"/>
      <c r="BH713"/>
      <c r="BI713"/>
      <c r="BJ713"/>
      <c r="BK713"/>
      <c r="BL713"/>
      <c r="BM713"/>
      <c r="BN713"/>
      <c r="BO713"/>
      <c r="BP713"/>
      <c r="BQ713"/>
      <c r="BR713"/>
      <c r="BS713"/>
      <c r="BT713"/>
      <c r="BU713"/>
      <c r="BV713"/>
      <c r="BW713"/>
      <c r="BX713"/>
      <c r="BY713"/>
      <c r="BZ713"/>
      <c r="CA713"/>
      <c r="CB713"/>
      <c r="CC713"/>
      <c r="CD713"/>
      <c r="CE713"/>
      <c r="CF713"/>
      <c r="CG713"/>
      <c r="CH713"/>
      <c r="CI713"/>
      <c r="CJ713"/>
      <c r="CK713"/>
      <c r="CL713"/>
    </row>
    <row r="714" spans="1:90" ht="15" customHeight="1" thickBot="1">
      <c r="A714" s="93"/>
      <c r="B714" s="24"/>
      <c r="C714" s="99" t="s">
        <v>193</v>
      </c>
      <c r="D714" s="274" t="str">
        <f t="shared" si="67"/>
        <v/>
      </c>
      <c r="E714" s="274"/>
      <c r="F714" s="274"/>
      <c r="G714" s="274"/>
      <c r="H714" s="274"/>
      <c r="I714" s="174"/>
      <c r="J714" s="174"/>
      <c r="K714" s="174"/>
      <c r="L714" s="174"/>
      <c r="M714" s="174"/>
      <c r="N714" s="174"/>
      <c r="O714" s="174"/>
      <c r="P714" s="174"/>
      <c r="Q714" s="174"/>
      <c r="R714" s="174"/>
      <c r="S714" s="174"/>
      <c r="T714" s="174"/>
      <c r="U714" s="174"/>
      <c r="V714" s="174"/>
      <c r="W714" s="174"/>
      <c r="X714" s="174"/>
      <c r="Y714" s="174"/>
      <c r="Z714" s="174"/>
      <c r="AA714" s="174"/>
      <c r="AB714" s="174"/>
      <c r="AC714" s="174"/>
      <c r="AD714" s="174"/>
      <c r="AG714">
        <f t="shared" si="68"/>
        <v>27</v>
      </c>
      <c r="AH714">
        <f t="shared" si="69"/>
        <v>0</v>
      </c>
      <c r="AI714"/>
      <c r="AJ714"/>
      <c r="AK714"/>
      <c r="AL714" s="126">
        <f t="shared" si="70"/>
        <v>0</v>
      </c>
      <c r="AM714" s="127">
        <f t="shared" si="71"/>
        <v>0</v>
      </c>
      <c r="AN714" s="127">
        <f t="shared" si="72"/>
        <v>0</v>
      </c>
      <c r="AO714" s="128">
        <f t="shared" si="73"/>
        <v>0</v>
      </c>
      <c r="AP714"/>
      <c r="AQ714"/>
      <c r="AR714"/>
      <c r="AS714"/>
      <c r="AT714"/>
      <c r="AU714"/>
      <c r="AV714"/>
      <c r="AW714"/>
      <c r="AX714"/>
      <c r="AY714"/>
      <c r="AZ714"/>
      <c r="BA714"/>
      <c r="BB714"/>
      <c r="BC714"/>
      <c r="BD714"/>
      <c r="BE714"/>
      <c r="BF714"/>
      <c r="BG714"/>
      <c r="BH714"/>
      <c r="BI714"/>
      <c r="BJ714"/>
      <c r="BK714"/>
      <c r="BL714"/>
      <c r="BM714"/>
      <c r="BN714"/>
      <c r="BO714"/>
      <c r="BP714"/>
      <c r="BQ714"/>
      <c r="BR714"/>
      <c r="BS714"/>
      <c r="BT714"/>
      <c r="BU714"/>
      <c r="BV714"/>
      <c r="BW714"/>
      <c r="BX714"/>
      <c r="BY714"/>
      <c r="BZ714"/>
      <c r="CA714"/>
      <c r="CB714"/>
      <c r="CC714"/>
      <c r="CD714"/>
      <c r="CE714"/>
      <c r="CF714"/>
      <c r="CG714"/>
      <c r="CH714"/>
      <c r="CI714"/>
      <c r="CJ714"/>
      <c r="CK714"/>
      <c r="CL714"/>
    </row>
    <row r="715" spans="1:90" ht="15" customHeight="1" thickBot="1">
      <c r="A715" s="93"/>
      <c r="B715" s="24"/>
      <c r="C715" s="99" t="s">
        <v>194</v>
      </c>
      <c r="D715" s="274" t="str">
        <f t="shared" si="67"/>
        <v/>
      </c>
      <c r="E715" s="274"/>
      <c r="F715" s="274"/>
      <c r="G715" s="274"/>
      <c r="H715" s="274"/>
      <c r="I715" s="174"/>
      <c r="J715" s="174"/>
      <c r="K715" s="174"/>
      <c r="L715" s="174"/>
      <c r="M715" s="174"/>
      <c r="N715" s="174"/>
      <c r="O715" s="174"/>
      <c r="P715" s="174"/>
      <c r="Q715" s="174"/>
      <c r="R715" s="174"/>
      <c r="S715" s="174"/>
      <c r="T715" s="174"/>
      <c r="U715" s="174"/>
      <c r="V715" s="174"/>
      <c r="W715" s="174"/>
      <c r="X715" s="174"/>
      <c r="Y715" s="174"/>
      <c r="Z715" s="174"/>
      <c r="AA715" s="174"/>
      <c r="AB715" s="174"/>
      <c r="AC715" s="174"/>
      <c r="AD715" s="174"/>
      <c r="AG715">
        <f t="shared" si="68"/>
        <v>27</v>
      </c>
      <c r="AH715">
        <f t="shared" si="69"/>
        <v>0</v>
      </c>
      <c r="AI715"/>
      <c r="AJ715"/>
      <c r="AK715"/>
      <c r="AL715" s="126">
        <f t="shared" si="70"/>
        <v>0</v>
      </c>
      <c r="AM715" s="127">
        <f t="shared" si="71"/>
        <v>0</v>
      </c>
      <c r="AN715" s="127">
        <f t="shared" si="72"/>
        <v>0</v>
      </c>
      <c r="AO715" s="128">
        <f t="shared" si="73"/>
        <v>0</v>
      </c>
      <c r="AP715"/>
      <c r="AQ715"/>
      <c r="AR715"/>
      <c r="AS715"/>
      <c r="AT715"/>
      <c r="AU715"/>
      <c r="AV715"/>
      <c r="AW715"/>
      <c r="AX715"/>
      <c r="AY715"/>
      <c r="AZ715"/>
      <c r="BA715"/>
      <c r="BB715"/>
      <c r="BC715"/>
      <c r="BD715"/>
      <c r="BE715"/>
      <c r="BF715"/>
      <c r="BG715"/>
      <c r="BH715"/>
      <c r="BI715"/>
      <c r="BJ715"/>
      <c r="BK715"/>
      <c r="BL715"/>
      <c r="BM715"/>
      <c r="BN715"/>
      <c r="BO715"/>
      <c r="BP715"/>
      <c r="BQ715"/>
      <c r="BR715"/>
      <c r="BS715"/>
      <c r="BT715"/>
      <c r="BU715"/>
      <c r="BV715"/>
      <c r="BW715"/>
      <c r="BX715"/>
      <c r="BY715"/>
      <c r="BZ715"/>
      <c r="CA715"/>
      <c r="CB715"/>
      <c r="CC715"/>
      <c r="CD715"/>
      <c r="CE715"/>
      <c r="CF715"/>
      <c r="CG715"/>
      <c r="CH715"/>
      <c r="CI715"/>
      <c r="CJ715"/>
      <c r="CK715"/>
      <c r="CL715"/>
    </row>
    <row r="716" spans="1:90" ht="15" customHeight="1" thickBot="1">
      <c r="A716" s="93"/>
      <c r="B716" s="24"/>
      <c r="C716" s="99" t="s">
        <v>195</v>
      </c>
      <c r="D716" s="274" t="str">
        <f t="shared" si="67"/>
        <v/>
      </c>
      <c r="E716" s="274"/>
      <c r="F716" s="274"/>
      <c r="G716" s="274"/>
      <c r="H716" s="274"/>
      <c r="I716" s="174"/>
      <c r="J716" s="174"/>
      <c r="K716" s="174"/>
      <c r="L716" s="174"/>
      <c r="M716" s="174"/>
      <c r="N716" s="174"/>
      <c r="O716" s="174"/>
      <c r="P716" s="174"/>
      <c r="Q716" s="174"/>
      <c r="R716" s="174"/>
      <c r="S716" s="174"/>
      <c r="T716" s="174"/>
      <c r="U716" s="174"/>
      <c r="V716" s="174"/>
      <c r="W716" s="174"/>
      <c r="X716" s="174"/>
      <c r="Y716" s="174"/>
      <c r="Z716" s="174"/>
      <c r="AA716" s="174"/>
      <c r="AB716" s="174"/>
      <c r="AC716" s="174"/>
      <c r="AD716" s="174"/>
      <c r="AG716">
        <f t="shared" si="68"/>
        <v>27</v>
      </c>
      <c r="AH716">
        <f t="shared" si="69"/>
        <v>0</v>
      </c>
      <c r="AI716"/>
      <c r="AJ716"/>
      <c r="AK716"/>
      <c r="AL716" s="126">
        <f t="shared" si="70"/>
        <v>0</v>
      </c>
      <c r="AM716" s="127">
        <f t="shared" si="71"/>
        <v>0</v>
      </c>
      <c r="AN716" s="127">
        <f t="shared" si="72"/>
        <v>0</v>
      </c>
      <c r="AO716" s="128">
        <f t="shared" si="73"/>
        <v>0</v>
      </c>
      <c r="AP716"/>
      <c r="AQ716"/>
      <c r="AR716"/>
      <c r="AS716"/>
      <c r="AT716"/>
      <c r="AU716"/>
      <c r="AV716"/>
      <c r="AW716"/>
      <c r="AX716"/>
      <c r="AY716"/>
      <c r="AZ716"/>
      <c r="BA716"/>
      <c r="BB716"/>
      <c r="BC716"/>
      <c r="BD716"/>
      <c r="BE716"/>
      <c r="BF716"/>
      <c r="BG716"/>
      <c r="BH716"/>
      <c r="BI716"/>
      <c r="BJ716"/>
      <c r="BK716"/>
      <c r="BL716"/>
      <c r="BM716"/>
      <c r="BN716"/>
      <c r="BO716"/>
      <c r="BP716"/>
      <c r="BQ716"/>
      <c r="BR716"/>
      <c r="BS716"/>
      <c r="BT716"/>
      <c r="BU716"/>
      <c r="BV716"/>
      <c r="BW716"/>
      <c r="BX716"/>
      <c r="BY716"/>
      <c r="BZ716"/>
      <c r="CA716"/>
      <c r="CB716"/>
      <c r="CC716"/>
      <c r="CD716"/>
      <c r="CE716"/>
      <c r="CF716"/>
      <c r="CG716"/>
      <c r="CH716"/>
      <c r="CI716"/>
      <c r="CJ716"/>
      <c r="CK716"/>
      <c r="CL716"/>
    </row>
    <row r="717" spans="1:90" ht="15" customHeight="1" thickBot="1">
      <c r="A717" s="93"/>
      <c r="B717" s="24"/>
      <c r="C717" s="99" t="s">
        <v>196</v>
      </c>
      <c r="D717" s="274" t="str">
        <f t="shared" si="67"/>
        <v/>
      </c>
      <c r="E717" s="274"/>
      <c r="F717" s="274"/>
      <c r="G717" s="274"/>
      <c r="H717" s="274"/>
      <c r="I717" s="174"/>
      <c r="J717" s="174"/>
      <c r="K717" s="174"/>
      <c r="L717" s="174"/>
      <c r="M717" s="174"/>
      <c r="N717" s="174"/>
      <c r="O717" s="174"/>
      <c r="P717" s="174"/>
      <c r="Q717" s="174"/>
      <c r="R717" s="174"/>
      <c r="S717" s="174"/>
      <c r="T717" s="174"/>
      <c r="U717" s="174"/>
      <c r="V717" s="174"/>
      <c r="W717" s="174"/>
      <c r="X717" s="174"/>
      <c r="Y717" s="174"/>
      <c r="Z717" s="174"/>
      <c r="AA717" s="174"/>
      <c r="AB717" s="174"/>
      <c r="AC717" s="174"/>
      <c r="AD717" s="174"/>
      <c r="AG717">
        <f t="shared" si="68"/>
        <v>27</v>
      </c>
      <c r="AH717">
        <f t="shared" si="69"/>
        <v>0</v>
      </c>
      <c r="AI717"/>
      <c r="AJ717"/>
      <c r="AK717"/>
      <c r="AL717" s="126">
        <f t="shared" si="70"/>
        <v>0</v>
      </c>
      <c r="AM717" s="127">
        <f t="shared" si="71"/>
        <v>0</v>
      </c>
      <c r="AN717" s="127">
        <f t="shared" si="72"/>
        <v>0</v>
      </c>
      <c r="AO717" s="128">
        <f t="shared" si="73"/>
        <v>0</v>
      </c>
      <c r="AP717"/>
      <c r="AQ717"/>
      <c r="AR717"/>
      <c r="AS717"/>
      <c r="AT717"/>
      <c r="AU717"/>
      <c r="AV717"/>
      <c r="AW717"/>
      <c r="AX717"/>
      <c r="AY717"/>
      <c r="AZ717"/>
      <c r="BA717"/>
      <c r="BB717"/>
      <c r="BC717"/>
      <c r="BD717"/>
      <c r="BE717"/>
      <c r="BF717"/>
      <c r="BG717"/>
      <c r="BH717"/>
      <c r="BI717"/>
      <c r="BJ717"/>
      <c r="BK717"/>
      <c r="BL717"/>
      <c r="BM717"/>
      <c r="BN717"/>
      <c r="BO717"/>
      <c r="BP717"/>
      <c r="BQ717"/>
      <c r="BR717"/>
      <c r="BS717"/>
      <c r="BT717"/>
      <c r="BU717"/>
      <c r="BV717"/>
      <c r="BW717"/>
      <c r="BX717"/>
      <c r="BY717"/>
      <c r="BZ717"/>
      <c r="CA717"/>
      <c r="CB717"/>
      <c r="CC717"/>
      <c r="CD717"/>
      <c r="CE717"/>
      <c r="CF717"/>
      <c r="CG717"/>
      <c r="CH717"/>
      <c r="CI717"/>
      <c r="CJ717"/>
      <c r="CK717"/>
      <c r="CL717"/>
    </row>
    <row r="718" spans="1:90" ht="15" customHeight="1" thickBot="1">
      <c r="A718" s="93"/>
      <c r="B718" s="24"/>
      <c r="C718" s="99" t="s">
        <v>197</v>
      </c>
      <c r="D718" s="274" t="str">
        <f t="shared" si="67"/>
        <v/>
      </c>
      <c r="E718" s="274"/>
      <c r="F718" s="274"/>
      <c r="G718" s="274"/>
      <c r="H718" s="274"/>
      <c r="I718" s="174"/>
      <c r="J718" s="174"/>
      <c r="K718" s="174"/>
      <c r="L718" s="174"/>
      <c r="M718" s="174"/>
      <c r="N718" s="174"/>
      <c r="O718" s="174"/>
      <c r="P718" s="174"/>
      <c r="Q718" s="174"/>
      <c r="R718" s="174"/>
      <c r="S718" s="174"/>
      <c r="T718" s="174"/>
      <c r="U718" s="174"/>
      <c r="V718" s="174"/>
      <c r="W718" s="174"/>
      <c r="X718" s="174"/>
      <c r="Y718" s="174"/>
      <c r="Z718" s="174"/>
      <c r="AA718" s="174"/>
      <c r="AB718" s="174"/>
      <c r="AC718" s="174"/>
      <c r="AD718" s="174"/>
      <c r="AG718">
        <f t="shared" si="68"/>
        <v>27</v>
      </c>
      <c r="AH718">
        <f t="shared" si="69"/>
        <v>0</v>
      </c>
      <c r="AI718"/>
      <c r="AJ718"/>
      <c r="AK718"/>
      <c r="AL718" s="126">
        <f t="shared" si="70"/>
        <v>0</v>
      </c>
      <c r="AM718" s="127">
        <f t="shared" si="71"/>
        <v>0</v>
      </c>
      <c r="AN718" s="127">
        <f t="shared" si="72"/>
        <v>0</v>
      </c>
      <c r="AO718" s="128">
        <f t="shared" si="73"/>
        <v>0</v>
      </c>
      <c r="AP718"/>
      <c r="AQ718"/>
      <c r="AR718"/>
      <c r="AS718"/>
      <c r="AT718"/>
      <c r="AU718"/>
      <c r="AV718"/>
      <c r="AW718"/>
      <c r="AX718"/>
      <c r="AY718"/>
      <c r="AZ718"/>
      <c r="BA718"/>
      <c r="BB718"/>
      <c r="BC718"/>
      <c r="BD718"/>
      <c r="BE718"/>
      <c r="BF718"/>
      <c r="BG718"/>
      <c r="BH718"/>
      <c r="BI718"/>
      <c r="BJ718"/>
      <c r="BK718"/>
      <c r="BL718"/>
      <c r="BM718"/>
      <c r="BN718"/>
      <c r="BO718"/>
      <c r="BP718"/>
      <c r="BQ718"/>
      <c r="BR718"/>
      <c r="BS718"/>
      <c r="BT718"/>
      <c r="BU718"/>
      <c r="BV718"/>
      <c r="BW718"/>
      <c r="BX718"/>
      <c r="BY718"/>
      <c r="BZ718"/>
      <c r="CA718"/>
      <c r="CB718"/>
      <c r="CC718"/>
      <c r="CD718"/>
      <c r="CE718"/>
      <c r="CF718"/>
      <c r="CG718"/>
      <c r="CH718"/>
      <c r="CI718"/>
      <c r="CJ718"/>
      <c r="CK718"/>
      <c r="CL718"/>
    </row>
    <row r="719" spans="1:90" ht="15" customHeight="1" thickBot="1">
      <c r="A719" s="93"/>
      <c r="B719" s="24"/>
      <c r="C719" s="99" t="s">
        <v>198</v>
      </c>
      <c r="D719" s="274" t="str">
        <f t="shared" si="67"/>
        <v/>
      </c>
      <c r="E719" s="274"/>
      <c r="F719" s="274"/>
      <c r="G719" s="274"/>
      <c r="H719" s="274"/>
      <c r="I719" s="174"/>
      <c r="J719" s="174"/>
      <c r="K719" s="174"/>
      <c r="L719" s="174"/>
      <c r="M719" s="174"/>
      <c r="N719" s="174"/>
      <c r="O719" s="174"/>
      <c r="P719" s="174"/>
      <c r="Q719" s="174"/>
      <c r="R719" s="174"/>
      <c r="S719" s="174"/>
      <c r="T719" s="174"/>
      <c r="U719" s="174"/>
      <c r="V719" s="174"/>
      <c r="W719" s="174"/>
      <c r="X719" s="174"/>
      <c r="Y719" s="174"/>
      <c r="Z719" s="174"/>
      <c r="AA719" s="174"/>
      <c r="AB719" s="174"/>
      <c r="AC719" s="174"/>
      <c r="AD719" s="174"/>
      <c r="AG719">
        <f t="shared" si="68"/>
        <v>27</v>
      </c>
      <c r="AH719">
        <f t="shared" si="69"/>
        <v>0</v>
      </c>
      <c r="AI719"/>
      <c r="AJ719"/>
      <c r="AK719"/>
      <c r="AL719" s="126">
        <f t="shared" si="70"/>
        <v>0</v>
      </c>
      <c r="AM719" s="127">
        <f t="shared" si="71"/>
        <v>0</v>
      </c>
      <c r="AN719" s="127">
        <f t="shared" si="72"/>
        <v>0</v>
      </c>
      <c r="AO719" s="128">
        <f t="shared" si="73"/>
        <v>0</v>
      </c>
      <c r="AP719"/>
      <c r="AQ719"/>
      <c r="AR719"/>
      <c r="AS719"/>
      <c r="AT719"/>
      <c r="AU719"/>
      <c r="AV719"/>
      <c r="AW719"/>
      <c r="AX719"/>
      <c r="AY719"/>
      <c r="AZ719"/>
      <c r="BA719"/>
      <c r="BB719"/>
      <c r="BC719"/>
      <c r="BD719"/>
      <c r="BE719"/>
      <c r="BF719"/>
      <c r="BG719"/>
      <c r="BH719"/>
      <c r="BI719"/>
      <c r="BJ719"/>
      <c r="BK719"/>
      <c r="BL719"/>
      <c r="BM719"/>
      <c r="BN719"/>
      <c r="BO719"/>
      <c r="BP719"/>
      <c r="BQ719"/>
      <c r="BR719"/>
      <c r="BS719"/>
      <c r="BT719"/>
      <c r="BU719"/>
      <c r="BV719"/>
      <c r="BW719"/>
      <c r="BX719"/>
      <c r="BY719"/>
      <c r="BZ719"/>
      <c r="CA719"/>
      <c r="CB719"/>
      <c r="CC719"/>
      <c r="CD719"/>
      <c r="CE719"/>
      <c r="CF719"/>
      <c r="CG719"/>
      <c r="CH719"/>
      <c r="CI719"/>
      <c r="CJ719"/>
      <c r="CK719"/>
      <c r="CL719"/>
    </row>
    <row r="720" spans="1:90" ht="15" customHeight="1" thickBot="1">
      <c r="A720" s="93"/>
      <c r="B720" s="24"/>
      <c r="C720" s="99" t="s">
        <v>199</v>
      </c>
      <c r="D720" s="274" t="str">
        <f t="shared" si="67"/>
        <v/>
      </c>
      <c r="E720" s="274"/>
      <c r="F720" s="274"/>
      <c r="G720" s="274"/>
      <c r="H720" s="274"/>
      <c r="I720" s="174"/>
      <c r="J720" s="174"/>
      <c r="K720" s="174"/>
      <c r="L720" s="174"/>
      <c r="M720" s="174"/>
      <c r="N720" s="174"/>
      <c r="O720" s="174"/>
      <c r="P720" s="174"/>
      <c r="Q720" s="174"/>
      <c r="R720" s="174"/>
      <c r="S720" s="174"/>
      <c r="T720" s="174"/>
      <c r="U720" s="174"/>
      <c r="V720" s="174"/>
      <c r="W720" s="174"/>
      <c r="X720" s="174"/>
      <c r="Y720" s="174"/>
      <c r="Z720" s="174"/>
      <c r="AA720" s="174"/>
      <c r="AB720" s="174"/>
      <c r="AC720" s="174"/>
      <c r="AD720" s="174"/>
      <c r="AG720">
        <f t="shared" si="68"/>
        <v>27</v>
      </c>
      <c r="AH720">
        <f t="shared" si="69"/>
        <v>0</v>
      </c>
      <c r="AI720"/>
      <c r="AJ720"/>
      <c r="AK720"/>
      <c r="AL720" s="126">
        <f t="shared" si="70"/>
        <v>0</v>
      </c>
      <c r="AM720" s="127">
        <f t="shared" si="71"/>
        <v>0</v>
      </c>
      <c r="AN720" s="127">
        <f t="shared" si="72"/>
        <v>0</v>
      </c>
      <c r="AO720" s="128">
        <f t="shared" si="73"/>
        <v>0</v>
      </c>
      <c r="AP720"/>
      <c r="AQ720"/>
      <c r="AR720"/>
      <c r="AS720"/>
      <c r="AT720"/>
      <c r="AU720"/>
      <c r="AV720"/>
      <c r="AW720"/>
      <c r="AX720"/>
      <c r="AY720"/>
      <c r="AZ720"/>
      <c r="BA720"/>
      <c r="BB720"/>
      <c r="BC720"/>
      <c r="BD720"/>
      <c r="BE720"/>
      <c r="BF720"/>
      <c r="BG720"/>
      <c r="BH720"/>
      <c r="BI720"/>
      <c r="BJ720"/>
      <c r="BK720"/>
      <c r="BL720"/>
      <c r="BM720"/>
      <c r="BN720"/>
      <c r="BO720"/>
      <c r="BP720"/>
      <c r="BQ720"/>
      <c r="BR720"/>
      <c r="BS720"/>
      <c r="BT720"/>
      <c r="BU720"/>
      <c r="BV720"/>
      <c r="BW720"/>
      <c r="BX720"/>
      <c r="BY720"/>
      <c r="BZ720"/>
      <c r="CA720"/>
      <c r="CB720"/>
      <c r="CC720"/>
      <c r="CD720"/>
      <c r="CE720"/>
      <c r="CF720"/>
      <c r="CG720"/>
      <c r="CH720"/>
      <c r="CI720"/>
      <c r="CJ720"/>
      <c r="CK720"/>
      <c r="CL720"/>
    </row>
    <row r="721" spans="1:90" ht="15" customHeight="1" thickBot="1">
      <c r="A721" s="93"/>
      <c r="B721" s="24"/>
      <c r="C721" s="99" t="s">
        <v>200</v>
      </c>
      <c r="D721" s="274" t="str">
        <f t="shared" ref="D721:D741" si="74">+IF(D195="","",D195)</f>
        <v/>
      </c>
      <c r="E721" s="274"/>
      <c r="F721" s="274"/>
      <c r="G721" s="274"/>
      <c r="H721" s="274"/>
      <c r="I721" s="174"/>
      <c r="J721" s="174"/>
      <c r="K721" s="174"/>
      <c r="L721" s="174"/>
      <c r="M721" s="174"/>
      <c r="N721" s="174"/>
      <c r="O721" s="174"/>
      <c r="P721" s="174"/>
      <c r="Q721" s="174"/>
      <c r="R721" s="174"/>
      <c r="S721" s="174"/>
      <c r="T721" s="174"/>
      <c r="U721" s="174"/>
      <c r="V721" s="174"/>
      <c r="W721" s="174"/>
      <c r="X721" s="174"/>
      <c r="Y721" s="174"/>
      <c r="Z721" s="174"/>
      <c r="AA721" s="174"/>
      <c r="AB721" s="174"/>
      <c r="AC721" s="174"/>
      <c r="AD721" s="174"/>
      <c r="AG721">
        <f t="shared" ref="AG721:AG741" si="75">+COUNTBLANK(D721:AD721)</f>
        <v>27</v>
      </c>
      <c r="AH721">
        <f t="shared" ref="AH721:AH742" si="76">+IF($AG$586=$AH$586,0,IF(OR(AND(S195=1,I721="",AG721=21),AND(S195="",M195="NA",I721="X",AG721=25),AND(S195=1,I721="x",AG721=25),AND(OR(S195=2,S195=9),AG721=26),AND(S195=1,I721="",AG721=21),AND(S195="",M195="NA",I721="",AG721=21),AND(D721="",AG721=27)),0,1))</f>
        <v>0</v>
      </c>
      <c r="AI721"/>
      <c r="AJ721"/>
      <c r="AK721"/>
      <c r="AL721" s="126">
        <f t="shared" ref="AL721:AL741" si="77">K721</f>
        <v>0</v>
      </c>
      <c r="AM721" s="127">
        <f t="shared" ref="AM721:AM741" si="78">COUNTIF(O721:AD721,"NS")</f>
        <v>0</v>
      </c>
      <c r="AN721" s="127">
        <f t="shared" ref="AN721:AN741" si="79">+SUM(O721:AD721)</f>
        <v>0</v>
      </c>
      <c r="AO721" s="128">
        <f t="shared" ref="AO721:AO741" si="80">IF($AG$586=$AH$586, 0, IF(OR(AND(AL721=0, AM721&gt;0), AND(AL721="NS", AN721&gt;0), AND(AL721="NS", AN721=0, AM721=0)), 1, IF(OR(AND(AM721&gt;=2, AN721&lt;AL721), AND(AL721="NS", AN721=0, AM721&gt;0), AL721=AN721, AND(AL721="NA", COUNTIF(O721:AD721, "NA")=COUNTA(O721:AD721))), 0, 1)))</f>
        <v>0</v>
      </c>
      <c r="AP721"/>
      <c r="AQ721"/>
      <c r="AR721"/>
      <c r="AS721"/>
      <c r="AT721"/>
      <c r="AU721"/>
      <c r="AV721"/>
      <c r="AW721"/>
      <c r="AX721"/>
      <c r="AY721"/>
      <c r="AZ721"/>
      <c r="BA721"/>
      <c r="BB721"/>
      <c r="BC721"/>
      <c r="BD721"/>
      <c r="BE721"/>
      <c r="BF721"/>
      <c r="BG721"/>
      <c r="BH721"/>
      <c r="BI721"/>
      <c r="BJ721"/>
      <c r="BK721"/>
      <c r="BL721"/>
      <c r="BM721"/>
      <c r="BN721"/>
      <c r="BO721"/>
      <c r="BP721"/>
      <c r="BQ721"/>
      <c r="BR721"/>
      <c r="BS721"/>
      <c r="BT721"/>
      <c r="BU721"/>
      <c r="BV721"/>
      <c r="BW721"/>
      <c r="BX721"/>
      <c r="BY721"/>
      <c r="BZ721"/>
      <c r="CA721"/>
      <c r="CB721"/>
      <c r="CC721"/>
      <c r="CD721"/>
      <c r="CE721"/>
      <c r="CF721"/>
      <c r="CG721"/>
      <c r="CH721"/>
      <c r="CI721"/>
      <c r="CJ721"/>
      <c r="CK721"/>
      <c r="CL721"/>
    </row>
    <row r="722" spans="1:90" ht="15" customHeight="1" thickBot="1">
      <c r="A722" s="93"/>
      <c r="B722" s="24"/>
      <c r="C722" s="99" t="s">
        <v>201</v>
      </c>
      <c r="D722" s="274" t="str">
        <f t="shared" si="74"/>
        <v/>
      </c>
      <c r="E722" s="274"/>
      <c r="F722" s="274"/>
      <c r="G722" s="274"/>
      <c r="H722" s="274"/>
      <c r="I722" s="174"/>
      <c r="J722" s="174"/>
      <c r="K722" s="174"/>
      <c r="L722" s="174"/>
      <c r="M722" s="174"/>
      <c r="N722" s="174"/>
      <c r="O722" s="174"/>
      <c r="P722" s="174"/>
      <c r="Q722" s="174"/>
      <c r="R722" s="174"/>
      <c r="S722" s="174"/>
      <c r="T722" s="174"/>
      <c r="U722" s="174"/>
      <c r="V722" s="174"/>
      <c r="W722" s="174"/>
      <c r="X722" s="174"/>
      <c r="Y722" s="174"/>
      <c r="Z722" s="174"/>
      <c r="AA722" s="174"/>
      <c r="AB722" s="174"/>
      <c r="AC722" s="174"/>
      <c r="AD722" s="174"/>
      <c r="AG722">
        <f t="shared" si="75"/>
        <v>27</v>
      </c>
      <c r="AH722">
        <f t="shared" si="76"/>
        <v>0</v>
      </c>
      <c r="AI722"/>
      <c r="AJ722"/>
      <c r="AK722"/>
      <c r="AL722" s="126">
        <f t="shared" si="77"/>
        <v>0</v>
      </c>
      <c r="AM722" s="127">
        <f t="shared" si="78"/>
        <v>0</v>
      </c>
      <c r="AN722" s="127">
        <f t="shared" si="79"/>
        <v>0</v>
      </c>
      <c r="AO722" s="128">
        <f t="shared" si="80"/>
        <v>0</v>
      </c>
      <c r="AP722"/>
      <c r="AQ722"/>
      <c r="AR722"/>
      <c r="AS722"/>
      <c r="AT722"/>
      <c r="AU722"/>
      <c r="AV722"/>
      <c r="AW722"/>
      <c r="AX722"/>
      <c r="AY722"/>
      <c r="AZ722"/>
      <c r="BA722"/>
      <c r="BB722"/>
      <c r="BC722"/>
      <c r="BD722"/>
      <c r="BE722"/>
      <c r="BF722"/>
      <c r="BG722"/>
      <c r="BH722"/>
      <c r="BI722"/>
      <c r="BJ722"/>
      <c r="BK722"/>
      <c r="BL722"/>
      <c r="BM722"/>
      <c r="BN722"/>
      <c r="BO722"/>
      <c r="BP722"/>
      <c r="BQ722"/>
      <c r="BR722"/>
      <c r="BS722"/>
      <c r="BT722"/>
      <c r="BU722"/>
      <c r="BV722"/>
      <c r="BW722"/>
      <c r="BX722"/>
      <c r="BY722"/>
      <c r="BZ722"/>
      <c r="CA722"/>
      <c r="CB722"/>
      <c r="CC722"/>
      <c r="CD722"/>
      <c r="CE722"/>
      <c r="CF722"/>
      <c r="CG722"/>
      <c r="CH722"/>
      <c r="CI722"/>
      <c r="CJ722"/>
      <c r="CK722"/>
      <c r="CL722"/>
    </row>
    <row r="723" spans="1:90" ht="15" customHeight="1" thickBot="1">
      <c r="A723" s="93"/>
      <c r="B723" s="24"/>
      <c r="C723" s="99" t="s">
        <v>202</v>
      </c>
      <c r="D723" s="274" t="str">
        <f t="shared" si="74"/>
        <v/>
      </c>
      <c r="E723" s="274"/>
      <c r="F723" s="274"/>
      <c r="G723" s="274"/>
      <c r="H723" s="274"/>
      <c r="I723" s="174"/>
      <c r="J723" s="174"/>
      <c r="K723" s="174"/>
      <c r="L723" s="174"/>
      <c r="M723" s="174"/>
      <c r="N723" s="174"/>
      <c r="O723" s="174"/>
      <c r="P723" s="174"/>
      <c r="Q723" s="174"/>
      <c r="R723" s="174"/>
      <c r="S723" s="174"/>
      <c r="T723" s="174"/>
      <c r="U723" s="174"/>
      <c r="V723" s="174"/>
      <c r="W723" s="174"/>
      <c r="X723" s="174"/>
      <c r="Y723" s="174"/>
      <c r="Z723" s="174"/>
      <c r="AA723" s="174"/>
      <c r="AB723" s="174"/>
      <c r="AC723" s="174"/>
      <c r="AD723" s="174"/>
      <c r="AG723">
        <f t="shared" si="75"/>
        <v>27</v>
      </c>
      <c r="AH723">
        <f t="shared" si="76"/>
        <v>0</v>
      </c>
      <c r="AI723"/>
      <c r="AJ723"/>
      <c r="AK723"/>
      <c r="AL723" s="126">
        <f t="shared" si="77"/>
        <v>0</v>
      </c>
      <c r="AM723" s="127">
        <f t="shared" si="78"/>
        <v>0</v>
      </c>
      <c r="AN723" s="127">
        <f t="shared" si="79"/>
        <v>0</v>
      </c>
      <c r="AO723" s="128">
        <f t="shared" si="80"/>
        <v>0</v>
      </c>
      <c r="AP723"/>
      <c r="AQ723"/>
      <c r="AR723"/>
      <c r="AS723"/>
      <c r="AT723"/>
      <c r="AU723"/>
      <c r="AV723"/>
      <c r="AW723"/>
      <c r="AX723"/>
      <c r="AY723"/>
      <c r="AZ723"/>
      <c r="BA723"/>
      <c r="BB723"/>
      <c r="BC723"/>
      <c r="BD723"/>
      <c r="BE723"/>
      <c r="BF723"/>
      <c r="BG723"/>
      <c r="BH723"/>
      <c r="BI723"/>
      <c r="BJ723"/>
      <c r="BK723"/>
      <c r="BL723"/>
      <c r="BM723"/>
      <c r="BN723"/>
      <c r="BO723"/>
      <c r="BP723"/>
      <c r="BQ723"/>
      <c r="BR723"/>
      <c r="BS723"/>
      <c r="BT723"/>
      <c r="BU723"/>
      <c r="BV723"/>
      <c r="BW723"/>
      <c r="BX723"/>
      <c r="BY723"/>
      <c r="BZ723"/>
      <c r="CA723"/>
      <c r="CB723"/>
      <c r="CC723"/>
      <c r="CD723"/>
      <c r="CE723"/>
      <c r="CF723"/>
      <c r="CG723"/>
      <c r="CH723"/>
      <c r="CI723"/>
      <c r="CJ723"/>
      <c r="CK723"/>
      <c r="CL723"/>
    </row>
    <row r="724" spans="1:90" ht="15" customHeight="1" thickBot="1">
      <c r="A724" s="93"/>
      <c r="B724" s="24"/>
      <c r="C724" s="99" t="s">
        <v>203</v>
      </c>
      <c r="D724" s="274" t="str">
        <f t="shared" si="74"/>
        <v/>
      </c>
      <c r="E724" s="274"/>
      <c r="F724" s="274"/>
      <c r="G724" s="274"/>
      <c r="H724" s="274"/>
      <c r="I724" s="174"/>
      <c r="J724" s="174"/>
      <c r="K724" s="174"/>
      <c r="L724" s="174"/>
      <c r="M724" s="174"/>
      <c r="N724" s="174"/>
      <c r="O724" s="174"/>
      <c r="P724" s="174"/>
      <c r="Q724" s="174"/>
      <c r="R724" s="174"/>
      <c r="S724" s="174"/>
      <c r="T724" s="174"/>
      <c r="U724" s="174"/>
      <c r="V724" s="174"/>
      <c r="W724" s="174"/>
      <c r="X724" s="174"/>
      <c r="Y724" s="174"/>
      <c r="Z724" s="174"/>
      <c r="AA724" s="174"/>
      <c r="AB724" s="174"/>
      <c r="AC724" s="174"/>
      <c r="AD724" s="174"/>
      <c r="AG724">
        <f t="shared" si="75"/>
        <v>27</v>
      </c>
      <c r="AH724">
        <f t="shared" si="76"/>
        <v>0</v>
      </c>
      <c r="AI724"/>
      <c r="AJ724"/>
      <c r="AK724"/>
      <c r="AL724" s="126">
        <f t="shared" si="77"/>
        <v>0</v>
      </c>
      <c r="AM724" s="127">
        <f t="shared" si="78"/>
        <v>0</v>
      </c>
      <c r="AN724" s="127">
        <f t="shared" si="79"/>
        <v>0</v>
      </c>
      <c r="AO724" s="128">
        <f t="shared" si="80"/>
        <v>0</v>
      </c>
      <c r="AP724"/>
      <c r="AQ724"/>
      <c r="AR724"/>
      <c r="AS724"/>
      <c r="AT724"/>
      <c r="AU724"/>
      <c r="AV724"/>
      <c r="AW724"/>
      <c r="AX724"/>
      <c r="AY724"/>
      <c r="AZ724"/>
      <c r="BA724"/>
      <c r="BB724"/>
      <c r="BC724"/>
      <c r="BD724"/>
      <c r="BE724"/>
      <c r="BF724"/>
      <c r="BG724"/>
      <c r="BH724"/>
      <c r="BI724"/>
      <c r="BJ724"/>
      <c r="BK724"/>
      <c r="BL724"/>
      <c r="BM724"/>
      <c r="BN724"/>
      <c r="BO724"/>
      <c r="BP724"/>
      <c r="BQ724"/>
      <c r="BR724"/>
      <c r="BS724"/>
      <c r="BT724"/>
      <c r="BU724"/>
      <c r="BV724"/>
      <c r="BW724"/>
      <c r="BX724"/>
      <c r="BY724"/>
      <c r="BZ724"/>
      <c r="CA724"/>
      <c r="CB724"/>
      <c r="CC724"/>
      <c r="CD724"/>
      <c r="CE724"/>
      <c r="CF724"/>
      <c r="CG724"/>
      <c r="CH724"/>
      <c r="CI724"/>
      <c r="CJ724"/>
      <c r="CK724"/>
      <c r="CL724"/>
    </row>
    <row r="725" spans="1:90" ht="15" customHeight="1" thickBot="1">
      <c r="A725" s="93"/>
      <c r="B725" s="24"/>
      <c r="C725" s="99" t="s">
        <v>204</v>
      </c>
      <c r="D725" s="274" t="str">
        <f t="shared" si="74"/>
        <v/>
      </c>
      <c r="E725" s="274"/>
      <c r="F725" s="274"/>
      <c r="G725" s="274"/>
      <c r="H725" s="274"/>
      <c r="I725" s="174"/>
      <c r="J725" s="174"/>
      <c r="K725" s="174"/>
      <c r="L725" s="174"/>
      <c r="M725" s="174"/>
      <c r="N725" s="174"/>
      <c r="O725" s="174"/>
      <c r="P725" s="174"/>
      <c r="Q725" s="174"/>
      <c r="R725" s="174"/>
      <c r="S725" s="174"/>
      <c r="T725" s="174"/>
      <c r="U725" s="174"/>
      <c r="V725" s="174"/>
      <c r="W725" s="174"/>
      <c r="X725" s="174"/>
      <c r="Y725" s="174"/>
      <c r="Z725" s="174"/>
      <c r="AA725" s="174"/>
      <c r="AB725" s="174"/>
      <c r="AC725" s="174"/>
      <c r="AD725" s="174"/>
      <c r="AG725">
        <f t="shared" si="75"/>
        <v>27</v>
      </c>
      <c r="AH725">
        <f t="shared" si="76"/>
        <v>0</v>
      </c>
      <c r="AI725"/>
      <c r="AJ725"/>
      <c r="AK725"/>
      <c r="AL725" s="126">
        <f t="shared" si="77"/>
        <v>0</v>
      </c>
      <c r="AM725" s="127">
        <f t="shared" si="78"/>
        <v>0</v>
      </c>
      <c r="AN725" s="127">
        <f t="shared" si="79"/>
        <v>0</v>
      </c>
      <c r="AO725" s="128">
        <f t="shared" si="80"/>
        <v>0</v>
      </c>
      <c r="AP725"/>
      <c r="AQ725"/>
      <c r="AR725"/>
      <c r="AS725"/>
      <c r="AT725"/>
      <c r="AU725"/>
      <c r="AV725"/>
      <c r="AW725"/>
      <c r="AX725"/>
      <c r="AY725"/>
      <c r="AZ725"/>
      <c r="BA725"/>
      <c r="BB725"/>
      <c r="BC725"/>
      <c r="BD725"/>
      <c r="BE725"/>
      <c r="BF725"/>
      <c r="BG725"/>
      <c r="BH725"/>
      <c r="BI725"/>
      <c r="BJ725"/>
      <c r="BK725"/>
      <c r="BL725"/>
      <c r="BM725"/>
      <c r="BN725"/>
      <c r="BO725"/>
      <c r="BP725"/>
      <c r="BQ725"/>
      <c r="BR725"/>
      <c r="BS725"/>
      <c r="BT725"/>
      <c r="BU725"/>
      <c r="BV725"/>
      <c r="BW725"/>
      <c r="BX725"/>
      <c r="BY725"/>
      <c r="BZ725"/>
      <c r="CA725"/>
      <c r="CB725"/>
      <c r="CC725"/>
      <c r="CD725"/>
      <c r="CE725"/>
      <c r="CF725"/>
      <c r="CG725"/>
      <c r="CH725"/>
      <c r="CI725"/>
      <c r="CJ725"/>
      <c r="CK725"/>
      <c r="CL725"/>
    </row>
    <row r="726" spans="1:90" ht="15" customHeight="1" thickBot="1">
      <c r="A726" s="93"/>
      <c r="B726" s="24"/>
      <c r="C726" s="99" t="s">
        <v>205</v>
      </c>
      <c r="D726" s="274" t="str">
        <f t="shared" si="74"/>
        <v/>
      </c>
      <c r="E726" s="274"/>
      <c r="F726" s="274"/>
      <c r="G726" s="274"/>
      <c r="H726" s="274"/>
      <c r="I726" s="174"/>
      <c r="J726" s="174"/>
      <c r="K726" s="174"/>
      <c r="L726" s="174"/>
      <c r="M726" s="174"/>
      <c r="N726" s="174"/>
      <c r="O726" s="174"/>
      <c r="P726" s="174"/>
      <c r="Q726" s="174"/>
      <c r="R726" s="174"/>
      <c r="S726" s="174"/>
      <c r="T726" s="174"/>
      <c r="U726" s="174"/>
      <c r="V726" s="174"/>
      <c r="W726" s="174"/>
      <c r="X726" s="174"/>
      <c r="Y726" s="174"/>
      <c r="Z726" s="174"/>
      <c r="AA726" s="174"/>
      <c r="AB726" s="174"/>
      <c r="AC726" s="174"/>
      <c r="AD726" s="174"/>
      <c r="AG726">
        <f t="shared" si="75"/>
        <v>27</v>
      </c>
      <c r="AH726">
        <f t="shared" si="76"/>
        <v>0</v>
      </c>
      <c r="AI726"/>
      <c r="AJ726"/>
      <c r="AK726"/>
      <c r="AL726" s="126">
        <f t="shared" si="77"/>
        <v>0</v>
      </c>
      <c r="AM726" s="127">
        <f t="shared" si="78"/>
        <v>0</v>
      </c>
      <c r="AN726" s="127">
        <f t="shared" si="79"/>
        <v>0</v>
      </c>
      <c r="AO726" s="128">
        <f t="shared" si="80"/>
        <v>0</v>
      </c>
      <c r="AP726"/>
      <c r="AQ726"/>
      <c r="AR726"/>
      <c r="AS726"/>
      <c r="AT726"/>
      <c r="AU726"/>
      <c r="AV726"/>
      <c r="AW726"/>
      <c r="AX726"/>
      <c r="AY726"/>
      <c r="AZ726"/>
      <c r="BA726"/>
      <c r="BB726"/>
      <c r="BC726"/>
      <c r="BD726"/>
      <c r="BE726"/>
      <c r="BF726"/>
      <c r="BG726"/>
      <c r="BH726"/>
      <c r="BI726"/>
      <c r="BJ726"/>
      <c r="BK726"/>
      <c r="BL726"/>
      <c r="BM726"/>
      <c r="BN726"/>
      <c r="BO726"/>
      <c r="BP726"/>
      <c r="BQ726"/>
      <c r="BR726"/>
      <c r="BS726"/>
      <c r="BT726"/>
      <c r="BU726"/>
      <c r="BV726"/>
      <c r="BW726"/>
      <c r="BX726"/>
      <c r="BY726"/>
      <c r="BZ726"/>
      <c r="CA726"/>
      <c r="CB726"/>
      <c r="CC726"/>
      <c r="CD726"/>
      <c r="CE726"/>
      <c r="CF726"/>
      <c r="CG726"/>
      <c r="CH726"/>
      <c r="CI726"/>
      <c r="CJ726"/>
      <c r="CK726"/>
      <c r="CL726"/>
    </row>
    <row r="727" spans="1:90" ht="15" customHeight="1" thickBot="1">
      <c r="A727" s="93"/>
      <c r="B727" s="24"/>
      <c r="C727" s="99" t="s">
        <v>206</v>
      </c>
      <c r="D727" s="274" t="str">
        <f t="shared" si="74"/>
        <v/>
      </c>
      <c r="E727" s="274"/>
      <c r="F727" s="274"/>
      <c r="G727" s="274"/>
      <c r="H727" s="274"/>
      <c r="I727" s="174"/>
      <c r="J727" s="174"/>
      <c r="K727" s="174"/>
      <c r="L727" s="174"/>
      <c r="M727" s="174"/>
      <c r="N727" s="174"/>
      <c r="O727" s="174"/>
      <c r="P727" s="174"/>
      <c r="Q727" s="174"/>
      <c r="R727" s="174"/>
      <c r="S727" s="174"/>
      <c r="T727" s="174"/>
      <c r="U727" s="174"/>
      <c r="V727" s="174"/>
      <c r="W727" s="174"/>
      <c r="X727" s="174"/>
      <c r="Y727" s="174"/>
      <c r="Z727" s="174"/>
      <c r="AA727" s="174"/>
      <c r="AB727" s="174"/>
      <c r="AC727" s="174"/>
      <c r="AD727" s="174"/>
      <c r="AG727">
        <f t="shared" si="75"/>
        <v>27</v>
      </c>
      <c r="AH727">
        <f t="shared" si="76"/>
        <v>0</v>
      </c>
      <c r="AI727"/>
      <c r="AJ727"/>
      <c r="AK727"/>
      <c r="AL727" s="126">
        <f t="shared" si="77"/>
        <v>0</v>
      </c>
      <c r="AM727" s="127">
        <f t="shared" si="78"/>
        <v>0</v>
      </c>
      <c r="AN727" s="127">
        <f t="shared" si="79"/>
        <v>0</v>
      </c>
      <c r="AO727" s="128">
        <f t="shared" si="80"/>
        <v>0</v>
      </c>
      <c r="AP727"/>
      <c r="AQ727"/>
      <c r="AR727"/>
      <c r="AS727"/>
      <c r="AT727"/>
      <c r="AU727"/>
      <c r="AV727"/>
      <c r="AW727"/>
      <c r="AX727"/>
      <c r="AY727"/>
      <c r="AZ727"/>
      <c r="BA727"/>
      <c r="BB727"/>
      <c r="BC727"/>
      <c r="BD727"/>
      <c r="BE727"/>
      <c r="BF727"/>
      <c r="BG727"/>
      <c r="BH727"/>
      <c r="BI727"/>
      <c r="BJ727"/>
      <c r="BK727"/>
      <c r="BL727"/>
      <c r="BM727"/>
      <c r="BN727"/>
      <c r="BO727"/>
      <c r="BP727"/>
      <c r="BQ727"/>
      <c r="BR727"/>
      <c r="BS727"/>
      <c r="BT727"/>
      <c r="BU727"/>
      <c r="BV727"/>
      <c r="BW727"/>
      <c r="BX727"/>
      <c r="BY727"/>
      <c r="BZ727"/>
      <c r="CA727"/>
      <c r="CB727"/>
      <c r="CC727"/>
      <c r="CD727"/>
      <c r="CE727"/>
      <c r="CF727"/>
      <c r="CG727"/>
      <c r="CH727"/>
      <c r="CI727"/>
      <c r="CJ727"/>
      <c r="CK727"/>
      <c r="CL727"/>
    </row>
    <row r="728" spans="1:90" ht="15" customHeight="1" thickBot="1">
      <c r="A728" s="93"/>
      <c r="B728" s="24"/>
      <c r="C728" s="99" t="s">
        <v>207</v>
      </c>
      <c r="D728" s="274" t="str">
        <f t="shared" si="74"/>
        <v/>
      </c>
      <c r="E728" s="274"/>
      <c r="F728" s="274"/>
      <c r="G728" s="274"/>
      <c r="H728" s="274"/>
      <c r="I728" s="174"/>
      <c r="J728" s="174"/>
      <c r="K728" s="174"/>
      <c r="L728" s="174"/>
      <c r="M728" s="174"/>
      <c r="N728" s="174"/>
      <c r="O728" s="174"/>
      <c r="P728" s="174"/>
      <c r="Q728" s="174"/>
      <c r="R728" s="174"/>
      <c r="S728" s="174"/>
      <c r="T728" s="174"/>
      <c r="U728" s="174"/>
      <c r="V728" s="174"/>
      <c r="W728" s="174"/>
      <c r="X728" s="174"/>
      <c r="Y728" s="174"/>
      <c r="Z728" s="174"/>
      <c r="AA728" s="174"/>
      <c r="AB728" s="174"/>
      <c r="AC728" s="174"/>
      <c r="AD728" s="174"/>
      <c r="AG728">
        <f t="shared" si="75"/>
        <v>27</v>
      </c>
      <c r="AH728">
        <f t="shared" si="76"/>
        <v>0</v>
      </c>
      <c r="AI728"/>
      <c r="AJ728"/>
      <c r="AK728"/>
      <c r="AL728" s="126">
        <f t="shared" si="77"/>
        <v>0</v>
      </c>
      <c r="AM728" s="127">
        <f t="shared" si="78"/>
        <v>0</v>
      </c>
      <c r="AN728" s="127">
        <f t="shared" si="79"/>
        <v>0</v>
      </c>
      <c r="AO728" s="128">
        <f t="shared" si="80"/>
        <v>0</v>
      </c>
      <c r="AP728"/>
      <c r="AQ728"/>
      <c r="AR728"/>
      <c r="AS728"/>
      <c r="AT728"/>
      <c r="AU728"/>
      <c r="AV728"/>
      <c r="AW728"/>
      <c r="AX728"/>
      <c r="AY728"/>
      <c r="AZ728"/>
      <c r="BA728"/>
      <c r="BB728"/>
      <c r="BC728"/>
      <c r="BD728"/>
      <c r="BE728"/>
      <c r="BF728"/>
      <c r="BG728"/>
      <c r="BH728"/>
      <c r="BI728"/>
      <c r="BJ728"/>
      <c r="BK728"/>
      <c r="BL728"/>
      <c r="BM728"/>
      <c r="BN728"/>
      <c r="BO728"/>
      <c r="BP728"/>
      <c r="BQ728"/>
      <c r="BR728"/>
      <c r="BS728"/>
      <c r="BT728"/>
      <c r="BU728"/>
      <c r="BV728"/>
      <c r="BW728"/>
      <c r="BX728"/>
      <c r="BY728"/>
      <c r="BZ728"/>
      <c r="CA728"/>
      <c r="CB728"/>
      <c r="CC728"/>
      <c r="CD728"/>
      <c r="CE728"/>
      <c r="CF728"/>
      <c r="CG728"/>
      <c r="CH728"/>
      <c r="CI728"/>
      <c r="CJ728"/>
      <c r="CK728"/>
      <c r="CL728"/>
    </row>
    <row r="729" spans="1:90" ht="15" customHeight="1" thickBot="1">
      <c r="A729" s="93"/>
      <c r="B729" s="24"/>
      <c r="C729" s="99" t="s">
        <v>208</v>
      </c>
      <c r="D729" s="274" t="str">
        <f t="shared" si="74"/>
        <v/>
      </c>
      <c r="E729" s="274"/>
      <c r="F729" s="274"/>
      <c r="G729" s="274"/>
      <c r="H729" s="274"/>
      <c r="I729" s="174"/>
      <c r="J729" s="174"/>
      <c r="K729" s="174"/>
      <c r="L729" s="174"/>
      <c r="M729" s="174"/>
      <c r="N729" s="174"/>
      <c r="O729" s="174"/>
      <c r="P729" s="174"/>
      <c r="Q729" s="174"/>
      <c r="R729" s="174"/>
      <c r="S729" s="174"/>
      <c r="T729" s="174"/>
      <c r="U729" s="174"/>
      <c r="V729" s="174"/>
      <c r="W729" s="174"/>
      <c r="X729" s="174"/>
      <c r="Y729" s="174"/>
      <c r="Z729" s="174"/>
      <c r="AA729" s="174"/>
      <c r="AB729" s="174"/>
      <c r="AC729" s="174"/>
      <c r="AD729" s="174"/>
      <c r="AG729">
        <f t="shared" si="75"/>
        <v>27</v>
      </c>
      <c r="AH729">
        <f t="shared" si="76"/>
        <v>0</v>
      </c>
      <c r="AI729"/>
      <c r="AJ729"/>
      <c r="AK729"/>
      <c r="AL729" s="126">
        <f t="shared" si="77"/>
        <v>0</v>
      </c>
      <c r="AM729" s="127">
        <f t="shared" si="78"/>
        <v>0</v>
      </c>
      <c r="AN729" s="127">
        <f t="shared" si="79"/>
        <v>0</v>
      </c>
      <c r="AO729" s="128">
        <f t="shared" si="80"/>
        <v>0</v>
      </c>
      <c r="AP729"/>
      <c r="AQ729"/>
      <c r="AR729"/>
      <c r="AS729"/>
      <c r="AT729"/>
      <c r="AU729"/>
      <c r="AV729"/>
      <c r="AW729"/>
      <c r="AX729"/>
      <c r="AY729"/>
      <c r="AZ729"/>
      <c r="BA729"/>
      <c r="BB729"/>
      <c r="BC729"/>
      <c r="BD729"/>
      <c r="BE729"/>
      <c r="BF729"/>
      <c r="BG729"/>
      <c r="BH729"/>
      <c r="BI729"/>
      <c r="BJ729"/>
      <c r="BK729"/>
      <c r="BL729"/>
      <c r="BM729"/>
      <c r="BN729"/>
      <c r="BO729"/>
      <c r="BP729"/>
      <c r="BQ729"/>
      <c r="BR729"/>
      <c r="BS729"/>
      <c r="BT729"/>
      <c r="BU729"/>
      <c r="BV729"/>
      <c r="BW729"/>
      <c r="BX729"/>
      <c r="BY729"/>
      <c r="BZ729"/>
      <c r="CA729"/>
      <c r="CB729"/>
      <c r="CC729"/>
      <c r="CD729"/>
      <c r="CE729"/>
      <c r="CF729"/>
      <c r="CG729"/>
      <c r="CH729"/>
      <c r="CI729"/>
      <c r="CJ729"/>
      <c r="CK729"/>
      <c r="CL729"/>
    </row>
    <row r="730" spans="1:90" ht="15" customHeight="1" thickBot="1">
      <c r="A730" s="93"/>
      <c r="B730" s="24"/>
      <c r="C730" s="99" t="s">
        <v>209</v>
      </c>
      <c r="D730" s="274" t="str">
        <f t="shared" si="74"/>
        <v/>
      </c>
      <c r="E730" s="274"/>
      <c r="F730" s="274"/>
      <c r="G730" s="274"/>
      <c r="H730" s="274"/>
      <c r="I730" s="174"/>
      <c r="J730" s="174"/>
      <c r="K730" s="174"/>
      <c r="L730" s="174"/>
      <c r="M730" s="174"/>
      <c r="N730" s="174"/>
      <c r="O730" s="174"/>
      <c r="P730" s="174"/>
      <c r="Q730" s="174"/>
      <c r="R730" s="174"/>
      <c r="S730" s="174"/>
      <c r="T730" s="174"/>
      <c r="U730" s="174"/>
      <c r="V730" s="174"/>
      <c r="W730" s="174"/>
      <c r="X730" s="174"/>
      <c r="Y730" s="174"/>
      <c r="Z730" s="174"/>
      <c r="AA730" s="174"/>
      <c r="AB730" s="174"/>
      <c r="AC730" s="174"/>
      <c r="AD730" s="174"/>
      <c r="AG730">
        <f t="shared" si="75"/>
        <v>27</v>
      </c>
      <c r="AH730">
        <f t="shared" si="76"/>
        <v>0</v>
      </c>
      <c r="AI730"/>
      <c r="AJ730"/>
      <c r="AK730"/>
      <c r="AL730" s="126">
        <f t="shared" si="77"/>
        <v>0</v>
      </c>
      <c r="AM730" s="127">
        <f t="shared" si="78"/>
        <v>0</v>
      </c>
      <c r="AN730" s="127">
        <f t="shared" si="79"/>
        <v>0</v>
      </c>
      <c r="AO730" s="128">
        <f t="shared" si="80"/>
        <v>0</v>
      </c>
      <c r="AP730"/>
      <c r="AQ730"/>
      <c r="AR730"/>
      <c r="AS730"/>
      <c r="AT730"/>
      <c r="AU730"/>
      <c r="AV730"/>
      <c r="AW730"/>
      <c r="AX730"/>
      <c r="AY730"/>
      <c r="AZ730"/>
      <c r="BA730"/>
      <c r="BB730"/>
      <c r="BC730"/>
      <c r="BD730"/>
      <c r="BE730"/>
      <c r="BF730"/>
      <c r="BG730"/>
      <c r="BH730"/>
      <c r="BI730"/>
      <c r="BJ730"/>
      <c r="BK730"/>
      <c r="BL730"/>
      <c r="BM730"/>
      <c r="BN730"/>
      <c r="BO730"/>
      <c r="BP730"/>
      <c r="BQ730"/>
      <c r="BR730"/>
      <c r="BS730"/>
      <c r="BT730"/>
      <c r="BU730"/>
      <c r="BV730"/>
      <c r="BW730"/>
      <c r="BX730"/>
      <c r="BY730"/>
      <c r="BZ730"/>
      <c r="CA730"/>
      <c r="CB730"/>
      <c r="CC730"/>
      <c r="CD730"/>
      <c r="CE730"/>
      <c r="CF730"/>
      <c r="CG730"/>
      <c r="CH730"/>
      <c r="CI730"/>
      <c r="CJ730"/>
      <c r="CK730"/>
      <c r="CL730"/>
    </row>
    <row r="731" spans="1:90" ht="15" customHeight="1" thickBot="1">
      <c r="A731" s="93"/>
      <c r="B731" s="24"/>
      <c r="C731" s="99" t="s">
        <v>210</v>
      </c>
      <c r="D731" s="274" t="str">
        <f t="shared" si="74"/>
        <v/>
      </c>
      <c r="E731" s="274"/>
      <c r="F731" s="274"/>
      <c r="G731" s="274"/>
      <c r="H731" s="274"/>
      <c r="I731" s="174"/>
      <c r="J731" s="174"/>
      <c r="K731" s="174"/>
      <c r="L731" s="174"/>
      <c r="M731" s="174"/>
      <c r="N731" s="174"/>
      <c r="O731" s="174"/>
      <c r="P731" s="174"/>
      <c r="Q731" s="174"/>
      <c r="R731" s="174"/>
      <c r="S731" s="174"/>
      <c r="T731" s="174"/>
      <c r="U731" s="174"/>
      <c r="V731" s="174"/>
      <c r="W731" s="174"/>
      <c r="X731" s="174"/>
      <c r="Y731" s="174"/>
      <c r="Z731" s="174"/>
      <c r="AA731" s="174"/>
      <c r="AB731" s="174"/>
      <c r="AC731" s="174"/>
      <c r="AD731" s="174"/>
      <c r="AG731">
        <f t="shared" si="75"/>
        <v>27</v>
      </c>
      <c r="AH731">
        <f t="shared" si="76"/>
        <v>0</v>
      </c>
      <c r="AI731"/>
      <c r="AJ731"/>
      <c r="AK731"/>
      <c r="AL731" s="126">
        <f t="shared" si="77"/>
        <v>0</v>
      </c>
      <c r="AM731" s="127">
        <f t="shared" si="78"/>
        <v>0</v>
      </c>
      <c r="AN731" s="127">
        <f t="shared" si="79"/>
        <v>0</v>
      </c>
      <c r="AO731" s="128">
        <f t="shared" si="80"/>
        <v>0</v>
      </c>
      <c r="AP731"/>
      <c r="AQ731"/>
      <c r="AR731"/>
      <c r="AS731"/>
      <c r="AT731"/>
      <c r="AU731"/>
      <c r="AV731"/>
      <c r="AW731"/>
      <c r="AX731"/>
      <c r="AY731"/>
      <c r="AZ731"/>
      <c r="BA731"/>
      <c r="BB731"/>
      <c r="BC731"/>
      <c r="BD731"/>
      <c r="BE731"/>
      <c r="BF731"/>
      <c r="BG731"/>
      <c r="BH731"/>
      <c r="BI731"/>
      <c r="BJ731"/>
      <c r="BK731"/>
      <c r="BL731"/>
      <c r="BM731"/>
      <c r="BN731"/>
      <c r="BO731"/>
      <c r="BP731"/>
      <c r="BQ731"/>
      <c r="BR731"/>
      <c r="BS731"/>
      <c r="BT731"/>
      <c r="BU731"/>
      <c r="BV731"/>
      <c r="BW731"/>
      <c r="BX731"/>
      <c r="BY731"/>
      <c r="BZ731"/>
      <c r="CA731"/>
      <c r="CB731"/>
      <c r="CC731"/>
      <c r="CD731"/>
      <c r="CE731"/>
      <c r="CF731"/>
      <c r="CG731"/>
      <c r="CH731"/>
      <c r="CI731"/>
      <c r="CJ731"/>
      <c r="CK731"/>
      <c r="CL731"/>
    </row>
    <row r="732" spans="1:90" ht="15" customHeight="1" thickBot="1">
      <c r="A732" s="93"/>
      <c r="B732" s="24"/>
      <c r="C732" s="99" t="s">
        <v>211</v>
      </c>
      <c r="D732" s="274" t="str">
        <f t="shared" si="74"/>
        <v/>
      </c>
      <c r="E732" s="274"/>
      <c r="F732" s="274"/>
      <c r="G732" s="274"/>
      <c r="H732" s="274"/>
      <c r="I732" s="174"/>
      <c r="J732" s="174"/>
      <c r="K732" s="174"/>
      <c r="L732" s="174"/>
      <c r="M732" s="174"/>
      <c r="N732" s="174"/>
      <c r="O732" s="174"/>
      <c r="P732" s="174"/>
      <c r="Q732" s="174"/>
      <c r="R732" s="174"/>
      <c r="S732" s="174"/>
      <c r="T732" s="174"/>
      <c r="U732" s="174"/>
      <c r="V732" s="174"/>
      <c r="W732" s="174"/>
      <c r="X732" s="174"/>
      <c r="Y732" s="174"/>
      <c r="Z732" s="174"/>
      <c r="AA732" s="174"/>
      <c r="AB732" s="174"/>
      <c r="AC732" s="174"/>
      <c r="AD732" s="174"/>
      <c r="AG732">
        <f t="shared" si="75"/>
        <v>27</v>
      </c>
      <c r="AH732">
        <f t="shared" si="76"/>
        <v>0</v>
      </c>
      <c r="AI732"/>
      <c r="AJ732"/>
      <c r="AK732"/>
      <c r="AL732" s="126">
        <f t="shared" si="77"/>
        <v>0</v>
      </c>
      <c r="AM732" s="127">
        <f t="shared" si="78"/>
        <v>0</v>
      </c>
      <c r="AN732" s="127">
        <f t="shared" si="79"/>
        <v>0</v>
      </c>
      <c r="AO732" s="128">
        <f t="shared" si="80"/>
        <v>0</v>
      </c>
      <c r="AP732"/>
      <c r="AQ732"/>
      <c r="AR732"/>
      <c r="AS732"/>
      <c r="AT732"/>
      <c r="AU732"/>
      <c r="AV732"/>
      <c r="AW732"/>
      <c r="AX732"/>
      <c r="AY732"/>
      <c r="AZ732"/>
      <c r="BA732"/>
      <c r="BB732"/>
      <c r="BC732"/>
      <c r="BD732"/>
      <c r="BE732"/>
      <c r="BF732"/>
      <c r="BG732"/>
      <c r="BH732"/>
      <c r="BI732"/>
      <c r="BJ732"/>
      <c r="BK732"/>
      <c r="BL732"/>
      <c r="BM732"/>
      <c r="BN732"/>
      <c r="BO732"/>
      <c r="BP732"/>
      <c r="BQ732"/>
      <c r="BR732"/>
      <c r="BS732"/>
      <c r="BT732"/>
      <c r="BU732"/>
      <c r="BV732"/>
      <c r="BW732"/>
      <c r="BX732"/>
      <c r="BY732"/>
      <c r="BZ732"/>
      <c r="CA732"/>
      <c r="CB732"/>
      <c r="CC732"/>
      <c r="CD732"/>
      <c r="CE732"/>
      <c r="CF732"/>
      <c r="CG732"/>
      <c r="CH732"/>
      <c r="CI732"/>
      <c r="CJ732"/>
      <c r="CK732"/>
      <c r="CL732"/>
    </row>
    <row r="733" spans="1:90" ht="15" customHeight="1" thickBot="1">
      <c r="A733" s="93"/>
      <c r="B733" s="24"/>
      <c r="C733" s="99" t="s">
        <v>212</v>
      </c>
      <c r="D733" s="274" t="str">
        <f t="shared" si="74"/>
        <v/>
      </c>
      <c r="E733" s="274"/>
      <c r="F733" s="274"/>
      <c r="G733" s="274"/>
      <c r="H733" s="274"/>
      <c r="I733" s="174"/>
      <c r="J733" s="174"/>
      <c r="K733" s="174"/>
      <c r="L733" s="174"/>
      <c r="M733" s="174"/>
      <c r="N733" s="174"/>
      <c r="O733" s="174"/>
      <c r="P733" s="174"/>
      <c r="Q733" s="174"/>
      <c r="R733" s="174"/>
      <c r="S733" s="174"/>
      <c r="T733" s="174"/>
      <c r="U733" s="174"/>
      <c r="V733" s="174"/>
      <c r="W733" s="174"/>
      <c r="X733" s="174"/>
      <c r="Y733" s="174"/>
      <c r="Z733" s="174"/>
      <c r="AA733" s="174"/>
      <c r="AB733" s="174"/>
      <c r="AC733" s="174"/>
      <c r="AD733" s="174"/>
      <c r="AG733">
        <f t="shared" si="75"/>
        <v>27</v>
      </c>
      <c r="AH733">
        <f t="shared" si="76"/>
        <v>0</v>
      </c>
      <c r="AI733"/>
      <c r="AJ733"/>
      <c r="AK733"/>
      <c r="AL733" s="126">
        <f t="shared" si="77"/>
        <v>0</v>
      </c>
      <c r="AM733" s="127">
        <f t="shared" si="78"/>
        <v>0</v>
      </c>
      <c r="AN733" s="127">
        <f t="shared" si="79"/>
        <v>0</v>
      </c>
      <c r="AO733" s="128">
        <f t="shared" si="80"/>
        <v>0</v>
      </c>
      <c r="AP733"/>
      <c r="AQ733"/>
      <c r="AR733"/>
      <c r="AS733"/>
      <c r="AT733"/>
      <c r="AU733"/>
      <c r="AV733"/>
      <c r="AW733"/>
      <c r="AX733"/>
      <c r="AY733"/>
      <c r="AZ733"/>
      <c r="BA733"/>
      <c r="BB733"/>
      <c r="BC733"/>
      <c r="BD733"/>
      <c r="BE733"/>
      <c r="BF733"/>
      <c r="BG733"/>
      <c r="BH733"/>
      <c r="BI733"/>
      <c r="BJ733"/>
      <c r="BK733"/>
      <c r="BL733"/>
      <c r="BM733"/>
      <c r="BN733"/>
      <c r="BO733"/>
      <c r="BP733"/>
      <c r="BQ733"/>
      <c r="BR733"/>
      <c r="BS733"/>
      <c r="BT733"/>
      <c r="BU733"/>
      <c r="BV733"/>
      <c r="BW733"/>
      <c r="BX733"/>
      <c r="BY733"/>
      <c r="BZ733"/>
      <c r="CA733"/>
      <c r="CB733"/>
      <c r="CC733"/>
      <c r="CD733"/>
      <c r="CE733"/>
      <c r="CF733"/>
      <c r="CG733"/>
      <c r="CH733"/>
      <c r="CI733"/>
      <c r="CJ733"/>
      <c r="CK733"/>
      <c r="CL733"/>
    </row>
    <row r="734" spans="1:90" ht="15" customHeight="1" thickBot="1">
      <c r="A734" s="93"/>
      <c r="B734" s="24"/>
      <c r="C734" s="99" t="s">
        <v>213</v>
      </c>
      <c r="D734" s="274" t="str">
        <f t="shared" si="74"/>
        <v/>
      </c>
      <c r="E734" s="274"/>
      <c r="F734" s="274"/>
      <c r="G734" s="274"/>
      <c r="H734" s="274"/>
      <c r="I734" s="174"/>
      <c r="J734" s="174"/>
      <c r="K734" s="174"/>
      <c r="L734" s="174"/>
      <c r="M734" s="174"/>
      <c r="N734" s="174"/>
      <c r="O734" s="174"/>
      <c r="P734" s="174"/>
      <c r="Q734" s="174"/>
      <c r="R734" s="174"/>
      <c r="S734" s="174"/>
      <c r="T734" s="174"/>
      <c r="U734" s="174"/>
      <c r="V734" s="174"/>
      <c r="W734" s="174"/>
      <c r="X734" s="174"/>
      <c r="Y734" s="174"/>
      <c r="Z734" s="174"/>
      <c r="AA734" s="174"/>
      <c r="AB734" s="174"/>
      <c r="AC734" s="174"/>
      <c r="AD734" s="174"/>
      <c r="AG734">
        <f t="shared" si="75"/>
        <v>27</v>
      </c>
      <c r="AH734">
        <f t="shared" si="76"/>
        <v>0</v>
      </c>
      <c r="AI734"/>
      <c r="AJ734"/>
      <c r="AK734"/>
      <c r="AL734" s="126">
        <f t="shared" si="77"/>
        <v>0</v>
      </c>
      <c r="AM734" s="127">
        <f t="shared" si="78"/>
        <v>0</v>
      </c>
      <c r="AN734" s="127">
        <f t="shared" si="79"/>
        <v>0</v>
      </c>
      <c r="AO734" s="128">
        <f t="shared" si="80"/>
        <v>0</v>
      </c>
      <c r="AP734"/>
      <c r="AQ734"/>
      <c r="AR734"/>
      <c r="AS734"/>
      <c r="AT734"/>
      <c r="AU734"/>
      <c r="AV734"/>
      <c r="AW734"/>
      <c r="AX734"/>
      <c r="AY734"/>
      <c r="AZ734"/>
      <c r="BA734"/>
      <c r="BB734"/>
      <c r="BC734"/>
      <c r="BD734"/>
      <c r="BE734"/>
      <c r="BF734"/>
      <c r="BG734"/>
      <c r="BH734"/>
      <c r="BI734"/>
      <c r="BJ734"/>
      <c r="BK734"/>
      <c r="BL734"/>
      <c r="BM734"/>
      <c r="BN734"/>
      <c r="BO734"/>
      <c r="BP734"/>
      <c r="BQ734"/>
      <c r="BR734"/>
      <c r="BS734"/>
      <c r="BT734"/>
      <c r="BU734"/>
      <c r="BV734"/>
      <c r="BW734"/>
      <c r="BX734"/>
      <c r="BY734"/>
      <c r="BZ734"/>
      <c r="CA734"/>
      <c r="CB734"/>
      <c r="CC734"/>
      <c r="CD734"/>
      <c r="CE734"/>
      <c r="CF734"/>
      <c r="CG734"/>
      <c r="CH734"/>
      <c r="CI734"/>
      <c r="CJ734"/>
      <c r="CK734"/>
      <c r="CL734"/>
    </row>
    <row r="735" spans="1:90" ht="15" customHeight="1" thickBot="1">
      <c r="A735" s="93"/>
      <c r="B735" s="24"/>
      <c r="C735" s="99" t="s">
        <v>214</v>
      </c>
      <c r="D735" s="274" t="str">
        <f t="shared" si="74"/>
        <v/>
      </c>
      <c r="E735" s="274"/>
      <c r="F735" s="274"/>
      <c r="G735" s="274"/>
      <c r="H735" s="274"/>
      <c r="I735" s="174"/>
      <c r="J735" s="174"/>
      <c r="K735" s="174"/>
      <c r="L735" s="174"/>
      <c r="M735" s="174"/>
      <c r="N735" s="174"/>
      <c r="O735" s="174"/>
      <c r="P735" s="174"/>
      <c r="Q735" s="174"/>
      <c r="R735" s="174"/>
      <c r="S735" s="174"/>
      <c r="T735" s="174"/>
      <c r="U735" s="174"/>
      <c r="V735" s="174"/>
      <c r="W735" s="174"/>
      <c r="X735" s="174"/>
      <c r="Y735" s="174"/>
      <c r="Z735" s="174"/>
      <c r="AA735" s="174"/>
      <c r="AB735" s="174"/>
      <c r="AC735" s="174"/>
      <c r="AD735" s="174"/>
      <c r="AG735">
        <f t="shared" si="75"/>
        <v>27</v>
      </c>
      <c r="AH735">
        <f t="shared" si="76"/>
        <v>0</v>
      </c>
      <c r="AI735"/>
      <c r="AJ735"/>
      <c r="AK735"/>
      <c r="AL735" s="126">
        <f t="shared" si="77"/>
        <v>0</v>
      </c>
      <c r="AM735" s="127">
        <f t="shared" si="78"/>
        <v>0</v>
      </c>
      <c r="AN735" s="127">
        <f t="shared" si="79"/>
        <v>0</v>
      </c>
      <c r="AO735" s="128">
        <f t="shared" si="80"/>
        <v>0</v>
      </c>
      <c r="AP735"/>
      <c r="AQ735"/>
      <c r="AR735"/>
      <c r="AS735"/>
      <c r="AT735"/>
      <c r="AU735"/>
      <c r="AV735"/>
      <c r="AW735"/>
      <c r="AX735"/>
      <c r="AY735"/>
      <c r="AZ735"/>
      <c r="BA735"/>
      <c r="BB735"/>
      <c r="BC735"/>
      <c r="BD735"/>
      <c r="BE735"/>
      <c r="BF735"/>
      <c r="BG735"/>
      <c r="BH735"/>
      <c r="BI735"/>
      <c r="BJ735"/>
      <c r="BK735"/>
      <c r="BL735"/>
      <c r="BM735"/>
      <c r="BN735"/>
      <c r="BO735"/>
      <c r="BP735"/>
      <c r="BQ735"/>
      <c r="BR735"/>
      <c r="BS735"/>
      <c r="BT735"/>
      <c r="BU735"/>
      <c r="BV735"/>
      <c r="BW735"/>
      <c r="BX735"/>
      <c r="BY735"/>
      <c r="BZ735"/>
      <c r="CA735"/>
      <c r="CB735"/>
      <c r="CC735"/>
      <c r="CD735"/>
      <c r="CE735"/>
      <c r="CF735"/>
      <c r="CG735"/>
      <c r="CH735"/>
      <c r="CI735"/>
      <c r="CJ735"/>
      <c r="CK735"/>
      <c r="CL735"/>
    </row>
    <row r="736" spans="1:90" ht="15" customHeight="1" thickBot="1">
      <c r="A736" s="93"/>
      <c r="B736" s="24"/>
      <c r="C736" s="99" t="s">
        <v>215</v>
      </c>
      <c r="D736" s="274" t="str">
        <f t="shared" si="74"/>
        <v/>
      </c>
      <c r="E736" s="274"/>
      <c r="F736" s="274"/>
      <c r="G736" s="274"/>
      <c r="H736" s="274"/>
      <c r="I736" s="174"/>
      <c r="J736" s="174"/>
      <c r="K736" s="174"/>
      <c r="L736" s="174"/>
      <c r="M736" s="174"/>
      <c r="N736" s="174"/>
      <c r="O736" s="174"/>
      <c r="P736" s="174"/>
      <c r="Q736" s="174"/>
      <c r="R736" s="174"/>
      <c r="S736" s="174"/>
      <c r="T736" s="174"/>
      <c r="U736" s="174"/>
      <c r="V736" s="174"/>
      <c r="W736" s="174"/>
      <c r="X736" s="174"/>
      <c r="Y736" s="174"/>
      <c r="Z736" s="174"/>
      <c r="AA736" s="174"/>
      <c r="AB736" s="174"/>
      <c r="AC736" s="174"/>
      <c r="AD736" s="174"/>
      <c r="AG736">
        <f t="shared" si="75"/>
        <v>27</v>
      </c>
      <c r="AH736">
        <f t="shared" si="76"/>
        <v>0</v>
      </c>
      <c r="AI736"/>
      <c r="AJ736"/>
      <c r="AK736"/>
      <c r="AL736" s="126">
        <f t="shared" si="77"/>
        <v>0</v>
      </c>
      <c r="AM736" s="127">
        <f t="shared" si="78"/>
        <v>0</v>
      </c>
      <c r="AN736" s="127">
        <f t="shared" si="79"/>
        <v>0</v>
      </c>
      <c r="AO736" s="128">
        <f t="shared" si="80"/>
        <v>0</v>
      </c>
      <c r="AP736"/>
      <c r="AQ736"/>
      <c r="AR736"/>
      <c r="AS736"/>
      <c r="AT736"/>
      <c r="AU736"/>
      <c r="AV736"/>
      <c r="AW736"/>
      <c r="AX736"/>
      <c r="AY736"/>
      <c r="AZ736"/>
      <c r="BA736"/>
      <c r="BB736"/>
      <c r="BC736"/>
      <c r="BD736"/>
      <c r="BE736"/>
      <c r="BF736"/>
      <c r="BG736"/>
      <c r="BH736"/>
      <c r="BI736"/>
      <c r="BJ736"/>
      <c r="BK736"/>
      <c r="BL736"/>
      <c r="BM736"/>
      <c r="BN736"/>
      <c r="BO736"/>
      <c r="BP736"/>
      <c r="BQ736"/>
      <c r="BR736"/>
      <c r="BS736"/>
      <c r="BT736"/>
      <c r="BU736"/>
      <c r="BV736"/>
      <c r="BW736"/>
      <c r="BX736"/>
      <c r="BY736"/>
      <c r="BZ736"/>
      <c r="CA736"/>
      <c r="CB736"/>
      <c r="CC736"/>
      <c r="CD736"/>
      <c r="CE736"/>
      <c r="CF736"/>
      <c r="CG736"/>
      <c r="CH736"/>
      <c r="CI736"/>
      <c r="CJ736"/>
      <c r="CK736"/>
      <c r="CL736"/>
    </row>
    <row r="737" spans="1:90" ht="15" customHeight="1" thickBot="1">
      <c r="A737" s="93"/>
      <c r="B737" s="24"/>
      <c r="C737" s="99" t="s">
        <v>216</v>
      </c>
      <c r="D737" s="274" t="str">
        <f t="shared" si="74"/>
        <v/>
      </c>
      <c r="E737" s="274"/>
      <c r="F737" s="274"/>
      <c r="G737" s="274"/>
      <c r="H737" s="274"/>
      <c r="I737" s="174"/>
      <c r="J737" s="174"/>
      <c r="K737" s="174"/>
      <c r="L737" s="174"/>
      <c r="M737" s="174"/>
      <c r="N737" s="174"/>
      <c r="O737" s="174"/>
      <c r="P737" s="174"/>
      <c r="Q737" s="174"/>
      <c r="R737" s="174"/>
      <c r="S737" s="174"/>
      <c r="T737" s="174"/>
      <c r="U737" s="174"/>
      <c r="V737" s="174"/>
      <c r="W737" s="174"/>
      <c r="X737" s="174"/>
      <c r="Y737" s="174"/>
      <c r="Z737" s="174"/>
      <c r="AA737" s="174"/>
      <c r="AB737" s="174"/>
      <c r="AC737" s="174"/>
      <c r="AD737" s="174"/>
      <c r="AG737">
        <f t="shared" si="75"/>
        <v>27</v>
      </c>
      <c r="AH737">
        <f t="shared" si="76"/>
        <v>0</v>
      </c>
      <c r="AI737"/>
      <c r="AJ737"/>
      <c r="AK737"/>
      <c r="AL737" s="126">
        <f t="shared" si="77"/>
        <v>0</v>
      </c>
      <c r="AM737" s="127">
        <f t="shared" si="78"/>
        <v>0</v>
      </c>
      <c r="AN737" s="127">
        <f t="shared" si="79"/>
        <v>0</v>
      </c>
      <c r="AO737" s="128">
        <f t="shared" si="80"/>
        <v>0</v>
      </c>
      <c r="AP737"/>
      <c r="AQ737"/>
      <c r="AR737"/>
      <c r="AS737"/>
      <c r="AT737"/>
      <c r="AU737"/>
      <c r="AV737"/>
      <c r="AW737"/>
      <c r="AX737"/>
      <c r="AY737"/>
      <c r="AZ737"/>
      <c r="BA737"/>
      <c r="BB737"/>
      <c r="BC737"/>
      <c r="BD737"/>
      <c r="BE737"/>
      <c r="BF737"/>
      <c r="BG737"/>
      <c r="BH737"/>
      <c r="BI737"/>
      <c r="BJ737"/>
      <c r="BK737"/>
      <c r="BL737"/>
      <c r="BM737"/>
      <c r="BN737"/>
      <c r="BO737"/>
      <c r="BP737"/>
      <c r="BQ737"/>
      <c r="BR737"/>
      <c r="BS737"/>
      <c r="BT737"/>
      <c r="BU737"/>
      <c r="BV737"/>
      <c r="BW737"/>
      <c r="BX737"/>
      <c r="BY737"/>
      <c r="BZ737"/>
      <c r="CA737"/>
      <c r="CB737"/>
      <c r="CC737"/>
      <c r="CD737"/>
      <c r="CE737"/>
      <c r="CF737"/>
      <c r="CG737"/>
      <c r="CH737"/>
      <c r="CI737"/>
      <c r="CJ737"/>
      <c r="CK737"/>
      <c r="CL737"/>
    </row>
    <row r="738" spans="1:90" ht="15" customHeight="1" thickBot="1">
      <c r="A738" s="93"/>
      <c r="B738" s="24"/>
      <c r="C738" s="99" t="s">
        <v>217</v>
      </c>
      <c r="D738" s="274" t="str">
        <f t="shared" si="74"/>
        <v/>
      </c>
      <c r="E738" s="274"/>
      <c r="F738" s="274"/>
      <c r="G738" s="274"/>
      <c r="H738" s="274"/>
      <c r="I738" s="174"/>
      <c r="J738" s="174"/>
      <c r="K738" s="174"/>
      <c r="L738" s="174"/>
      <c r="M738" s="174"/>
      <c r="N738" s="174"/>
      <c r="O738" s="174"/>
      <c r="P738" s="174"/>
      <c r="Q738" s="174"/>
      <c r="R738" s="174"/>
      <c r="S738" s="174"/>
      <c r="T738" s="174"/>
      <c r="U738" s="174"/>
      <c r="V738" s="174"/>
      <c r="W738" s="174"/>
      <c r="X738" s="174"/>
      <c r="Y738" s="174"/>
      <c r="Z738" s="174"/>
      <c r="AA738" s="174"/>
      <c r="AB738" s="174"/>
      <c r="AC738" s="174"/>
      <c r="AD738" s="174"/>
      <c r="AG738">
        <f t="shared" si="75"/>
        <v>27</v>
      </c>
      <c r="AH738">
        <f t="shared" si="76"/>
        <v>0</v>
      </c>
      <c r="AI738"/>
      <c r="AJ738"/>
      <c r="AK738"/>
      <c r="AL738" s="126">
        <f t="shared" si="77"/>
        <v>0</v>
      </c>
      <c r="AM738" s="127">
        <f t="shared" si="78"/>
        <v>0</v>
      </c>
      <c r="AN738" s="127">
        <f t="shared" si="79"/>
        <v>0</v>
      </c>
      <c r="AO738" s="128">
        <f t="shared" si="80"/>
        <v>0</v>
      </c>
      <c r="AP738"/>
      <c r="AQ738"/>
      <c r="AR738"/>
      <c r="AS738"/>
      <c r="AT738"/>
      <c r="AU738"/>
      <c r="AV738"/>
      <c r="AW738"/>
      <c r="AX738"/>
      <c r="AY738"/>
      <c r="AZ738"/>
      <c r="BA738"/>
      <c r="BB738"/>
      <c r="BC738"/>
      <c r="BD738"/>
      <c r="BE738"/>
      <c r="BF738"/>
      <c r="BG738"/>
      <c r="BH738"/>
      <c r="BI738"/>
      <c r="BJ738"/>
      <c r="BK738"/>
      <c r="BL738"/>
      <c r="BM738"/>
      <c r="BN738"/>
      <c r="BO738"/>
      <c r="BP738"/>
      <c r="BQ738"/>
      <c r="BR738"/>
      <c r="BS738"/>
      <c r="BT738"/>
      <c r="BU738"/>
      <c r="BV738"/>
      <c r="BW738"/>
      <c r="BX738"/>
      <c r="BY738"/>
      <c r="BZ738"/>
      <c r="CA738"/>
      <c r="CB738"/>
      <c r="CC738"/>
      <c r="CD738"/>
      <c r="CE738"/>
      <c r="CF738"/>
      <c r="CG738"/>
      <c r="CH738"/>
      <c r="CI738"/>
      <c r="CJ738"/>
      <c r="CK738"/>
      <c r="CL738"/>
    </row>
    <row r="739" spans="1:90" ht="15" customHeight="1" thickBot="1">
      <c r="A739" s="93"/>
      <c r="B739" s="24"/>
      <c r="C739" s="99" t="s">
        <v>218</v>
      </c>
      <c r="D739" s="274" t="str">
        <f t="shared" si="74"/>
        <v/>
      </c>
      <c r="E739" s="274"/>
      <c r="F739" s="274"/>
      <c r="G739" s="274"/>
      <c r="H739" s="274"/>
      <c r="I739" s="174"/>
      <c r="J739" s="174"/>
      <c r="K739" s="174"/>
      <c r="L739" s="174"/>
      <c r="M739" s="174"/>
      <c r="N739" s="174"/>
      <c r="O739" s="174"/>
      <c r="P739" s="174"/>
      <c r="Q739" s="174"/>
      <c r="R739" s="174"/>
      <c r="S739" s="174"/>
      <c r="T739" s="174"/>
      <c r="U739" s="174"/>
      <c r="V739" s="174"/>
      <c r="W739" s="174"/>
      <c r="X739" s="174"/>
      <c r="Y739" s="174"/>
      <c r="Z739" s="174"/>
      <c r="AA739" s="174"/>
      <c r="AB739" s="174"/>
      <c r="AC739" s="174"/>
      <c r="AD739" s="174"/>
      <c r="AG739">
        <f t="shared" si="75"/>
        <v>27</v>
      </c>
      <c r="AH739">
        <f t="shared" si="76"/>
        <v>0</v>
      </c>
      <c r="AI739"/>
      <c r="AJ739"/>
      <c r="AK739"/>
      <c r="AL739" s="126">
        <f t="shared" si="77"/>
        <v>0</v>
      </c>
      <c r="AM739" s="127">
        <f t="shared" si="78"/>
        <v>0</v>
      </c>
      <c r="AN739" s="127">
        <f t="shared" si="79"/>
        <v>0</v>
      </c>
      <c r="AO739" s="128">
        <f t="shared" si="80"/>
        <v>0</v>
      </c>
      <c r="AP739"/>
      <c r="AQ739"/>
      <c r="AR739"/>
      <c r="AS739"/>
      <c r="AT739"/>
      <c r="AU739"/>
      <c r="AV739"/>
      <c r="AW739"/>
      <c r="AX739"/>
      <c r="AY739"/>
      <c r="AZ739"/>
      <c r="BA739"/>
      <c r="BB739"/>
      <c r="BC739"/>
      <c r="BD739"/>
      <c r="BE739"/>
      <c r="BF739"/>
      <c r="BG739"/>
      <c r="BH739"/>
      <c r="BI739"/>
      <c r="BJ739"/>
      <c r="BK739"/>
      <c r="BL739"/>
      <c r="BM739"/>
      <c r="BN739"/>
      <c r="BO739"/>
      <c r="BP739"/>
      <c r="BQ739"/>
      <c r="BR739"/>
      <c r="BS739"/>
      <c r="BT739"/>
      <c r="BU739"/>
      <c r="BV739"/>
      <c r="BW739"/>
      <c r="BX739"/>
      <c r="BY739"/>
      <c r="BZ739"/>
      <c r="CA739"/>
      <c r="CB739"/>
      <c r="CC739"/>
      <c r="CD739"/>
      <c r="CE739"/>
      <c r="CF739"/>
      <c r="CG739"/>
      <c r="CH739"/>
      <c r="CI739"/>
      <c r="CJ739"/>
      <c r="CK739"/>
      <c r="CL739"/>
    </row>
    <row r="740" spans="1:90" ht="15" customHeight="1" thickBot="1">
      <c r="A740" s="93"/>
      <c r="B740" s="24"/>
      <c r="C740" s="99" t="s">
        <v>219</v>
      </c>
      <c r="D740" s="274" t="str">
        <f t="shared" si="74"/>
        <v/>
      </c>
      <c r="E740" s="274"/>
      <c r="F740" s="274"/>
      <c r="G740" s="274"/>
      <c r="H740" s="274"/>
      <c r="I740" s="174"/>
      <c r="J740" s="174"/>
      <c r="K740" s="174"/>
      <c r="L740" s="174"/>
      <c r="M740" s="174"/>
      <c r="N740" s="174"/>
      <c r="O740" s="174"/>
      <c r="P740" s="174"/>
      <c r="Q740" s="174"/>
      <c r="R740" s="174"/>
      <c r="S740" s="174"/>
      <c r="T740" s="174"/>
      <c r="U740" s="174"/>
      <c r="V740" s="174"/>
      <c r="W740" s="174"/>
      <c r="X740" s="174"/>
      <c r="Y740" s="174"/>
      <c r="Z740" s="174"/>
      <c r="AA740" s="174"/>
      <c r="AB740" s="174"/>
      <c r="AC740" s="174"/>
      <c r="AD740" s="174"/>
      <c r="AG740">
        <f t="shared" si="75"/>
        <v>27</v>
      </c>
      <c r="AH740">
        <f t="shared" si="76"/>
        <v>0</v>
      </c>
      <c r="AI740"/>
      <c r="AJ740"/>
      <c r="AK740"/>
      <c r="AL740" s="126">
        <f t="shared" si="77"/>
        <v>0</v>
      </c>
      <c r="AM740" s="127">
        <f t="shared" si="78"/>
        <v>0</v>
      </c>
      <c r="AN740" s="127">
        <f t="shared" si="79"/>
        <v>0</v>
      </c>
      <c r="AO740" s="128">
        <f t="shared" si="80"/>
        <v>0</v>
      </c>
      <c r="AP740"/>
      <c r="AQ740"/>
      <c r="AR740"/>
      <c r="AS740"/>
      <c r="AT740"/>
      <c r="AU740"/>
      <c r="AV740"/>
      <c r="AW740"/>
      <c r="AX740"/>
      <c r="AY740"/>
      <c r="AZ740"/>
      <c r="BA740"/>
      <c r="BB740"/>
      <c r="BC740"/>
      <c r="BD740"/>
      <c r="BE740"/>
      <c r="BF740"/>
      <c r="BG740"/>
      <c r="BH740"/>
      <c r="BI740"/>
      <c r="BJ740"/>
      <c r="BK740"/>
      <c r="BL740"/>
      <c r="BM740"/>
      <c r="BN740"/>
      <c r="BO740"/>
      <c r="BP740"/>
      <c r="BQ740"/>
      <c r="BR740"/>
      <c r="BS740"/>
      <c r="BT740"/>
      <c r="BU740"/>
      <c r="BV740"/>
      <c r="BW740"/>
      <c r="BX740"/>
      <c r="BY740"/>
      <c r="BZ740"/>
      <c r="CA740"/>
      <c r="CB740"/>
      <c r="CC740"/>
      <c r="CD740"/>
      <c r="CE740"/>
      <c r="CF740"/>
      <c r="CG740"/>
      <c r="CH740"/>
      <c r="CI740"/>
      <c r="CJ740"/>
      <c r="CK740"/>
      <c r="CL740"/>
    </row>
    <row r="741" spans="1:90" ht="15" customHeight="1" thickBot="1">
      <c r="A741" s="93"/>
      <c r="B741" s="24"/>
      <c r="C741" s="99" t="s">
        <v>220</v>
      </c>
      <c r="D741" s="274" t="str">
        <f t="shared" si="74"/>
        <v/>
      </c>
      <c r="E741" s="274"/>
      <c r="F741" s="274"/>
      <c r="G741" s="274"/>
      <c r="H741" s="274"/>
      <c r="I741" s="174"/>
      <c r="J741" s="174"/>
      <c r="K741" s="174"/>
      <c r="L741" s="174"/>
      <c r="M741" s="174"/>
      <c r="N741" s="174"/>
      <c r="O741" s="174"/>
      <c r="P741" s="174"/>
      <c r="Q741" s="174"/>
      <c r="R741" s="174"/>
      <c r="S741" s="174"/>
      <c r="T741" s="174"/>
      <c r="U741" s="174"/>
      <c r="V741" s="174"/>
      <c r="W741" s="174"/>
      <c r="X741" s="174"/>
      <c r="Y741" s="174"/>
      <c r="Z741" s="174"/>
      <c r="AA741" s="174"/>
      <c r="AB741" s="174"/>
      <c r="AC741" s="174"/>
      <c r="AD741" s="174"/>
      <c r="AG741">
        <f t="shared" si="75"/>
        <v>27</v>
      </c>
      <c r="AH741">
        <f t="shared" si="76"/>
        <v>0</v>
      </c>
      <c r="AI741"/>
      <c r="AJ741"/>
      <c r="AK741"/>
      <c r="AL741" s="126">
        <f t="shared" si="77"/>
        <v>0</v>
      </c>
      <c r="AM741" s="127">
        <f t="shared" si="78"/>
        <v>0</v>
      </c>
      <c r="AN741" s="127">
        <f t="shared" si="79"/>
        <v>0</v>
      </c>
      <c r="AO741" s="128">
        <f t="shared" si="80"/>
        <v>0</v>
      </c>
      <c r="AP741"/>
      <c r="AQ741"/>
      <c r="AR741"/>
      <c r="AS741"/>
      <c r="AT741"/>
      <c r="AU741"/>
      <c r="AV741"/>
      <c r="AW741"/>
      <c r="AX741"/>
      <c r="AY741"/>
      <c r="AZ741"/>
      <c r="BA741"/>
      <c r="BB741"/>
      <c r="BC741"/>
      <c r="BD741"/>
      <c r="BE741"/>
      <c r="BF741"/>
      <c r="BG741"/>
      <c r="BH741"/>
      <c r="BI741"/>
      <c r="BJ741"/>
      <c r="BK741"/>
      <c r="BL741"/>
      <c r="BM741"/>
      <c r="BN741"/>
      <c r="BO741"/>
      <c r="BP741"/>
      <c r="BQ741"/>
      <c r="BR741"/>
      <c r="BS741"/>
      <c r="BT741"/>
      <c r="BU741"/>
      <c r="BV741"/>
      <c r="BW741"/>
      <c r="BX741"/>
      <c r="BY741"/>
      <c r="BZ741"/>
      <c r="CA741"/>
      <c r="CB741"/>
      <c r="CC741"/>
      <c r="CD741"/>
      <c r="CE741"/>
      <c r="CF741"/>
      <c r="CG741"/>
      <c r="CH741"/>
      <c r="CI741"/>
      <c r="CJ741"/>
      <c r="CK741"/>
      <c r="CL741"/>
    </row>
    <row r="742" spans="1:90" ht="15" customHeight="1">
      <c r="A742" s="93"/>
      <c r="B742" s="24"/>
      <c r="C742"/>
      <c r="D742"/>
      <c r="E742"/>
      <c r="F742"/>
      <c r="G742"/>
      <c r="H742"/>
      <c r="I742"/>
      <c r="J742"/>
      <c r="K742"/>
      <c r="L742"/>
      <c r="M742"/>
      <c r="N742" s="24"/>
      <c r="O742" s="24"/>
      <c r="P742" s="24"/>
      <c r="Q742" s="24"/>
      <c r="R742" s="24"/>
      <c r="S742" s="24"/>
      <c r="T742" s="24"/>
      <c r="U742" s="24"/>
      <c r="V742" s="106"/>
      <c r="W742" s="24"/>
      <c r="X742" s="24"/>
      <c r="Y742" s="24"/>
      <c r="Z742" s="24"/>
      <c r="AA742" s="24"/>
      <c r="AB742" s="24"/>
      <c r="AC742" s="24"/>
      <c r="AD742" s="24"/>
      <c r="AG742"/>
      <c r="AH742">
        <f>+SUM(AH592:AH741)</f>
        <v>0</v>
      </c>
      <c r="AI742"/>
      <c r="AJ742"/>
      <c r="AK742"/>
      <c r="AL742"/>
      <c r="AM742"/>
      <c r="AN742"/>
      <c r="AO742" s="129">
        <f>+SUM(AO592:AO741)</f>
        <v>0</v>
      </c>
      <c r="AP742"/>
      <c r="AQ742"/>
      <c r="AR742"/>
      <c r="AS742"/>
      <c r="AT742"/>
      <c r="AU742"/>
      <c r="AV742"/>
      <c r="AW742"/>
      <c r="AX742"/>
      <c r="AY742"/>
      <c r="AZ742"/>
      <c r="BA742"/>
      <c r="BB742"/>
      <c r="BC742"/>
      <c r="BD742"/>
      <c r="BE742"/>
      <c r="BF742"/>
      <c r="BG742"/>
      <c r="BH742"/>
      <c r="BI742"/>
      <c r="BJ742"/>
      <c r="BK742"/>
      <c r="BL742"/>
      <c r="BM742"/>
      <c r="BN742"/>
      <c r="BO742"/>
      <c r="BP742"/>
      <c r="BQ742"/>
      <c r="BR742"/>
      <c r="BS742"/>
      <c r="BT742"/>
      <c r="BU742"/>
      <c r="BV742"/>
      <c r="BW742"/>
      <c r="BX742"/>
      <c r="BY742"/>
      <c r="BZ742"/>
      <c r="CA742"/>
      <c r="CB742"/>
      <c r="CC742"/>
      <c r="CD742"/>
      <c r="CE742"/>
      <c r="CF742"/>
      <c r="CG742"/>
      <c r="CH742"/>
      <c r="CI742"/>
      <c r="CJ742"/>
      <c r="CK742"/>
      <c r="CL742"/>
    </row>
    <row r="743" spans="1:90" ht="45" customHeight="1">
      <c r="A743" s="92"/>
      <c r="B743" s="24"/>
      <c r="C743" s="216" t="s">
        <v>242</v>
      </c>
      <c r="D743" s="216"/>
      <c r="E743" s="216"/>
      <c r="F743" s="217"/>
      <c r="G743" s="217"/>
      <c r="H743" s="217"/>
      <c r="I743" s="217"/>
      <c r="J743" s="217"/>
      <c r="K743" s="217"/>
      <c r="L743" s="217"/>
      <c r="M743" s="217"/>
      <c r="N743" s="217"/>
      <c r="O743" s="217"/>
      <c r="P743" s="217"/>
      <c r="Q743" s="217"/>
      <c r="R743" s="217"/>
      <c r="S743" s="217"/>
      <c r="T743" s="217"/>
      <c r="U743" s="217"/>
      <c r="V743" s="217"/>
      <c r="W743" s="217"/>
      <c r="X743" s="217"/>
      <c r="Y743" s="217"/>
      <c r="Z743" s="217"/>
      <c r="AA743" s="217"/>
      <c r="AB743" s="217"/>
      <c r="AC743" s="217"/>
      <c r="AD743" s="217"/>
      <c r="AE743"/>
      <c r="AG743">
        <f>+IF(AG586=AH586,0,IF(OR(AND(AJ592=0,F743=""),AND(AJ592&gt;=1,F743&lt;&gt;"")),0,1))</f>
        <v>0</v>
      </c>
      <c r="AH743"/>
      <c r="AI743"/>
      <c r="AJ743"/>
      <c r="AK743"/>
      <c r="AL743"/>
      <c r="AM743"/>
      <c r="AN743"/>
      <c r="AO743"/>
      <c r="AP743"/>
      <c r="AQ743"/>
      <c r="AR743"/>
      <c r="AS743"/>
      <c r="AT743"/>
      <c r="AU743"/>
      <c r="AV743"/>
      <c r="AW743"/>
      <c r="AX743"/>
      <c r="AY743"/>
      <c r="AZ743"/>
      <c r="BA743"/>
      <c r="BB743"/>
      <c r="BC743"/>
      <c r="BD743"/>
      <c r="BE743"/>
      <c r="BF743"/>
      <c r="BG743"/>
      <c r="BH743"/>
      <c r="BI743"/>
      <c r="BJ743"/>
      <c r="BK743"/>
      <c r="BL743"/>
      <c r="BM743"/>
      <c r="BN743"/>
      <c r="BO743"/>
      <c r="BP743"/>
      <c r="BQ743"/>
      <c r="BR743"/>
      <c r="BS743"/>
      <c r="BT743"/>
      <c r="BU743"/>
      <c r="BV743"/>
      <c r="BW743"/>
      <c r="BX743"/>
      <c r="BY743"/>
      <c r="BZ743"/>
      <c r="CA743"/>
      <c r="CB743"/>
      <c r="CC743"/>
      <c r="CD743"/>
      <c r="CE743"/>
      <c r="CF743"/>
      <c r="CG743"/>
      <c r="CH743"/>
      <c r="CI743"/>
      <c r="CJ743"/>
      <c r="CK743"/>
      <c r="CL743"/>
    </row>
    <row r="744" spans="1:90" ht="15" customHeight="1">
      <c r="A744" s="93"/>
      <c r="B744" s="209" t="str">
        <f>IF(AND(AG743=0),"","Error: favor de especificar el otro estatus.")</f>
        <v/>
      </c>
      <c r="C744" s="209"/>
      <c r="D744" s="209"/>
      <c r="E744" s="209"/>
      <c r="F744" s="209"/>
      <c r="G744" s="209"/>
      <c r="H744" s="209"/>
      <c r="I744" s="209"/>
      <c r="J744" s="209"/>
      <c r="K744" s="209"/>
      <c r="L744" s="209"/>
      <c r="M744" s="209"/>
      <c r="N744" s="209"/>
      <c r="O744" s="209"/>
      <c r="P744" s="209"/>
      <c r="Q744" s="209"/>
      <c r="R744" s="209"/>
      <c r="S744" s="209"/>
      <c r="T744" s="209"/>
      <c r="U744" s="209"/>
      <c r="V744" s="209"/>
      <c r="W744" s="209"/>
      <c r="X744" s="209"/>
      <c r="Y744" s="209"/>
      <c r="Z744" s="209"/>
      <c r="AA744" s="209"/>
      <c r="AB744" s="209"/>
      <c r="AC744" s="209"/>
      <c r="AD744" s="209"/>
      <c r="AG744"/>
      <c r="AH744"/>
      <c r="AI744"/>
      <c r="AJ744"/>
      <c r="AK744"/>
      <c r="AL744"/>
      <c r="AM744"/>
      <c r="AN744"/>
      <c r="AO744"/>
      <c r="AP744"/>
      <c r="AQ744"/>
      <c r="AR744"/>
      <c r="AS744"/>
      <c r="AT744"/>
      <c r="AU744"/>
      <c r="AV744"/>
      <c r="AW744"/>
      <c r="AX744"/>
      <c r="AY744"/>
      <c r="AZ744"/>
      <c r="BA744"/>
      <c r="BB744"/>
      <c r="BC744"/>
      <c r="BD744"/>
      <c r="BE744"/>
      <c r="BF744"/>
      <c r="BG744"/>
      <c r="BH744"/>
      <c r="BI744"/>
      <c r="BJ744"/>
      <c r="BK744"/>
      <c r="BL744"/>
      <c r="BM744"/>
      <c r="BN744"/>
      <c r="BO744"/>
      <c r="BP744"/>
      <c r="BQ744"/>
      <c r="BR744"/>
      <c r="BS744"/>
      <c r="BT744"/>
      <c r="BU744"/>
      <c r="BV744"/>
      <c r="BW744"/>
      <c r="BX744"/>
      <c r="BY744"/>
      <c r="BZ744"/>
      <c r="CA744"/>
      <c r="CB744"/>
      <c r="CC744"/>
      <c r="CD744"/>
      <c r="CE744"/>
      <c r="CF744"/>
      <c r="CG744"/>
      <c r="CH744"/>
      <c r="CI744"/>
      <c r="CJ744"/>
      <c r="CK744"/>
      <c r="CL744"/>
    </row>
    <row r="745" spans="1:90" ht="24" customHeight="1">
      <c r="A745" s="93"/>
      <c r="B745" s="24"/>
      <c r="C745" s="191" t="s">
        <v>104</v>
      </c>
      <c r="D745" s="191"/>
      <c r="E745" s="191"/>
      <c r="F745" s="191"/>
      <c r="G745" s="191"/>
      <c r="H745" s="191"/>
      <c r="I745" s="191"/>
      <c r="J745" s="191"/>
      <c r="K745" s="191"/>
      <c r="L745" s="191"/>
      <c r="M745" s="191"/>
      <c r="N745" s="191"/>
      <c r="O745" s="191"/>
      <c r="P745" s="191"/>
      <c r="Q745" s="191"/>
      <c r="R745" s="191"/>
      <c r="S745" s="191"/>
      <c r="T745" s="191"/>
      <c r="U745" s="191"/>
      <c r="V745" s="191"/>
      <c r="W745" s="191"/>
      <c r="X745" s="191"/>
      <c r="Y745" s="191"/>
      <c r="Z745" s="191"/>
      <c r="AA745" s="191"/>
      <c r="AB745" s="191"/>
      <c r="AC745" s="191"/>
      <c r="AD745" s="191"/>
      <c r="AG745"/>
      <c r="AH745"/>
      <c r="AI745"/>
      <c r="AJ745"/>
      <c r="AK745"/>
      <c r="AL745"/>
      <c r="AM745"/>
      <c r="AN745"/>
      <c r="AO745"/>
      <c r="AP745"/>
      <c r="AQ745"/>
      <c r="AR745"/>
      <c r="AS745"/>
      <c r="AT745"/>
      <c r="AU745"/>
      <c r="AV745"/>
      <c r="AW745"/>
      <c r="AX745"/>
      <c r="AY745"/>
      <c r="AZ745"/>
      <c r="BA745"/>
      <c r="BB745"/>
      <c r="BC745"/>
      <c r="BD745"/>
      <c r="BE745"/>
      <c r="BF745"/>
      <c r="BG745"/>
      <c r="BH745"/>
      <c r="BI745"/>
      <c r="BJ745"/>
      <c r="BK745"/>
      <c r="BL745"/>
      <c r="BM745"/>
      <c r="BN745"/>
      <c r="BO745"/>
      <c r="BP745"/>
      <c r="BQ745"/>
      <c r="BR745"/>
      <c r="BS745"/>
      <c r="BT745"/>
      <c r="BU745"/>
      <c r="BV745"/>
      <c r="BW745"/>
      <c r="BX745"/>
      <c r="BY745"/>
      <c r="BZ745"/>
      <c r="CA745"/>
      <c r="CB745"/>
      <c r="CC745"/>
      <c r="CD745"/>
      <c r="CE745"/>
      <c r="CF745"/>
      <c r="CG745"/>
      <c r="CH745"/>
      <c r="CI745"/>
      <c r="CJ745"/>
      <c r="CK745"/>
      <c r="CL745"/>
    </row>
    <row r="746" spans="1:90" ht="60" customHeight="1">
      <c r="A746" s="93"/>
      <c r="B746" s="24"/>
      <c r="C746" s="270"/>
      <c r="D746" s="270"/>
      <c r="E746" s="270"/>
      <c r="F746" s="270"/>
      <c r="G746" s="270"/>
      <c r="H746" s="270"/>
      <c r="I746" s="270"/>
      <c r="J746" s="270"/>
      <c r="K746" s="270"/>
      <c r="L746" s="270"/>
      <c r="M746" s="270"/>
      <c r="N746" s="270"/>
      <c r="O746" s="270"/>
      <c r="P746" s="270"/>
      <c r="Q746" s="270"/>
      <c r="R746" s="270"/>
      <c r="S746" s="270"/>
      <c r="T746" s="270"/>
      <c r="U746" s="270"/>
      <c r="V746" s="270"/>
      <c r="W746" s="270"/>
      <c r="X746" s="270"/>
      <c r="Y746" s="270"/>
      <c r="Z746" s="270"/>
      <c r="AA746" s="270"/>
      <c r="AB746" s="270"/>
      <c r="AC746" s="270"/>
      <c r="AD746" s="270"/>
      <c r="AG746"/>
      <c r="AH746"/>
      <c r="AI746"/>
      <c r="AJ746"/>
      <c r="AK746"/>
      <c r="AL746"/>
      <c r="AM746"/>
      <c r="AN746"/>
      <c r="AO746"/>
      <c r="AP746"/>
      <c r="AQ746"/>
      <c r="AR746"/>
      <c r="AS746"/>
      <c r="AT746"/>
      <c r="AU746"/>
      <c r="AV746"/>
      <c r="AW746"/>
      <c r="AX746"/>
      <c r="AY746"/>
      <c r="AZ746"/>
      <c r="BA746"/>
      <c r="BB746"/>
      <c r="BC746"/>
      <c r="BD746"/>
      <c r="BE746"/>
      <c r="BF746"/>
      <c r="BG746"/>
      <c r="BH746"/>
      <c r="BI746"/>
      <c r="BJ746"/>
      <c r="BK746"/>
      <c r="BL746"/>
      <c r="BM746"/>
      <c r="BN746"/>
      <c r="BO746"/>
      <c r="BP746"/>
      <c r="BQ746"/>
      <c r="BR746"/>
      <c r="BS746"/>
      <c r="BT746"/>
      <c r="BU746"/>
      <c r="BV746"/>
      <c r="BW746"/>
      <c r="BX746"/>
      <c r="BY746"/>
      <c r="BZ746"/>
      <c r="CA746"/>
      <c r="CB746"/>
      <c r="CC746"/>
      <c r="CD746"/>
      <c r="CE746"/>
      <c r="CF746"/>
      <c r="CG746"/>
      <c r="CH746"/>
      <c r="CI746"/>
      <c r="CJ746"/>
      <c r="CK746"/>
      <c r="CL746"/>
    </row>
    <row r="747" spans="1:90" ht="15" customHeight="1">
      <c r="A747" s="93"/>
      <c r="B747" s="276" t="str">
        <f>IF(CA592=0,"","AAlerta: se registró NS (no se sabe), favor de agregar su respectivo comentario (9ᵃ instrucción general).")</f>
        <v/>
      </c>
      <c r="C747" s="276"/>
      <c r="D747" s="276"/>
      <c r="E747" s="276"/>
      <c r="F747" s="276"/>
      <c r="G747" s="276"/>
      <c r="H747" s="276"/>
      <c r="I747" s="276"/>
      <c r="J747" s="276"/>
      <c r="K747" s="276"/>
      <c r="L747" s="276"/>
      <c r="M747" s="276"/>
      <c r="N747" s="276"/>
      <c r="O747" s="276"/>
      <c r="P747" s="276"/>
      <c r="Q747" s="276"/>
      <c r="R747" s="276"/>
      <c r="S747" s="276"/>
      <c r="T747" s="276"/>
      <c r="U747" s="276"/>
      <c r="V747" s="276"/>
      <c r="W747" s="276"/>
      <c r="X747" s="276"/>
      <c r="Y747" s="276"/>
      <c r="Z747" s="276"/>
      <c r="AA747" s="276"/>
      <c r="AB747" s="276"/>
      <c r="AC747" s="276"/>
      <c r="AD747" s="276"/>
      <c r="AG747"/>
      <c r="AH747"/>
      <c r="AI747"/>
      <c r="AJ747"/>
      <c r="AK747"/>
      <c r="AL747"/>
      <c r="AM747"/>
      <c r="AN747"/>
      <c r="AO747"/>
      <c r="AP747"/>
      <c r="AQ747"/>
      <c r="AR747"/>
      <c r="AS747"/>
      <c r="AT747"/>
      <c r="AU747"/>
      <c r="AV747"/>
      <c r="AW747"/>
      <c r="AX747"/>
      <c r="AY747"/>
      <c r="AZ747"/>
      <c r="BA747"/>
      <c r="BB747"/>
      <c r="BC747"/>
      <c r="BD747"/>
      <c r="BE747"/>
      <c r="BF747"/>
      <c r="BG747"/>
      <c r="BH747"/>
      <c r="BI747"/>
      <c r="BJ747"/>
      <c r="BK747"/>
      <c r="BL747"/>
      <c r="BM747"/>
      <c r="BN747"/>
      <c r="BO747"/>
      <c r="BP747"/>
      <c r="BQ747"/>
      <c r="BR747"/>
      <c r="BS747"/>
      <c r="BT747"/>
      <c r="BU747"/>
      <c r="BV747"/>
      <c r="BW747"/>
      <c r="BX747"/>
      <c r="BY747"/>
      <c r="BZ747"/>
      <c r="CA747"/>
      <c r="CB747"/>
      <c r="CC747"/>
      <c r="CD747"/>
      <c r="CE747"/>
      <c r="CF747"/>
      <c r="CG747"/>
      <c r="CH747"/>
      <c r="CI747"/>
      <c r="CJ747"/>
      <c r="CK747"/>
      <c r="CL747"/>
    </row>
    <row r="748" spans="1:90" ht="34.5" customHeight="1">
      <c r="A748" s="93"/>
      <c r="B748" s="275" t="str">
        <f>IF(AND(AH742=0),"","Error: verificar la consistencia de la 1ᵃ instrucción, recordando que guarda una vinculación con la p3.2 (sin olvidar la 7ᵃ instrucción general).")</f>
        <v/>
      </c>
      <c r="C748" s="275"/>
      <c r="D748" s="275"/>
      <c r="E748" s="275"/>
      <c r="F748" s="275"/>
      <c r="G748" s="275"/>
      <c r="H748" s="275"/>
      <c r="I748" s="275"/>
      <c r="J748" s="275"/>
      <c r="K748" s="275"/>
      <c r="L748" s="275"/>
      <c r="M748" s="275"/>
      <c r="N748" s="275"/>
      <c r="O748" s="275"/>
      <c r="P748" s="275"/>
      <c r="Q748" s="275"/>
      <c r="R748" s="275"/>
      <c r="S748" s="275"/>
      <c r="T748" s="275"/>
      <c r="U748" s="275"/>
      <c r="V748" s="275"/>
      <c r="W748" s="275"/>
      <c r="X748" s="275"/>
      <c r="Y748" s="275"/>
      <c r="Z748" s="275"/>
      <c r="AA748" s="275"/>
      <c r="AB748" s="275"/>
      <c r="AC748" s="275"/>
      <c r="AD748" s="275"/>
      <c r="AG748"/>
      <c r="AH748"/>
      <c r="AI748"/>
      <c r="AJ748"/>
      <c r="AK748"/>
      <c r="AL748"/>
      <c r="AM748"/>
      <c r="AN748"/>
      <c r="AO748"/>
      <c r="AP748"/>
      <c r="AQ748"/>
      <c r="AR748"/>
      <c r="AS748"/>
      <c r="AT748"/>
      <c r="AU748"/>
      <c r="AV748"/>
      <c r="AW748"/>
      <c r="AX748"/>
      <c r="AY748"/>
      <c r="AZ748"/>
      <c r="BA748"/>
      <c r="BB748"/>
      <c r="BC748"/>
      <c r="BD748"/>
      <c r="BE748"/>
      <c r="BF748"/>
      <c r="BG748"/>
      <c r="BH748"/>
      <c r="BI748"/>
      <c r="BJ748"/>
      <c r="BK748"/>
      <c r="BL748"/>
      <c r="BM748"/>
      <c r="BN748"/>
      <c r="BO748"/>
      <c r="BP748"/>
      <c r="BQ748"/>
      <c r="BR748"/>
      <c r="BS748"/>
      <c r="BT748"/>
      <c r="BU748"/>
      <c r="BV748"/>
      <c r="BW748"/>
      <c r="BX748"/>
      <c r="BY748"/>
      <c r="BZ748"/>
      <c r="CA748"/>
      <c r="CB748"/>
      <c r="CC748"/>
      <c r="CD748"/>
      <c r="CE748"/>
      <c r="CF748"/>
      <c r="CG748"/>
      <c r="CH748"/>
      <c r="CI748"/>
      <c r="CJ748"/>
      <c r="CK748"/>
      <c r="CL748"/>
    </row>
    <row r="749" spans="1:90" ht="15" customHeight="1">
      <c r="A749" s="93"/>
      <c r="B749" s="209" t="str">
        <f>IF(AND(AG743=0),"","Error: verificar la consistencia de la 2ᵃ instrucción.")</f>
        <v/>
      </c>
      <c r="C749" s="209"/>
      <c r="D749" s="209"/>
      <c r="E749" s="209"/>
      <c r="F749" s="209"/>
      <c r="G749" s="209"/>
      <c r="H749" s="209"/>
      <c r="I749" s="209"/>
      <c r="J749" s="209"/>
      <c r="K749" s="209"/>
      <c r="L749" s="209"/>
      <c r="M749" s="209"/>
      <c r="N749" s="209"/>
      <c r="O749" s="209"/>
      <c r="P749" s="209"/>
      <c r="Q749" s="209"/>
      <c r="R749" s="209"/>
      <c r="S749" s="209"/>
      <c r="T749" s="209"/>
      <c r="U749" s="209"/>
      <c r="V749" s="209"/>
      <c r="W749" s="209"/>
      <c r="X749" s="209"/>
      <c r="Y749" s="209"/>
      <c r="Z749" s="209"/>
      <c r="AA749" s="209"/>
      <c r="AB749" s="209"/>
      <c r="AC749" s="209"/>
      <c r="AD749" s="209"/>
      <c r="AG749"/>
      <c r="AH749"/>
      <c r="AI749"/>
      <c r="AJ749"/>
      <c r="AK749"/>
      <c r="AL749"/>
      <c r="AM749"/>
      <c r="AN749"/>
      <c r="AO749"/>
      <c r="AP749"/>
      <c r="AQ749"/>
      <c r="AR749"/>
      <c r="AS749"/>
      <c r="AT749"/>
      <c r="AU749"/>
      <c r="AV749"/>
      <c r="AW749"/>
      <c r="AX749"/>
      <c r="AY749"/>
      <c r="AZ749"/>
      <c r="BA749"/>
      <c r="BB749"/>
      <c r="BC749"/>
      <c r="BD749"/>
      <c r="BE749"/>
      <c r="BF749"/>
      <c r="BG749"/>
      <c r="BH749"/>
      <c r="BI749"/>
      <c r="BJ749"/>
      <c r="BK749"/>
      <c r="BL749"/>
      <c r="BM749"/>
      <c r="BN749"/>
      <c r="BO749"/>
      <c r="BP749"/>
      <c r="BQ749"/>
      <c r="BR749"/>
      <c r="BS749"/>
      <c r="BT749"/>
      <c r="BU749"/>
      <c r="BV749"/>
      <c r="BW749"/>
      <c r="BX749"/>
      <c r="BY749"/>
      <c r="BZ749"/>
      <c r="CA749"/>
      <c r="CB749"/>
      <c r="CC749"/>
      <c r="CD749"/>
      <c r="CE749"/>
      <c r="CF749"/>
      <c r="CG749"/>
      <c r="CH749"/>
      <c r="CI749"/>
      <c r="CJ749"/>
      <c r="CK749"/>
      <c r="CL749"/>
    </row>
    <row r="750" spans="1:90" ht="15" customHeight="1">
      <c r="A750" s="93"/>
      <c r="B750" s="209" t="str">
        <f>IF(AND(AO742=0),"","Error: verificar sumas.")</f>
        <v/>
      </c>
      <c r="C750" s="209"/>
      <c r="D750" s="209"/>
      <c r="E750" s="209"/>
      <c r="F750" s="209"/>
      <c r="G750" s="209"/>
      <c r="H750" s="209"/>
      <c r="I750" s="209"/>
      <c r="J750" s="209"/>
      <c r="K750" s="209"/>
      <c r="L750" s="209"/>
      <c r="M750" s="209"/>
      <c r="N750" s="209"/>
      <c r="O750" s="209"/>
      <c r="P750" s="209"/>
      <c r="Q750" s="209"/>
      <c r="R750" s="209"/>
      <c r="S750" s="209"/>
      <c r="T750" s="209"/>
      <c r="U750" s="209"/>
      <c r="V750" s="209"/>
      <c r="W750" s="209"/>
      <c r="X750" s="209"/>
      <c r="Y750" s="209"/>
      <c r="Z750" s="209"/>
      <c r="AA750" s="209"/>
      <c r="AB750" s="209"/>
      <c r="AC750" s="209"/>
      <c r="AD750" s="209"/>
      <c r="AG750"/>
      <c r="AH750"/>
      <c r="AI750"/>
      <c r="AJ750"/>
      <c r="AK750"/>
      <c r="AL750"/>
      <c r="AM750"/>
      <c r="AN750"/>
      <c r="AO750"/>
      <c r="AP750"/>
      <c r="AQ750"/>
      <c r="AR750"/>
      <c r="AS750"/>
      <c r="AT750"/>
      <c r="AU750"/>
      <c r="AV750"/>
      <c r="AW750"/>
      <c r="AX750"/>
      <c r="AY750"/>
      <c r="AZ750"/>
      <c r="BA750"/>
      <c r="BB750"/>
      <c r="BC750"/>
      <c r="BD750"/>
      <c r="BE750"/>
      <c r="BF750"/>
      <c r="BG750"/>
      <c r="BH750"/>
      <c r="BI750"/>
      <c r="BJ750"/>
      <c r="BK750"/>
      <c r="BL750"/>
      <c r="BM750"/>
      <c r="BN750"/>
      <c r="BO750"/>
      <c r="BP750"/>
      <c r="BQ750"/>
      <c r="BR750"/>
      <c r="BS750"/>
      <c r="BT750"/>
      <c r="BU750"/>
      <c r="BV750"/>
      <c r="BW750"/>
      <c r="BX750"/>
      <c r="BY750"/>
      <c r="BZ750"/>
      <c r="CA750"/>
      <c r="CB750"/>
      <c r="CC750"/>
      <c r="CD750"/>
      <c r="CE750"/>
      <c r="CF750"/>
      <c r="CG750"/>
      <c r="CH750"/>
      <c r="CI750"/>
      <c r="CJ750"/>
      <c r="CK750"/>
      <c r="CL750"/>
    </row>
    <row r="751" spans="1:90" ht="15" customHeight="1">
      <c r="A751" s="93"/>
      <c r="B751" s="24"/>
      <c r="C751" s="24"/>
      <c r="D751" s="24"/>
      <c r="E751" s="24"/>
      <c r="F751" s="24"/>
      <c r="G751" s="24"/>
      <c r="H751" s="24"/>
      <c r="I751" s="24"/>
      <c r="J751" s="24"/>
      <c r="K751" s="24"/>
      <c r="L751" s="24"/>
      <c r="M751" s="24"/>
      <c r="N751" s="24"/>
      <c r="O751" s="24"/>
      <c r="P751" s="24"/>
      <c r="Q751" s="24"/>
      <c r="R751" s="24"/>
      <c r="S751" s="24"/>
      <c r="T751" s="24"/>
      <c r="U751" s="24"/>
      <c r="V751" s="24"/>
      <c r="W751" s="24"/>
      <c r="X751" s="24"/>
      <c r="Y751" s="24"/>
      <c r="Z751" s="24"/>
      <c r="AA751" s="24"/>
      <c r="AB751" s="24"/>
      <c r="AC751" s="24"/>
      <c r="AD751" s="24"/>
      <c r="AG751"/>
      <c r="AH751"/>
      <c r="AI751"/>
      <c r="AJ751"/>
      <c r="AK751"/>
      <c r="AL751"/>
      <c r="AM751"/>
      <c r="AN751"/>
      <c r="AO751"/>
      <c r="AP751"/>
      <c r="AQ751"/>
      <c r="AR751"/>
      <c r="AS751"/>
      <c r="AT751"/>
      <c r="AU751"/>
      <c r="AV751"/>
      <c r="AW751"/>
      <c r="AX751"/>
      <c r="AY751"/>
      <c r="AZ751"/>
      <c r="BA751"/>
      <c r="BB751"/>
      <c r="BC751"/>
      <c r="BD751"/>
      <c r="BE751"/>
      <c r="BF751"/>
      <c r="BG751"/>
      <c r="BH751"/>
      <c r="BI751"/>
      <c r="BJ751"/>
      <c r="BK751"/>
      <c r="BL751"/>
      <c r="BM751"/>
      <c r="BN751"/>
      <c r="BO751"/>
      <c r="BP751"/>
      <c r="BQ751"/>
      <c r="BR751"/>
      <c r="BS751"/>
      <c r="BT751"/>
      <c r="BU751"/>
      <c r="BV751"/>
      <c r="BW751"/>
      <c r="BX751"/>
      <c r="BY751"/>
      <c r="BZ751"/>
      <c r="CA751"/>
      <c r="CB751"/>
      <c r="CC751"/>
      <c r="CD751"/>
      <c r="CE751"/>
      <c r="CF751"/>
      <c r="CG751"/>
      <c r="CH751"/>
      <c r="CI751"/>
      <c r="CJ751"/>
      <c r="CK751"/>
      <c r="CL751"/>
    </row>
    <row r="752" spans="1:90" ht="15" customHeight="1" thickBot="1">
      <c r="A752" s="93"/>
      <c r="B752" s="24"/>
      <c r="C752" s="24"/>
      <c r="D752" s="24"/>
      <c r="E752" s="24"/>
      <c r="F752" s="24"/>
      <c r="G752" s="24"/>
      <c r="H752" s="24"/>
      <c r="I752" s="24"/>
      <c r="J752" s="24"/>
      <c r="K752" s="24"/>
      <c r="L752" s="24"/>
      <c r="M752" s="24"/>
      <c r="N752" s="24"/>
      <c r="O752" s="24"/>
      <c r="P752" s="24"/>
      <c r="Q752" s="24"/>
      <c r="R752" s="24"/>
      <c r="S752" s="24"/>
      <c r="T752" s="24"/>
      <c r="U752" s="24"/>
      <c r="V752" s="24"/>
      <c r="W752" s="24"/>
      <c r="X752" s="24"/>
      <c r="Y752" s="24"/>
      <c r="Z752" s="24"/>
      <c r="AA752" s="24"/>
      <c r="AB752" s="24"/>
      <c r="AC752" s="24"/>
      <c r="AD752" s="24"/>
      <c r="AG752"/>
      <c r="AH752"/>
      <c r="AI752"/>
      <c r="AJ752"/>
      <c r="AK752"/>
      <c r="AL752"/>
      <c r="AM752"/>
      <c r="AN752"/>
      <c r="AO752"/>
      <c r="AP752"/>
      <c r="AQ752"/>
      <c r="AR752"/>
      <c r="AS752"/>
      <c r="AT752"/>
      <c r="AU752"/>
      <c r="AV752"/>
      <c r="AW752"/>
      <c r="AX752"/>
      <c r="AY752"/>
      <c r="AZ752"/>
      <c r="BA752"/>
      <c r="BB752"/>
      <c r="BC752"/>
      <c r="BD752"/>
      <c r="BE752"/>
      <c r="BF752"/>
      <c r="BG752"/>
      <c r="BH752"/>
      <c r="BI752"/>
      <c r="BJ752"/>
      <c r="BK752"/>
      <c r="BL752"/>
      <c r="BM752"/>
      <c r="BN752"/>
      <c r="BO752"/>
      <c r="BP752"/>
      <c r="BQ752"/>
      <c r="BR752"/>
      <c r="BS752"/>
      <c r="BT752"/>
      <c r="BU752"/>
      <c r="BV752"/>
      <c r="BW752"/>
      <c r="BX752"/>
      <c r="BY752"/>
      <c r="BZ752"/>
      <c r="CA752"/>
      <c r="CB752"/>
      <c r="CC752"/>
      <c r="CD752"/>
      <c r="CE752"/>
      <c r="CF752"/>
      <c r="CG752"/>
      <c r="CH752"/>
      <c r="CI752"/>
      <c r="CJ752"/>
      <c r="CK752"/>
      <c r="CL752"/>
    </row>
    <row r="753" spans="1:90" ht="15" customHeight="1" thickBot="1">
      <c r="A753" s="87" t="s">
        <v>397</v>
      </c>
      <c r="B753" s="237" t="s">
        <v>496</v>
      </c>
      <c r="C753" s="238"/>
      <c r="D753" s="238"/>
      <c r="E753" s="238"/>
      <c r="F753" s="238"/>
      <c r="G753" s="238"/>
      <c r="H753" s="238"/>
      <c r="I753" s="238"/>
      <c r="J753" s="238"/>
      <c r="K753" s="238"/>
      <c r="L753" s="238"/>
      <c r="M753" s="238"/>
      <c r="N753" s="238"/>
      <c r="O753" s="238"/>
      <c r="P753" s="238"/>
      <c r="Q753" s="238"/>
      <c r="R753" s="238"/>
      <c r="S753" s="238"/>
      <c r="T753" s="238"/>
      <c r="U753" s="238"/>
      <c r="V753" s="238"/>
      <c r="W753" s="238"/>
      <c r="X753" s="238"/>
      <c r="Y753" s="238"/>
      <c r="Z753" s="238"/>
      <c r="AA753" s="238"/>
      <c r="AB753" s="238"/>
      <c r="AC753" s="238"/>
      <c r="AD753" s="239"/>
      <c r="AG753"/>
      <c r="AH753"/>
      <c r="AI753"/>
      <c r="AJ753"/>
      <c r="AK753"/>
      <c r="AL753"/>
      <c r="AM753"/>
      <c r="AN753"/>
      <c r="AO753"/>
      <c r="AP753"/>
      <c r="AQ753"/>
      <c r="AR753"/>
      <c r="AS753"/>
      <c r="AT753"/>
      <c r="AU753"/>
      <c r="AV753"/>
      <c r="AW753"/>
      <c r="AX753"/>
      <c r="AY753"/>
      <c r="AZ753"/>
      <c r="BA753"/>
      <c r="BB753"/>
      <c r="BC753"/>
      <c r="BD753"/>
      <c r="BE753"/>
      <c r="BF753"/>
      <c r="BG753"/>
      <c r="BH753"/>
      <c r="BI753"/>
      <c r="BJ753"/>
      <c r="BK753"/>
      <c r="BL753"/>
      <c r="BM753"/>
      <c r="BN753"/>
      <c r="BO753"/>
      <c r="BP753"/>
      <c r="BQ753"/>
      <c r="BR753"/>
      <c r="BS753"/>
      <c r="BT753"/>
      <c r="BU753"/>
      <c r="BV753"/>
      <c r="BW753"/>
      <c r="BX753"/>
      <c r="BY753"/>
      <c r="BZ753"/>
      <c r="CA753"/>
      <c r="CB753"/>
      <c r="CC753"/>
      <c r="CD753"/>
      <c r="CE753"/>
      <c r="CF753"/>
      <c r="CG753"/>
      <c r="CH753"/>
      <c r="CI753"/>
      <c r="CJ753"/>
      <c r="CK753"/>
      <c r="CL753"/>
    </row>
    <row r="754" spans="1:90" ht="15" customHeight="1">
      <c r="A754" s="93"/>
      <c r="B754" s="246" t="s">
        <v>95</v>
      </c>
      <c r="C754" s="247"/>
      <c r="D754" s="247"/>
      <c r="E754" s="247"/>
      <c r="F754" s="247"/>
      <c r="G754" s="247"/>
      <c r="H754" s="247"/>
      <c r="I754" s="247"/>
      <c r="J754" s="247"/>
      <c r="K754" s="247"/>
      <c r="L754" s="247"/>
      <c r="M754" s="247"/>
      <c r="N754" s="247"/>
      <c r="O754" s="247"/>
      <c r="P754" s="247"/>
      <c r="Q754" s="247"/>
      <c r="R754" s="247"/>
      <c r="S754" s="247"/>
      <c r="T754" s="247"/>
      <c r="U754" s="247"/>
      <c r="V754" s="247"/>
      <c r="W754" s="247"/>
      <c r="X754" s="247"/>
      <c r="Y754" s="247"/>
      <c r="Z754" s="247"/>
      <c r="AA754" s="247"/>
      <c r="AB754" s="247"/>
      <c r="AC754" s="247"/>
      <c r="AD754" s="248"/>
      <c r="AG754"/>
      <c r="AH754"/>
      <c r="AI754"/>
      <c r="AJ754"/>
      <c r="AK754"/>
      <c r="AL754"/>
      <c r="AM754"/>
      <c r="AN754"/>
      <c r="AO754"/>
      <c r="AP754"/>
      <c r="AQ754"/>
      <c r="AR754"/>
      <c r="AS754"/>
      <c r="AT754"/>
      <c r="AU754"/>
      <c r="AV754"/>
      <c r="AW754"/>
      <c r="AX754"/>
      <c r="AY754"/>
      <c r="AZ754"/>
      <c r="BA754"/>
      <c r="BB754"/>
      <c r="BC754"/>
      <c r="BD754"/>
      <c r="BE754"/>
      <c r="BF754"/>
      <c r="BG754"/>
      <c r="BH754"/>
      <c r="BI754"/>
      <c r="BJ754"/>
      <c r="BK754"/>
      <c r="BL754"/>
      <c r="BM754"/>
      <c r="BN754"/>
      <c r="BO754"/>
      <c r="BP754"/>
      <c r="BQ754"/>
      <c r="BR754"/>
      <c r="BS754"/>
      <c r="BT754"/>
      <c r="BU754"/>
      <c r="BV754"/>
      <c r="BW754"/>
      <c r="BX754"/>
      <c r="BY754"/>
      <c r="BZ754"/>
      <c r="CA754"/>
      <c r="CB754"/>
      <c r="CC754"/>
      <c r="CD754"/>
      <c r="CE754"/>
      <c r="CF754"/>
      <c r="CG754"/>
      <c r="CH754"/>
      <c r="CI754"/>
      <c r="CJ754"/>
      <c r="CK754"/>
      <c r="CL754"/>
    </row>
    <row r="755" spans="1:90" ht="36" customHeight="1">
      <c r="A755" s="93"/>
      <c r="B755" s="107"/>
      <c r="C755" s="180" t="s">
        <v>497</v>
      </c>
      <c r="D755" s="180"/>
      <c r="E755" s="180"/>
      <c r="F755" s="180"/>
      <c r="G755" s="180"/>
      <c r="H755" s="180"/>
      <c r="I755" s="180"/>
      <c r="J755" s="180"/>
      <c r="K755" s="180"/>
      <c r="L755" s="180"/>
      <c r="M755" s="180"/>
      <c r="N755" s="180"/>
      <c r="O755" s="180"/>
      <c r="P755" s="180"/>
      <c r="Q755" s="180"/>
      <c r="R755" s="180"/>
      <c r="S755" s="180"/>
      <c r="T755" s="180"/>
      <c r="U755" s="180"/>
      <c r="V755" s="180"/>
      <c r="W755" s="180"/>
      <c r="X755" s="180"/>
      <c r="Y755" s="180"/>
      <c r="Z755" s="180"/>
      <c r="AA755" s="180"/>
      <c r="AB755" s="180"/>
      <c r="AC755" s="180"/>
      <c r="AD755" s="181"/>
      <c r="AG755"/>
      <c r="AH755"/>
      <c r="AI755"/>
      <c r="AJ755"/>
      <c r="AK755"/>
      <c r="AL755"/>
      <c r="AM755"/>
      <c r="AN755"/>
      <c r="AO755"/>
      <c r="AP755"/>
      <c r="AQ755"/>
      <c r="AR755"/>
      <c r="AS755"/>
      <c r="AT755"/>
      <c r="AU755"/>
      <c r="AV755"/>
      <c r="AW755"/>
      <c r="AX755"/>
      <c r="AY755"/>
      <c r="AZ755"/>
      <c r="BA755"/>
      <c r="BB755"/>
      <c r="BC755"/>
      <c r="BD755"/>
      <c r="BE755"/>
      <c r="BF755"/>
      <c r="BG755"/>
      <c r="BH755"/>
      <c r="BI755"/>
      <c r="BJ755"/>
      <c r="BK755"/>
      <c r="BL755"/>
      <c r="BM755"/>
      <c r="BN755"/>
      <c r="BO755"/>
      <c r="BP755"/>
      <c r="BQ755"/>
      <c r="BR755"/>
      <c r="BS755"/>
      <c r="BT755"/>
      <c r="BU755"/>
      <c r="BV755"/>
      <c r="BW755"/>
      <c r="BX755"/>
      <c r="BY755"/>
      <c r="BZ755"/>
      <c r="CA755"/>
      <c r="CB755"/>
      <c r="CC755"/>
      <c r="CD755"/>
      <c r="CE755"/>
      <c r="CF755"/>
      <c r="CG755"/>
      <c r="CH755"/>
      <c r="CI755"/>
      <c r="CJ755"/>
      <c r="CK755"/>
      <c r="CL755"/>
    </row>
    <row r="756" spans="1:90" ht="15" customHeight="1">
      <c r="A756" s="93"/>
      <c r="B756" s="86"/>
      <c r="C756" s="191" t="s">
        <v>338</v>
      </c>
      <c r="D756" s="191"/>
      <c r="E756" s="191"/>
      <c r="F756" s="191"/>
      <c r="G756" s="191"/>
      <c r="H756" s="191"/>
      <c r="I756" s="191"/>
      <c r="J756" s="191"/>
      <c r="K756" s="191"/>
      <c r="L756" s="191"/>
      <c r="M756" s="191"/>
      <c r="N756" s="191"/>
      <c r="O756" s="191"/>
      <c r="P756" s="191"/>
      <c r="Q756" s="191"/>
      <c r="R756" s="191"/>
      <c r="S756" s="191"/>
      <c r="T756" s="191"/>
      <c r="U756" s="191"/>
      <c r="V756" s="191"/>
      <c r="W756" s="191"/>
      <c r="X756" s="191"/>
      <c r="Y756" s="191"/>
      <c r="Z756" s="191"/>
      <c r="AA756" s="191"/>
      <c r="AB756" s="191"/>
      <c r="AC756" s="191"/>
      <c r="AD756" s="192"/>
      <c r="AG756"/>
      <c r="AH756"/>
      <c r="AI756"/>
      <c r="AJ756"/>
      <c r="AK756"/>
      <c r="AL756"/>
      <c r="AM756"/>
      <c r="AN756"/>
      <c r="AO756"/>
      <c r="AP756"/>
      <c r="AQ756"/>
      <c r="AR756"/>
      <c r="AS756"/>
      <c r="AT756"/>
      <c r="AU756"/>
      <c r="AV756"/>
      <c r="AW756"/>
      <c r="AX756"/>
      <c r="AY756"/>
      <c r="AZ756"/>
      <c r="BA756"/>
      <c r="BB756"/>
      <c r="BC756"/>
      <c r="BD756"/>
      <c r="BE756"/>
      <c r="BF756"/>
      <c r="BG756"/>
      <c r="BH756"/>
      <c r="BI756"/>
      <c r="BJ756"/>
      <c r="BK756"/>
      <c r="BL756"/>
      <c r="BM756"/>
      <c r="BN756"/>
      <c r="BO756"/>
      <c r="BP756"/>
      <c r="BQ756"/>
      <c r="BR756"/>
      <c r="BS756"/>
      <c r="BT756"/>
      <c r="BU756"/>
      <c r="BV756"/>
      <c r="BW756"/>
      <c r="BX756"/>
      <c r="BY756"/>
      <c r="BZ756"/>
      <c r="CA756"/>
      <c r="CB756"/>
      <c r="CC756"/>
      <c r="CD756"/>
      <c r="CE756"/>
      <c r="CF756"/>
      <c r="CG756"/>
      <c r="CH756"/>
      <c r="CI756"/>
      <c r="CJ756"/>
      <c r="CK756"/>
      <c r="CL756"/>
    </row>
    <row r="757" spans="1:90" ht="15" customHeight="1">
      <c r="A757" s="93"/>
      <c r="B757" s="24"/>
      <c r="C757" s="24"/>
      <c r="D757" s="24"/>
      <c r="E757" s="24"/>
      <c r="F757" s="24"/>
      <c r="G757" s="24"/>
      <c r="H757" s="24"/>
      <c r="I757" s="24"/>
      <c r="J757" s="24"/>
      <c r="K757" s="24"/>
      <c r="L757" s="24"/>
      <c r="M757" s="24"/>
      <c r="N757" s="24"/>
      <c r="O757" s="24"/>
      <c r="P757" s="24"/>
      <c r="Q757" s="24"/>
      <c r="R757" s="24"/>
      <c r="S757" s="24"/>
      <c r="T757" s="24"/>
      <c r="U757" s="24"/>
      <c r="V757" s="24"/>
      <c r="W757" s="24"/>
      <c r="X757" s="24"/>
      <c r="Y757" s="24"/>
      <c r="Z757" s="24"/>
      <c r="AA757" s="24"/>
      <c r="AB757" s="24"/>
      <c r="AC757" s="24"/>
      <c r="AD757" s="24"/>
      <c r="AG757" s="123" t="s">
        <v>535</v>
      </c>
      <c r="AH757" s="42" t="s">
        <v>536</v>
      </c>
      <c r="AI757"/>
      <c r="AJ757"/>
      <c r="AK757"/>
      <c r="AL757"/>
      <c r="AM757"/>
      <c r="AN757"/>
      <c r="AO757"/>
      <c r="AP757"/>
      <c r="AQ757"/>
      <c r="AR757"/>
      <c r="AS757"/>
      <c r="AT757"/>
      <c r="AU757"/>
      <c r="AV757"/>
      <c r="AW757"/>
      <c r="AX757"/>
      <c r="AY757"/>
      <c r="AZ757"/>
      <c r="BA757"/>
      <c r="BB757"/>
      <c r="BC757"/>
      <c r="BD757"/>
      <c r="BE757"/>
      <c r="BF757"/>
      <c r="BG757"/>
      <c r="BH757"/>
      <c r="BI757"/>
      <c r="BJ757"/>
      <c r="BK757"/>
      <c r="BL757"/>
      <c r="BM757"/>
      <c r="BN757"/>
      <c r="BO757"/>
      <c r="BP757"/>
      <c r="BQ757"/>
      <c r="BR757"/>
      <c r="BS757"/>
      <c r="BT757"/>
      <c r="BU757"/>
      <c r="BV757"/>
      <c r="BW757"/>
      <c r="BX757"/>
      <c r="BY757"/>
      <c r="BZ757"/>
      <c r="CA757"/>
      <c r="CB757"/>
      <c r="CC757"/>
      <c r="CD757"/>
      <c r="CE757"/>
      <c r="CF757"/>
      <c r="CG757"/>
      <c r="CH757"/>
      <c r="CI757"/>
      <c r="CJ757"/>
      <c r="CK757"/>
      <c r="CL757"/>
    </row>
    <row r="758" spans="1:90" ht="48" customHeight="1">
      <c r="A758" s="91" t="s">
        <v>468</v>
      </c>
      <c r="B758" s="271" t="s">
        <v>339</v>
      </c>
      <c r="C758" s="271"/>
      <c r="D758" s="271"/>
      <c r="E758" s="271"/>
      <c r="F758" s="271"/>
      <c r="G758" s="271"/>
      <c r="H758" s="271"/>
      <c r="I758" s="271"/>
      <c r="J758" s="271"/>
      <c r="K758" s="271"/>
      <c r="L758" s="271"/>
      <c r="M758" s="271"/>
      <c r="N758" s="271"/>
      <c r="O758" s="271"/>
      <c r="P758" s="271"/>
      <c r="Q758" s="271"/>
      <c r="R758" s="271"/>
      <c r="S758" s="271"/>
      <c r="T758" s="271"/>
      <c r="U758" s="271"/>
      <c r="V758" s="271"/>
      <c r="W758" s="271"/>
      <c r="X758" s="271"/>
      <c r="Y758" s="271"/>
      <c r="Z758" s="271"/>
      <c r="AA758" s="271"/>
      <c r="AB758" s="271"/>
      <c r="AC758" s="271"/>
      <c r="AD758" s="271"/>
      <c r="AG758" s="123">
        <f>COUNTBLANK(D775:AD924)+COUNTBLANK(D929:AD1078)</f>
        <v>8100</v>
      </c>
      <c r="AH758" s="42">
        <v>8100</v>
      </c>
      <c r="AI758"/>
      <c r="AJ758"/>
      <c r="AK758"/>
      <c r="AL758"/>
      <c r="AM758"/>
      <c r="AN758"/>
      <c r="AO758"/>
      <c r="AP758"/>
      <c r="AQ758"/>
      <c r="AR758"/>
      <c r="AS758"/>
      <c r="AT758"/>
      <c r="AU758"/>
      <c r="AV758"/>
      <c r="AW758"/>
      <c r="AX758"/>
      <c r="AY758"/>
      <c r="AZ758"/>
      <c r="BA758"/>
      <c r="BB758"/>
      <c r="BC758"/>
      <c r="BD758"/>
      <c r="BE758"/>
      <c r="BF758"/>
      <c r="BG758"/>
      <c r="BH758"/>
      <c r="BI758"/>
      <c r="BJ758"/>
      <c r="BK758"/>
      <c r="BL758"/>
      <c r="BM758"/>
      <c r="BN758"/>
      <c r="BO758"/>
      <c r="BP758"/>
      <c r="BQ758"/>
      <c r="BR758"/>
      <c r="BS758"/>
      <c r="BT758"/>
      <c r="BU758"/>
      <c r="BV758"/>
      <c r="BW758"/>
      <c r="BX758"/>
      <c r="BY758"/>
      <c r="BZ758"/>
      <c r="CA758"/>
      <c r="CB758"/>
      <c r="CC758"/>
      <c r="CD758"/>
      <c r="CE758"/>
      <c r="CF758"/>
      <c r="CG758"/>
      <c r="CH758"/>
      <c r="CI758"/>
      <c r="CJ758"/>
      <c r="CK758"/>
      <c r="CL758"/>
    </row>
    <row r="759" spans="1:90" ht="24" customHeight="1">
      <c r="A759" s="93"/>
      <c r="B759" s="24"/>
      <c r="C759" s="230" t="s">
        <v>340</v>
      </c>
      <c r="D759" s="230"/>
      <c r="E759" s="230"/>
      <c r="F759" s="230"/>
      <c r="G759" s="230"/>
      <c r="H759" s="230"/>
      <c r="I759" s="230"/>
      <c r="J759" s="230"/>
      <c r="K759" s="230"/>
      <c r="L759" s="230"/>
      <c r="M759" s="230"/>
      <c r="N759" s="230"/>
      <c r="O759" s="230"/>
      <c r="P759" s="230"/>
      <c r="Q759" s="230"/>
      <c r="R759" s="230"/>
      <c r="S759" s="230"/>
      <c r="T759" s="230"/>
      <c r="U759" s="230"/>
      <c r="V759" s="230"/>
      <c r="W759" s="230"/>
      <c r="X759" s="230"/>
      <c r="Y759" s="230"/>
      <c r="Z759" s="230"/>
      <c r="AA759" s="230"/>
      <c r="AB759" s="230"/>
      <c r="AC759" s="230"/>
      <c r="AD759" s="230"/>
      <c r="AG759"/>
      <c r="AH759"/>
      <c r="AI759"/>
      <c r="AJ759"/>
      <c r="AK759"/>
      <c r="AL759"/>
      <c r="AM759"/>
      <c r="AN759"/>
      <c r="AO759"/>
      <c r="AP759"/>
      <c r="AQ759"/>
      <c r="AR759"/>
      <c r="AS759"/>
      <c r="AT759"/>
      <c r="AU759"/>
      <c r="AV759"/>
      <c r="AW759"/>
      <c r="AX759"/>
      <c r="AY759"/>
      <c r="AZ759"/>
      <c r="BA759"/>
      <c r="BB759"/>
      <c r="BC759"/>
      <c r="BD759"/>
      <c r="BE759"/>
      <c r="BF759"/>
      <c r="BG759"/>
      <c r="BH759"/>
      <c r="BI759"/>
      <c r="BJ759"/>
      <c r="BK759"/>
      <c r="BL759"/>
      <c r="BM759"/>
      <c r="BN759"/>
      <c r="BO759"/>
      <c r="BP759"/>
      <c r="BQ759"/>
      <c r="BR759"/>
      <c r="BS759"/>
      <c r="BT759"/>
      <c r="BU759"/>
      <c r="BV759"/>
      <c r="BW759"/>
      <c r="BX759"/>
      <c r="BY759"/>
      <c r="BZ759"/>
      <c r="CA759"/>
      <c r="CB759"/>
      <c r="CC759"/>
      <c r="CD759"/>
      <c r="CE759"/>
      <c r="CF759"/>
      <c r="CG759"/>
      <c r="CH759"/>
      <c r="CI759"/>
      <c r="CJ759"/>
      <c r="CK759"/>
      <c r="CL759"/>
    </row>
    <row r="760" spans="1:90" ht="15" customHeight="1">
      <c r="A760" s="93"/>
      <c r="B760" s="24"/>
      <c r="C760" s="230" t="s">
        <v>341</v>
      </c>
      <c r="D760" s="230"/>
      <c r="E760" s="230"/>
      <c r="F760" s="230"/>
      <c r="G760" s="230"/>
      <c r="H760" s="230"/>
      <c r="I760" s="230"/>
      <c r="J760" s="230"/>
      <c r="K760" s="230"/>
      <c r="L760" s="230"/>
      <c r="M760" s="230"/>
      <c r="N760" s="230"/>
      <c r="O760" s="230"/>
      <c r="P760" s="230"/>
      <c r="Q760" s="230"/>
      <c r="R760" s="230"/>
      <c r="S760" s="230"/>
      <c r="T760" s="230"/>
      <c r="U760" s="230"/>
      <c r="V760" s="230"/>
      <c r="W760" s="230"/>
      <c r="X760" s="230"/>
      <c r="Y760" s="230"/>
      <c r="Z760" s="230"/>
      <c r="AA760" s="230"/>
      <c r="AB760" s="230"/>
      <c r="AC760" s="230"/>
      <c r="AD760" s="230"/>
      <c r="AG760"/>
      <c r="AH760"/>
      <c r="AI760"/>
      <c r="AJ760"/>
      <c r="AK760"/>
      <c r="AL760"/>
      <c r="AM760"/>
      <c r="AN760"/>
      <c r="AO760"/>
      <c r="AP760"/>
      <c r="AQ760"/>
      <c r="AR760"/>
      <c r="AS760"/>
      <c r="AT760"/>
      <c r="AU760"/>
      <c r="AV760"/>
      <c r="AW760"/>
      <c r="AX760"/>
      <c r="AY760"/>
      <c r="AZ760"/>
      <c r="BA760"/>
      <c r="BB760"/>
      <c r="BC760"/>
      <c r="BD760"/>
      <c r="BE760"/>
      <c r="BF760"/>
      <c r="BG760"/>
      <c r="BH760"/>
      <c r="BI760"/>
      <c r="BJ760"/>
      <c r="BK760"/>
      <c r="BL760"/>
      <c r="BM760"/>
      <c r="BN760"/>
      <c r="BO760"/>
      <c r="BP760"/>
      <c r="BQ760"/>
      <c r="BR760"/>
      <c r="BS760"/>
      <c r="BT760"/>
      <c r="BU760"/>
      <c r="BV760"/>
      <c r="BW760"/>
      <c r="BX760"/>
      <c r="BY760"/>
      <c r="BZ760"/>
      <c r="CA760"/>
      <c r="CB760"/>
      <c r="CC760"/>
      <c r="CD760"/>
      <c r="CE760"/>
      <c r="CF760"/>
      <c r="CG760"/>
      <c r="CH760"/>
      <c r="CI760"/>
      <c r="CJ760"/>
      <c r="CK760"/>
      <c r="CL760"/>
    </row>
    <row r="761" spans="1:90" ht="24" customHeight="1">
      <c r="A761" s="93"/>
      <c r="B761" s="24"/>
      <c r="C761" s="230" t="s">
        <v>342</v>
      </c>
      <c r="D761" s="231"/>
      <c r="E761" s="231"/>
      <c r="F761" s="231"/>
      <c r="G761" s="231"/>
      <c r="H761" s="231"/>
      <c r="I761" s="231"/>
      <c r="J761" s="231"/>
      <c r="K761" s="231"/>
      <c r="L761" s="231"/>
      <c r="M761" s="231"/>
      <c r="N761" s="231"/>
      <c r="O761" s="231"/>
      <c r="P761" s="231"/>
      <c r="Q761" s="231"/>
      <c r="R761" s="231"/>
      <c r="S761" s="231"/>
      <c r="T761" s="231"/>
      <c r="U761" s="231"/>
      <c r="V761" s="231"/>
      <c r="W761" s="231"/>
      <c r="X761" s="231"/>
      <c r="Y761" s="231"/>
      <c r="Z761" s="231"/>
      <c r="AA761" s="231"/>
      <c r="AB761" s="231"/>
      <c r="AC761" s="231"/>
      <c r="AD761" s="231"/>
      <c r="AG761"/>
      <c r="AH761"/>
      <c r="AI761"/>
      <c r="AJ761"/>
      <c r="AK761"/>
      <c r="AL761"/>
      <c r="AM761"/>
      <c r="AN761"/>
      <c r="AO761"/>
      <c r="AP761"/>
      <c r="AQ761"/>
      <c r="AR761"/>
      <c r="AS761"/>
      <c r="AT761"/>
      <c r="AU761"/>
      <c r="AV761"/>
      <c r="AW761"/>
      <c r="AX761"/>
      <c r="AY761"/>
      <c r="AZ761"/>
      <c r="BA761"/>
      <c r="BB761"/>
      <c r="BC761"/>
      <c r="BD761"/>
      <c r="BE761"/>
      <c r="BF761"/>
      <c r="BG761"/>
      <c r="BH761"/>
      <c r="BI761"/>
      <c r="BJ761"/>
      <c r="BK761"/>
      <c r="BL761"/>
      <c r="BM761"/>
      <c r="BN761"/>
      <c r="BO761"/>
      <c r="BP761"/>
      <c r="BQ761"/>
      <c r="BR761"/>
      <c r="BS761"/>
      <c r="BT761"/>
      <c r="BU761"/>
      <c r="BV761"/>
      <c r="BW761"/>
      <c r="BX761"/>
      <c r="BY761"/>
      <c r="BZ761"/>
      <c r="CA761"/>
      <c r="CB761"/>
      <c r="CC761"/>
      <c r="CD761"/>
      <c r="CE761"/>
      <c r="CF761"/>
      <c r="CG761"/>
      <c r="CH761"/>
      <c r="CI761"/>
      <c r="CJ761"/>
      <c r="CK761"/>
      <c r="CL761"/>
    </row>
    <row r="762" spans="1:90" ht="24" customHeight="1">
      <c r="A762" s="93"/>
      <c r="B762" s="24"/>
      <c r="C762" s="231" t="s">
        <v>343</v>
      </c>
      <c r="D762" s="231"/>
      <c r="E762" s="231"/>
      <c r="F762" s="231"/>
      <c r="G762" s="231"/>
      <c r="H762" s="231"/>
      <c r="I762" s="231"/>
      <c r="J762" s="231"/>
      <c r="K762" s="231"/>
      <c r="L762" s="231"/>
      <c r="M762" s="231"/>
      <c r="N762" s="231"/>
      <c r="O762" s="231"/>
      <c r="P762" s="231"/>
      <c r="Q762" s="231"/>
      <c r="R762" s="231"/>
      <c r="S762" s="231"/>
      <c r="T762" s="231"/>
      <c r="U762" s="231"/>
      <c r="V762" s="231"/>
      <c r="W762" s="231"/>
      <c r="X762" s="231"/>
      <c r="Y762" s="231"/>
      <c r="Z762" s="231"/>
      <c r="AA762" s="231"/>
      <c r="AB762" s="231"/>
      <c r="AC762" s="231"/>
      <c r="AD762" s="231"/>
      <c r="AG762"/>
      <c r="AH762"/>
      <c r="AI762"/>
      <c r="AJ762"/>
      <c r="AK762"/>
      <c r="AL762"/>
      <c r="AM762"/>
      <c r="AN762"/>
      <c r="AO762"/>
      <c r="AP762"/>
      <c r="AQ762"/>
      <c r="AR762"/>
      <c r="AS762"/>
      <c r="AT762"/>
      <c r="AU762"/>
      <c r="AV762"/>
      <c r="AW762"/>
      <c r="AX762"/>
      <c r="AY762"/>
      <c r="AZ762"/>
      <c r="BA762"/>
      <c r="BB762"/>
      <c r="BC762"/>
      <c r="BD762"/>
      <c r="BE762"/>
      <c r="BF762"/>
      <c r="BG762"/>
      <c r="BH762"/>
      <c r="BI762"/>
      <c r="BJ762"/>
      <c r="BK762"/>
      <c r="BL762"/>
      <c r="BM762"/>
      <c r="BN762"/>
      <c r="BO762"/>
      <c r="BP762"/>
      <c r="BQ762"/>
      <c r="BR762"/>
      <c r="BS762"/>
      <c r="BT762"/>
      <c r="BU762"/>
      <c r="BV762"/>
      <c r="BW762"/>
      <c r="BX762"/>
      <c r="BY762"/>
      <c r="BZ762"/>
      <c r="CA762"/>
      <c r="CB762"/>
      <c r="CC762"/>
      <c r="CD762"/>
      <c r="CE762"/>
      <c r="CF762"/>
      <c r="CG762"/>
      <c r="CH762"/>
      <c r="CI762"/>
      <c r="CJ762"/>
      <c r="CK762"/>
      <c r="CL762"/>
    </row>
    <row r="763" spans="1:90" ht="36" customHeight="1">
      <c r="A763" s="93"/>
      <c r="B763" s="24"/>
      <c r="C763" s="230" t="s">
        <v>396</v>
      </c>
      <c r="D763" s="231"/>
      <c r="E763" s="231"/>
      <c r="F763" s="231"/>
      <c r="G763" s="231"/>
      <c r="H763" s="231"/>
      <c r="I763" s="231"/>
      <c r="J763" s="231"/>
      <c r="K763" s="231"/>
      <c r="L763" s="231"/>
      <c r="M763" s="231"/>
      <c r="N763" s="231"/>
      <c r="O763" s="231"/>
      <c r="P763" s="231"/>
      <c r="Q763" s="231"/>
      <c r="R763" s="231"/>
      <c r="S763" s="231"/>
      <c r="T763" s="231"/>
      <c r="U763" s="231"/>
      <c r="V763" s="231"/>
      <c r="W763" s="231"/>
      <c r="X763" s="231"/>
      <c r="Y763" s="231"/>
      <c r="Z763" s="231"/>
      <c r="AA763" s="231"/>
      <c r="AB763" s="231"/>
      <c r="AC763" s="231"/>
      <c r="AD763" s="231"/>
      <c r="AG763"/>
      <c r="AH763"/>
      <c r="AI763"/>
      <c r="AJ763"/>
      <c r="AK763"/>
      <c r="AL763"/>
      <c r="AM763"/>
      <c r="AN763"/>
      <c r="AO763"/>
      <c r="AP763"/>
      <c r="AQ763"/>
      <c r="AR763"/>
      <c r="AS763"/>
      <c r="AT763"/>
      <c r="AU763"/>
      <c r="AV763"/>
      <c r="AW763"/>
      <c r="AX763"/>
      <c r="AY763"/>
      <c r="AZ763"/>
      <c r="BA763"/>
      <c r="BB763"/>
      <c r="BC763"/>
      <c r="BD763"/>
      <c r="BE763"/>
      <c r="BF763"/>
      <c r="BG763"/>
      <c r="BH763"/>
      <c r="BI763"/>
      <c r="BJ763"/>
      <c r="BK763"/>
      <c r="BL763"/>
      <c r="BM763"/>
      <c r="BN763"/>
      <c r="BO763"/>
      <c r="BP763"/>
      <c r="BQ763"/>
      <c r="BR763"/>
      <c r="BS763"/>
      <c r="BT763"/>
      <c r="BU763"/>
      <c r="BV763"/>
      <c r="BW763"/>
      <c r="BX763"/>
      <c r="BY763"/>
      <c r="BZ763"/>
      <c r="CA763"/>
      <c r="CB763"/>
      <c r="CC763"/>
      <c r="CD763"/>
      <c r="CE763"/>
      <c r="CF763"/>
      <c r="CG763"/>
      <c r="CH763"/>
      <c r="CI763"/>
      <c r="CJ763"/>
      <c r="CK763"/>
      <c r="CL763"/>
    </row>
    <row r="764" spans="1:90" ht="36" customHeight="1">
      <c r="A764" s="93"/>
      <c r="B764" s="24"/>
      <c r="C764" s="231" t="s">
        <v>344</v>
      </c>
      <c r="D764" s="231"/>
      <c r="E764" s="231"/>
      <c r="F764" s="231"/>
      <c r="G764" s="231"/>
      <c r="H764" s="231"/>
      <c r="I764" s="231"/>
      <c r="J764" s="231"/>
      <c r="K764" s="231"/>
      <c r="L764" s="231"/>
      <c r="M764" s="231"/>
      <c r="N764" s="231"/>
      <c r="O764" s="231"/>
      <c r="P764" s="231"/>
      <c r="Q764" s="231"/>
      <c r="R764" s="231"/>
      <c r="S764" s="231"/>
      <c r="T764" s="231"/>
      <c r="U764" s="231"/>
      <c r="V764" s="231"/>
      <c r="W764" s="231"/>
      <c r="X764" s="231"/>
      <c r="Y764" s="231"/>
      <c r="Z764" s="231"/>
      <c r="AA764" s="231"/>
      <c r="AB764" s="231"/>
      <c r="AC764" s="231"/>
      <c r="AD764" s="231"/>
      <c r="AG764"/>
      <c r="AH764"/>
      <c r="AI764"/>
      <c r="AJ764"/>
      <c r="AK764"/>
      <c r="AL764"/>
      <c r="AM764"/>
      <c r="AN764"/>
      <c r="AO764"/>
      <c r="AP764"/>
      <c r="AQ764"/>
      <c r="AR764"/>
      <c r="AS764"/>
      <c r="AT764"/>
      <c r="AU764"/>
      <c r="AV764"/>
      <c r="AW764"/>
      <c r="AX764"/>
      <c r="AY764"/>
      <c r="AZ764"/>
      <c r="BA764"/>
      <c r="BB764"/>
      <c r="BC764"/>
      <c r="BD764"/>
      <c r="BE764"/>
      <c r="BF764"/>
      <c r="BG764"/>
      <c r="BH764"/>
      <c r="BI764"/>
      <c r="BJ764"/>
      <c r="BK764"/>
      <c r="BL764"/>
      <c r="BM764"/>
      <c r="BN764"/>
      <c r="BO764"/>
      <c r="BP764"/>
      <c r="BQ764"/>
      <c r="BR764"/>
      <c r="BS764"/>
      <c r="BT764"/>
      <c r="BU764"/>
      <c r="BV764"/>
      <c r="BW764"/>
      <c r="BX764"/>
      <c r="BY764"/>
      <c r="BZ764"/>
      <c r="CA764"/>
      <c r="CB764"/>
      <c r="CC764"/>
      <c r="CD764"/>
      <c r="CE764"/>
      <c r="CF764"/>
      <c r="CG764"/>
      <c r="CH764"/>
      <c r="CI764"/>
      <c r="CJ764"/>
      <c r="CK764"/>
      <c r="CL764"/>
    </row>
    <row r="765" spans="1:90" ht="24" customHeight="1">
      <c r="A765" s="93"/>
      <c r="B765" s="24"/>
      <c r="C765" s="231" t="s">
        <v>345</v>
      </c>
      <c r="D765" s="231"/>
      <c r="E765" s="231"/>
      <c r="F765" s="231"/>
      <c r="G765" s="231"/>
      <c r="H765" s="231"/>
      <c r="I765" s="231"/>
      <c r="J765" s="231"/>
      <c r="K765" s="231"/>
      <c r="L765" s="231"/>
      <c r="M765" s="231"/>
      <c r="N765" s="231"/>
      <c r="O765" s="231"/>
      <c r="P765" s="231"/>
      <c r="Q765" s="231"/>
      <c r="R765" s="231"/>
      <c r="S765" s="231"/>
      <c r="T765" s="231"/>
      <c r="U765" s="231"/>
      <c r="V765" s="231"/>
      <c r="W765" s="231"/>
      <c r="X765" s="231"/>
      <c r="Y765" s="231"/>
      <c r="Z765" s="231"/>
      <c r="AA765" s="231"/>
      <c r="AB765" s="231"/>
      <c r="AC765" s="231"/>
      <c r="AD765" s="231"/>
      <c r="AG765"/>
      <c r="AH765"/>
      <c r="AI765"/>
      <c r="AJ765"/>
      <c r="AK765"/>
      <c r="AL765"/>
      <c r="AM765"/>
      <c r="AN765"/>
      <c r="AO765"/>
      <c r="AP765"/>
      <c r="AQ765"/>
      <c r="AR765"/>
      <c r="AS765"/>
      <c r="AT765"/>
      <c r="AU765"/>
      <c r="AV765"/>
      <c r="AW765"/>
      <c r="AX765"/>
      <c r="AY765"/>
      <c r="AZ765"/>
      <c r="BA765"/>
      <c r="BB765"/>
      <c r="BC765"/>
      <c r="BD765"/>
      <c r="BE765"/>
      <c r="BF765"/>
      <c r="BG765"/>
      <c r="BH765"/>
      <c r="BI765"/>
      <c r="BJ765"/>
      <c r="BK765"/>
      <c r="BL765"/>
      <c r="BM765"/>
      <c r="BN765"/>
      <c r="BO765"/>
      <c r="BP765"/>
      <c r="BQ765"/>
      <c r="BR765"/>
      <c r="BS765"/>
      <c r="BT765"/>
      <c r="BU765"/>
      <c r="BV765"/>
      <c r="BW765"/>
      <c r="BX765"/>
      <c r="BY765"/>
      <c r="BZ765"/>
      <c r="CA765"/>
      <c r="CB765"/>
      <c r="CC765"/>
      <c r="CD765"/>
      <c r="CE765"/>
      <c r="CF765"/>
      <c r="CG765"/>
      <c r="CH765"/>
      <c r="CI765"/>
      <c r="CJ765"/>
      <c r="CK765"/>
      <c r="CL765"/>
    </row>
    <row r="766" spans="1:90" ht="24" customHeight="1">
      <c r="A766" s="93"/>
      <c r="B766" s="24"/>
      <c r="C766" s="231" t="s">
        <v>346</v>
      </c>
      <c r="D766" s="231"/>
      <c r="E766" s="231"/>
      <c r="F766" s="231"/>
      <c r="G766" s="231"/>
      <c r="H766" s="231"/>
      <c r="I766" s="231"/>
      <c r="J766" s="231"/>
      <c r="K766" s="231"/>
      <c r="L766" s="231"/>
      <c r="M766" s="231"/>
      <c r="N766" s="231"/>
      <c r="O766" s="231"/>
      <c r="P766" s="231"/>
      <c r="Q766" s="231"/>
      <c r="R766" s="231"/>
      <c r="S766" s="231"/>
      <c r="T766" s="231"/>
      <c r="U766" s="231"/>
      <c r="V766" s="231"/>
      <c r="W766" s="231"/>
      <c r="X766" s="231"/>
      <c r="Y766" s="231"/>
      <c r="Z766" s="231"/>
      <c r="AA766" s="231"/>
      <c r="AB766" s="231"/>
      <c r="AC766" s="231"/>
      <c r="AD766" s="231"/>
      <c r="AG766"/>
      <c r="AH766"/>
      <c r="AI766"/>
      <c r="AJ766"/>
      <c r="AK766"/>
      <c r="AL766"/>
      <c r="AM766"/>
      <c r="AN766"/>
      <c r="AO766"/>
      <c r="AP766"/>
      <c r="AQ766"/>
      <c r="AR766"/>
      <c r="AS766"/>
      <c r="AT766"/>
      <c r="AU766"/>
      <c r="AV766"/>
      <c r="AW766"/>
      <c r="AX766"/>
      <c r="AY766"/>
      <c r="AZ766"/>
      <c r="BA766"/>
      <c r="BB766"/>
      <c r="BC766"/>
      <c r="BD766"/>
      <c r="BE766"/>
      <c r="BF766"/>
      <c r="BG766"/>
      <c r="BH766"/>
      <c r="BI766"/>
      <c r="BJ766"/>
      <c r="BK766"/>
      <c r="BL766"/>
      <c r="BM766"/>
      <c r="BN766"/>
      <c r="BO766"/>
      <c r="BP766"/>
      <c r="BQ766"/>
      <c r="BR766"/>
      <c r="BS766"/>
      <c r="BT766"/>
      <c r="BU766"/>
      <c r="BV766"/>
      <c r="BW766"/>
      <c r="BX766"/>
      <c r="BY766"/>
      <c r="BZ766"/>
      <c r="CA766"/>
      <c r="CB766"/>
      <c r="CC766"/>
      <c r="CD766"/>
      <c r="CE766"/>
      <c r="CF766"/>
      <c r="CG766"/>
      <c r="CH766"/>
      <c r="CI766"/>
      <c r="CJ766"/>
      <c r="CK766"/>
      <c r="CL766"/>
    </row>
    <row r="767" spans="1:90" ht="24" customHeight="1">
      <c r="A767" s="93"/>
      <c r="B767" s="24"/>
      <c r="C767" s="231" t="s">
        <v>347</v>
      </c>
      <c r="D767" s="231"/>
      <c r="E767" s="231"/>
      <c r="F767" s="231"/>
      <c r="G767" s="231"/>
      <c r="H767" s="231"/>
      <c r="I767" s="231"/>
      <c r="J767" s="231"/>
      <c r="K767" s="231"/>
      <c r="L767" s="231"/>
      <c r="M767" s="231"/>
      <c r="N767" s="231"/>
      <c r="O767" s="231"/>
      <c r="P767" s="231"/>
      <c r="Q767" s="231"/>
      <c r="R767" s="231"/>
      <c r="S767" s="231"/>
      <c r="T767" s="231"/>
      <c r="U767" s="231"/>
      <c r="V767" s="231"/>
      <c r="W767" s="231"/>
      <c r="X767" s="231"/>
      <c r="Y767" s="231"/>
      <c r="Z767" s="231"/>
      <c r="AA767" s="231"/>
      <c r="AB767" s="231"/>
      <c r="AC767" s="231"/>
      <c r="AD767" s="231"/>
      <c r="AG767"/>
      <c r="AH767"/>
      <c r="AI767"/>
      <c r="AJ767"/>
      <c r="AK767"/>
      <c r="AL767"/>
      <c r="AM767"/>
      <c r="AN767"/>
      <c r="AO767"/>
      <c r="AP767"/>
      <c r="AQ767"/>
      <c r="AR767"/>
      <c r="AS767"/>
      <c r="AT767"/>
      <c r="AU767"/>
      <c r="AV767"/>
      <c r="AW767"/>
      <c r="AX767"/>
      <c r="AY767"/>
      <c r="AZ767"/>
      <c r="BA767"/>
      <c r="BB767"/>
      <c r="BC767"/>
      <c r="BD767"/>
      <c r="BE767"/>
      <c r="BF767"/>
      <c r="BG767"/>
      <c r="BH767"/>
      <c r="BI767"/>
      <c r="BJ767"/>
      <c r="BK767"/>
      <c r="BL767"/>
      <c r="BM767"/>
      <c r="BN767"/>
      <c r="BO767"/>
      <c r="BP767"/>
      <c r="BQ767"/>
      <c r="BR767"/>
      <c r="BS767"/>
      <c r="BT767"/>
      <c r="BU767"/>
      <c r="BV767"/>
      <c r="BW767"/>
      <c r="BX767"/>
      <c r="BY767"/>
      <c r="BZ767"/>
      <c r="CA767"/>
      <c r="CB767"/>
      <c r="CC767"/>
      <c r="CD767"/>
      <c r="CE767"/>
      <c r="CF767"/>
      <c r="CG767"/>
      <c r="CH767"/>
      <c r="CI767"/>
      <c r="CJ767"/>
      <c r="CK767"/>
      <c r="CL767"/>
    </row>
    <row r="768" spans="1:90" ht="24" customHeight="1">
      <c r="A768" s="93"/>
      <c r="B768" s="24"/>
      <c r="C768" s="231" t="s">
        <v>348</v>
      </c>
      <c r="D768" s="231"/>
      <c r="E768" s="231"/>
      <c r="F768" s="231"/>
      <c r="G768" s="231"/>
      <c r="H768" s="231"/>
      <c r="I768" s="231"/>
      <c r="J768" s="231"/>
      <c r="K768" s="231"/>
      <c r="L768" s="231"/>
      <c r="M768" s="231"/>
      <c r="N768" s="231"/>
      <c r="O768" s="231"/>
      <c r="P768" s="231"/>
      <c r="Q768" s="231"/>
      <c r="R768" s="231"/>
      <c r="S768" s="231"/>
      <c r="T768" s="231"/>
      <c r="U768" s="231"/>
      <c r="V768" s="231"/>
      <c r="W768" s="231"/>
      <c r="X768" s="231"/>
      <c r="Y768" s="231"/>
      <c r="Z768" s="231"/>
      <c r="AA768" s="231"/>
      <c r="AB768" s="231"/>
      <c r="AC768" s="231"/>
      <c r="AD768" s="231"/>
      <c r="AG768">
        <v>10</v>
      </c>
      <c r="AH768"/>
      <c r="AI768"/>
      <c r="AJ768"/>
      <c r="AK768"/>
      <c r="AL768"/>
      <c r="AM768"/>
      <c r="AN768"/>
      <c r="AO768"/>
      <c r="AP768"/>
      <c r="AQ768"/>
      <c r="AR768"/>
      <c r="AS768"/>
      <c r="AT768"/>
      <c r="AU768"/>
      <c r="AV768"/>
      <c r="AW768"/>
      <c r="AX768"/>
      <c r="AY768"/>
      <c r="AZ768"/>
      <c r="BA768"/>
      <c r="BB768"/>
      <c r="BC768"/>
      <c r="BD768"/>
      <c r="BE768"/>
      <c r="BF768"/>
      <c r="BG768"/>
      <c r="BH768"/>
      <c r="BI768"/>
      <c r="BJ768"/>
      <c r="BK768"/>
      <c r="BL768"/>
      <c r="BM768"/>
      <c r="BN768"/>
      <c r="BO768"/>
      <c r="BP768"/>
      <c r="BQ768"/>
      <c r="BR768"/>
      <c r="BS768"/>
      <c r="BT768"/>
      <c r="BU768"/>
      <c r="BV768"/>
      <c r="BW768"/>
      <c r="BX768"/>
      <c r="BY768"/>
      <c r="BZ768"/>
      <c r="CA768"/>
      <c r="CB768"/>
      <c r="CC768"/>
      <c r="CD768"/>
      <c r="CE768"/>
      <c r="CF768"/>
      <c r="CG768"/>
      <c r="CH768"/>
      <c r="CI768"/>
      <c r="CJ768"/>
      <c r="CK768"/>
      <c r="CL768"/>
    </row>
    <row r="769" spans="1:90" ht="36" customHeight="1">
      <c r="A769" s="93"/>
      <c r="B769" s="24"/>
      <c r="C769" s="230" t="s">
        <v>349</v>
      </c>
      <c r="D769" s="230"/>
      <c r="E769" s="230"/>
      <c r="F769" s="230"/>
      <c r="G769" s="230"/>
      <c r="H769" s="230"/>
      <c r="I769" s="230"/>
      <c r="J769" s="230"/>
      <c r="K769" s="230"/>
      <c r="L769" s="230"/>
      <c r="M769" s="230"/>
      <c r="N769" s="230"/>
      <c r="O769" s="230"/>
      <c r="P769" s="230"/>
      <c r="Q769" s="230"/>
      <c r="R769" s="230"/>
      <c r="S769" s="230"/>
      <c r="T769" s="230"/>
      <c r="U769" s="230"/>
      <c r="V769" s="230"/>
      <c r="W769" s="230"/>
      <c r="X769" s="230"/>
      <c r="Y769" s="230"/>
      <c r="Z769" s="230"/>
      <c r="AA769" s="230"/>
      <c r="AB769" s="230"/>
      <c r="AC769" s="230"/>
      <c r="AD769" s="230"/>
      <c r="AG769">
        <v>11</v>
      </c>
      <c r="AH769"/>
      <c r="AI769"/>
      <c r="AJ769"/>
      <c r="AK769"/>
      <c r="AL769"/>
      <c r="AM769"/>
      <c r="AN769"/>
      <c r="AO769"/>
      <c r="AP769"/>
      <c r="AQ769"/>
      <c r="AR769"/>
      <c r="AS769"/>
      <c r="AT769"/>
      <c r="AU769"/>
      <c r="AV769"/>
      <c r="AW769"/>
      <c r="AX769"/>
      <c r="AY769"/>
      <c r="AZ769"/>
      <c r="BA769"/>
      <c r="BB769"/>
      <c r="BC769"/>
      <c r="BD769"/>
      <c r="BE769"/>
      <c r="BF769"/>
      <c r="BG769"/>
      <c r="BH769"/>
      <c r="BI769"/>
      <c r="BJ769"/>
      <c r="BK769"/>
      <c r="BL769"/>
      <c r="BM769"/>
      <c r="BN769"/>
      <c r="BO769"/>
      <c r="BP769"/>
      <c r="BQ769"/>
      <c r="BR769"/>
      <c r="BS769"/>
      <c r="BT769"/>
      <c r="BU769"/>
      <c r="BV769"/>
      <c r="BW769"/>
      <c r="BX769"/>
      <c r="BY769"/>
      <c r="BZ769"/>
      <c r="CA769"/>
      <c r="CB769"/>
      <c r="CC769"/>
      <c r="CD769"/>
      <c r="CE769"/>
      <c r="CF769"/>
      <c r="CG769"/>
      <c r="CH769"/>
      <c r="CI769"/>
      <c r="CJ769"/>
      <c r="CK769"/>
      <c r="CL769"/>
    </row>
    <row r="770" spans="1:90" ht="24" customHeight="1">
      <c r="A770" s="93"/>
      <c r="B770" s="24"/>
      <c r="C770" s="231" t="s">
        <v>350</v>
      </c>
      <c r="D770" s="231"/>
      <c r="E770" s="231"/>
      <c r="F770" s="231"/>
      <c r="G770" s="231"/>
      <c r="H770" s="231"/>
      <c r="I770" s="231"/>
      <c r="J770" s="231"/>
      <c r="K770" s="231"/>
      <c r="L770" s="231"/>
      <c r="M770" s="231"/>
      <c r="N770" s="231"/>
      <c r="O770" s="231"/>
      <c r="P770" s="231"/>
      <c r="Q770" s="231"/>
      <c r="R770" s="231"/>
      <c r="S770" s="231"/>
      <c r="T770" s="231"/>
      <c r="U770" s="231"/>
      <c r="V770" s="231"/>
      <c r="W770" s="231"/>
      <c r="X770" s="231"/>
      <c r="Y770" s="231"/>
      <c r="Z770" s="231"/>
      <c r="AA770" s="231"/>
      <c r="AB770" s="231"/>
      <c r="AC770" s="231"/>
      <c r="AD770" s="231"/>
      <c r="AG770">
        <v>12</v>
      </c>
      <c r="AH770"/>
      <c r="AI770"/>
      <c r="AJ770"/>
      <c r="AK770"/>
      <c r="AL770"/>
      <c r="AM770"/>
      <c r="AN770"/>
      <c r="AO770"/>
      <c r="AP770"/>
      <c r="AQ770"/>
      <c r="AR770"/>
      <c r="AS770"/>
      <c r="AT770"/>
      <c r="AU770"/>
      <c r="AV770"/>
      <c r="AW770"/>
      <c r="AX770"/>
      <c r="AY770"/>
      <c r="AZ770"/>
      <c r="BA770"/>
      <c r="BB770"/>
      <c r="BC770"/>
      <c r="BD770"/>
      <c r="BE770"/>
      <c r="BF770"/>
      <c r="BG770"/>
      <c r="BH770"/>
      <c r="BI770"/>
      <c r="BJ770"/>
      <c r="BK770"/>
      <c r="BL770"/>
      <c r="BM770"/>
      <c r="BN770"/>
      <c r="BO770"/>
      <c r="BP770"/>
      <c r="BQ770"/>
      <c r="BR770"/>
      <c r="BS770"/>
      <c r="BT770"/>
      <c r="BU770"/>
      <c r="BV770"/>
      <c r="BW770"/>
      <c r="BX770"/>
      <c r="BY770"/>
      <c r="BZ770"/>
      <c r="CA770"/>
      <c r="CB770"/>
      <c r="CC770"/>
      <c r="CD770"/>
      <c r="CE770"/>
      <c r="CF770"/>
      <c r="CG770"/>
      <c r="CH770"/>
      <c r="CI770"/>
      <c r="CJ770"/>
      <c r="CK770"/>
      <c r="CL770"/>
    </row>
    <row r="771" spans="1:90" ht="15" customHeight="1">
      <c r="A771" s="93"/>
      <c r="B771" s="24"/>
      <c r="C771" s="24"/>
      <c r="D771" s="24"/>
      <c r="E771" s="24"/>
      <c r="F771" s="24"/>
      <c r="G771" s="24"/>
      <c r="H771" s="24"/>
      <c r="I771" s="24"/>
      <c r="J771" s="24"/>
      <c r="K771" s="24"/>
      <c r="L771" s="24"/>
      <c r="M771" s="24"/>
      <c r="N771" s="24"/>
      <c r="O771" s="24"/>
      <c r="P771" s="24"/>
      <c r="Q771" s="24"/>
      <c r="R771" s="24"/>
      <c r="S771" s="24"/>
      <c r="T771" s="24"/>
      <c r="U771" s="24"/>
      <c r="V771" s="24"/>
      <c r="W771" s="24"/>
      <c r="X771" s="24"/>
      <c r="Y771" s="24"/>
      <c r="Z771" s="24"/>
      <c r="AA771" s="24"/>
      <c r="AB771" s="24"/>
      <c r="AC771" s="24"/>
      <c r="AD771" s="24"/>
      <c r="AG771"/>
      <c r="AH771"/>
      <c r="AI771"/>
      <c r="AJ771"/>
      <c r="AK771"/>
      <c r="AL771"/>
      <c r="AM771"/>
      <c r="AN771"/>
      <c r="AO771"/>
      <c r="AP771"/>
      <c r="AQ771"/>
      <c r="AR771"/>
      <c r="AS771"/>
      <c r="AT771"/>
      <c r="AU771"/>
      <c r="AV771"/>
      <c r="AW771"/>
      <c r="AX771"/>
      <c r="AY771"/>
      <c r="AZ771"/>
      <c r="BA771"/>
      <c r="BB771"/>
      <c r="BC771"/>
      <c r="BD771"/>
      <c r="BE771"/>
      <c r="BF771"/>
      <c r="BG771"/>
      <c r="BH771"/>
      <c r="BI771"/>
      <c r="BJ771"/>
      <c r="BK771"/>
      <c r="BL771"/>
      <c r="BM771"/>
      <c r="BN771"/>
      <c r="BO771"/>
      <c r="BP771"/>
      <c r="BQ771"/>
      <c r="BR771"/>
      <c r="BS771"/>
      <c r="BT771"/>
      <c r="BU771"/>
      <c r="BV771"/>
      <c r="BW771"/>
      <c r="BX771"/>
      <c r="BY771"/>
      <c r="BZ771"/>
      <c r="CA771"/>
      <c r="CB771"/>
      <c r="CC771"/>
      <c r="CD771"/>
      <c r="CE771"/>
      <c r="CF771"/>
      <c r="CG771"/>
      <c r="CH771"/>
      <c r="CI771"/>
      <c r="CJ771"/>
      <c r="CK771"/>
      <c r="CL771"/>
    </row>
    <row r="772" spans="1:90" ht="15" customHeight="1">
      <c r="A772" s="93"/>
      <c r="B772" s="24"/>
      <c r="C772" s="24"/>
      <c r="D772" s="24"/>
      <c r="E772" s="24"/>
      <c r="F772" s="24"/>
      <c r="G772" s="24"/>
      <c r="H772" s="24"/>
      <c r="I772" s="24"/>
      <c r="J772" s="24"/>
      <c r="K772" s="24"/>
      <c r="L772" s="24"/>
      <c r="M772" s="24"/>
      <c r="N772" s="24"/>
      <c r="O772" s="24"/>
      <c r="P772" s="24"/>
      <c r="Q772" s="24"/>
      <c r="R772" s="24"/>
      <c r="S772" s="24"/>
      <c r="T772" s="24"/>
      <c r="U772" s="24"/>
      <c r="V772" s="24"/>
      <c r="W772" s="24"/>
      <c r="X772" s="24"/>
      <c r="Y772" s="24"/>
      <c r="Z772" s="24"/>
      <c r="AA772" s="220" t="s">
        <v>105</v>
      </c>
      <c r="AB772" s="220"/>
      <c r="AC772" s="220"/>
      <c r="AD772" s="220"/>
      <c r="AG772"/>
      <c r="AH772"/>
      <c r="AI772"/>
      <c r="AJ772"/>
      <c r="AK772"/>
      <c r="AL772"/>
      <c r="AM772"/>
      <c r="AN772"/>
      <c r="AO772"/>
      <c r="AP772"/>
      <c r="AQ772"/>
      <c r="AR772"/>
      <c r="AS772"/>
      <c r="AT772"/>
      <c r="AU772"/>
      <c r="AV772"/>
      <c r="AW772"/>
      <c r="AX772"/>
      <c r="AY772"/>
      <c r="AZ772"/>
      <c r="BA772"/>
      <c r="BB772"/>
      <c r="BC772"/>
      <c r="BD772"/>
      <c r="BE772"/>
      <c r="BF772"/>
      <c r="BG772"/>
      <c r="BH772"/>
      <c r="BI772"/>
      <c r="BJ772"/>
      <c r="BK772"/>
      <c r="BL772"/>
      <c r="BM772"/>
      <c r="BN772"/>
      <c r="BO772"/>
      <c r="BP772"/>
      <c r="BQ772"/>
      <c r="BR772"/>
      <c r="BS772"/>
      <c r="BT772"/>
      <c r="BU772"/>
      <c r="BV772"/>
      <c r="BW772"/>
      <c r="BX772"/>
      <c r="BY772"/>
      <c r="BZ772"/>
      <c r="CA772"/>
      <c r="CB772"/>
      <c r="CC772"/>
      <c r="CD772"/>
      <c r="CE772"/>
      <c r="CF772"/>
      <c r="CG772"/>
      <c r="CH772"/>
      <c r="CI772"/>
      <c r="CJ772"/>
      <c r="CK772"/>
      <c r="CL772"/>
    </row>
    <row r="773" spans="1:90" ht="24" customHeight="1">
      <c r="A773" s="93"/>
      <c r="B773" s="24"/>
      <c r="C773" s="221" t="s">
        <v>299</v>
      </c>
      <c r="D773" s="222"/>
      <c r="E773" s="222"/>
      <c r="F773" s="222"/>
      <c r="G773" s="222"/>
      <c r="H773" s="222"/>
      <c r="I773" s="222"/>
      <c r="J773" s="222"/>
      <c r="K773" s="222"/>
      <c r="L773" s="222"/>
      <c r="M773" s="222"/>
      <c r="N773" s="222"/>
      <c r="O773" s="222"/>
      <c r="P773" s="223"/>
      <c r="Q773" s="232" t="s">
        <v>235</v>
      </c>
      <c r="R773" s="233"/>
      <c r="S773" s="227" t="s">
        <v>351</v>
      </c>
      <c r="T773" s="228"/>
      <c r="U773" s="228"/>
      <c r="V773" s="228"/>
      <c r="W773" s="228"/>
      <c r="X773" s="229"/>
      <c r="Y773" s="227" t="s">
        <v>352</v>
      </c>
      <c r="Z773" s="228"/>
      <c r="AA773" s="228"/>
      <c r="AB773" s="228"/>
      <c r="AC773" s="228"/>
      <c r="AD773" s="229"/>
      <c r="AG773"/>
      <c r="AH773"/>
      <c r="AI773"/>
      <c r="AJ773"/>
      <c r="AK773"/>
      <c r="AL773"/>
      <c r="AM773"/>
      <c r="AN773"/>
      <c r="AO773"/>
      <c r="AP773"/>
      <c r="AQ773"/>
      <c r="AR773"/>
      <c r="AS773"/>
      <c r="AT773"/>
      <c r="AU773"/>
      <c r="AV773"/>
      <c r="AW773"/>
      <c r="AX773"/>
      <c r="AY773"/>
      <c r="AZ773"/>
      <c r="BA773"/>
      <c r="BB773"/>
      <c r="BC773"/>
      <c r="BD773"/>
      <c r="BE773"/>
      <c r="BF773"/>
      <c r="BG773"/>
      <c r="BH773"/>
      <c r="BI773"/>
      <c r="BJ773"/>
      <c r="BK773"/>
      <c r="BL773"/>
      <c r="BM773"/>
      <c r="BN773"/>
      <c r="BO773"/>
      <c r="BP773"/>
      <c r="BQ773"/>
      <c r="BR773"/>
      <c r="BS773"/>
      <c r="BT773"/>
      <c r="BU773"/>
      <c r="BV773"/>
      <c r="BW773"/>
      <c r="BX773"/>
      <c r="BY773"/>
      <c r="BZ773"/>
      <c r="CA773"/>
      <c r="CB773"/>
      <c r="CC773"/>
      <c r="CD773"/>
      <c r="CE773"/>
      <c r="CF773"/>
      <c r="CG773"/>
      <c r="CH773"/>
      <c r="CI773"/>
      <c r="CJ773"/>
      <c r="CK773"/>
      <c r="CL773"/>
    </row>
    <row r="774" spans="1:90" ht="147.94999999999999" customHeight="1">
      <c r="A774" s="93"/>
      <c r="B774" s="24"/>
      <c r="C774" s="224"/>
      <c r="D774" s="225"/>
      <c r="E774" s="225"/>
      <c r="F774" s="225"/>
      <c r="G774" s="225"/>
      <c r="H774" s="225"/>
      <c r="I774" s="225"/>
      <c r="J774" s="225"/>
      <c r="K774" s="225"/>
      <c r="L774" s="225"/>
      <c r="M774" s="225"/>
      <c r="N774" s="225"/>
      <c r="O774" s="225"/>
      <c r="P774" s="226"/>
      <c r="Q774" s="234"/>
      <c r="R774" s="235"/>
      <c r="S774" s="108" t="s">
        <v>243</v>
      </c>
      <c r="T774" s="108" t="s">
        <v>244</v>
      </c>
      <c r="U774" s="108" t="s">
        <v>353</v>
      </c>
      <c r="V774" s="108" t="s">
        <v>354</v>
      </c>
      <c r="W774" s="108" t="s">
        <v>355</v>
      </c>
      <c r="X774" s="108" t="s">
        <v>245</v>
      </c>
      <c r="Y774" s="108" t="s">
        <v>243</v>
      </c>
      <c r="Z774" s="108" t="s">
        <v>244</v>
      </c>
      <c r="AA774" s="108" t="s">
        <v>353</v>
      </c>
      <c r="AB774" s="108" t="s">
        <v>356</v>
      </c>
      <c r="AC774" s="108" t="s">
        <v>357</v>
      </c>
      <c r="AD774" s="108" t="s">
        <v>245</v>
      </c>
      <c r="AG774" s="124" t="s">
        <v>535</v>
      </c>
      <c r="AH774" s="124" t="s">
        <v>539</v>
      </c>
      <c r="AI774"/>
      <c r="AJ774" t="s">
        <v>544</v>
      </c>
      <c r="AK774" t="s">
        <v>544</v>
      </c>
      <c r="AL774"/>
      <c r="AM774" t="s">
        <v>545</v>
      </c>
      <c r="AN774" t="s">
        <v>539</v>
      </c>
      <c r="AO774"/>
      <c r="AP774" s="210" t="s">
        <v>546</v>
      </c>
      <c r="AQ774" s="210"/>
      <c r="AR774" s="210"/>
      <c r="AS774" s="210"/>
      <c r="AT774" s="210"/>
      <c r="AU774" s="210"/>
      <c r="AV774"/>
      <c r="AW774" t="s">
        <v>547</v>
      </c>
      <c r="AX774" t="s">
        <v>539</v>
      </c>
      <c r="AY774"/>
      <c r="AZ774"/>
      <c r="BA774" t="s">
        <v>548</v>
      </c>
      <c r="BB774" t="s">
        <v>539</v>
      </c>
      <c r="BC774"/>
      <c r="BD774" t="s">
        <v>549</v>
      </c>
      <c r="BE774"/>
      <c r="BF774" t="s">
        <v>550</v>
      </c>
      <c r="BG774" t="s">
        <v>354</v>
      </c>
      <c r="BH774" t="s">
        <v>551</v>
      </c>
      <c r="BI774"/>
      <c r="BJ774"/>
      <c r="BK774"/>
      <c r="BL774"/>
      <c r="BM774"/>
      <c r="BN774"/>
      <c r="BO774"/>
      <c r="BP774"/>
      <c r="BQ774"/>
      <c r="BR774"/>
      <c r="BS774"/>
      <c r="BT774"/>
      <c r="BU774"/>
      <c r="BV774"/>
      <c r="BW774"/>
      <c r="BX774"/>
      <c r="BY774"/>
      <c r="BZ774"/>
      <c r="CA774" t="s">
        <v>537</v>
      </c>
      <c r="CB774"/>
      <c r="CC774"/>
      <c r="CD774"/>
      <c r="CE774"/>
      <c r="CF774"/>
      <c r="CG774"/>
      <c r="CH774"/>
      <c r="CI774"/>
      <c r="CJ774"/>
      <c r="CK774"/>
      <c r="CL774"/>
    </row>
    <row r="775" spans="1:90" ht="15" customHeight="1">
      <c r="A775" s="93"/>
      <c r="B775" s="24"/>
      <c r="C775" s="94" t="s">
        <v>58</v>
      </c>
      <c r="D775" s="212" t="str">
        <f>+IF(D66="","",D66)</f>
        <v/>
      </c>
      <c r="E775" s="213"/>
      <c r="F775" s="213"/>
      <c r="G775" s="213"/>
      <c r="H775" s="213"/>
      <c r="I775" s="213"/>
      <c r="J775" s="213"/>
      <c r="K775" s="213"/>
      <c r="L775" s="213"/>
      <c r="M775" s="213"/>
      <c r="N775" s="213"/>
      <c r="O775" s="213"/>
      <c r="P775" s="214"/>
      <c r="Q775" s="218"/>
      <c r="R775" s="219"/>
      <c r="S775" s="137"/>
      <c r="T775" s="137"/>
      <c r="U775" s="137"/>
      <c r="V775" s="137"/>
      <c r="W775" s="137"/>
      <c r="X775" s="137"/>
      <c r="Y775" s="138"/>
      <c r="Z775" s="138"/>
      <c r="AA775" s="138"/>
      <c r="AB775" s="138"/>
      <c r="AC775" s="138"/>
      <c r="AD775" s="138"/>
      <c r="AG775">
        <f>+COUNTBLANK(Q775:AD775)+COUNTBLANK(I929:AD929)</f>
        <v>36</v>
      </c>
      <c r="AH775">
        <f>+IF($AG$758=$AH$758,0,IF(OR(AND(OR(S66=2,S66=9),AG775=36),AND(S66=1,Q775="X",AG775=35),AND(S66=1,Q775="",AG775&lt;=36),AND(D775="",AG775=36),AND(Q775="X",AG775=35),AND(M66="NA",AG775=36)),0,1))</f>
        <v>0</v>
      </c>
      <c r="AI775"/>
      <c r="AJ775">
        <f>+IF($AG$758=$AH$758,0,IF(OR(AND(X775="x",COUNTBLANK(S775:W775)=5),AND(X775="",COUNTBLANK(S775:W775)&lt;=5)),0,1))</f>
        <v>0</v>
      </c>
      <c r="AK775">
        <f>+IF($AG$758=$AH$758,0,IF(OR(AND(AD775&lt;&gt;"",COUNTBLANK(Y775:AC775)=5),AND(AD775="",COUNTBLANK(Y775:AC775)&lt;=5)),0,1))</f>
        <v>0</v>
      </c>
      <c r="AL775"/>
      <c r="AM775">
        <f>+COUNTIF(S775:X775,"X")</f>
        <v>0</v>
      </c>
      <c r="AN775">
        <f>+IF($AG$758=$AH$758,0,IF(OR(AND(D775="",AM775=0),AND(D775&lt;&gt;"",Q775="X",AM775=0),AND(D775&lt;&gt;"",Q775="",AM7759&lt;=1)),0,1))</f>
        <v>0</v>
      </c>
      <c r="AO775"/>
      <c r="AP775">
        <f t="shared" ref="AP775:AU775" si="81">+IF($AG$758=$AH$758,0,IF(OR(AND(S775="",Y775=""),AND(S775="X",Y775&lt;&gt;"")),0,1))</f>
        <v>0</v>
      </c>
      <c r="AQ775">
        <f t="shared" si="81"/>
        <v>0</v>
      </c>
      <c r="AR775">
        <f t="shared" si="81"/>
        <v>0</v>
      </c>
      <c r="AS775">
        <f t="shared" si="81"/>
        <v>0</v>
      </c>
      <c r="AT775">
        <f t="shared" si="81"/>
        <v>0</v>
      </c>
      <c r="AU775">
        <f t="shared" si="81"/>
        <v>0</v>
      </c>
      <c r="AV775"/>
      <c r="AW775">
        <f>+COUNTIF(S775:T775,"x")</f>
        <v>0</v>
      </c>
      <c r="AX775">
        <f>+IF(AW775=0,1,0)</f>
        <v>1</v>
      </c>
      <c r="AY775">
        <f>+IF($AG$758=$AH$758,0,IF(OR(AND(AW775&gt;=1,COUNTBLANK(I929:AD929)&lt;=21),AND(AW775=0,COUNTBLANK(I929:AD929)=22)),0,1))</f>
        <v>0</v>
      </c>
      <c r="AZ775"/>
      <c r="BA775">
        <f>+COUNTA(I929:AD929)</f>
        <v>0</v>
      </c>
      <c r="BB775">
        <f>+IF($AG$758=$AH$758,0,IF(OR(AND(D775="",BA775=0),AND(D775&lt;&gt;"",Q775="x",BA775=0),AND(D775&lt;&gt;"",Q775="",OR(S775="x",T775="x"),BA775&gt;=1),AND(D775&lt;&gt;"",Q775="",S775="",T775="",BA775=0)),0,1))</f>
        <v>0</v>
      </c>
      <c r="BC775"/>
      <c r="BD775">
        <f>+IF($AG$758=$AH$758,0,IF(OR(AND(AC929="",AD929="",COUNTBLANK(I929:AB929)&lt;=19),AND(OR(AD929="x",AC929="x"),COUNTBLANK(I929:AB929)=20),AND(AC929="",AD929="X"),AND(AC929="x",AD929=""),AND(OR(M66="NA",S66=2,S66=9),COUNTBLANK(I929:AD929)=22),AND(D929="",COUNTBLANK(I929:AD929)=22),AND(S66=1,D775&lt;&gt;"",OR(X775="X",S775="",T775="",COUNTBLANK(I929:AD929)=22))),0,1))</f>
        <v>0</v>
      </c>
      <c r="BE775"/>
      <c r="BF775">
        <f>+COUNTIF(W775:W924,"X")</f>
        <v>0</v>
      </c>
      <c r="BG775">
        <f>+SUM(AB775:AB924)</f>
        <v>0</v>
      </c>
      <c r="BH775">
        <f>+COUNTIF(AB929:AB1078,"x")</f>
        <v>0</v>
      </c>
      <c r="BI775"/>
      <c r="BJ775"/>
      <c r="BK775"/>
      <c r="BL775"/>
      <c r="BM775"/>
      <c r="BN775"/>
      <c r="BO775"/>
      <c r="BP775"/>
      <c r="BQ775"/>
      <c r="BR775"/>
      <c r="BS775"/>
      <c r="BT775"/>
      <c r="BU775"/>
      <c r="BV775"/>
      <c r="BW775"/>
      <c r="BX775"/>
      <c r="BY775"/>
      <c r="BZ775"/>
      <c r="CA775">
        <f>+COUNTIF(Y775:AD924,"NS")</f>
        <v>0</v>
      </c>
      <c r="CB775"/>
      <c r="CC775"/>
      <c r="CD775"/>
      <c r="CE775"/>
      <c r="CF775"/>
      <c r="CG775"/>
      <c r="CH775"/>
      <c r="CI775"/>
      <c r="CJ775"/>
      <c r="CK775"/>
      <c r="CL775"/>
    </row>
    <row r="776" spans="1:90" ht="15" customHeight="1">
      <c r="A776" s="93"/>
      <c r="B776" s="24"/>
      <c r="C776" s="95" t="s">
        <v>59</v>
      </c>
      <c r="D776" s="212" t="str">
        <f t="shared" ref="D776:D839" si="82">+IF(D67="","",D67)</f>
        <v/>
      </c>
      <c r="E776" s="213"/>
      <c r="F776" s="213"/>
      <c r="G776" s="213"/>
      <c r="H776" s="213"/>
      <c r="I776" s="213"/>
      <c r="J776" s="213"/>
      <c r="K776" s="213"/>
      <c r="L776" s="213"/>
      <c r="M776" s="213"/>
      <c r="N776" s="213"/>
      <c r="O776" s="213"/>
      <c r="P776" s="214"/>
      <c r="Q776" s="218"/>
      <c r="R776" s="219"/>
      <c r="S776" s="137"/>
      <c r="T776" s="137"/>
      <c r="U776" s="137"/>
      <c r="V776" s="137"/>
      <c r="W776" s="137"/>
      <c r="X776" s="137"/>
      <c r="Y776" s="138"/>
      <c r="Z776" s="138"/>
      <c r="AA776" s="138"/>
      <c r="AB776" s="138"/>
      <c r="AC776" s="138"/>
      <c r="AD776" s="138"/>
      <c r="AG776">
        <f t="shared" ref="AG776:AG839" si="83">+COUNTBLANK(Q776:AD776)+COUNTBLANK(I930:AD930)</f>
        <v>36</v>
      </c>
      <c r="AH776">
        <f t="shared" ref="AH776:AH839" si="84">+IF($AG$758=$AH$758,0,IF(OR(AND(OR(S67=2,S67=9),AG776=36),AND(S67=1,Q776="X",AG776=35),AND(S67=1,Q776="",AG776&lt;=36),AND(D776="",AG776=36),AND(Q776="X",AG776=35),AND(M67="NA",AG776=36)),0,1))</f>
        <v>0</v>
      </c>
      <c r="AI776"/>
      <c r="AJ776">
        <f t="shared" ref="AJ776:AJ839" si="85">+IF($AG$758=$AH$758,0,IF(OR(AND(X776="x",COUNTBLANK(S776:W776)=5),AND(X776="",COUNTBLANK(S776:W776)&lt;=5)),0,1))</f>
        <v>0</v>
      </c>
      <c r="AK776">
        <f t="shared" ref="AK776:AK839" si="86">+IF($AG$758=$AH$758,0,IF(OR(AND(AD776&lt;&gt;"",COUNTBLANK(Y776:AC776)=5),AND(AD776="",COUNTBLANK(Y776:AC776)&lt;=5)),0,1))</f>
        <v>0</v>
      </c>
      <c r="AL776"/>
      <c r="AM776">
        <f t="shared" ref="AM776:AM839" si="87">+COUNTIF(S776:X776,"X")</f>
        <v>0</v>
      </c>
      <c r="AN776">
        <f t="shared" ref="AN776:AN839" si="88">+IF($AG$758=$AH$758,0,IF(OR(AND(D776="",AM776=0),AND(D776&lt;&gt;"",Q776="X",AM776=0),AND(D776&lt;&gt;"",Q776="",AM7760&lt;=1)),0,1))</f>
        <v>0</v>
      </c>
      <c r="AO776"/>
      <c r="AP776">
        <f t="shared" ref="AP776:AP839" si="89">+IF($AG$758=$AH$758,0,IF(OR(AND(S776="",Y776=""),AND(S776="X",Y776&lt;&gt;"")),0,1))</f>
        <v>0</v>
      </c>
      <c r="AQ776">
        <f t="shared" ref="AQ776:AQ839" si="90">+IF($AG$758=$AH$758,0,IF(OR(AND(T776="",Z776=""),AND(T776="X",Z776&lt;&gt;"")),0,1))</f>
        <v>0</v>
      </c>
      <c r="AR776">
        <f t="shared" ref="AR776:AR839" si="91">+IF($AG$758=$AH$758,0,IF(OR(AND(U776="",AA776=""),AND(U776="X",AA776&lt;&gt;"")),0,1))</f>
        <v>0</v>
      </c>
      <c r="AS776">
        <f t="shared" ref="AS776:AS839" si="92">+IF($AG$758=$AH$758,0,IF(OR(AND(V776="",AB776=""),AND(V776="X",AB776&lt;&gt;"")),0,1))</f>
        <v>0</v>
      </c>
      <c r="AT776">
        <f t="shared" ref="AT776:AT839" si="93">+IF($AG$758=$AH$758,0,IF(OR(AND(W776="",AC776=""),AND(W776="X",AC776&lt;&gt;"")),0,1))</f>
        <v>0</v>
      </c>
      <c r="AU776">
        <f t="shared" ref="AU776:AU839" si="94">+IF($AG$758=$AH$758,0,IF(OR(AND(X776="",AD776=""),AND(X776="X",AD776&lt;&gt;"")),0,1))</f>
        <v>0</v>
      </c>
      <c r="AV776"/>
      <c r="AW776">
        <f>+COUNTIF(S776:T776,"x")</f>
        <v>0</v>
      </c>
      <c r="AX776">
        <f t="shared" ref="AX776:AX839" si="95">+IF(AW776=0,1,0)</f>
        <v>1</v>
      </c>
      <c r="AY776">
        <f t="shared" ref="AY776:AY839" si="96">+IF($AG$758=$AH$758,0,IF(OR(AND(AW776&gt;=1,COUNTBLANK(I930:AD930)&lt;=21),AND(AW776=0,COUNTBLANK(I930:AD930)=22)),0,1))</f>
        <v>0</v>
      </c>
      <c r="AZ776"/>
      <c r="BA776">
        <f t="shared" ref="BA776:BA839" si="97">+COUNTA(I930:AD930)</f>
        <v>0</v>
      </c>
      <c r="BB776">
        <f t="shared" ref="BB776:BB839" si="98">+IF($AG$758=$AH$758,0,IF(OR(AND(D776="",BA776=0),AND(D776&lt;&gt;"",Q776="x",BA776=0),AND(D776&lt;&gt;"",Q776="",OR(S776="x",T776="x"),BA776&gt;=1),AND(D776&lt;&gt;"",Q776="",S776="",T776="",BA776=0)),0,1))</f>
        <v>0</v>
      </c>
      <c r="BC776"/>
      <c r="BD776">
        <f t="shared" ref="BD776:BD839" si="99">+IF($AG$758=$AH$758,0,IF(OR(AND(AC930="",AD930="",COUNTBLANK(I930:AB930)&lt;=19),AND(OR(AD930="x",AC930="x"),COUNTBLANK(I930:AB930)=20),AND(AC930="",AD930="X"),AND(AC930="x",AD930=""),AND(OR(M67="NA",S67=2,S67=9),COUNTBLANK(I930:AD930)=22),AND(D930="",COUNTBLANK(I930:AD930)=22),AND(S67=1,D776&lt;&gt;"",OR(X776="X",S776="",T776="",COUNTBLANK(I930:AD930)=22))),0,1))</f>
        <v>0</v>
      </c>
      <c r="BE776"/>
      <c r="BF776"/>
      <c r="BG776"/>
      <c r="BH776"/>
      <c r="BI776"/>
      <c r="BJ776"/>
      <c r="BK776"/>
      <c r="BL776"/>
      <c r="BM776"/>
      <c r="BN776"/>
      <c r="BO776"/>
      <c r="BP776"/>
      <c r="BQ776"/>
      <c r="BR776"/>
      <c r="BS776"/>
      <c r="BT776"/>
      <c r="BU776"/>
      <c r="BV776"/>
      <c r="BW776"/>
      <c r="BX776"/>
      <c r="BY776"/>
      <c r="BZ776"/>
      <c r="CA776"/>
      <c r="CB776"/>
      <c r="CC776"/>
      <c r="CD776"/>
      <c r="CE776"/>
      <c r="CF776"/>
      <c r="CG776"/>
      <c r="CH776"/>
      <c r="CI776"/>
      <c r="CJ776"/>
      <c r="CK776"/>
      <c r="CL776"/>
    </row>
    <row r="777" spans="1:90" ht="15" customHeight="1">
      <c r="A777" s="93"/>
      <c r="B777" s="24"/>
      <c r="C777" s="96" t="s">
        <v>60</v>
      </c>
      <c r="D777" s="212" t="str">
        <f t="shared" si="82"/>
        <v/>
      </c>
      <c r="E777" s="213"/>
      <c r="F777" s="213"/>
      <c r="G777" s="213"/>
      <c r="H777" s="213"/>
      <c r="I777" s="213"/>
      <c r="J777" s="213"/>
      <c r="K777" s="213"/>
      <c r="L777" s="213"/>
      <c r="M777" s="213"/>
      <c r="N777" s="213"/>
      <c r="O777" s="213"/>
      <c r="P777" s="214"/>
      <c r="Q777" s="218"/>
      <c r="R777" s="219"/>
      <c r="S777" s="137"/>
      <c r="T777" s="137"/>
      <c r="U777" s="137"/>
      <c r="V777" s="137"/>
      <c r="W777" s="137"/>
      <c r="X777" s="137"/>
      <c r="Y777" s="138"/>
      <c r="Z777" s="138"/>
      <c r="AA777" s="138"/>
      <c r="AB777" s="138"/>
      <c r="AC777" s="138"/>
      <c r="AD777" s="138"/>
      <c r="AG777">
        <f t="shared" si="83"/>
        <v>36</v>
      </c>
      <c r="AH777">
        <f t="shared" si="84"/>
        <v>0</v>
      </c>
      <c r="AI777"/>
      <c r="AJ777">
        <f t="shared" si="85"/>
        <v>0</v>
      </c>
      <c r="AK777">
        <f t="shared" si="86"/>
        <v>0</v>
      </c>
      <c r="AL777"/>
      <c r="AM777">
        <f t="shared" si="87"/>
        <v>0</v>
      </c>
      <c r="AN777">
        <f t="shared" si="88"/>
        <v>0</v>
      </c>
      <c r="AO777"/>
      <c r="AP777">
        <f t="shared" si="89"/>
        <v>0</v>
      </c>
      <c r="AQ777">
        <f t="shared" si="90"/>
        <v>0</v>
      </c>
      <c r="AR777">
        <f t="shared" si="91"/>
        <v>0</v>
      </c>
      <c r="AS777">
        <f t="shared" si="92"/>
        <v>0</v>
      </c>
      <c r="AT777">
        <f t="shared" si="93"/>
        <v>0</v>
      </c>
      <c r="AU777">
        <f t="shared" si="94"/>
        <v>0</v>
      </c>
      <c r="AV777"/>
      <c r="AW777">
        <f>+COUNTIF(S777:T777,"x")</f>
        <v>0</v>
      </c>
      <c r="AX777">
        <f>+IF(AW777=0,1,0)</f>
        <v>1</v>
      </c>
      <c r="AY777">
        <f t="shared" si="96"/>
        <v>0</v>
      </c>
      <c r="AZ777"/>
      <c r="BA777">
        <f>+COUNTA(I931:AD931)</f>
        <v>0</v>
      </c>
      <c r="BB777">
        <f t="shared" si="98"/>
        <v>0</v>
      </c>
      <c r="BC777"/>
      <c r="BD777">
        <f t="shared" si="99"/>
        <v>0</v>
      </c>
      <c r="BE777"/>
      <c r="BF777"/>
      <c r="BG777"/>
      <c r="BH777"/>
      <c r="BI777"/>
      <c r="BJ777"/>
      <c r="BK777"/>
      <c r="BL777"/>
      <c r="BM777"/>
      <c r="BN777"/>
      <c r="BO777"/>
      <c r="BP777"/>
      <c r="BQ777"/>
      <c r="BR777"/>
      <c r="BS777"/>
      <c r="BT777"/>
      <c r="BU777"/>
      <c r="BV777"/>
      <c r="BW777"/>
      <c r="BX777"/>
      <c r="BY777"/>
      <c r="BZ777"/>
      <c r="CA777"/>
      <c r="CB777"/>
      <c r="CC777"/>
      <c r="CD777"/>
      <c r="CE777"/>
      <c r="CF777"/>
      <c r="CG777"/>
      <c r="CH777"/>
      <c r="CI777"/>
      <c r="CJ777"/>
      <c r="CK777"/>
      <c r="CL777"/>
    </row>
    <row r="778" spans="1:90" ht="15" customHeight="1">
      <c r="A778" s="93"/>
      <c r="B778" s="24"/>
      <c r="C778" s="96" t="s">
        <v>61</v>
      </c>
      <c r="D778" s="212" t="str">
        <f t="shared" si="82"/>
        <v/>
      </c>
      <c r="E778" s="213"/>
      <c r="F778" s="213"/>
      <c r="G778" s="213"/>
      <c r="H778" s="213"/>
      <c r="I778" s="213"/>
      <c r="J778" s="213"/>
      <c r="K778" s="213"/>
      <c r="L778" s="213"/>
      <c r="M778" s="213"/>
      <c r="N778" s="213"/>
      <c r="O778" s="213"/>
      <c r="P778" s="214"/>
      <c r="Q778" s="218"/>
      <c r="R778" s="219"/>
      <c r="S778" s="137"/>
      <c r="T778" s="137"/>
      <c r="U778" s="137"/>
      <c r="V778" s="137"/>
      <c r="W778" s="137"/>
      <c r="X778" s="137"/>
      <c r="Y778" s="138"/>
      <c r="Z778" s="138"/>
      <c r="AA778" s="138"/>
      <c r="AB778" s="138"/>
      <c r="AC778" s="138"/>
      <c r="AD778" s="138"/>
      <c r="AG778">
        <f t="shared" si="83"/>
        <v>36</v>
      </c>
      <c r="AH778">
        <f t="shared" si="84"/>
        <v>0</v>
      </c>
      <c r="AI778"/>
      <c r="AJ778">
        <f t="shared" si="85"/>
        <v>0</v>
      </c>
      <c r="AK778">
        <f t="shared" si="86"/>
        <v>0</v>
      </c>
      <c r="AL778"/>
      <c r="AM778">
        <f t="shared" si="87"/>
        <v>0</v>
      </c>
      <c r="AN778">
        <f t="shared" si="88"/>
        <v>0</v>
      </c>
      <c r="AO778"/>
      <c r="AP778">
        <f t="shared" si="89"/>
        <v>0</v>
      </c>
      <c r="AQ778">
        <f t="shared" si="90"/>
        <v>0</v>
      </c>
      <c r="AR778">
        <f t="shared" si="91"/>
        <v>0</v>
      </c>
      <c r="AS778">
        <f t="shared" si="92"/>
        <v>0</v>
      </c>
      <c r="AT778">
        <f t="shared" si="93"/>
        <v>0</v>
      </c>
      <c r="AU778">
        <f t="shared" si="94"/>
        <v>0</v>
      </c>
      <c r="AV778"/>
      <c r="AW778">
        <f t="shared" ref="AW778:AW841" si="100">+COUNTIF(S778:T778,"x")</f>
        <v>0</v>
      </c>
      <c r="AX778">
        <f t="shared" si="95"/>
        <v>1</v>
      </c>
      <c r="AY778">
        <f t="shared" si="96"/>
        <v>0</v>
      </c>
      <c r="AZ778"/>
      <c r="BA778">
        <f t="shared" si="97"/>
        <v>0</v>
      </c>
      <c r="BB778">
        <f t="shared" si="98"/>
        <v>0</v>
      </c>
      <c r="BC778"/>
      <c r="BD778">
        <f t="shared" si="99"/>
        <v>0</v>
      </c>
      <c r="BE778"/>
      <c r="BF778"/>
      <c r="BG778"/>
      <c r="BH778"/>
      <c r="BI778"/>
      <c r="BJ778"/>
      <c r="BK778"/>
      <c r="BL778"/>
      <c r="BM778"/>
      <c r="BN778"/>
      <c r="BO778"/>
      <c r="BP778"/>
      <c r="BQ778"/>
      <c r="BR778"/>
      <c r="BS778"/>
      <c r="BT778"/>
      <c r="BU778"/>
      <c r="BV778"/>
      <c r="BW778"/>
      <c r="BX778"/>
      <c r="BY778"/>
      <c r="BZ778"/>
      <c r="CA778"/>
      <c r="CB778"/>
      <c r="CC778"/>
      <c r="CD778"/>
      <c r="CE778"/>
      <c r="CF778"/>
      <c r="CG778"/>
      <c r="CH778"/>
      <c r="CI778"/>
      <c r="CJ778"/>
      <c r="CK778"/>
      <c r="CL778"/>
    </row>
    <row r="779" spans="1:90" ht="15" customHeight="1">
      <c r="A779" s="93"/>
      <c r="B779" s="24"/>
      <c r="C779" s="96" t="s">
        <v>62</v>
      </c>
      <c r="D779" s="212" t="str">
        <f t="shared" si="82"/>
        <v/>
      </c>
      <c r="E779" s="213"/>
      <c r="F779" s="213"/>
      <c r="G779" s="213"/>
      <c r="H779" s="213"/>
      <c r="I779" s="213"/>
      <c r="J779" s="213"/>
      <c r="K779" s="213"/>
      <c r="L779" s="213"/>
      <c r="M779" s="213"/>
      <c r="N779" s="213"/>
      <c r="O779" s="213"/>
      <c r="P779" s="214"/>
      <c r="Q779" s="218"/>
      <c r="R779" s="219"/>
      <c r="S779" s="137"/>
      <c r="T779" s="137"/>
      <c r="U779" s="137"/>
      <c r="V779" s="137"/>
      <c r="W779" s="137"/>
      <c r="X779" s="137"/>
      <c r="Y779" s="138"/>
      <c r="Z779" s="138"/>
      <c r="AA779" s="138"/>
      <c r="AB779" s="138"/>
      <c r="AC779" s="138"/>
      <c r="AD779" s="138"/>
      <c r="AG779">
        <f t="shared" si="83"/>
        <v>36</v>
      </c>
      <c r="AH779">
        <f t="shared" si="84"/>
        <v>0</v>
      </c>
      <c r="AI779"/>
      <c r="AJ779">
        <f t="shared" si="85"/>
        <v>0</v>
      </c>
      <c r="AK779">
        <f t="shared" si="86"/>
        <v>0</v>
      </c>
      <c r="AL779"/>
      <c r="AM779">
        <f t="shared" si="87"/>
        <v>0</v>
      </c>
      <c r="AN779">
        <f t="shared" si="88"/>
        <v>0</v>
      </c>
      <c r="AO779"/>
      <c r="AP779">
        <f t="shared" si="89"/>
        <v>0</v>
      </c>
      <c r="AQ779">
        <f t="shared" si="90"/>
        <v>0</v>
      </c>
      <c r="AR779">
        <f t="shared" si="91"/>
        <v>0</v>
      </c>
      <c r="AS779">
        <f t="shared" si="92"/>
        <v>0</v>
      </c>
      <c r="AT779">
        <f t="shared" si="93"/>
        <v>0</v>
      </c>
      <c r="AU779">
        <f t="shared" si="94"/>
        <v>0</v>
      </c>
      <c r="AV779"/>
      <c r="AW779">
        <f t="shared" si="100"/>
        <v>0</v>
      </c>
      <c r="AX779">
        <f t="shared" si="95"/>
        <v>1</v>
      </c>
      <c r="AY779">
        <f t="shared" si="96"/>
        <v>0</v>
      </c>
      <c r="AZ779"/>
      <c r="BA779">
        <f t="shared" si="97"/>
        <v>0</v>
      </c>
      <c r="BB779">
        <f t="shared" si="98"/>
        <v>0</v>
      </c>
      <c r="BC779"/>
      <c r="BD779">
        <f t="shared" si="99"/>
        <v>0</v>
      </c>
      <c r="BE779"/>
      <c r="BF779"/>
      <c r="BG779"/>
      <c r="BH779"/>
      <c r="BI779"/>
      <c r="BJ779"/>
      <c r="BK779"/>
      <c r="BL779"/>
      <c r="BM779"/>
      <c r="BN779"/>
      <c r="BO779"/>
      <c r="BP779"/>
      <c r="BQ779"/>
      <c r="BR779"/>
      <c r="BS779"/>
      <c r="BT779"/>
      <c r="BU779"/>
      <c r="BV779"/>
      <c r="BW779"/>
      <c r="BX779"/>
      <c r="BY779"/>
      <c r="BZ779"/>
      <c r="CA779"/>
      <c r="CB779"/>
      <c r="CC779"/>
      <c r="CD779"/>
      <c r="CE779"/>
      <c r="CF779"/>
      <c r="CG779"/>
      <c r="CH779"/>
      <c r="CI779"/>
      <c r="CJ779"/>
      <c r="CK779"/>
      <c r="CL779"/>
    </row>
    <row r="780" spans="1:90" ht="15" customHeight="1">
      <c r="A780" s="93"/>
      <c r="B780" s="24"/>
      <c r="C780" s="96" t="s">
        <v>63</v>
      </c>
      <c r="D780" s="212" t="str">
        <f t="shared" si="82"/>
        <v/>
      </c>
      <c r="E780" s="213"/>
      <c r="F780" s="213"/>
      <c r="G780" s="213"/>
      <c r="H780" s="213"/>
      <c r="I780" s="213"/>
      <c r="J780" s="213"/>
      <c r="K780" s="213"/>
      <c r="L780" s="213"/>
      <c r="M780" s="213"/>
      <c r="N780" s="213"/>
      <c r="O780" s="213"/>
      <c r="P780" s="214"/>
      <c r="Q780" s="218"/>
      <c r="R780" s="219"/>
      <c r="S780" s="137"/>
      <c r="T780" s="137"/>
      <c r="U780" s="137"/>
      <c r="V780" s="137"/>
      <c r="W780" s="137"/>
      <c r="X780" s="137"/>
      <c r="Y780" s="138"/>
      <c r="Z780" s="138"/>
      <c r="AA780" s="138"/>
      <c r="AB780" s="138"/>
      <c r="AC780" s="138"/>
      <c r="AD780" s="138"/>
      <c r="AG780">
        <f t="shared" si="83"/>
        <v>36</v>
      </c>
      <c r="AH780">
        <f t="shared" si="84"/>
        <v>0</v>
      </c>
      <c r="AI780"/>
      <c r="AJ780">
        <f t="shared" si="85"/>
        <v>0</v>
      </c>
      <c r="AK780">
        <f t="shared" si="86"/>
        <v>0</v>
      </c>
      <c r="AL780"/>
      <c r="AM780">
        <f t="shared" si="87"/>
        <v>0</v>
      </c>
      <c r="AN780">
        <f t="shared" si="88"/>
        <v>0</v>
      </c>
      <c r="AO780"/>
      <c r="AP780">
        <f t="shared" si="89"/>
        <v>0</v>
      </c>
      <c r="AQ780">
        <f t="shared" si="90"/>
        <v>0</v>
      </c>
      <c r="AR780">
        <f t="shared" si="91"/>
        <v>0</v>
      </c>
      <c r="AS780">
        <f t="shared" si="92"/>
        <v>0</v>
      </c>
      <c r="AT780">
        <f t="shared" si="93"/>
        <v>0</v>
      </c>
      <c r="AU780">
        <f t="shared" si="94"/>
        <v>0</v>
      </c>
      <c r="AV780"/>
      <c r="AW780">
        <f t="shared" si="100"/>
        <v>0</v>
      </c>
      <c r="AX780">
        <f t="shared" si="95"/>
        <v>1</v>
      </c>
      <c r="AY780">
        <f t="shared" si="96"/>
        <v>0</v>
      </c>
      <c r="AZ780"/>
      <c r="BA780">
        <f t="shared" si="97"/>
        <v>0</v>
      </c>
      <c r="BB780">
        <f t="shared" si="98"/>
        <v>0</v>
      </c>
      <c r="BC780"/>
      <c r="BD780">
        <f t="shared" si="99"/>
        <v>0</v>
      </c>
      <c r="BE780"/>
      <c r="BF780"/>
      <c r="BG780"/>
      <c r="BH780"/>
      <c r="BI780"/>
      <c r="BJ780"/>
      <c r="BK780"/>
      <c r="BL780"/>
      <c r="BM780"/>
      <c r="BN780"/>
      <c r="BO780"/>
      <c r="BP780"/>
      <c r="BQ780"/>
      <c r="BR780"/>
      <c r="BS780"/>
      <c r="BT780"/>
      <c r="BU780"/>
      <c r="BV780"/>
      <c r="BW780"/>
      <c r="BX780"/>
      <c r="BY780"/>
      <c r="BZ780"/>
      <c r="CA780"/>
      <c r="CB780"/>
      <c r="CC780"/>
      <c r="CD780"/>
      <c r="CE780"/>
      <c r="CF780"/>
      <c r="CG780"/>
      <c r="CH780"/>
      <c r="CI780"/>
      <c r="CJ780"/>
      <c r="CK780"/>
      <c r="CL780"/>
    </row>
    <row r="781" spans="1:90" ht="15" customHeight="1">
      <c r="A781" s="93"/>
      <c r="B781" s="24"/>
      <c r="C781" s="96" t="s">
        <v>64</v>
      </c>
      <c r="D781" s="212" t="str">
        <f t="shared" si="82"/>
        <v/>
      </c>
      <c r="E781" s="213"/>
      <c r="F781" s="213"/>
      <c r="G781" s="213"/>
      <c r="H781" s="213"/>
      <c r="I781" s="213"/>
      <c r="J781" s="213"/>
      <c r="K781" s="213"/>
      <c r="L781" s="213"/>
      <c r="M781" s="213"/>
      <c r="N781" s="213"/>
      <c r="O781" s="213"/>
      <c r="P781" s="214"/>
      <c r="Q781" s="218"/>
      <c r="R781" s="219"/>
      <c r="S781" s="137"/>
      <c r="T781" s="137"/>
      <c r="U781" s="137"/>
      <c r="V781" s="137"/>
      <c r="W781" s="137"/>
      <c r="X781" s="137"/>
      <c r="Y781" s="138"/>
      <c r="Z781" s="138"/>
      <c r="AA781" s="138"/>
      <c r="AB781" s="138"/>
      <c r="AC781" s="138"/>
      <c r="AD781" s="138"/>
      <c r="AG781">
        <f t="shared" si="83"/>
        <v>36</v>
      </c>
      <c r="AH781">
        <f t="shared" si="84"/>
        <v>0</v>
      </c>
      <c r="AI781"/>
      <c r="AJ781">
        <f t="shared" si="85"/>
        <v>0</v>
      </c>
      <c r="AK781">
        <f t="shared" si="86"/>
        <v>0</v>
      </c>
      <c r="AL781"/>
      <c r="AM781">
        <f t="shared" si="87"/>
        <v>0</v>
      </c>
      <c r="AN781">
        <f t="shared" si="88"/>
        <v>0</v>
      </c>
      <c r="AO781"/>
      <c r="AP781">
        <f t="shared" si="89"/>
        <v>0</v>
      </c>
      <c r="AQ781">
        <f t="shared" si="90"/>
        <v>0</v>
      </c>
      <c r="AR781">
        <f t="shared" si="91"/>
        <v>0</v>
      </c>
      <c r="AS781">
        <f t="shared" si="92"/>
        <v>0</v>
      </c>
      <c r="AT781">
        <f t="shared" si="93"/>
        <v>0</v>
      </c>
      <c r="AU781">
        <f t="shared" si="94"/>
        <v>0</v>
      </c>
      <c r="AV781"/>
      <c r="AW781">
        <f t="shared" si="100"/>
        <v>0</v>
      </c>
      <c r="AX781">
        <f t="shared" si="95"/>
        <v>1</v>
      </c>
      <c r="AY781">
        <f t="shared" si="96"/>
        <v>0</v>
      </c>
      <c r="AZ781"/>
      <c r="BA781">
        <f t="shared" si="97"/>
        <v>0</v>
      </c>
      <c r="BB781">
        <f t="shared" si="98"/>
        <v>0</v>
      </c>
      <c r="BC781"/>
      <c r="BD781">
        <f t="shared" si="99"/>
        <v>0</v>
      </c>
      <c r="BE781"/>
      <c r="BF781"/>
      <c r="BG781"/>
      <c r="BH781"/>
      <c r="BI781"/>
      <c r="BJ781"/>
      <c r="BK781"/>
      <c r="BL781"/>
      <c r="BM781"/>
      <c r="BN781"/>
      <c r="BO781"/>
      <c r="BP781"/>
      <c r="BQ781"/>
      <c r="BR781"/>
      <c r="BS781"/>
      <c r="BT781"/>
      <c r="BU781"/>
      <c r="BV781"/>
      <c r="BW781"/>
      <c r="BX781"/>
      <c r="BY781"/>
      <c r="BZ781"/>
      <c r="CA781"/>
      <c r="CB781"/>
      <c r="CC781"/>
      <c r="CD781"/>
      <c r="CE781"/>
      <c r="CF781"/>
      <c r="CG781"/>
      <c r="CH781"/>
      <c r="CI781"/>
      <c r="CJ781"/>
      <c r="CK781"/>
      <c r="CL781"/>
    </row>
    <row r="782" spans="1:90" ht="15" customHeight="1">
      <c r="A782" s="93"/>
      <c r="B782" s="24"/>
      <c r="C782" s="96" t="s">
        <v>65</v>
      </c>
      <c r="D782" s="212" t="str">
        <f t="shared" si="82"/>
        <v/>
      </c>
      <c r="E782" s="213"/>
      <c r="F782" s="213"/>
      <c r="G782" s="213"/>
      <c r="H782" s="213"/>
      <c r="I782" s="213"/>
      <c r="J782" s="213"/>
      <c r="K782" s="213"/>
      <c r="L782" s="213"/>
      <c r="M782" s="213"/>
      <c r="N782" s="213"/>
      <c r="O782" s="213"/>
      <c r="P782" s="214"/>
      <c r="Q782" s="218"/>
      <c r="R782" s="219"/>
      <c r="S782" s="137"/>
      <c r="T782" s="137"/>
      <c r="U782" s="137"/>
      <c r="V782" s="137"/>
      <c r="W782" s="137"/>
      <c r="X782" s="137"/>
      <c r="Y782" s="138"/>
      <c r="Z782" s="138"/>
      <c r="AA782" s="138"/>
      <c r="AB782" s="138"/>
      <c r="AC782" s="138"/>
      <c r="AD782" s="138"/>
      <c r="AG782">
        <f t="shared" si="83"/>
        <v>36</v>
      </c>
      <c r="AH782">
        <f t="shared" si="84"/>
        <v>0</v>
      </c>
      <c r="AI782"/>
      <c r="AJ782">
        <f t="shared" si="85"/>
        <v>0</v>
      </c>
      <c r="AK782">
        <f t="shared" si="86"/>
        <v>0</v>
      </c>
      <c r="AL782"/>
      <c r="AM782">
        <f t="shared" si="87"/>
        <v>0</v>
      </c>
      <c r="AN782">
        <f t="shared" si="88"/>
        <v>0</v>
      </c>
      <c r="AO782"/>
      <c r="AP782">
        <f t="shared" si="89"/>
        <v>0</v>
      </c>
      <c r="AQ782">
        <f t="shared" si="90"/>
        <v>0</v>
      </c>
      <c r="AR782">
        <f t="shared" si="91"/>
        <v>0</v>
      </c>
      <c r="AS782">
        <f t="shared" si="92"/>
        <v>0</v>
      </c>
      <c r="AT782">
        <f t="shared" si="93"/>
        <v>0</v>
      </c>
      <c r="AU782">
        <f t="shared" si="94"/>
        <v>0</v>
      </c>
      <c r="AV782"/>
      <c r="AW782">
        <f t="shared" si="100"/>
        <v>0</v>
      </c>
      <c r="AX782">
        <f t="shared" si="95"/>
        <v>1</v>
      </c>
      <c r="AY782">
        <f t="shared" si="96"/>
        <v>0</v>
      </c>
      <c r="AZ782"/>
      <c r="BA782">
        <f t="shared" si="97"/>
        <v>0</v>
      </c>
      <c r="BB782">
        <f t="shared" si="98"/>
        <v>0</v>
      </c>
      <c r="BC782"/>
      <c r="BD782">
        <f t="shared" si="99"/>
        <v>0</v>
      </c>
      <c r="BE782"/>
      <c r="BF782"/>
      <c r="BG782"/>
      <c r="BH782"/>
      <c r="BI782"/>
      <c r="BJ782"/>
      <c r="BK782"/>
      <c r="BL782"/>
      <c r="BM782"/>
      <c r="BN782"/>
      <c r="BO782"/>
      <c r="BP782"/>
      <c r="BQ782"/>
      <c r="BR782"/>
      <c r="BS782"/>
      <c r="BT782"/>
      <c r="BU782"/>
      <c r="BV782"/>
      <c r="BW782"/>
      <c r="BX782"/>
      <c r="BY782"/>
      <c r="BZ782"/>
      <c r="CA782"/>
      <c r="CB782"/>
      <c r="CC782"/>
      <c r="CD782"/>
      <c r="CE782"/>
      <c r="CF782"/>
      <c r="CG782"/>
      <c r="CH782"/>
      <c r="CI782"/>
      <c r="CJ782"/>
      <c r="CK782"/>
      <c r="CL782"/>
    </row>
    <row r="783" spans="1:90" ht="15" customHeight="1">
      <c r="A783" s="93"/>
      <c r="B783" s="24"/>
      <c r="C783" s="96" t="s">
        <v>66</v>
      </c>
      <c r="D783" s="212" t="str">
        <f t="shared" si="82"/>
        <v/>
      </c>
      <c r="E783" s="213"/>
      <c r="F783" s="213"/>
      <c r="G783" s="213"/>
      <c r="H783" s="213"/>
      <c r="I783" s="213"/>
      <c r="J783" s="213"/>
      <c r="K783" s="213"/>
      <c r="L783" s="213"/>
      <c r="M783" s="213"/>
      <c r="N783" s="213"/>
      <c r="O783" s="213"/>
      <c r="P783" s="214"/>
      <c r="Q783" s="218"/>
      <c r="R783" s="219"/>
      <c r="S783" s="137"/>
      <c r="T783" s="137"/>
      <c r="U783" s="137"/>
      <c r="V783" s="137"/>
      <c r="W783" s="137"/>
      <c r="X783" s="137"/>
      <c r="Y783" s="138"/>
      <c r="Z783" s="138"/>
      <c r="AA783" s="138"/>
      <c r="AB783" s="138"/>
      <c r="AC783" s="138"/>
      <c r="AD783" s="138"/>
      <c r="AG783">
        <f t="shared" si="83"/>
        <v>36</v>
      </c>
      <c r="AH783">
        <f t="shared" si="84"/>
        <v>0</v>
      </c>
      <c r="AI783"/>
      <c r="AJ783">
        <f t="shared" si="85"/>
        <v>0</v>
      </c>
      <c r="AK783">
        <f t="shared" si="86"/>
        <v>0</v>
      </c>
      <c r="AL783"/>
      <c r="AM783">
        <f t="shared" si="87"/>
        <v>0</v>
      </c>
      <c r="AN783">
        <f t="shared" si="88"/>
        <v>0</v>
      </c>
      <c r="AO783"/>
      <c r="AP783">
        <f t="shared" si="89"/>
        <v>0</v>
      </c>
      <c r="AQ783">
        <f t="shared" si="90"/>
        <v>0</v>
      </c>
      <c r="AR783">
        <f t="shared" si="91"/>
        <v>0</v>
      </c>
      <c r="AS783">
        <f t="shared" si="92"/>
        <v>0</v>
      </c>
      <c r="AT783">
        <f t="shared" si="93"/>
        <v>0</v>
      </c>
      <c r="AU783">
        <f t="shared" si="94"/>
        <v>0</v>
      </c>
      <c r="AV783"/>
      <c r="AW783">
        <f t="shared" si="100"/>
        <v>0</v>
      </c>
      <c r="AX783">
        <f t="shared" si="95"/>
        <v>1</v>
      </c>
      <c r="AY783">
        <f t="shared" si="96"/>
        <v>0</v>
      </c>
      <c r="AZ783"/>
      <c r="BA783">
        <f t="shared" si="97"/>
        <v>0</v>
      </c>
      <c r="BB783">
        <f t="shared" si="98"/>
        <v>0</v>
      </c>
      <c r="BC783"/>
      <c r="BD783">
        <f t="shared" si="99"/>
        <v>0</v>
      </c>
      <c r="BE783"/>
      <c r="BF783"/>
      <c r="BG783"/>
      <c r="BH783"/>
      <c r="BI783"/>
      <c r="BJ783"/>
      <c r="BK783"/>
      <c r="BL783"/>
      <c r="BM783"/>
      <c r="BN783"/>
      <c r="BO783"/>
      <c r="BP783"/>
      <c r="BQ783"/>
      <c r="BR783"/>
      <c r="BS783"/>
      <c r="BT783"/>
      <c r="BU783"/>
      <c r="BV783"/>
      <c r="BW783"/>
      <c r="BX783"/>
      <c r="BY783"/>
      <c r="BZ783"/>
      <c r="CA783"/>
      <c r="CB783"/>
      <c r="CC783"/>
      <c r="CD783"/>
      <c r="CE783"/>
      <c r="CF783"/>
      <c r="CG783"/>
      <c r="CH783"/>
      <c r="CI783"/>
      <c r="CJ783"/>
      <c r="CK783"/>
      <c r="CL783"/>
    </row>
    <row r="784" spans="1:90" ht="15" customHeight="1">
      <c r="A784" s="93"/>
      <c r="B784" s="24"/>
      <c r="C784" s="96" t="s">
        <v>67</v>
      </c>
      <c r="D784" s="212" t="str">
        <f t="shared" si="82"/>
        <v/>
      </c>
      <c r="E784" s="213"/>
      <c r="F784" s="213"/>
      <c r="G784" s="213"/>
      <c r="H784" s="213"/>
      <c r="I784" s="213"/>
      <c r="J784" s="213"/>
      <c r="K784" s="213"/>
      <c r="L784" s="213"/>
      <c r="M784" s="213"/>
      <c r="N784" s="213"/>
      <c r="O784" s="213"/>
      <c r="P784" s="214"/>
      <c r="Q784" s="218"/>
      <c r="R784" s="219"/>
      <c r="S784" s="137"/>
      <c r="T784" s="137"/>
      <c r="U784" s="137"/>
      <c r="V784" s="137"/>
      <c r="W784" s="137"/>
      <c r="X784" s="137"/>
      <c r="Y784" s="138"/>
      <c r="Z784" s="138"/>
      <c r="AA784" s="138"/>
      <c r="AB784" s="138"/>
      <c r="AC784" s="138"/>
      <c r="AD784" s="138"/>
      <c r="AG784">
        <f t="shared" si="83"/>
        <v>36</v>
      </c>
      <c r="AH784">
        <f t="shared" si="84"/>
        <v>0</v>
      </c>
      <c r="AI784"/>
      <c r="AJ784">
        <f t="shared" si="85"/>
        <v>0</v>
      </c>
      <c r="AK784">
        <f t="shared" si="86"/>
        <v>0</v>
      </c>
      <c r="AL784"/>
      <c r="AM784">
        <f t="shared" si="87"/>
        <v>0</v>
      </c>
      <c r="AN784">
        <f t="shared" si="88"/>
        <v>0</v>
      </c>
      <c r="AO784"/>
      <c r="AP784">
        <f t="shared" si="89"/>
        <v>0</v>
      </c>
      <c r="AQ784">
        <f t="shared" si="90"/>
        <v>0</v>
      </c>
      <c r="AR784">
        <f t="shared" si="91"/>
        <v>0</v>
      </c>
      <c r="AS784">
        <f t="shared" si="92"/>
        <v>0</v>
      </c>
      <c r="AT784">
        <f t="shared" si="93"/>
        <v>0</v>
      </c>
      <c r="AU784">
        <f t="shared" si="94"/>
        <v>0</v>
      </c>
      <c r="AV784"/>
      <c r="AW784">
        <f t="shared" si="100"/>
        <v>0</v>
      </c>
      <c r="AX784">
        <f t="shared" si="95"/>
        <v>1</v>
      </c>
      <c r="AY784">
        <f t="shared" si="96"/>
        <v>0</v>
      </c>
      <c r="AZ784"/>
      <c r="BA784">
        <f t="shared" si="97"/>
        <v>0</v>
      </c>
      <c r="BB784">
        <f t="shared" si="98"/>
        <v>0</v>
      </c>
      <c r="BC784"/>
      <c r="BD784">
        <f t="shared" si="99"/>
        <v>0</v>
      </c>
      <c r="BE784"/>
      <c r="BF784"/>
      <c r="BG784"/>
      <c r="BH784"/>
      <c r="BI784"/>
      <c r="BJ784"/>
      <c r="BK784"/>
      <c r="BL784"/>
      <c r="BM784"/>
      <c r="BN784"/>
      <c r="BO784"/>
      <c r="BP784"/>
      <c r="BQ784"/>
      <c r="BR784"/>
      <c r="BS784"/>
      <c r="BT784"/>
      <c r="BU784"/>
      <c r="BV784"/>
      <c r="BW784"/>
      <c r="BX784"/>
      <c r="BY784"/>
      <c r="BZ784"/>
      <c r="CA784"/>
      <c r="CB784"/>
      <c r="CC784"/>
      <c r="CD784"/>
      <c r="CE784"/>
      <c r="CF784"/>
      <c r="CG784"/>
      <c r="CH784"/>
      <c r="CI784"/>
      <c r="CJ784"/>
      <c r="CK784"/>
      <c r="CL784"/>
    </row>
    <row r="785" spans="1:90" ht="15" customHeight="1">
      <c r="A785" s="93"/>
      <c r="B785" s="24"/>
      <c r="C785" s="96" t="s">
        <v>68</v>
      </c>
      <c r="D785" s="212" t="str">
        <f t="shared" si="82"/>
        <v/>
      </c>
      <c r="E785" s="213"/>
      <c r="F785" s="213"/>
      <c r="G785" s="213"/>
      <c r="H785" s="213"/>
      <c r="I785" s="213"/>
      <c r="J785" s="213"/>
      <c r="K785" s="213"/>
      <c r="L785" s="213"/>
      <c r="M785" s="213"/>
      <c r="N785" s="213"/>
      <c r="O785" s="213"/>
      <c r="P785" s="214"/>
      <c r="Q785" s="218"/>
      <c r="R785" s="219"/>
      <c r="S785" s="137"/>
      <c r="T785" s="137"/>
      <c r="U785" s="137"/>
      <c r="V785" s="137"/>
      <c r="W785" s="137"/>
      <c r="X785" s="137"/>
      <c r="Y785" s="138"/>
      <c r="Z785" s="138"/>
      <c r="AA785" s="138"/>
      <c r="AB785" s="138"/>
      <c r="AC785" s="138"/>
      <c r="AD785" s="138"/>
      <c r="AG785">
        <f t="shared" si="83"/>
        <v>36</v>
      </c>
      <c r="AH785">
        <f t="shared" si="84"/>
        <v>0</v>
      </c>
      <c r="AI785"/>
      <c r="AJ785">
        <f t="shared" si="85"/>
        <v>0</v>
      </c>
      <c r="AK785">
        <f t="shared" si="86"/>
        <v>0</v>
      </c>
      <c r="AL785"/>
      <c r="AM785">
        <f t="shared" si="87"/>
        <v>0</v>
      </c>
      <c r="AN785">
        <f t="shared" si="88"/>
        <v>0</v>
      </c>
      <c r="AO785"/>
      <c r="AP785">
        <f t="shared" si="89"/>
        <v>0</v>
      </c>
      <c r="AQ785">
        <f t="shared" si="90"/>
        <v>0</v>
      </c>
      <c r="AR785">
        <f t="shared" si="91"/>
        <v>0</v>
      </c>
      <c r="AS785">
        <f t="shared" si="92"/>
        <v>0</v>
      </c>
      <c r="AT785">
        <f t="shared" si="93"/>
        <v>0</v>
      </c>
      <c r="AU785">
        <f t="shared" si="94"/>
        <v>0</v>
      </c>
      <c r="AV785"/>
      <c r="AW785">
        <f t="shared" si="100"/>
        <v>0</v>
      </c>
      <c r="AX785">
        <f t="shared" si="95"/>
        <v>1</v>
      </c>
      <c r="AY785">
        <f t="shared" si="96"/>
        <v>0</v>
      </c>
      <c r="AZ785"/>
      <c r="BA785">
        <f t="shared" si="97"/>
        <v>0</v>
      </c>
      <c r="BB785">
        <f t="shared" si="98"/>
        <v>0</v>
      </c>
      <c r="BC785"/>
      <c r="BD785">
        <f t="shared" si="99"/>
        <v>0</v>
      </c>
      <c r="BE785"/>
      <c r="BF785"/>
      <c r="BG785"/>
      <c r="BH785"/>
      <c r="BI785"/>
      <c r="BJ785"/>
      <c r="BK785"/>
      <c r="BL785"/>
      <c r="BM785"/>
      <c r="BN785"/>
      <c r="BO785"/>
      <c r="BP785"/>
      <c r="BQ785"/>
      <c r="BR785"/>
      <c r="BS785"/>
      <c r="BT785"/>
      <c r="BU785"/>
      <c r="BV785"/>
      <c r="BW785"/>
      <c r="BX785"/>
      <c r="BY785"/>
      <c r="BZ785"/>
      <c r="CA785"/>
      <c r="CB785"/>
      <c r="CC785"/>
      <c r="CD785"/>
      <c r="CE785"/>
      <c r="CF785"/>
      <c r="CG785"/>
      <c r="CH785"/>
      <c r="CI785"/>
      <c r="CJ785"/>
      <c r="CK785"/>
      <c r="CL785"/>
    </row>
    <row r="786" spans="1:90" ht="15" customHeight="1">
      <c r="A786" s="93"/>
      <c r="B786" s="24"/>
      <c r="C786" s="96" t="s">
        <v>69</v>
      </c>
      <c r="D786" s="212" t="str">
        <f t="shared" si="82"/>
        <v/>
      </c>
      <c r="E786" s="213"/>
      <c r="F786" s="213"/>
      <c r="G786" s="213"/>
      <c r="H786" s="213"/>
      <c r="I786" s="213"/>
      <c r="J786" s="213"/>
      <c r="K786" s="213"/>
      <c r="L786" s="213"/>
      <c r="M786" s="213"/>
      <c r="N786" s="213"/>
      <c r="O786" s="213"/>
      <c r="P786" s="214"/>
      <c r="Q786" s="218"/>
      <c r="R786" s="219"/>
      <c r="S786" s="137"/>
      <c r="T786" s="137"/>
      <c r="U786" s="137"/>
      <c r="V786" s="137"/>
      <c r="W786" s="137"/>
      <c r="X786" s="137"/>
      <c r="Y786" s="138"/>
      <c r="Z786" s="138"/>
      <c r="AA786" s="138"/>
      <c r="AB786" s="138"/>
      <c r="AC786" s="138"/>
      <c r="AD786" s="138"/>
      <c r="AG786">
        <f t="shared" si="83"/>
        <v>36</v>
      </c>
      <c r="AH786">
        <f t="shared" si="84"/>
        <v>0</v>
      </c>
      <c r="AI786"/>
      <c r="AJ786">
        <f t="shared" si="85"/>
        <v>0</v>
      </c>
      <c r="AK786">
        <f t="shared" si="86"/>
        <v>0</v>
      </c>
      <c r="AL786"/>
      <c r="AM786">
        <f t="shared" si="87"/>
        <v>0</v>
      </c>
      <c r="AN786">
        <f t="shared" si="88"/>
        <v>0</v>
      </c>
      <c r="AO786"/>
      <c r="AP786">
        <f t="shared" si="89"/>
        <v>0</v>
      </c>
      <c r="AQ786">
        <f t="shared" si="90"/>
        <v>0</v>
      </c>
      <c r="AR786">
        <f t="shared" si="91"/>
        <v>0</v>
      </c>
      <c r="AS786">
        <f t="shared" si="92"/>
        <v>0</v>
      </c>
      <c r="AT786">
        <f t="shared" si="93"/>
        <v>0</v>
      </c>
      <c r="AU786">
        <f t="shared" si="94"/>
        <v>0</v>
      </c>
      <c r="AV786"/>
      <c r="AW786">
        <f t="shared" si="100"/>
        <v>0</v>
      </c>
      <c r="AX786">
        <f t="shared" si="95"/>
        <v>1</v>
      </c>
      <c r="AY786">
        <f t="shared" si="96"/>
        <v>0</v>
      </c>
      <c r="AZ786"/>
      <c r="BA786">
        <f t="shared" si="97"/>
        <v>0</v>
      </c>
      <c r="BB786">
        <f t="shared" si="98"/>
        <v>0</v>
      </c>
      <c r="BC786"/>
      <c r="BD786">
        <f t="shared" si="99"/>
        <v>0</v>
      </c>
      <c r="BE786"/>
      <c r="BF786"/>
      <c r="BG786"/>
      <c r="BH786"/>
      <c r="BI786"/>
      <c r="BJ786"/>
      <c r="BK786"/>
      <c r="BL786"/>
      <c r="BM786"/>
      <c r="BN786"/>
      <c r="BO786"/>
      <c r="BP786"/>
      <c r="BQ786"/>
      <c r="BR786"/>
      <c r="BS786"/>
      <c r="BT786"/>
      <c r="BU786"/>
      <c r="BV786"/>
      <c r="BW786"/>
      <c r="BX786"/>
      <c r="BY786"/>
      <c r="BZ786"/>
      <c r="CA786"/>
      <c r="CB786"/>
      <c r="CC786"/>
      <c r="CD786"/>
      <c r="CE786"/>
      <c r="CF786"/>
      <c r="CG786"/>
      <c r="CH786"/>
      <c r="CI786"/>
      <c r="CJ786"/>
      <c r="CK786"/>
      <c r="CL786"/>
    </row>
    <row r="787" spans="1:90" ht="15" customHeight="1">
      <c r="A787" s="93"/>
      <c r="B787" s="24"/>
      <c r="C787" s="96" t="s">
        <v>70</v>
      </c>
      <c r="D787" s="212" t="str">
        <f t="shared" si="82"/>
        <v/>
      </c>
      <c r="E787" s="213"/>
      <c r="F787" s="213"/>
      <c r="G787" s="213"/>
      <c r="H787" s="213"/>
      <c r="I787" s="213"/>
      <c r="J787" s="213"/>
      <c r="K787" s="213"/>
      <c r="L787" s="213"/>
      <c r="M787" s="213"/>
      <c r="N787" s="213"/>
      <c r="O787" s="213"/>
      <c r="P787" s="214"/>
      <c r="Q787" s="218"/>
      <c r="R787" s="219"/>
      <c r="S787" s="137"/>
      <c r="T787" s="137"/>
      <c r="U787" s="137"/>
      <c r="V787" s="137"/>
      <c r="W787" s="137"/>
      <c r="X787" s="137"/>
      <c r="Y787" s="138"/>
      <c r="Z787" s="138"/>
      <c r="AA787" s="138"/>
      <c r="AB787" s="138"/>
      <c r="AC787" s="138"/>
      <c r="AD787" s="138"/>
      <c r="AG787">
        <f t="shared" si="83"/>
        <v>36</v>
      </c>
      <c r="AH787">
        <f t="shared" si="84"/>
        <v>0</v>
      </c>
      <c r="AI787"/>
      <c r="AJ787">
        <f t="shared" si="85"/>
        <v>0</v>
      </c>
      <c r="AK787">
        <f t="shared" si="86"/>
        <v>0</v>
      </c>
      <c r="AL787"/>
      <c r="AM787">
        <f t="shared" si="87"/>
        <v>0</v>
      </c>
      <c r="AN787">
        <f t="shared" si="88"/>
        <v>0</v>
      </c>
      <c r="AO787"/>
      <c r="AP787">
        <f t="shared" si="89"/>
        <v>0</v>
      </c>
      <c r="AQ787">
        <f t="shared" si="90"/>
        <v>0</v>
      </c>
      <c r="AR787">
        <f t="shared" si="91"/>
        <v>0</v>
      </c>
      <c r="AS787">
        <f t="shared" si="92"/>
        <v>0</v>
      </c>
      <c r="AT787">
        <f t="shared" si="93"/>
        <v>0</v>
      </c>
      <c r="AU787">
        <f t="shared" si="94"/>
        <v>0</v>
      </c>
      <c r="AV787"/>
      <c r="AW787">
        <f t="shared" si="100"/>
        <v>0</v>
      </c>
      <c r="AX787">
        <f t="shared" si="95"/>
        <v>1</v>
      </c>
      <c r="AY787">
        <f t="shared" si="96"/>
        <v>0</v>
      </c>
      <c r="AZ787"/>
      <c r="BA787">
        <f t="shared" si="97"/>
        <v>0</v>
      </c>
      <c r="BB787">
        <f t="shared" si="98"/>
        <v>0</v>
      </c>
      <c r="BC787"/>
      <c r="BD787">
        <f t="shared" si="99"/>
        <v>0</v>
      </c>
      <c r="BE787"/>
      <c r="BF787"/>
      <c r="BG787"/>
      <c r="BH787"/>
      <c r="BI787"/>
      <c r="BJ787"/>
      <c r="BK787"/>
      <c r="BL787"/>
      <c r="BM787"/>
      <c r="BN787"/>
      <c r="BO787"/>
      <c r="BP787"/>
      <c r="BQ787"/>
      <c r="BR787"/>
      <c r="BS787"/>
      <c r="BT787"/>
      <c r="BU787"/>
      <c r="BV787"/>
      <c r="BW787"/>
      <c r="BX787"/>
      <c r="BY787"/>
      <c r="BZ787"/>
      <c r="CA787"/>
      <c r="CB787"/>
      <c r="CC787"/>
      <c r="CD787"/>
      <c r="CE787"/>
      <c r="CF787"/>
      <c r="CG787"/>
      <c r="CH787"/>
      <c r="CI787"/>
      <c r="CJ787"/>
      <c r="CK787"/>
      <c r="CL787"/>
    </row>
    <row r="788" spans="1:90" ht="15" customHeight="1">
      <c r="A788" s="93"/>
      <c r="B788" s="24"/>
      <c r="C788" s="96" t="s">
        <v>71</v>
      </c>
      <c r="D788" s="212" t="str">
        <f t="shared" si="82"/>
        <v/>
      </c>
      <c r="E788" s="213"/>
      <c r="F788" s="213"/>
      <c r="G788" s="213"/>
      <c r="H788" s="213"/>
      <c r="I788" s="213"/>
      <c r="J788" s="213"/>
      <c r="K788" s="213"/>
      <c r="L788" s="213"/>
      <c r="M788" s="213"/>
      <c r="N788" s="213"/>
      <c r="O788" s="213"/>
      <c r="P788" s="214"/>
      <c r="Q788" s="218"/>
      <c r="R788" s="219"/>
      <c r="S788" s="137"/>
      <c r="T788" s="137"/>
      <c r="U788" s="137"/>
      <c r="V788" s="137"/>
      <c r="W788" s="137"/>
      <c r="X788" s="137"/>
      <c r="Y788" s="138"/>
      <c r="Z788" s="138"/>
      <c r="AA788" s="138"/>
      <c r="AB788" s="138"/>
      <c r="AC788" s="138"/>
      <c r="AD788" s="138"/>
      <c r="AG788">
        <f t="shared" si="83"/>
        <v>36</v>
      </c>
      <c r="AH788">
        <f t="shared" si="84"/>
        <v>0</v>
      </c>
      <c r="AI788"/>
      <c r="AJ788">
        <f t="shared" si="85"/>
        <v>0</v>
      </c>
      <c r="AK788">
        <f t="shared" si="86"/>
        <v>0</v>
      </c>
      <c r="AL788"/>
      <c r="AM788">
        <f t="shared" si="87"/>
        <v>0</v>
      </c>
      <c r="AN788">
        <f t="shared" si="88"/>
        <v>0</v>
      </c>
      <c r="AO788"/>
      <c r="AP788">
        <f t="shared" si="89"/>
        <v>0</v>
      </c>
      <c r="AQ788">
        <f t="shared" si="90"/>
        <v>0</v>
      </c>
      <c r="AR788">
        <f t="shared" si="91"/>
        <v>0</v>
      </c>
      <c r="AS788">
        <f t="shared" si="92"/>
        <v>0</v>
      </c>
      <c r="AT788">
        <f t="shared" si="93"/>
        <v>0</v>
      </c>
      <c r="AU788">
        <f t="shared" si="94"/>
        <v>0</v>
      </c>
      <c r="AV788"/>
      <c r="AW788">
        <f t="shared" si="100"/>
        <v>0</v>
      </c>
      <c r="AX788">
        <f t="shared" si="95"/>
        <v>1</v>
      </c>
      <c r="AY788">
        <f t="shared" si="96"/>
        <v>0</v>
      </c>
      <c r="AZ788"/>
      <c r="BA788">
        <f t="shared" si="97"/>
        <v>0</v>
      </c>
      <c r="BB788">
        <f t="shared" si="98"/>
        <v>0</v>
      </c>
      <c r="BC788"/>
      <c r="BD788">
        <f t="shared" si="99"/>
        <v>0</v>
      </c>
      <c r="BE788"/>
      <c r="BF788"/>
      <c r="BG788"/>
      <c r="BH788"/>
      <c r="BI788"/>
      <c r="BJ788"/>
      <c r="BK788"/>
      <c r="BL788"/>
      <c r="BM788"/>
      <c r="BN788"/>
      <c r="BO788"/>
      <c r="BP788"/>
      <c r="BQ788"/>
      <c r="BR788"/>
      <c r="BS788"/>
      <c r="BT788"/>
      <c r="BU788"/>
      <c r="BV788"/>
      <c r="BW788"/>
      <c r="BX788"/>
      <c r="BY788"/>
      <c r="BZ788"/>
      <c r="CA788"/>
      <c r="CB788"/>
      <c r="CC788"/>
      <c r="CD788"/>
      <c r="CE788"/>
      <c r="CF788"/>
      <c r="CG788"/>
      <c r="CH788"/>
      <c r="CI788"/>
      <c r="CJ788"/>
      <c r="CK788"/>
      <c r="CL788"/>
    </row>
    <row r="789" spans="1:90" ht="15" customHeight="1">
      <c r="A789" s="93"/>
      <c r="B789" s="24"/>
      <c r="C789" s="96" t="s">
        <v>72</v>
      </c>
      <c r="D789" s="212" t="str">
        <f t="shared" si="82"/>
        <v/>
      </c>
      <c r="E789" s="213"/>
      <c r="F789" s="213"/>
      <c r="G789" s="213"/>
      <c r="H789" s="213"/>
      <c r="I789" s="213"/>
      <c r="J789" s="213"/>
      <c r="K789" s="213"/>
      <c r="L789" s="213"/>
      <c r="M789" s="213"/>
      <c r="N789" s="213"/>
      <c r="O789" s="213"/>
      <c r="P789" s="214"/>
      <c r="Q789" s="218"/>
      <c r="R789" s="219"/>
      <c r="S789" s="137"/>
      <c r="T789" s="137"/>
      <c r="U789" s="137"/>
      <c r="V789" s="137"/>
      <c r="W789" s="137"/>
      <c r="X789" s="137"/>
      <c r="Y789" s="138"/>
      <c r="Z789" s="138"/>
      <c r="AA789" s="138"/>
      <c r="AB789" s="138"/>
      <c r="AC789" s="138"/>
      <c r="AD789" s="138"/>
      <c r="AG789">
        <f t="shared" si="83"/>
        <v>36</v>
      </c>
      <c r="AH789">
        <f t="shared" si="84"/>
        <v>0</v>
      </c>
      <c r="AI789"/>
      <c r="AJ789">
        <f t="shared" si="85"/>
        <v>0</v>
      </c>
      <c r="AK789">
        <f t="shared" si="86"/>
        <v>0</v>
      </c>
      <c r="AL789"/>
      <c r="AM789">
        <f t="shared" si="87"/>
        <v>0</v>
      </c>
      <c r="AN789">
        <f t="shared" si="88"/>
        <v>0</v>
      </c>
      <c r="AO789"/>
      <c r="AP789">
        <f t="shared" si="89"/>
        <v>0</v>
      </c>
      <c r="AQ789">
        <f t="shared" si="90"/>
        <v>0</v>
      </c>
      <c r="AR789">
        <f t="shared" si="91"/>
        <v>0</v>
      </c>
      <c r="AS789">
        <f t="shared" si="92"/>
        <v>0</v>
      </c>
      <c r="AT789">
        <f t="shared" si="93"/>
        <v>0</v>
      </c>
      <c r="AU789">
        <f t="shared" si="94"/>
        <v>0</v>
      </c>
      <c r="AV789"/>
      <c r="AW789">
        <f t="shared" si="100"/>
        <v>0</v>
      </c>
      <c r="AX789">
        <f t="shared" si="95"/>
        <v>1</v>
      </c>
      <c r="AY789">
        <f t="shared" si="96"/>
        <v>0</v>
      </c>
      <c r="AZ789"/>
      <c r="BA789">
        <f t="shared" si="97"/>
        <v>0</v>
      </c>
      <c r="BB789">
        <f t="shared" si="98"/>
        <v>0</v>
      </c>
      <c r="BC789"/>
      <c r="BD789">
        <f t="shared" si="99"/>
        <v>0</v>
      </c>
      <c r="BE789"/>
      <c r="BF789"/>
      <c r="BG789"/>
      <c r="BH789"/>
      <c r="BI789"/>
      <c r="BJ789"/>
      <c r="BK789"/>
      <c r="BL789"/>
      <c r="BM789"/>
      <c r="BN789"/>
      <c r="BO789"/>
      <c r="BP789"/>
      <c r="BQ789"/>
      <c r="BR789"/>
      <c r="BS789"/>
      <c r="BT789"/>
      <c r="BU789"/>
      <c r="BV789"/>
      <c r="BW789"/>
      <c r="BX789"/>
      <c r="BY789"/>
      <c r="BZ789"/>
      <c r="CA789"/>
      <c r="CB789"/>
      <c r="CC789"/>
      <c r="CD789"/>
      <c r="CE789"/>
      <c r="CF789"/>
      <c r="CG789"/>
      <c r="CH789"/>
      <c r="CI789"/>
      <c r="CJ789"/>
      <c r="CK789"/>
      <c r="CL789"/>
    </row>
    <row r="790" spans="1:90" ht="15" customHeight="1">
      <c r="A790" s="93"/>
      <c r="B790" s="24"/>
      <c r="C790" s="96" t="s">
        <v>73</v>
      </c>
      <c r="D790" s="212" t="str">
        <f t="shared" si="82"/>
        <v/>
      </c>
      <c r="E790" s="213"/>
      <c r="F790" s="213"/>
      <c r="G790" s="213"/>
      <c r="H790" s="213"/>
      <c r="I790" s="213"/>
      <c r="J790" s="213"/>
      <c r="K790" s="213"/>
      <c r="L790" s="213"/>
      <c r="M790" s="213"/>
      <c r="N790" s="213"/>
      <c r="O790" s="213"/>
      <c r="P790" s="214"/>
      <c r="Q790" s="218"/>
      <c r="R790" s="219"/>
      <c r="S790" s="137"/>
      <c r="T790" s="137"/>
      <c r="U790" s="137"/>
      <c r="V790" s="137"/>
      <c r="W790" s="137"/>
      <c r="X790" s="137"/>
      <c r="Y790" s="138"/>
      <c r="Z790" s="138"/>
      <c r="AA790" s="138"/>
      <c r="AB790" s="138"/>
      <c r="AC790" s="138"/>
      <c r="AD790" s="138"/>
      <c r="AG790">
        <f t="shared" si="83"/>
        <v>36</v>
      </c>
      <c r="AH790">
        <f t="shared" si="84"/>
        <v>0</v>
      </c>
      <c r="AI790"/>
      <c r="AJ790">
        <f t="shared" si="85"/>
        <v>0</v>
      </c>
      <c r="AK790">
        <f t="shared" si="86"/>
        <v>0</v>
      </c>
      <c r="AL790"/>
      <c r="AM790">
        <f t="shared" si="87"/>
        <v>0</v>
      </c>
      <c r="AN790">
        <f t="shared" si="88"/>
        <v>0</v>
      </c>
      <c r="AO790"/>
      <c r="AP790">
        <f t="shared" si="89"/>
        <v>0</v>
      </c>
      <c r="AQ790">
        <f t="shared" si="90"/>
        <v>0</v>
      </c>
      <c r="AR790">
        <f t="shared" si="91"/>
        <v>0</v>
      </c>
      <c r="AS790">
        <f t="shared" si="92"/>
        <v>0</v>
      </c>
      <c r="AT790">
        <f t="shared" si="93"/>
        <v>0</v>
      </c>
      <c r="AU790">
        <f t="shared" si="94"/>
        <v>0</v>
      </c>
      <c r="AV790"/>
      <c r="AW790">
        <f t="shared" si="100"/>
        <v>0</v>
      </c>
      <c r="AX790">
        <f t="shared" si="95"/>
        <v>1</v>
      </c>
      <c r="AY790">
        <f t="shared" si="96"/>
        <v>0</v>
      </c>
      <c r="AZ790"/>
      <c r="BA790">
        <f t="shared" si="97"/>
        <v>0</v>
      </c>
      <c r="BB790">
        <f t="shared" si="98"/>
        <v>0</v>
      </c>
      <c r="BC790"/>
      <c r="BD790">
        <f t="shared" si="99"/>
        <v>0</v>
      </c>
      <c r="BE790"/>
      <c r="BF790"/>
      <c r="BG790"/>
      <c r="BH790"/>
      <c r="BI790"/>
      <c r="BJ790"/>
      <c r="BK790"/>
      <c r="BL790"/>
      <c r="BM790"/>
      <c r="BN790"/>
      <c r="BO790"/>
      <c r="BP790"/>
      <c r="BQ790"/>
      <c r="BR790"/>
      <c r="BS790"/>
      <c r="BT790"/>
      <c r="BU790"/>
      <c r="BV790"/>
      <c r="BW790"/>
      <c r="BX790"/>
      <c r="BY790"/>
      <c r="BZ790"/>
      <c r="CA790"/>
      <c r="CB790"/>
      <c r="CC790"/>
      <c r="CD790"/>
      <c r="CE790"/>
      <c r="CF790"/>
      <c r="CG790"/>
      <c r="CH790"/>
      <c r="CI790"/>
      <c r="CJ790"/>
      <c r="CK790"/>
      <c r="CL790"/>
    </row>
    <row r="791" spans="1:90" ht="15" customHeight="1">
      <c r="A791" s="93"/>
      <c r="B791" s="24"/>
      <c r="C791" s="96" t="s">
        <v>74</v>
      </c>
      <c r="D791" s="212" t="str">
        <f t="shared" si="82"/>
        <v/>
      </c>
      <c r="E791" s="213"/>
      <c r="F791" s="213"/>
      <c r="G791" s="213"/>
      <c r="H791" s="213"/>
      <c r="I791" s="213"/>
      <c r="J791" s="213"/>
      <c r="K791" s="213"/>
      <c r="L791" s="213"/>
      <c r="M791" s="213"/>
      <c r="N791" s="213"/>
      <c r="O791" s="213"/>
      <c r="P791" s="214"/>
      <c r="Q791" s="218"/>
      <c r="R791" s="219"/>
      <c r="S791" s="137"/>
      <c r="T791" s="137"/>
      <c r="U791" s="137"/>
      <c r="V791" s="137"/>
      <c r="W791" s="137"/>
      <c r="X791" s="137"/>
      <c r="Y791" s="138"/>
      <c r="Z791" s="138"/>
      <c r="AA791" s="138"/>
      <c r="AB791" s="138"/>
      <c r="AC791" s="138"/>
      <c r="AD791" s="138"/>
      <c r="AG791">
        <f t="shared" si="83"/>
        <v>36</v>
      </c>
      <c r="AH791">
        <f t="shared" si="84"/>
        <v>0</v>
      </c>
      <c r="AI791"/>
      <c r="AJ791">
        <f t="shared" si="85"/>
        <v>0</v>
      </c>
      <c r="AK791">
        <f t="shared" si="86"/>
        <v>0</v>
      </c>
      <c r="AL791"/>
      <c r="AM791">
        <f t="shared" si="87"/>
        <v>0</v>
      </c>
      <c r="AN791">
        <f t="shared" si="88"/>
        <v>0</v>
      </c>
      <c r="AO791"/>
      <c r="AP791">
        <f t="shared" si="89"/>
        <v>0</v>
      </c>
      <c r="AQ791">
        <f t="shared" si="90"/>
        <v>0</v>
      </c>
      <c r="AR791">
        <f t="shared" si="91"/>
        <v>0</v>
      </c>
      <c r="AS791">
        <f t="shared" si="92"/>
        <v>0</v>
      </c>
      <c r="AT791">
        <f t="shared" si="93"/>
        <v>0</v>
      </c>
      <c r="AU791">
        <f t="shared" si="94"/>
        <v>0</v>
      </c>
      <c r="AV791"/>
      <c r="AW791">
        <f t="shared" si="100"/>
        <v>0</v>
      </c>
      <c r="AX791">
        <f t="shared" si="95"/>
        <v>1</v>
      </c>
      <c r="AY791">
        <f t="shared" si="96"/>
        <v>0</v>
      </c>
      <c r="AZ791"/>
      <c r="BA791">
        <f t="shared" si="97"/>
        <v>0</v>
      </c>
      <c r="BB791">
        <f t="shared" si="98"/>
        <v>0</v>
      </c>
      <c r="BC791"/>
      <c r="BD791">
        <f t="shared" si="99"/>
        <v>0</v>
      </c>
      <c r="BE791"/>
      <c r="BF791"/>
      <c r="BG791"/>
      <c r="BH791"/>
      <c r="BI791"/>
      <c r="BJ791"/>
      <c r="BK791"/>
      <c r="BL791"/>
      <c r="BM791"/>
      <c r="BN791"/>
      <c r="BO791"/>
      <c r="BP791"/>
      <c r="BQ791"/>
      <c r="BR791"/>
      <c r="BS791"/>
      <c r="BT791"/>
      <c r="BU791"/>
      <c r="BV791"/>
      <c r="BW791"/>
      <c r="BX791"/>
      <c r="BY791"/>
      <c r="BZ791"/>
      <c r="CA791"/>
      <c r="CB791"/>
      <c r="CC791"/>
      <c r="CD791"/>
      <c r="CE791"/>
      <c r="CF791"/>
      <c r="CG791"/>
      <c r="CH791"/>
      <c r="CI791"/>
      <c r="CJ791"/>
      <c r="CK791"/>
      <c r="CL791"/>
    </row>
    <row r="792" spans="1:90" ht="15" customHeight="1">
      <c r="A792" s="93"/>
      <c r="B792" s="24"/>
      <c r="C792" s="96" t="s">
        <v>75</v>
      </c>
      <c r="D792" s="212" t="str">
        <f t="shared" si="82"/>
        <v/>
      </c>
      <c r="E792" s="213"/>
      <c r="F792" s="213"/>
      <c r="G792" s="213"/>
      <c r="H792" s="213"/>
      <c r="I792" s="213"/>
      <c r="J792" s="213"/>
      <c r="K792" s="213"/>
      <c r="L792" s="213"/>
      <c r="M792" s="213"/>
      <c r="N792" s="213"/>
      <c r="O792" s="213"/>
      <c r="P792" s="214"/>
      <c r="Q792" s="218"/>
      <c r="R792" s="219"/>
      <c r="S792" s="137"/>
      <c r="T792" s="137"/>
      <c r="U792" s="137"/>
      <c r="V792" s="137"/>
      <c r="W792" s="137"/>
      <c r="X792" s="137"/>
      <c r="Y792" s="138"/>
      <c r="Z792" s="138"/>
      <c r="AA792" s="138"/>
      <c r="AB792" s="138"/>
      <c r="AC792" s="138"/>
      <c r="AD792" s="138"/>
      <c r="AG792">
        <f t="shared" si="83"/>
        <v>36</v>
      </c>
      <c r="AH792">
        <f t="shared" si="84"/>
        <v>0</v>
      </c>
      <c r="AI792"/>
      <c r="AJ792">
        <f t="shared" si="85"/>
        <v>0</v>
      </c>
      <c r="AK792">
        <f t="shared" si="86"/>
        <v>0</v>
      </c>
      <c r="AL792"/>
      <c r="AM792">
        <f t="shared" si="87"/>
        <v>0</v>
      </c>
      <c r="AN792">
        <f t="shared" si="88"/>
        <v>0</v>
      </c>
      <c r="AO792"/>
      <c r="AP792">
        <f t="shared" si="89"/>
        <v>0</v>
      </c>
      <c r="AQ792">
        <f t="shared" si="90"/>
        <v>0</v>
      </c>
      <c r="AR792">
        <f t="shared" si="91"/>
        <v>0</v>
      </c>
      <c r="AS792">
        <f t="shared" si="92"/>
        <v>0</v>
      </c>
      <c r="AT792">
        <f t="shared" si="93"/>
        <v>0</v>
      </c>
      <c r="AU792">
        <f t="shared" si="94"/>
        <v>0</v>
      </c>
      <c r="AV792"/>
      <c r="AW792">
        <f t="shared" si="100"/>
        <v>0</v>
      </c>
      <c r="AX792">
        <f t="shared" si="95"/>
        <v>1</v>
      </c>
      <c r="AY792">
        <f t="shared" si="96"/>
        <v>0</v>
      </c>
      <c r="AZ792"/>
      <c r="BA792">
        <f t="shared" si="97"/>
        <v>0</v>
      </c>
      <c r="BB792">
        <f t="shared" si="98"/>
        <v>0</v>
      </c>
      <c r="BC792"/>
      <c r="BD792">
        <f t="shared" si="99"/>
        <v>0</v>
      </c>
      <c r="BE792"/>
      <c r="BF792"/>
      <c r="BG792"/>
      <c r="BH792"/>
      <c r="BI792"/>
      <c r="BJ792"/>
      <c r="BK792"/>
      <c r="BL792"/>
      <c r="BM792"/>
      <c r="BN792"/>
      <c r="BO792"/>
      <c r="BP792"/>
      <c r="BQ792"/>
      <c r="BR792"/>
      <c r="BS792"/>
      <c r="BT792"/>
      <c r="BU792"/>
      <c r="BV792"/>
      <c r="BW792"/>
      <c r="BX792"/>
      <c r="BY792"/>
      <c r="BZ792"/>
      <c r="CA792"/>
      <c r="CB792"/>
      <c r="CC792"/>
      <c r="CD792"/>
      <c r="CE792"/>
      <c r="CF792"/>
      <c r="CG792"/>
      <c r="CH792"/>
      <c r="CI792"/>
      <c r="CJ792"/>
      <c r="CK792"/>
      <c r="CL792"/>
    </row>
    <row r="793" spans="1:90" ht="15" customHeight="1">
      <c r="A793" s="93"/>
      <c r="B793" s="24"/>
      <c r="C793" s="96" t="s">
        <v>76</v>
      </c>
      <c r="D793" s="212" t="str">
        <f t="shared" si="82"/>
        <v/>
      </c>
      <c r="E793" s="213"/>
      <c r="F793" s="213"/>
      <c r="G793" s="213"/>
      <c r="H793" s="213"/>
      <c r="I793" s="213"/>
      <c r="J793" s="213"/>
      <c r="K793" s="213"/>
      <c r="L793" s="213"/>
      <c r="M793" s="213"/>
      <c r="N793" s="213"/>
      <c r="O793" s="213"/>
      <c r="P793" s="214"/>
      <c r="Q793" s="218"/>
      <c r="R793" s="219"/>
      <c r="S793" s="137"/>
      <c r="T793" s="137"/>
      <c r="U793" s="137"/>
      <c r="V793" s="137"/>
      <c r="W793" s="137"/>
      <c r="X793" s="137"/>
      <c r="Y793" s="138"/>
      <c r="Z793" s="138"/>
      <c r="AA793" s="138"/>
      <c r="AB793" s="138"/>
      <c r="AC793" s="138"/>
      <c r="AD793" s="138"/>
      <c r="AG793">
        <f t="shared" si="83"/>
        <v>36</v>
      </c>
      <c r="AH793">
        <f t="shared" si="84"/>
        <v>0</v>
      </c>
      <c r="AI793"/>
      <c r="AJ793">
        <f t="shared" si="85"/>
        <v>0</v>
      </c>
      <c r="AK793">
        <f t="shared" si="86"/>
        <v>0</v>
      </c>
      <c r="AL793"/>
      <c r="AM793">
        <f t="shared" si="87"/>
        <v>0</v>
      </c>
      <c r="AN793">
        <f t="shared" si="88"/>
        <v>0</v>
      </c>
      <c r="AO793"/>
      <c r="AP793">
        <f t="shared" si="89"/>
        <v>0</v>
      </c>
      <c r="AQ793">
        <f t="shared" si="90"/>
        <v>0</v>
      </c>
      <c r="AR793">
        <f t="shared" si="91"/>
        <v>0</v>
      </c>
      <c r="AS793">
        <f t="shared" si="92"/>
        <v>0</v>
      </c>
      <c r="AT793">
        <f t="shared" si="93"/>
        <v>0</v>
      </c>
      <c r="AU793">
        <f t="shared" si="94"/>
        <v>0</v>
      </c>
      <c r="AV793"/>
      <c r="AW793">
        <f t="shared" si="100"/>
        <v>0</v>
      </c>
      <c r="AX793">
        <f t="shared" si="95"/>
        <v>1</v>
      </c>
      <c r="AY793">
        <f t="shared" si="96"/>
        <v>0</v>
      </c>
      <c r="AZ793"/>
      <c r="BA793">
        <f t="shared" si="97"/>
        <v>0</v>
      </c>
      <c r="BB793">
        <f t="shared" si="98"/>
        <v>0</v>
      </c>
      <c r="BC793"/>
      <c r="BD793">
        <f t="shared" si="99"/>
        <v>0</v>
      </c>
      <c r="BE793"/>
      <c r="BF793"/>
      <c r="BG793"/>
      <c r="BH793"/>
      <c r="BI793"/>
      <c r="BJ793"/>
      <c r="BK793"/>
      <c r="BL793"/>
      <c r="BM793"/>
      <c r="BN793"/>
      <c r="BO793"/>
      <c r="BP793"/>
      <c r="BQ793"/>
      <c r="BR793"/>
      <c r="BS793"/>
      <c r="BT793"/>
      <c r="BU793"/>
      <c r="BV793"/>
      <c r="BW793"/>
      <c r="BX793"/>
      <c r="BY793"/>
      <c r="BZ793"/>
      <c r="CA793"/>
      <c r="CB793"/>
      <c r="CC793"/>
      <c r="CD793"/>
      <c r="CE793"/>
      <c r="CF793"/>
      <c r="CG793"/>
      <c r="CH793"/>
      <c r="CI793"/>
      <c r="CJ793"/>
      <c r="CK793"/>
      <c r="CL793"/>
    </row>
    <row r="794" spans="1:90" ht="15" customHeight="1">
      <c r="A794" s="93"/>
      <c r="B794" s="24"/>
      <c r="C794" s="96" t="s">
        <v>77</v>
      </c>
      <c r="D794" s="212" t="str">
        <f t="shared" si="82"/>
        <v/>
      </c>
      <c r="E794" s="213"/>
      <c r="F794" s="213"/>
      <c r="G794" s="213"/>
      <c r="H794" s="213"/>
      <c r="I794" s="213"/>
      <c r="J794" s="213"/>
      <c r="K794" s="213"/>
      <c r="L794" s="213"/>
      <c r="M794" s="213"/>
      <c r="N794" s="213"/>
      <c r="O794" s="213"/>
      <c r="P794" s="214"/>
      <c r="Q794" s="218"/>
      <c r="R794" s="219"/>
      <c r="S794" s="137"/>
      <c r="T794" s="137"/>
      <c r="U794" s="137"/>
      <c r="V794" s="137"/>
      <c r="W794" s="137"/>
      <c r="X794" s="137"/>
      <c r="Y794" s="138"/>
      <c r="Z794" s="138"/>
      <c r="AA794" s="138"/>
      <c r="AB794" s="138"/>
      <c r="AC794" s="138"/>
      <c r="AD794" s="138"/>
      <c r="AG794">
        <f t="shared" si="83"/>
        <v>36</v>
      </c>
      <c r="AH794">
        <f t="shared" si="84"/>
        <v>0</v>
      </c>
      <c r="AI794"/>
      <c r="AJ794">
        <f t="shared" si="85"/>
        <v>0</v>
      </c>
      <c r="AK794">
        <f t="shared" si="86"/>
        <v>0</v>
      </c>
      <c r="AL794"/>
      <c r="AM794">
        <f t="shared" si="87"/>
        <v>0</v>
      </c>
      <c r="AN794">
        <f t="shared" si="88"/>
        <v>0</v>
      </c>
      <c r="AO794"/>
      <c r="AP794">
        <f t="shared" si="89"/>
        <v>0</v>
      </c>
      <c r="AQ794">
        <f t="shared" si="90"/>
        <v>0</v>
      </c>
      <c r="AR794">
        <f t="shared" si="91"/>
        <v>0</v>
      </c>
      <c r="AS794">
        <f t="shared" si="92"/>
        <v>0</v>
      </c>
      <c r="AT794">
        <f t="shared" si="93"/>
        <v>0</v>
      </c>
      <c r="AU794">
        <f t="shared" si="94"/>
        <v>0</v>
      </c>
      <c r="AV794"/>
      <c r="AW794">
        <f t="shared" si="100"/>
        <v>0</v>
      </c>
      <c r="AX794">
        <f t="shared" si="95"/>
        <v>1</v>
      </c>
      <c r="AY794">
        <f t="shared" si="96"/>
        <v>0</v>
      </c>
      <c r="AZ794"/>
      <c r="BA794">
        <f t="shared" si="97"/>
        <v>0</v>
      </c>
      <c r="BB794">
        <f t="shared" si="98"/>
        <v>0</v>
      </c>
      <c r="BC794"/>
      <c r="BD794">
        <f t="shared" si="99"/>
        <v>0</v>
      </c>
      <c r="BE794"/>
      <c r="BF794"/>
      <c r="BG794"/>
      <c r="BH794"/>
      <c r="BI794"/>
      <c r="BJ794"/>
      <c r="BK794"/>
      <c r="BL794"/>
      <c r="BM794"/>
      <c r="BN794"/>
      <c r="BO794"/>
      <c r="BP794"/>
      <c r="BQ794"/>
      <c r="BR794"/>
      <c r="BS794"/>
      <c r="BT794"/>
      <c r="BU794"/>
      <c r="BV794"/>
      <c r="BW794"/>
      <c r="BX794"/>
      <c r="BY794"/>
      <c r="BZ794"/>
      <c r="CA794"/>
      <c r="CB794"/>
      <c r="CC794"/>
      <c r="CD794"/>
      <c r="CE794"/>
      <c r="CF794"/>
      <c r="CG794"/>
      <c r="CH794"/>
      <c r="CI794"/>
      <c r="CJ794"/>
      <c r="CK794"/>
      <c r="CL794"/>
    </row>
    <row r="795" spans="1:90" ht="15" customHeight="1">
      <c r="A795" s="93"/>
      <c r="B795" s="24"/>
      <c r="C795" s="96" t="s">
        <v>78</v>
      </c>
      <c r="D795" s="212" t="str">
        <f t="shared" si="82"/>
        <v/>
      </c>
      <c r="E795" s="213"/>
      <c r="F795" s="213"/>
      <c r="G795" s="213"/>
      <c r="H795" s="213"/>
      <c r="I795" s="213"/>
      <c r="J795" s="213"/>
      <c r="K795" s="213"/>
      <c r="L795" s="213"/>
      <c r="M795" s="213"/>
      <c r="N795" s="213"/>
      <c r="O795" s="213"/>
      <c r="P795" s="214"/>
      <c r="Q795" s="218"/>
      <c r="R795" s="219"/>
      <c r="S795" s="137"/>
      <c r="T795" s="137"/>
      <c r="U795" s="137"/>
      <c r="V795" s="137"/>
      <c r="W795" s="137"/>
      <c r="X795" s="137"/>
      <c r="Y795" s="138"/>
      <c r="Z795" s="138"/>
      <c r="AA795" s="138"/>
      <c r="AB795" s="138"/>
      <c r="AC795" s="138"/>
      <c r="AD795" s="138"/>
      <c r="AG795">
        <f t="shared" si="83"/>
        <v>36</v>
      </c>
      <c r="AH795">
        <f t="shared" si="84"/>
        <v>0</v>
      </c>
      <c r="AI795"/>
      <c r="AJ795">
        <f t="shared" si="85"/>
        <v>0</v>
      </c>
      <c r="AK795">
        <f t="shared" si="86"/>
        <v>0</v>
      </c>
      <c r="AL795"/>
      <c r="AM795">
        <f t="shared" si="87"/>
        <v>0</v>
      </c>
      <c r="AN795">
        <f t="shared" si="88"/>
        <v>0</v>
      </c>
      <c r="AO795"/>
      <c r="AP795">
        <f t="shared" si="89"/>
        <v>0</v>
      </c>
      <c r="AQ795">
        <f t="shared" si="90"/>
        <v>0</v>
      </c>
      <c r="AR795">
        <f t="shared" si="91"/>
        <v>0</v>
      </c>
      <c r="AS795">
        <f t="shared" si="92"/>
        <v>0</v>
      </c>
      <c r="AT795">
        <f t="shared" si="93"/>
        <v>0</v>
      </c>
      <c r="AU795">
        <f t="shared" si="94"/>
        <v>0</v>
      </c>
      <c r="AV795"/>
      <c r="AW795">
        <f t="shared" si="100"/>
        <v>0</v>
      </c>
      <c r="AX795">
        <f t="shared" si="95"/>
        <v>1</v>
      </c>
      <c r="AY795">
        <f t="shared" si="96"/>
        <v>0</v>
      </c>
      <c r="AZ795"/>
      <c r="BA795">
        <f t="shared" si="97"/>
        <v>0</v>
      </c>
      <c r="BB795">
        <f t="shared" si="98"/>
        <v>0</v>
      </c>
      <c r="BC795"/>
      <c r="BD795">
        <f t="shared" si="99"/>
        <v>0</v>
      </c>
      <c r="BE795"/>
      <c r="BF795"/>
      <c r="BG795"/>
      <c r="BH795"/>
      <c r="BI795"/>
      <c r="BJ795"/>
      <c r="BK795"/>
      <c r="BL795"/>
      <c r="BM795"/>
      <c r="BN795"/>
      <c r="BO795"/>
      <c r="BP795"/>
      <c r="BQ795"/>
      <c r="BR795"/>
      <c r="BS795"/>
      <c r="BT795"/>
      <c r="BU795"/>
      <c r="BV795"/>
      <c r="BW795"/>
      <c r="BX795"/>
      <c r="BY795"/>
      <c r="BZ795"/>
      <c r="CA795"/>
      <c r="CB795"/>
      <c r="CC795"/>
      <c r="CD795"/>
      <c r="CE795"/>
      <c r="CF795"/>
      <c r="CG795"/>
      <c r="CH795"/>
      <c r="CI795"/>
      <c r="CJ795"/>
      <c r="CK795"/>
      <c r="CL795"/>
    </row>
    <row r="796" spans="1:90" ht="15" customHeight="1">
      <c r="A796" s="93"/>
      <c r="B796" s="24"/>
      <c r="C796" s="96" t="s">
        <v>79</v>
      </c>
      <c r="D796" s="212" t="str">
        <f t="shared" si="82"/>
        <v/>
      </c>
      <c r="E796" s="213"/>
      <c r="F796" s="213"/>
      <c r="G796" s="213"/>
      <c r="H796" s="213"/>
      <c r="I796" s="213"/>
      <c r="J796" s="213"/>
      <c r="K796" s="213"/>
      <c r="L796" s="213"/>
      <c r="M796" s="213"/>
      <c r="N796" s="213"/>
      <c r="O796" s="213"/>
      <c r="P796" s="214"/>
      <c r="Q796" s="218"/>
      <c r="R796" s="219"/>
      <c r="S796" s="137"/>
      <c r="T796" s="137"/>
      <c r="U796" s="137"/>
      <c r="V796" s="137"/>
      <c r="W796" s="137"/>
      <c r="X796" s="137"/>
      <c r="Y796" s="138"/>
      <c r="Z796" s="138"/>
      <c r="AA796" s="138"/>
      <c r="AB796" s="138"/>
      <c r="AC796" s="138"/>
      <c r="AD796" s="138"/>
      <c r="AG796">
        <f t="shared" si="83"/>
        <v>36</v>
      </c>
      <c r="AH796">
        <f t="shared" si="84"/>
        <v>0</v>
      </c>
      <c r="AI796"/>
      <c r="AJ796">
        <f t="shared" si="85"/>
        <v>0</v>
      </c>
      <c r="AK796">
        <f t="shared" si="86"/>
        <v>0</v>
      </c>
      <c r="AL796"/>
      <c r="AM796">
        <f t="shared" si="87"/>
        <v>0</v>
      </c>
      <c r="AN796">
        <f t="shared" si="88"/>
        <v>0</v>
      </c>
      <c r="AO796"/>
      <c r="AP796">
        <f t="shared" si="89"/>
        <v>0</v>
      </c>
      <c r="AQ796">
        <f t="shared" si="90"/>
        <v>0</v>
      </c>
      <c r="AR796">
        <f t="shared" si="91"/>
        <v>0</v>
      </c>
      <c r="AS796">
        <f t="shared" si="92"/>
        <v>0</v>
      </c>
      <c r="AT796">
        <f t="shared" si="93"/>
        <v>0</v>
      </c>
      <c r="AU796">
        <f t="shared" si="94"/>
        <v>0</v>
      </c>
      <c r="AV796"/>
      <c r="AW796">
        <f t="shared" si="100"/>
        <v>0</v>
      </c>
      <c r="AX796">
        <f t="shared" si="95"/>
        <v>1</v>
      </c>
      <c r="AY796">
        <f t="shared" si="96"/>
        <v>0</v>
      </c>
      <c r="AZ796"/>
      <c r="BA796">
        <f t="shared" si="97"/>
        <v>0</v>
      </c>
      <c r="BB796">
        <f t="shared" si="98"/>
        <v>0</v>
      </c>
      <c r="BC796"/>
      <c r="BD796">
        <f t="shared" si="99"/>
        <v>0</v>
      </c>
      <c r="BE796"/>
      <c r="BF796"/>
      <c r="BG796"/>
      <c r="BH796"/>
      <c r="BI796"/>
      <c r="BJ796"/>
      <c r="BK796"/>
      <c r="BL796"/>
      <c r="BM796"/>
      <c r="BN796"/>
      <c r="BO796"/>
      <c r="BP796"/>
      <c r="BQ796"/>
      <c r="BR796"/>
      <c r="BS796"/>
      <c r="BT796"/>
      <c r="BU796"/>
      <c r="BV796"/>
      <c r="BW796"/>
      <c r="BX796"/>
      <c r="BY796"/>
      <c r="BZ796"/>
      <c r="CA796"/>
      <c r="CB796"/>
      <c r="CC796"/>
      <c r="CD796"/>
      <c r="CE796"/>
      <c r="CF796"/>
      <c r="CG796"/>
      <c r="CH796"/>
      <c r="CI796"/>
      <c r="CJ796"/>
      <c r="CK796"/>
      <c r="CL796"/>
    </row>
    <row r="797" spans="1:90" ht="15" customHeight="1">
      <c r="A797" s="93"/>
      <c r="B797" s="24"/>
      <c r="C797" s="96" t="s">
        <v>80</v>
      </c>
      <c r="D797" s="212" t="str">
        <f t="shared" si="82"/>
        <v/>
      </c>
      <c r="E797" s="213"/>
      <c r="F797" s="213"/>
      <c r="G797" s="213"/>
      <c r="H797" s="213"/>
      <c r="I797" s="213"/>
      <c r="J797" s="213"/>
      <c r="K797" s="213"/>
      <c r="L797" s="213"/>
      <c r="M797" s="213"/>
      <c r="N797" s="213"/>
      <c r="O797" s="213"/>
      <c r="P797" s="214"/>
      <c r="Q797" s="218"/>
      <c r="R797" s="219"/>
      <c r="S797" s="137"/>
      <c r="T797" s="137"/>
      <c r="U797" s="137"/>
      <c r="V797" s="137"/>
      <c r="W797" s="137"/>
      <c r="X797" s="137"/>
      <c r="Y797" s="138"/>
      <c r="Z797" s="138"/>
      <c r="AA797" s="138"/>
      <c r="AB797" s="138"/>
      <c r="AC797" s="138"/>
      <c r="AD797" s="138"/>
      <c r="AG797">
        <f t="shared" si="83"/>
        <v>36</v>
      </c>
      <c r="AH797">
        <f t="shared" si="84"/>
        <v>0</v>
      </c>
      <c r="AI797"/>
      <c r="AJ797">
        <f t="shared" si="85"/>
        <v>0</v>
      </c>
      <c r="AK797">
        <f t="shared" si="86"/>
        <v>0</v>
      </c>
      <c r="AL797"/>
      <c r="AM797">
        <f t="shared" si="87"/>
        <v>0</v>
      </c>
      <c r="AN797">
        <f t="shared" si="88"/>
        <v>0</v>
      </c>
      <c r="AO797"/>
      <c r="AP797">
        <f t="shared" si="89"/>
        <v>0</v>
      </c>
      <c r="AQ797">
        <f t="shared" si="90"/>
        <v>0</v>
      </c>
      <c r="AR797">
        <f t="shared" si="91"/>
        <v>0</v>
      </c>
      <c r="AS797">
        <f t="shared" si="92"/>
        <v>0</v>
      </c>
      <c r="AT797">
        <f t="shared" si="93"/>
        <v>0</v>
      </c>
      <c r="AU797">
        <f t="shared" si="94"/>
        <v>0</v>
      </c>
      <c r="AV797"/>
      <c r="AW797">
        <f t="shared" si="100"/>
        <v>0</v>
      </c>
      <c r="AX797">
        <f t="shared" si="95"/>
        <v>1</v>
      </c>
      <c r="AY797">
        <f t="shared" si="96"/>
        <v>0</v>
      </c>
      <c r="AZ797"/>
      <c r="BA797">
        <f t="shared" si="97"/>
        <v>0</v>
      </c>
      <c r="BB797">
        <f t="shared" si="98"/>
        <v>0</v>
      </c>
      <c r="BC797"/>
      <c r="BD797">
        <f t="shared" si="99"/>
        <v>0</v>
      </c>
      <c r="BE797"/>
      <c r="BF797"/>
      <c r="BG797"/>
      <c r="BH797"/>
      <c r="BI797"/>
      <c r="BJ797"/>
      <c r="BK797"/>
      <c r="BL797"/>
      <c r="BM797"/>
      <c r="BN797"/>
      <c r="BO797"/>
      <c r="BP797"/>
      <c r="BQ797"/>
      <c r="BR797"/>
      <c r="BS797"/>
      <c r="BT797"/>
      <c r="BU797"/>
      <c r="BV797"/>
      <c r="BW797"/>
      <c r="BX797"/>
      <c r="BY797"/>
      <c r="BZ797"/>
      <c r="CA797"/>
      <c r="CB797"/>
      <c r="CC797"/>
      <c r="CD797"/>
      <c r="CE797"/>
      <c r="CF797"/>
      <c r="CG797"/>
      <c r="CH797"/>
      <c r="CI797"/>
      <c r="CJ797"/>
      <c r="CK797"/>
      <c r="CL797"/>
    </row>
    <row r="798" spans="1:90" ht="15" customHeight="1">
      <c r="A798" s="93"/>
      <c r="B798" s="24"/>
      <c r="C798" s="96" t="s">
        <v>81</v>
      </c>
      <c r="D798" s="212" t="str">
        <f t="shared" si="82"/>
        <v/>
      </c>
      <c r="E798" s="213"/>
      <c r="F798" s="213"/>
      <c r="G798" s="213"/>
      <c r="H798" s="213"/>
      <c r="I798" s="213"/>
      <c r="J798" s="213"/>
      <c r="K798" s="213"/>
      <c r="L798" s="213"/>
      <c r="M798" s="213"/>
      <c r="N798" s="213"/>
      <c r="O798" s="213"/>
      <c r="P798" s="214"/>
      <c r="Q798" s="218"/>
      <c r="R798" s="219"/>
      <c r="S798" s="137"/>
      <c r="T798" s="137"/>
      <c r="U798" s="137"/>
      <c r="V798" s="137"/>
      <c r="W798" s="137"/>
      <c r="X798" s="137"/>
      <c r="Y798" s="138"/>
      <c r="Z798" s="138"/>
      <c r="AA798" s="138"/>
      <c r="AB798" s="138"/>
      <c r="AC798" s="138"/>
      <c r="AD798" s="138"/>
      <c r="AG798">
        <f t="shared" si="83"/>
        <v>36</v>
      </c>
      <c r="AH798">
        <f t="shared" si="84"/>
        <v>0</v>
      </c>
      <c r="AI798"/>
      <c r="AJ798">
        <f t="shared" si="85"/>
        <v>0</v>
      </c>
      <c r="AK798">
        <f t="shared" si="86"/>
        <v>0</v>
      </c>
      <c r="AL798"/>
      <c r="AM798">
        <f t="shared" si="87"/>
        <v>0</v>
      </c>
      <c r="AN798">
        <f t="shared" si="88"/>
        <v>0</v>
      </c>
      <c r="AO798"/>
      <c r="AP798">
        <f t="shared" si="89"/>
        <v>0</v>
      </c>
      <c r="AQ798">
        <f t="shared" si="90"/>
        <v>0</v>
      </c>
      <c r="AR798">
        <f t="shared" si="91"/>
        <v>0</v>
      </c>
      <c r="AS798">
        <f t="shared" si="92"/>
        <v>0</v>
      </c>
      <c r="AT798">
        <f t="shared" si="93"/>
        <v>0</v>
      </c>
      <c r="AU798">
        <f t="shared" si="94"/>
        <v>0</v>
      </c>
      <c r="AV798"/>
      <c r="AW798">
        <f t="shared" si="100"/>
        <v>0</v>
      </c>
      <c r="AX798">
        <f t="shared" si="95"/>
        <v>1</v>
      </c>
      <c r="AY798">
        <f t="shared" si="96"/>
        <v>0</v>
      </c>
      <c r="AZ798"/>
      <c r="BA798">
        <f t="shared" si="97"/>
        <v>0</v>
      </c>
      <c r="BB798">
        <f t="shared" si="98"/>
        <v>0</v>
      </c>
      <c r="BC798"/>
      <c r="BD798">
        <f t="shared" si="99"/>
        <v>0</v>
      </c>
      <c r="BE798"/>
      <c r="BF798"/>
      <c r="BG798"/>
      <c r="BH798"/>
      <c r="BI798"/>
      <c r="BJ798"/>
      <c r="BK798"/>
      <c r="BL798"/>
      <c r="BM798"/>
      <c r="BN798"/>
      <c r="BO798"/>
      <c r="BP798"/>
      <c r="BQ798"/>
      <c r="BR798"/>
      <c r="BS798"/>
      <c r="BT798"/>
      <c r="BU798"/>
      <c r="BV798"/>
      <c r="BW798"/>
      <c r="BX798"/>
      <c r="BY798"/>
      <c r="BZ798"/>
      <c r="CA798"/>
      <c r="CB798"/>
      <c r="CC798"/>
      <c r="CD798"/>
      <c r="CE798"/>
      <c r="CF798"/>
      <c r="CG798"/>
      <c r="CH798"/>
      <c r="CI798"/>
      <c r="CJ798"/>
      <c r="CK798"/>
      <c r="CL798"/>
    </row>
    <row r="799" spans="1:90" ht="15" customHeight="1">
      <c r="A799" s="93"/>
      <c r="B799" s="24"/>
      <c r="C799" s="96" t="s">
        <v>82</v>
      </c>
      <c r="D799" s="212" t="str">
        <f t="shared" si="82"/>
        <v/>
      </c>
      <c r="E799" s="213"/>
      <c r="F799" s="213"/>
      <c r="G799" s="213"/>
      <c r="H799" s="213"/>
      <c r="I799" s="213"/>
      <c r="J799" s="213"/>
      <c r="K799" s="213"/>
      <c r="L799" s="213"/>
      <c r="M799" s="213"/>
      <c r="N799" s="213"/>
      <c r="O799" s="213"/>
      <c r="P799" s="214"/>
      <c r="Q799" s="218"/>
      <c r="R799" s="219"/>
      <c r="S799" s="137"/>
      <c r="T799" s="137"/>
      <c r="U799" s="137"/>
      <c r="V799" s="137"/>
      <c r="W799" s="137"/>
      <c r="X799" s="137"/>
      <c r="Y799" s="138"/>
      <c r="Z799" s="138"/>
      <c r="AA799" s="138"/>
      <c r="AB799" s="138"/>
      <c r="AC799" s="138"/>
      <c r="AD799" s="138"/>
      <c r="AG799">
        <f t="shared" si="83"/>
        <v>36</v>
      </c>
      <c r="AH799">
        <f t="shared" si="84"/>
        <v>0</v>
      </c>
      <c r="AI799"/>
      <c r="AJ799">
        <f t="shared" si="85"/>
        <v>0</v>
      </c>
      <c r="AK799">
        <f t="shared" si="86"/>
        <v>0</v>
      </c>
      <c r="AL799"/>
      <c r="AM799">
        <f t="shared" si="87"/>
        <v>0</v>
      </c>
      <c r="AN799">
        <f t="shared" si="88"/>
        <v>0</v>
      </c>
      <c r="AO799"/>
      <c r="AP799">
        <f t="shared" si="89"/>
        <v>0</v>
      </c>
      <c r="AQ799">
        <f t="shared" si="90"/>
        <v>0</v>
      </c>
      <c r="AR799">
        <f t="shared" si="91"/>
        <v>0</v>
      </c>
      <c r="AS799">
        <f t="shared" si="92"/>
        <v>0</v>
      </c>
      <c r="AT799">
        <f t="shared" si="93"/>
        <v>0</v>
      </c>
      <c r="AU799">
        <f t="shared" si="94"/>
        <v>0</v>
      </c>
      <c r="AV799"/>
      <c r="AW799">
        <f t="shared" si="100"/>
        <v>0</v>
      </c>
      <c r="AX799">
        <f t="shared" si="95"/>
        <v>1</v>
      </c>
      <c r="AY799">
        <f t="shared" si="96"/>
        <v>0</v>
      </c>
      <c r="AZ799"/>
      <c r="BA799">
        <f t="shared" si="97"/>
        <v>0</v>
      </c>
      <c r="BB799">
        <f t="shared" si="98"/>
        <v>0</v>
      </c>
      <c r="BC799"/>
      <c r="BD799">
        <f t="shared" si="99"/>
        <v>0</v>
      </c>
      <c r="BE799"/>
      <c r="BF799"/>
      <c r="BG799"/>
      <c r="BH799"/>
      <c r="BI799"/>
      <c r="BJ799"/>
      <c r="BK799"/>
      <c r="BL799"/>
      <c r="BM799"/>
      <c r="BN799"/>
      <c r="BO799"/>
      <c r="BP799"/>
      <c r="BQ799"/>
      <c r="BR799"/>
      <c r="BS799"/>
      <c r="BT799"/>
      <c r="BU799"/>
      <c r="BV799"/>
      <c r="BW799"/>
      <c r="BX799"/>
      <c r="BY799"/>
      <c r="BZ799"/>
      <c r="CA799"/>
      <c r="CB799"/>
      <c r="CC799"/>
      <c r="CD799"/>
      <c r="CE799"/>
      <c r="CF799"/>
      <c r="CG799"/>
      <c r="CH799"/>
      <c r="CI799"/>
      <c r="CJ799"/>
      <c r="CK799"/>
      <c r="CL799"/>
    </row>
    <row r="800" spans="1:90" ht="15" customHeight="1">
      <c r="A800" s="93"/>
      <c r="B800" s="24"/>
      <c r="C800" s="96" t="s">
        <v>83</v>
      </c>
      <c r="D800" s="212" t="str">
        <f t="shared" si="82"/>
        <v/>
      </c>
      <c r="E800" s="213"/>
      <c r="F800" s="213"/>
      <c r="G800" s="213"/>
      <c r="H800" s="213"/>
      <c r="I800" s="213"/>
      <c r="J800" s="213"/>
      <c r="K800" s="213"/>
      <c r="L800" s="213"/>
      <c r="M800" s="213"/>
      <c r="N800" s="213"/>
      <c r="O800" s="213"/>
      <c r="P800" s="214"/>
      <c r="Q800" s="218"/>
      <c r="R800" s="219"/>
      <c r="S800" s="137"/>
      <c r="T800" s="137"/>
      <c r="U800" s="137"/>
      <c r="V800" s="137"/>
      <c r="W800" s="137"/>
      <c r="X800" s="137"/>
      <c r="Y800" s="138"/>
      <c r="Z800" s="138"/>
      <c r="AA800" s="138"/>
      <c r="AB800" s="138"/>
      <c r="AC800" s="138"/>
      <c r="AD800" s="138"/>
      <c r="AG800">
        <f t="shared" si="83"/>
        <v>36</v>
      </c>
      <c r="AH800">
        <f t="shared" si="84"/>
        <v>0</v>
      </c>
      <c r="AI800"/>
      <c r="AJ800">
        <f t="shared" si="85"/>
        <v>0</v>
      </c>
      <c r="AK800">
        <f t="shared" si="86"/>
        <v>0</v>
      </c>
      <c r="AL800"/>
      <c r="AM800">
        <f t="shared" si="87"/>
        <v>0</v>
      </c>
      <c r="AN800">
        <f t="shared" si="88"/>
        <v>0</v>
      </c>
      <c r="AO800"/>
      <c r="AP800">
        <f t="shared" si="89"/>
        <v>0</v>
      </c>
      <c r="AQ800">
        <f t="shared" si="90"/>
        <v>0</v>
      </c>
      <c r="AR800">
        <f t="shared" si="91"/>
        <v>0</v>
      </c>
      <c r="AS800">
        <f t="shared" si="92"/>
        <v>0</v>
      </c>
      <c r="AT800">
        <f t="shared" si="93"/>
        <v>0</v>
      </c>
      <c r="AU800">
        <f t="shared" si="94"/>
        <v>0</v>
      </c>
      <c r="AV800"/>
      <c r="AW800">
        <f t="shared" si="100"/>
        <v>0</v>
      </c>
      <c r="AX800">
        <f t="shared" si="95"/>
        <v>1</v>
      </c>
      <c r="AY800">
        <f t="shared" si="96"/>
        <v>0</v>
      </c>
      <c r="AZ800"/>
      <c r="BA800">
        <f t="shared" si="97"/>
        <v>0</v>
      </c>
      <c r="BB800">
        <f t="shared" si="98"/>
        <v>0</v>
      </c>
      <c r="BC800"/>
      <c r="BD800">
        <f t="shared" si="99"/>
        <v>0</v>
      </c>
      <c r="BE800"/>
      <c r="BF800"/>
      <c r="BG800"/>
      <c r="BH800"/>
      <c r="BI800"/>
      <c r="BJ800"/>
      <c r="BK800"/>
      <c r="BL800"/>
      <c r="BM800"/>
      <c r="BN800"/>
      <c r="BO800"/>
      <c r="BP800"/>
      <c r="BQ800"/>
      <c r="BR800"/>
      <c r="BS800"/>
      <c r="BT800"/>
      <c r="BU800"/>
      <c r="BV800"/>
      <c r="BW800"/>
      <c r="BX800"/>
      <c r="BY800"/>
      <c r="BZ800"/>
      <c r="CA800"/>
      <c r="CB800"/>
      <c r="CC800"/>
      <c r="CD800"/>
      <c r="CE800"/>
      <c r="CF800"/>
      <c r="CG800"/>
      <c r="CH800"/>
      <c r="CI800"/>
      <c r="CJ800"/>
      <c r="CK800"/>
      <c r="CL800"/>
    </row>
    <row r="801" spans="1:90" ht="15" customHeight="1">
      <c r="A801" s="93"/>
      <c r="B801" s="24"/>
      <c r="C801" s="96" t="s">
        <v>84</v>
      </c>
      <c r="D801" s="212" t="str">
        <f t="shared" si="82"/>
        <v/>
      </c>
      <c r="E801" s="213"/>
      <c r="F801" s="213"/>
      <c r="G801" s="213"/>
      <c r="H801" s="213"/>
      <c r="I801" s="213"/>
      <c r="J801" s="213"/>
      <c r="K801" s="213"/>
      <c r="L801" s="213"/>
      <c r="M801" s="213"/>
      <c r="N801" s="213"/>
      <c r="O801" s="213"/>
      <c r="P801" s="214"/>
      <c r="Q801" s="218"/>
      <c r="R801" s="219"/>
      <c r="S801" s="137"/>
      <c r="T801" s="137"/>
      <c r="U801" s="137"/>
      <c r="V801" s="137"/>
      <c r="W801" s="137"/>
      <c r="X801" s="137"/>
      <c r="Y801" s="138"/>
      <c r="Z801" s="138"/>
      <c r="AA801" s="138"/>
      <c r="AB801" s="138"/>
      <c r="AC801" s="138"/>
      <c r="AD801" s="138"/>
      <c r="AG801">
        <f t="shared" si="83"/>
        <v>36</v>
      </c>
      <c r="AH801">
        <f t="shared" si="84"/>
        <v>0</v>
      </c>
      <c r="AI801"/>
      <c r="AJ801">
        <f t="shared" si="85"/>
        <v>0</v>
      </c>
      <c r="AK801">
        <f t="shared" si="86"/>
        <v>0</v>
      </c>
      <c r="AL801"/>
      <c r="AM801">
        <f t="shared" si="87"/>
        <v>0</v>
      </c>
      <c r="AN801">
        <f t="shared" si="88"/>
        <v>0</v>
      </c>
      <c r="AO801"/>
      <c r="AP801">
        <f t="shared" si="89"/>
        <v>0</v>
      </c>
      <c r="AQ801">
        <f t="shared" si="90"/>
        <v>0</v>
      </c>
      <c r="AR801">
        <f t="shared" si="91"/>
        <v>0</v>
      </c>
      <c r="AS801">
        <f t="shared" si="92"/>
        <v>0</v>
      </c>
      <c r="AT801">
        <f t="shared" si="93"/>
        <v>0</v>
      </c>
      <c r="AU801">
        <f t="shared" si="94"/>
        <v>0</v>
      </c>
      <c r="AV801"/>
      <c r="AW801">
        <f t="shared" si="100"/>
        <v>0</v>
      </c>
      <c r="AX801">
        <f t="shared" si="95"/>
        <v>1</v>
      </c>
      <c r="AY801">
        <f t="shared" si="96"/>
        <v>0</v>
      </c>
      <c r="AZ801"/>
      <c r="BA801">
        <f t="shared" si="97"/>
        <v>0</v>
      </c>
      <c r="BB801">
        <f t="shared" si="98"/>
        <v>0</v>
      </c>
      <c r="BC801"/>
      <c r="BD801">
        <f t="shared" si="99"/>
        <v>0</v>
      </c>
      <c r="BE801"/>
      <c r="BF801"/>
      <c r="BG801"/>
      <c r="BH801"/>
      <c r="BI801"/>
      <c r="BJ801"/>
      <c r="BK801"/>
      <c r="BL801"/>
      <c r="BM801"/>
      <c r="BN801"/>
      <c r="BO801"/>
      <c r="BP801"/>
      <c r="BQ801"/>
      <c r="BR801"/>
      <c r="BS801"/>
      <c r="BT801"/>
      <c r="BU801"/>
      <c r="BV801"/>
      <c r="BW801"/>
      <c r="BX801"/>
      <c r="BY801"/>
      <c r="BZ801"/>
      <c r="CA801"/>
      <c r="CB801"/>
      <c r="CC801"/>
      <c r="CD801"/>
      <c r="CE801"/>
      <c r="CF801"/>
      <c r="CG801"/>
      <c r="CH801"/>
      <c r="CI801"/>
      <c r="CJ801"/>
      <c r="CK801"/>
      <c r="CL801"/>
    </row>
    <row r="802" spans="1:90" ht="15" customHeight="1">
      <c r="A802" s="93"/>
      <c r="B802" s="24"/>
      <c r="C802" s="96" t="s">
        <v>85</v>
      </c>
      <c r="D802" s="212" t="str">
        <f t="shared" si="82"/>
        <v/>
      </c>
      <c r="E802" s="213"/>
      <c r="F802" s="213"/>
      <c r="G802" s="213"/>
      <c r="H802" s="213"/>
      <c r="I802" s="213"/>
      <c r="J802" s="213"/>
      <c r="K802" s="213"/>
      <c r="L802" s="213"/>
      <c r="M802" s="213"/>
      <c r="N802" s="213"/>
      <c r="O802" s="213"/>
      <c r="P802" s="214"/>
      <c r="Q802" s="218"/>
      <c r="R802" s="219"/>
      <c r="S802" s="137"/>
      <c r="T802" s="137"/>
      <c r="U802" s="137"/>
      <c r="V802" s="137"/>
      <c r="W802" s="137"/>
      <c r="X802" s="137"/>
      <c r="Y802" s="138"/>
      <c r="Z802" s="138"/>
      <c r="AA802" s="138"/>
      <c r="AB802" s="138"/>
      <c r="AC802" s="138"/>
      <c r="AD802" s="138"/>
      <c r="AG802">
        <f t="shared" si="83"/>
        <v>36</v>
      </c>
      <c r="AH802">
        <f t="shared" si="84"/>
        <v>0</v>
      </c>
      <c r="AI802"/>
      <c r="AJ802">
        <f t="shared" si="85"/>
        <v>0</v>
      </c>
      <c r="AK802">
        <f t="shared" si="86"/>
        <v>0</v>
      </c>
      <c r="AL802"/>
      <c r="AM802">
        <f t="shared" si="87"/>
        <v>0</v>
      </c>
      <c r="AN802">
        <f t="shared" si="88"/>
        <v>0</v>
      </c>
      <c r="AO802"/>
      <c r="AP802">
        <f t="shared" si="89"/>
        <v>0</v>
      </c>
      <c r="AQ802">
        <f t="shared" si="90"/>
        <v>0</v>
      </c>
      <c r="AR802">
        <f t="shared" si="91"/>
        <v>0</v>
      </c>
      <c r="AS802">
        <f t="shared" si="92"/>
        <v>0</v>
      </c>
      <c r="AT802">
        <f t="shared" si="93"/>
        <v>0</v>
      </c>
      <c r="AU802">
        <f t="shared" si="94"/>
        <v>0</v>
      </c>
      <c r="AV802"/>
      <c r="AW802">
        <f t="shared" si="100"/>
        <v>0</v>
      </c>
      <c r="AX802">
        <f t="shared" si="95"/>
        <v>1</v>
      </c>
      <c r="AY802">
        <f t="shared" si="96"/>
        <v>0</v>
      </c>
      <c r="AZ802"/>
      <c r="BA802">
        <f t="shared" si="97"/>
        <v>0</v>
      </c>
      <c r="BB802">
        <f t="shared" si="98"/>
        <v>0</v>
      </c>
      <c r="BC802"/>
      <c r="BD802">
        <f t="shared" si="99"/>
        <v>0</v>
      </c>
      <c r="BE802"/>
      <c r="BF802"/>
      <c r="BG802"/>
      <c r="BH802"/>
      <c r="BI802"/>
      <c r="BJ802"/>
      <c r="BK802"/>
      <c r="BL802"/>
      <c r="BM802"/>
      <c r="BN802"/>
      <c r="BO802"/>
      <c r="BP802"/>
      <c r="BQ802"/>
      <c r="BR802"/>
      <c r="BS802"/>
      <c r="BT802"/>
      <c r="BU802"/>
      <c r="BV802"/>
      <c r="BW802"/>
      <c r="BX802"/>
      <c r="BY802"/>
      <c r="BZ802"/>
      <c r="CA802"/>
      <c r="CB802"/>
      <c r="CC802"/>
      <c r="CD802"/>
      <c r="CE802"/>
      <c r="CF802"/>
      <c r="CG802"/>
      <c r="CH802"/>
      <c r="CI802"/>
      <c r="CJ802"/>
      <c r="CK802"/>
      <c r="CL802"/>
    </row>
    <row r="803" spans="1:90" ht="15" customHeight="1">
      <c r="A803" s="93"/>
      <c r="B803" s="24"/>
      <c r="C803" s="96" t="s">
        <v>86</v>
      </c>
      <c r="D803" s="212" t="str">
        <f t="shared" si="82"/>
        <v/>
      </c>
      <c r="E803" s="213"/>
      <c r="F803" s="213"/>
      <c r="G803" s="213"/>
      <c r="H803" s="213"/>
      <c r="I803" s="213"/>
      <c r="J803" s="213"/>
      <c r="K803" s="213"/>
      <c r="L803" s="213"/>
      <c r="M803" s="213"/>
      <c r="N803" s="213"/>
      <c r="O803" s="213"/>
      <c r="P803" s="214"/>
      <c r="Q803" s="218"/>
      <c r="R803" s="219"/>
      <c r="S803" s="137"/>
      <c r="T803" s="137"/>
      <c r="U803" s="137"/>
      <c r="V803" s="137"/>
      <c r="W803" s="137"/>
      <c r="X803" s="137"/>
      <c r="Y803" s="138"/>
      <c r="Z803" s="138"/>
      <c r="AA803" s="138"/>
      <c r="AB803" s="138"/>
      <c r="AC803" s="138"/>
      <c r="AD803" s="138"/>
      <c r="AG803">
        <f t="shared" si="83"/>
        <v>36</v>
      </c>
      <c r="AH803">
        <f t="shared" si="84"/>
        <v>0</v>
      </c>
      <c r="AI803"/>
      <c r="AJ803">
        <f t="shared" si="85"/>
        <v>0</v>
      </c>
      <c r="AK803">
        <f t="shared" si="86"/>
        <v>0</v>
      </c>
      <c r="AL803"/>
      <c r="AM803">
        <f t="shared" si="87"/>
        <v>0</v>
      </c>
      <c r="AN803">
        <f t="shared" si="88"/>
        <v>0</v>
      </c>
      <c r="AO803"/>
      <c r="AP803">
        <f t="shared" si="89"/>
        <v>0</v>
      </c>
      <c r="AQ803">
        <f t="shared" si="90"/>
        <v>0</v>
      </c>
      <c r="AR803">
        <f t="shared" si="91"/>
        <v>0</v>
      </c>
      <c r="AS803">
        <f t="shared" si="92"/>
        <v>0</v>
      </c>
      <c r="AT803">
        <f t="shared" si="93"/>
        <v>0</v>
      </c>
      <c r="AU803">
        <f t="shared" si="94"/>
        <v>0</v>
      </c>
      <c r="AV803"/>
      <c r="AW803">
        <f t="shared" si="100"/>
        <v>0</v>
      </c>
      <c r="AX803">
        <f t="shared" si="95"/>
        <v>1</v>
      </c>
      <c r="AY803">
        <f t="shared" si="96"/>
        <v>0</v>
      </c>
      <c r="AZ803"/>
      <c r="BA803">
        <f t="shared" si="97"/>
        <v>0</v>
      </c>
      <c r="BB803">
        <f t="shared" si="98"/>
        <v>0</v>
      </c>
      <c r="BC803"/>
      <c r="BD803">
        <f t="shared" si="99"/>
        <v>0</v>
      </c>
      <c r="BE803"/>
      <c r="BF803"/>
      <c r="BG803"/>
      <c r="BH803"/>
      <c r="BI803"/>
      <c r="BJ803"/>
      <c r="BK803"/>
      <c r="BL803"/>
      <c r="BM803"/>
      <c r="BN803"/>
      <c r="BO803"/>
      <c r="BP803"/>
      <c r="BQ803"/>
      <c r="BR803"/>
      <c r="BS803"/>
      <c r="BT803"/>
      <c r="BU803"/>
      <c r="BV803"/>
      <c r="BW803"/>
      <c r="BX803"/>
      <c r="BY803"/>
      <c r="BZ803"/>
      <c r="CA803"/>
      <c r="CB803"/>
      <c r="CC803"/>
      <c r="CD803"/>
      <c r="CE803"/>
      <c r="CF803"/>
      <c r="CG803"/>
      <c r="CH803"/>
      <c r="CI803"/>
      <c r="CJ803"/>
      <c r="CK803"/>
      <c r="CL803"/>
    </row>
    <row r="804" spans="1:90" ht="15" customHeight="1">
      <c r="A804" s="93"/>
      <c r="B804" s="24"/>
      <c r="C804" s="96" t="s">
        <v>87</v>
      </c>
      <c r="D804" s="212" t="str">
        <f t="shared" si="82"/>
        <v/>
      </c>
      <c r="E804" s="213"/>
      <c r="F804" s="213"/>
      <c r="G804" s="213"/>
      <c r="H804" s="213"/>
      <c r="I804" s="213"/>
      <c r="J804" s="213"/>
      <c r="K804" s="213"/>
      <c r="L804" s="213"/>
      <c r="M804" s="213"/>
      <c r="N804" s="213"/>
      <c r="O804" s="213"/>
      <c r="P804" s="214"/>
      <c r="Q804" s="218"/>
      <c r="R804" s="219"/>
      <c r="S804" s="137"/>
      <c r="T804" s="137"/>
      <c r="U804" s="137"/>
      <c r="V804" s="137"/>
      <c r="W804" s="137"/>
      <c r="X804" s="137"/>
      <c r="Y804" s="138"/>
      <c r="Z804" s="138"/>
      <c r="AA804" s="138"/>
      <c r="AB804" s="138"/>
      <c r="AC804" s="138"/>
      <c r="AD804" s="138"/>
      <c r="AG804">
        <f t="shared" si="83"/>
        <v>36</v>
      </c>
      <c r="AH804">
        <f t="shared" si="84"/>
        <v>0</v>
      </c>
      <c r="AI804"/>
      <c r="AJ804">
        <f t="shared" si="85"/>
        <v>0</v>
      </c>
      <c r="AK804">
        <f t="shared" si="86"/>
        <v>0</v>
      </c>
      <c r="AL804"/>
      <c r="AM804">
        <f t="shared" si="87"/>
        <v>0</v>
      </c>
      <c r="AN804">
        <f t="shared" si="88"/>
        <v>0</v>
      </c>
      <c r="AO804"/>
      <c r="AP804">
        <f t="shared" si="89"/>
        <v>0</v>
      </c>
      <c r="AQ804">
        <f t="shared" si="90"/>
        <v>0</v>
      </c>
      <c r="AR804">
        <f t="shared" si="91"/>
        <v>0</v>
      </c>
      <c r="AS804">
        <f t="shared" si="92"/>
        <v>0</v>
      </c>
      <c r="AT804">
        <f t="shared" si="93"/>
        <v>0</v>
      </c>
      <c r="AU804">
        <f t="shared" si="94"/>
        <v>0</v>
      </c>
      <c r="AV804"/>
      <c r="AW804">
        <f t="shared" si="100"/>
        <v>0</v>
      </c>
      <c r="AX804">
        <f t="shared" si="95"/>
        <v>1</v>
      </c>
      <c r="AY804">
        <f t="shared" si="96"/>
        <v>0</v>
      </c>
      <c r="AZ804"/>
      <c r="BA804">
        <f t="shared" si="97"/>
        <v>0</v>
      </c>
      <c r="BB804">
        <f t="shared" si="98"/>
        <v>0</v>
      </c>
      <c r="BC804"/>
      <c r="BD804">
        <f t="shared" si="99"/>
        <v>0</v>
      </c>
      <c r="BE804"/>
      <c r="BF804"/>
      <c r="BG804"/>
      <c r="BH804"/>
      <c r="BI804"/>
      <c r="BJ804"/>
      <c r="BK804"/>
      <c r="BL804"/>
      <c r="BM804"/>
      <c r="BN804"/>
      <c r="BO804"/>
      <c r="BP804"/>
      <c r="BQ804"/>
      <c r="BR804"/>
      <c r="BS804"/>
      <c r="BT804"/>
      <c r="BU804"/>
      <c r="BV804"/>
      <c r="BW804"/>
      <c r="BX804"/>
      <c r="BY804"/>
      <c r="BZ804"/>
      <c r="CA804"/>
      <c r="CB804"/>
      <c r="CC804"/>
      <c r="CD804"/>
      <c r="CE804"/>
      <c r="CF804"/>
      <c r="CG804"/>
      <c r="CH804"/>
      <c r="CI804"/>
      <c r="CJ804"/>
      <c r="CK804"/>
      <c r="CL804"/>
    </row>
    <row r="805" spans="1:90" ht="15" customHeight="1">
      <c r="A805" s="93"/>
      <c r="B805" s="24"/>
      <c r="C805" s="96" t="s">
        <v>88</v>
      </c>
      <c r="D805" s="212" t="str">
        <f t="shared" si="82"/>
        <v/>
      </c>
      <c r="E805" s="213"/>
      <c r="F805" s="213"/>
      <c r="G805" s="213"/>
      <c r="H805" s="213"/>
      <c r="I805" s="213"/>
      <c r="J805" s="213"/>
      <c r="K805" s="213"/>
      <c r="L805" s="213"/>
      <c r="M805" s="213"/>
      <c r="N805" s="213"/>
      <c r="O805" s="213"/>
      <c r="P805" s="214"/>
      <c r="Q805" s="218"/>
      <c r="R805" s="219"/>
      <c r="S805" s="137"/>
      <c r="T805" s="137"/>
      <c r="U805" s="137"/>
      <c r="V805" s="137"/>
      <c r="W805" s="137"/>
      <c r="X805" s="137"/>
      <c r="Y805" s="138"/>
      <c r="Z805" s="138"/>
      <c r="AA805" s="138"/>
      <c r="AB805" s="138"/>
      <c r="AC805" s="138"/>
      <c r="AD805" s="138"/>
      <c r="AG805">
        <f t="shared" si="83"/>
        <v>36</v>
      </c>
      <c r="AH805">
        <f t="shared" si="84"/>
        <v>0</v>
      </c>
      <c r="AI805"/>
      <c r="AJ805">
        <f t="shared" si="85"/>
        <v>0</v>
      </c>
      <c r="AK805">
        <f t="shared" si="86"/>
        <v>0</v>
      </c>
      <c r="AL805"/>
      <c r="AM805">
        <f t="shared" si="87"/>
        <v>0</v>
      </c>
      <c r="AN805">
        <f t="shared" si="88"/>
        <v>0</v>
      </c>
      <c r="AO805"/>
      <c r="AP805">
        <f t="shared" si="89"/>
        <v>0</v>
      </c>
      <c r="AQ805">
        <f t="shared" si="90"/>
        <v>0</v>
      </c>
      <c r="AR805">
        <f t="shared" si="91"/>
        <v>0</v>
      </c>
      <c r="AS805">
        <f t="shared" si="92"/>
        <v>0</v>
      </c>
      <c r="AT805">
        <f t="shared" si="93"/>
        <v>0</v>
      </c>
      <c r="AU805">
        <f t="shared" si="94"/>
        <v>0</v>
      </c>
      <c r="AV805"/>
      <c r="AW805">
        <f t="shared" si="100"/>
        <v>0</v>
      </c>
      <c r="AX805">
        <f t="shared" si="95"/>
        <v>1</v>
      </c>
      <c r="AY805">
        <f t="shared" si="96"/>
        <v>0</v>
      </c>
      <c r="AZ805"/>
      <c r="BA805">
        <f t="shared" si="97"/>
        <v>0</v>
      </c>
      <c r="BB805">
        <f t="shared" si="98"/>
        <v>0</v>
      </c>
      <c r="BC805"/>
      <c r="BD805">
        <f t="shared" si="99"/>
        <v>0</v>
      </c>
      <c r="BE805"/>
      <c r="BF805"/>
      <c r="BG805"/>
      <c r="BH805"/>
      <c r="BI805"/>
      <c r="BJ805"/>
      <c r="BK805"/>
      <c r="BL805"/>
      <c r="BM805"/>
      <c r="BN805"/>
      <c r="BO805"/>
      <c r="BP805"/>
      <c r="BQ805"/>
      <c r="BR805"/>
      <c r="BS805"/>
      <c r="BT805"/>
      <c r="BU805"/>
      <c r="BV805"/>
      <c r="BW805"/>
      <c r="BX805"/>
      <c r="BY805"/>
      <c r="BZ805"/>
      <c r="CA805"/>
      <c r="CB805"/>
      <c r="CC805"/>
      <c r="CD805"/>
      <c r="CE805"/>
      <c r="CF805"/>
      <c r="CG805"/>
      <c r="CH805"/>
      <c r="CI805"/>
      <c r="CJ805"/>
      <c r="CK805"/>
      <c r="CL805"/>
    </row>
    <row r="806" spans="1:90" ht="15" customHeight="1">
      <c r="A806" s="93"/>
      <c r="B806" s="24"/>
      <c r="C806" s="96" t="s">
        <v>89</v>
      </c>
      <c r="D806" s="212" t="str">
        <f t="shared" si="82"/>
        <v/>
      </c>
      <c r="E806" s="213"/>
      <c r="F806" s="213"/>
      <c r="G806" s="213"/>
      <c r="H806" s="213"/>
      <c r="I806" s="213"/>
      <c r="J806" s="213"/>
      <c r="K806" s="213"/>
      <c r="L806" s="213"/>
      <c r="M806" s="213"/>
      <c r="N806" s="213"/>
      <c r="O806" s="213"/>
      <c r="P806" s="214"/>
      <c r="Q806" s="218"/>
      <c r="R806" s="219"/>
      <c r="S806" s="137"/>
      <c r="T806" s="137"/>
      <c r="U806" s="137"/>
      <c r="V806" s="137"/>
      <c r="W806" s="137"/>
      <c r="X806" s="137"/>
      <c r="Y806" s="138"/>
      <c r="Z806" s="138"/>
      <c r="AA806" s="138"/>
      <c r="AB806" s="138"/>
      <c r="AC806" s="138"/>
      <c r="AD806" s="138"/>
      <c r="AG806">
        <f t="shared" si="83"/>
        <v>36</v>
      </c>
      <c r="AH806">
        <f t="shared" si="84"/>
        <v>0</v>
      </c>
      <c r="AI806"/>
      <c r="AJ806">
        <f t="shared" si="85"/>
        <v>0</v>
      </c>
      <c r="AK806">
        <f t="shared" si="86"/>
        <v>0</v>
      </c>
      <c r="AL806"/>
      <c r="AM806">
        <f t="shared" si="87"/>
        <v>0</v>
      </c>
      <c r="AN806">
        <f t="shared" si="88"/>
        <v>0</v>
      </c>
      <c r="AO806"/>
      <c r="AP806">
        <f t="shared" si="89"/>
        <v>0</v>
      </c>
      <c r="AQ806">
        <f t="shared" si="90"/>
        <v>0</v>
      </c>
      <c r="AR806">
        <f t="shared" si="91"/>
        <v>0</v>
      </c>
      <c r="AS806">
        <f t="shared" si="92"/>
        <v>0</v>
      </c>
      <c r="AT806">
        <f t="shared" si="93"/>
        <v>0</v>
      </c>
      <c r="AU806">
        <f t="shared" si="94"/>
        <v>0</v>
      </c>
      <c r="AV806"/>
      <c r="AW806">
        <f t="shared" si="100"/>
        <v>0</v>
      </c>
      <c r="AX806">
        <f t="shared" si="95"/>
        <v>1</v>
      </c>
      <c r="AY806">
        <f t="shared" si="96"/>
        <v>0</v>
      </c>
      <c r="AZ806"/>
      <c r="BA806">
        <f t="shared" si="97"/>
        <v>0</v>
      </c>
      <c r="BB806">
        <f t="shared" si="98"/>
        <v>0</v>
      </c>
      <c r="BC806"/>
      <c r="BD806">
        <f t="shared" si="99"/>
        <v>0</v>
      </c>
      <c r="BE806"/>
      <c r="BF806"/>
      <c r="BG806"/>
      <c r="BH806"/>
      <c r="BI806"/>
      <c r="BJ806"/>
      <c r="BK806"/>
      <c r="BL806"/>
      <c r="BM806"/>
      <c r="BN806"/>
      <c r="BO806"/>
      <c r="BP806"/>
      <c r="BQ806"/>
      <c r="BR806"/>
      <c r="BS806"/>
      <c r="BT806"/>
      <c r="BU806"/>
      <c r="BV806"/>
      <c r="BW806"/>
      <c r="BX806"/>
      <c r="BY806"/>
      <c r="BZ806"/>
      <c r="CA806"/>
      <c r="CB806"/>
      <c r="CC806"/>
      <c r="CD806"/>
      <c r="CE806"/>
      <c r="CF806"/>
      <c r="CG806"/>
      <c r="CH806"/>
      <c r="CI806"/>
      <c r="CJ806"/>
      <c r="CK806"/>
      <c r="CL806"/>
    </row>
    <row r="807" spans="1:90" ht="15" customHeight="1">
      <c r="A807" s="93"/>
      <c r="B807" s="24"/>
      <c r="C807" s="96" t="s">
        <v>90</v>
      </c>
      <c r="D807" s="212" t="str">
        <f t="shared" si="82"/>
        <v/>
      </c>
      <c r="E807" s="213"/>
      <c r="F807" s="213"/>
      <c r="G807" s="213"/>
      <c r="H807" s="213"/>
      <c r="I807" s="213"/>
      <c r="J807" s="213"/>
      <c r="K807" s="213"/>
      <c r="L807" s="213"/>
      <c r="M807" s="213"/>
      <c r="N807" s="213"/>
      <c r="O807" s="213"/>
      <c r="P807" s="214"/>
      <c r="Q807" s="218"/>
      <c r="R807" s="219"/>
      <c r="S807" s="137"/>
      <c r="T807" s="137"/>
      <c r="U807" s="137"/>
      <c r="V807" s="137"/>
      <c r="W807" s="137"/>
      <c r="X807" s="137"/>
      <c r="Y807" s="138"/>
      <c r="Z807" s="138"/>
      <c r="AA807" s="138"/>
      <c r="AB807" s="138"/>
      <c r="AC807" s="138"/>
      <c r="AD807" s="138"/>
      <c r="AG807">
        <f t="shared" si="83"/>
        <v>36</v>
      </c>
      <c r="AH807">
        <f t="shared" si="84"/>
        <v>0</v>
      </c>
      <c r="AI807"/>
      <c r="AJ807">
        <f t="shared" si="85"/>
        <v>0</v>
      </c>
      <c r="AK807">
        <f t="shared" si="86"/>
        <v>0</v>
      </c>
      <c r="AL807"/>
      <c r="AM807">
        <f t="shared" si="87"/>
        <v>0</v>
      </c>
      <c r="AN807">
        <f t="shared" si="88"/>
        <v>0</v>
      </c>
      <c r="AO807"/>
      <c r="AP807">
        <f t="shared" si="89"/>
        <v>0</v>
      </c>
      <c r="AQ807">
        <f t="shared" si="90"/>
        <v>0</v>
      </c>
      <c r="AR807">
        <f t="shared" si="91"/>
        <v>0</v>
      </c>
      <c r="AS807">
        <f t="shared" si="92"/>
        <v>0</v>
      </c>
      <c r="AT807">
        <f t="shared" si="93"/>
        <v>0</v>
      </c>
      <c r="AU807">
        <f t="shared" si="94"/>
        <v>0</v>
      </c>
      <c r="AV807"/>
      <c r="AW807">
        <f t="shared" si="100"/>
        <v>0</v>
      </c>
      <c r="AX807">
        <f t="shared" si="95"/>
        <v>1</v>
      </c>
      <c r="AY807">
        <f t="shared" si="96"/>
        <v>0</v>
      </c>
      <c r="AZ807"/>
      <c r="BA807">
        <f t="shared" si="97"/>
        <v>0</v>
      </c>
      <c r="BB807">
        <f t="shared" si="98"/>
        <v>0</v>
      </c>
      <c r="BC807"/>
      <c r="BD807">
        <f t="shared" si="99"/>
        <v>0</v>
      </c>
      <c r="BE807"/>
      <c r="BF807"/>
      <c r="BG807"/>
      <c r="BH807"/>
      <c r="BI807"/>
      <c r="BJ807"/>
      <c r="BK807"/>
      <c r="BL807"/>
      <c r="BM807"/>
      <c r="BN807"/>
      <c r="BO807"/>
      <c r="BP807"/>
      <c r="BQ807"/>
      <c r="BR807"/>
      <c r="BS807"/>
      <c r="BT807"/>
      <c r="BU807"/>
      <c r="BV807"/>
      <c r="BW807"/>
      <c r="BX807"/>
      <c r="BY807"/>
      <c r="BZ807"/>
      <c r="CA807"/>
      <c r="CB807"/>
      <c r="CC807"/>
      <c r="CD807"/>
      <c r="CE807"/>
      <c r="CF807"/>
      <c r="CG807"/>
      <c r="CH807"/>
      <c r="CI807"/>
      <c r="CJ807"/>
      <c r="CK807"/>
      <c r="CL807"/>
    </row>
    <row r="808" spans="1:90" ht="15" customHeight="1">
      <c r="A808" s="93"/>
      <c r="B808" s="24"/>
      <c r="C808" s="96" t="s">
        <v>91</v>
      </c>
      <c r="D808" s="212" t="str">
        <f t="shared" si="82"/>
        <v/>
      </c>
      <c r="E808" s="213"/>
      <c r="F808" s="213"/>
      <c r="G808" s="213"/>
      <c r="H808" s="213"/>
      <c r="I808" s="213"/>
      <c r="J808" s="213"/>
      <c r="K808" s="213"/>
      <c r="L808" s="213"/>
      <c r="M808" s="213"/>
      <c r="N808" s="213"/>
      <c r="O808" s="213"/>
      <c r="P808" s="214"/>
      <c r="Q808" s="218"/>
      <c r="R808" s="219"/>
      <c r="S808" s="137"/>
      <c r="T808" s="137"/>
      <c r="U808" s="137"/>
      <c r="V808" s="137"/>
      <c r="W808" s="137"/>
      <c r="X808" s="137"/>
      <c r="Y808" s="138"/>
      <c r="Z808" s="138"/>
      <c r="AA808" s="138"/>
      <c r="AB808" s="138"/>
      <c r="AC808" s="138"/>
      <c r="AD808" s="138"/>
      <c r="AG808">
        <f t="shared" si="83"/>
        <v>36</v>
      </c>
      <c r="AH808">
        <f t="shared" si="84"/>
        <v>0</v>
      </c>
      <c r="AI808"/>
      <c r="AJ808">
        <f t="shared" si="85"/>
        <v>0</v>
      </c>
      <c r="AK808">
        <f t="shared" si="86"/>
        <v>0</v>
      </c>
      <c r="AL808"/>
      <c r="AM808">
        <f t="shared" si="87"/>
        <v>0</v>
      </c>
      <c r="AN808">
        <f t="shared" si="88"/>
        <v>0</v>
      </c>
      <c r="AO808"/>
      <c r="AP808">
        <f t="shared" si="89"/>
        <v>0</v>
      </c>
      <c r="AQ808">
        <f t="shared" si="90"/>
        <v>0</v>
      </c>
      <c r="AR808">
        <f t="shared" si="91"/>
        <v>0</v>
      </c>
      <c r="AS808">
        <f t="shared" si="92"/>
        <v>0</v>
      </c>
      <c r="AT808">
        <f t="shared" si="93"/>
        <v>0</v>
      </c>
      <c r="AU808">
        <f t="shared" si="94"/>
        <v>0</v>
      </c>
      <c r="AV808"/>
      <c r="AW808">
        <f t="shared" si="100"/>
        <v>0</v>
      </c>
      <c r="AX808">
        <f t="shared" si="95"/>
        <v>1</v>
      </c>
      <c r="AY808">
        <f t="shared" si="96"/>
        <v>0</v>
      </c>
      <c r="AZ808"/>
      <c r="BA808">
        <f t="shared" si="97"/>
        <v>0</v>
      </c>
      <c r="BB808">
        <f t="shared" si="98"/>
        <v>0</v>
      </c>
      <c r="BC808"/>
      <c r="BD808">
        <f t="shared" si="99"/>
        <v>0</v>
      </c>
      <c r="BE808"/>
      <c r="BF808"/>
      <c r="BG808"/>
      <c r="BH808"/>
      <c r="BI808"/>
      <c r="BJ808"/>
      <c r="BK808"/>
      <c r="BL808"/>
      <c r="BM808"/>
      <c r="BN808"/>
      <c r="BO808"/>
      <c r="BP808"/>
      <c r="BQ808"/>
      <c r="BR808"/>
      <c r="BS808"/>
      <c r="BT808"/>
      <c r="BU808"/>
      <c r="BV808"/>
      <c r="BW808"/>
      <c r="BX808"/>
      <c r="BY808"/>
      <c r="BZ808"/>
      <c r="CA808"/>
      <c r="CB808"/>
      <c r="CC808"/>
      <c r="CD808"/>
      <c r="CE808"/>
      <c r="CF808"/>
      <c r="CG808"/>
      <c r="CH808"/>
      <c r="CI808"/>
      <c r="CJ808"/>
      <c r="CK808"/>
      <c r="CL808"/>
    </row>
    <row r="809" spans="1:90" ht="15" customHeight="1">
      <c r="A809" s="93"/>
      <c r="B809" s="24"/>
      <c r="C809" s="96" t="s">
        <v>92</v>
      </c>
      <c r="D809" s="212" t="str">
        <f t="shared" si="82"/>
        <v/>
      </c>
      <c r="E809" s="213"/>
      <c r="F809" s="213"/>
      <c r="G809" s="213"/>
      <c r="H809" s="213"/>
      <c r="I809" s="213"/>
      <c r="J809" s="213"/>
      <c r="K809" s="213"/>
      <c r="L809" s="213"/>
      <c r="M809" s="213"/>
      <c r="N809" s="213"/>
      <c r="O809" s="213"/>
      <c r="P809" s="214"/>
      <c r="Q809" s="218"/>
      <c r="R809" s="219"/>
      <c r="S809" s="137"/>
      <c r="T809" s="137"/>
      <c r="U809" s="137"/>
      <c r="V809" s="137"/>
      <c r="W809" s="137"/>
      <c r="X809" s="137"/>
      <c r="Y809" s="138"/>
      <c r="Z809" s="138"/>
      <c r="AA809" s="138"/>
      <c r="AB809" s="138"/>
      <c r="AC809" s="138"/>
      <c r="AD809" s="138"/>
      <c r="AG809">
        <f t="shared" si="83"/>
        <v>36</v>
      </c>
      <c r="AH809">
        <f t="shared" si="84"/>
        <v>0</v>
      </c>
      <c r="AI809"/>
      <c r="AJ809">
        <f t="shared" si="85"/>
        <v>0</v>
      </c>
      <c r="AK809">
        <f t="shared" si="86"/>
        <v>0</v>
      </c>
      <c r="AL809"/>
      <c r="AM809">
        <f t="shared" si="87"/>
        <v>0</v>
      </c>
      <c r="AN809">
        <f t="shared" si="88"/>
        <v>0</v>
      </c>
      <c r="AO809"/>
      <c r="AP809">
        <f t="shared" si="89"/>
        <v>0</v>
      </c>
      <c r="AQ809">
        <f t="shared" si="90"/>
        <v>0</v>
      </c>
      <c r="AR809">
        <f t="shared" si="91"/>
        <v>0</v>
      </c>
      <c r="AS809">
        <f t="shared" si="92"/>
        <v>0</v>
      </c>
      <c r="AT809">
        <f t="shared" si="93"/>
        <v>0</v>
      </c>
      <c r="AU809">
        <f t="shared" si="94"/>
        <v>0</v>
      </c>
      <c r="AV809"/>
      <c r="AW809">
        <f t="shared" si="100"/>
        <v>0</v>
      </c>
      <c r="AX809">
        <f t="shared" si="95"/>
        <v>1</v>
      </c>
      <c r="AY809">
        <f t="shared" si="96"/>
        <v>0</v>
      </c>
      <c r="AZ809"/>
      <c r="BA809">
        <f t="shared" si="97"/>
        <v>0</v>
      </c>
      <c r="BB809">
        <f t="shared" si="98"/>
        <v>0</v>
      </c>
      <c r="BC809"/>
      <c r="BD809">
        <f t="shared" si="99"/>
        <v>0</v>
      </c>
      <c r="BE809"/>
      <c r="BF809"/>
      <c r="BG809"/>
      <c r="BH809"/>
      <c r="BI809"/>
      <c r="BJ809"/>
      <c r="BK809"/>
      <c r="BL809"/>
      <c r="BM809"/>
      <c r="BN809"/>
      <c r="BO809"/>
      <c r="BP809"/>
      <c r="BQ809"/>
      <c r="BR809"/>
      <c r="BS809"/>
      <c r="BT809"/>
      <c r="BU809"/>
      <c r="BV809"/>
      <c r="BW809"/>
      <c r="BX809"/>
      <c r="BY809"/>
      <c r="BZ809"/>
      <c r="CA809"/>
      <c r="CB809"/>
      <c r="CC809"/>
      <c r="CD809"/>
      <c r="CE809"/>
      <c r="CF809"/>
      <c r="CG809"/>
      <c r="CH809"/>
      <c r="CI809"/>
      <c r="CJ809"/>
      <c r="CK809"/>
      <c r="CL809"/>
    </row>
    <row r="810" spans="1:90" ht="15" customHeight="1">
      <c r="A810" s="93"/>
      <c r="B810" s="24"/>
      <c r="C810" s="96" t="s">
        <v>106</v>
      </c>
      <c r="D810" s="212" t="str">
        <f t="shared" si="82"/>
        <v/>
      </c>
      <c r="E810" s="213"/>
      <c r="F810" s="213"/>
      <c r="G810" s="213"/>
      <c r="H810" s="213"/>
      <c r="I810" s="213"/>
      <c r="J810" s="213"/>
      <c r="K810" s="213"/>
      <c r="L810" s="213"/>
      <c r="M810" s="213"/>
      <c r="N810" s="213"/>
      <c r="O810" s="213"/>
      <c r="P810" s="214"/>
      <c r="Q810" s="218"/>
      <c r="R810" s="219"/>
      <c r="S810" s="137"/>
      <c r="T810" s="137"/>
      <c r="U810" s="137"/>
      <c r="V810" s="137"/>
      <c r="W810" s="137"/>
      <c r="X810" s="137"/>
      <c r="Y810" s="138"/>
      <c r="Z810" s="138"/>
      <c r="AA810" s="138"/>
      <c r="AB810" s="138"/>
      <c r="AC810" s="138"/>
      <c r="AD810" s="138"/>
      <c r="AG810">
        <f t="shared" si="83"/>
        <v>36</v>
      </c>
      <c r="AH810">
        <f t="shared" si="84"/>
        <v>0</v>
      </c>
      <c r="AI810"/>
      <c r="AJ810">
        <f t="shared" si="85"/>
        <v>0</v>
      </c>
      <c r="AK810">
        <f t="shared" si="86"/>
        <v>0</v>
      </c>
      <c r="AL810"/>
      <c r="AM810">
        <f t="shared" si="87"/>
        <v>0</v>
      </c>
      <c r="AN810">
        <f t="shared" si="88"/>
        <v>0</v>
      </c>
      <c r="AO810"/>
      <c r="AP810">
        <f t="shared" si="89"/>
        <v>0</v>
      </c>
      <c r="AQ810">
        <f t="shared" si="90"/>
        <v>0</v>
      </c>
      <c r="AR810">
        <f t="shared" si="91"/>
        <v>0</v>
      </c>
      <c r="AS810">
        <f t="shared" si="92"/>
        <v>0</v>
      </c>
      <c r="AT810">
        <f t="shared" si="93"/>
        <v>0</v>
      </c>
      <c r="AU810">
        <f t="shared" si="94"/>
        <v>0</v>
      </c>
      <c r="AV810"/>
      <c r="AW810">
        <f t="shared" si="100"/>
        <v>0</v>
      </c>
      <c r="AX810">
        <f t="shared" si="95"/>
        <v>1</v>
      </c>
      <c r="AY810">
        <f t="shared" si="96"/>
        <v>0</v>
      </c>
      <c r="AZ810"/>
      <c r="BA810">
        <f t="shared" si="97"/>
        <v>0</v>
      </c>
      <c r="BB810">
        <f t="shared" si="98"/>
        <v>0</v>
      </c>
      <c r="BC810"/>
      <c r="BD810">
        <f t="shared" si="99"/>
        <v>0</v>
      </c>
      <c r="BE810"/>
      <c r="BF810"/>
      <c r="BG810"/>
      <c r="BH810"/>
      <c r="BI810"/>
      <c r="BJ810"/>
      <c r="BK810"/>
      <c r="BL810"/>
      <c r="BM810"/>
      <c r="BN810"/>
      <c r="BO810"/>
      <c r="BP810"/>
      <c r="BQ810"/>
      <c r="BR810"/>
      <c r="BS810"/>
      <c r="BT810"/>
      <c r="BU810"/>
      <c r="BV810"/>
      <c r="BW810"/>
      <c r="BX810"/>
      <c r="BY810"/>
      <c r="BZ810"/>
      <c r="CA810"/>
      <c r="CB810"/>
      <c r="CC810"/>
      <c r="CD810"/>
      <c r="CE810"/>
      <c r="CF810"/>
      <c r="CG810"/>
      <c r="CH810"/>
      <c r="CI810"/>
      <c r="CJ810"/>
      <c r="CK810"/>
      <c r="CL810"/>
    </row>
    <row r="811" spans="1:90" ht="15" customHeight="1">
      <c r="A811" s="93"/>
      <c r="B811" s="24"/>
      <c r="C811" s="96" t="s">
        <v>107</v>
      </c>
      <c r="D811" s="212" t="str">
        <f t="shared" si="82"/>
        <v/>
      </c>
      <c r="E811" s="213"/>
      <c r="F811" s="213"/>
      <c r="G811" s="213"/>
      <c r="H811" s="213"/>
      <c r="I811" s="213"/>
      <c r="J811" s="213"/>
      <c r="K811" s="213"/>
      <c r="L811" s="213"/>
      <c r="M811" s="213"/>
      <c r="N811" s="213"/>
      <c r="O811" s="213"/>
      <c r="P811" s="214"/>
      <c r="Q811" s="218"/>
      <c r="R811" s="219"/>
      <c r="S811" s="137"/>
      <c r="T811" s="137"/>
      <c r="U811" s="137"/>
      <c r="V811" s="137"/>
      <c r="W811" s="137"/>
      <c r="X811" s="137"/>
      <c r="Y811" s="138"/>
      <c r="Z811" s="138"/>
      <c r="AA811" s="138"/>
      <c r="AB811" s="138"/>
      <c r="AC811" s="138"/>
      <c r="AD811" s="138"/>
      <c r="AG811">
        <f t="shared" si="83"/>
        <v>36</v>
      </c>
      <c r="AH811">
        <f t="shared" si="84"/>
        <v>0</v>
      </c>
      <c r="AI811"/>
      <c r="AJ811">
        <f t="shared" si="85"/>
        <v>0</v>
      </c>
      <c r="AK811">
        <f t="shared" si="86"/>
        <v>0</v>
      </c>
      <c r="AL811"/>
      <c r="AM811">
        <f t="shared" si="87"/>
        <v>0</v>
      </c>
      <c r="AN811">
        <f t="shared" si="88"/>
        <v>0</v>
      </c>
      <c r="AO811"/>
      <c r="AP811">
        <f t="shared" si="89"/>
        <v>0</v>
      </c>
      <c r="AQ811">
        <f t="shared" si="90"/>
        <v>0</v>
      </c>
      <c r="AR811">
        <f t="shared" si="91"/>
        <v>0</v>
      </c>
      <c r="AS811">
        <f t="shared" si="92"/>
        <v>0</v>
      </c>
      <c r="AT811">
        <f t="shared" si="93"/>
        <v>0</v>
      </c>
      <c r="AU811">
        <f t="shared" si="94"/>
        <v>0</v>
      </c>
      <c r="AV811"/>
      <c r="AW811">
        <f t="shared" si="100"/>
        <v>0</v>
      </c>
      <c r="AX811">
        <f t="shared" si="95"/>
        <v>1</v>
      </c>
      <c r="AY811">
        <f t="shared" si="96"/>
        <v>0</v>
      </c>
      <c r="AZ811"/>
      <c r="BA811">
        <f t="shared" si="97"/>
        <v>0</v>
      </c>
      <c r="BB811">
        <f t="shared" si="98"/>
        <v>0</v>
      </c>
      <c r="BC811"/>
      <c r="BD811">
        <f t="shared" si="99"/>
        <v>0</v>
      </c>
      <c r="BE811"/>
      <c r="BF811"/>
      <c r="BG811"/>
      <c r="BH811"/>
      <c r="BI811"/>
      <c r="BJ811"/>
      <c r="BK811"/>
      <c r="BL811"/>
      <c r="BM811"/>
      <c r="BN811"/>
      <c r="BO811"/>
      <c r="BP811"/>
      <c r="BQ811"/>
      <c r="BR811"/>
      <c r="BS811"/>
      <c r="BT811"/>
      <c r="BU811"/>
      <c r="BV811"/>
      <c r="BW811"/>
      <c r="BX811"/>
      <c r="BY811"/>
      <c r="BZ811"/>
      <c r="CA811"/>
      <c r="CB811"/>
      <c r="CC811"/>
      <c r="CD811"/>
      <c r="CE811"/>
      <c r="CF811"/>
      <c r="CG811"/>
      <c r="CH811"/>
      <c r="CI811"/>
      <c r="CJ811"/>
      <c r="CK811"/>
      <c r="CL811"/>
    </row>
    <row r="812" spans="1:90" ht="15" customHeight="1">
      <c r="A812" s="93"/>
      <c r="B812" s="24"/>
      <c r="C812" s="96" t="s">
        <v>108</v>
      </c>
      <c r="D812" s="212" t="str">
        <f t="shared" si="82"/>
        <v/>
      </c>
      <c r="E812" s="213"/>
      <c r="F812" s="213"/>
      <c r="G812" s="213"/>
      <c r="H812" s="213"/>
      <c r="I812" s="213"/>
      <c r="J812" s="213"/>
      <c r="K812" s="213"/>
      <c r="L812" s="213"/>
      <c r="M812" s="213"/>
      <c r="N812" s="213"/>
      <c r="O812" s="213"/>
      <c r="P812" s="214"/>
      <c r="Q812" s="218"/>
      <c r="R812" s="219"/>
      <c r="S812" s="137"/>
      <c r="T812" s="137"/>
      <c r="U812" s="137"/>
      <c r="V812" s="137"/>
      <c r="W812" s="137"/>
      <c r="X812" s="137"/>
      <c r="Y812" s="138"/>
      <c r="Z812" s="138"/>
      <c r="AA812" s="138"/>
      <c r="AB812" s="138"/>
      <c r="AC812" s="138"/>
      <c r="AD812" s="138"/>
      <c r="AG812">
        <f t="shared" si="83"/>
        <v>36</v>
      </c>
      <c r="AH812">
        <f t="shared" si="84"/>
        <v>0</v>
      </c>
      <c r="AI812"/>
      <c r="AJ812">
        <f t="shared" si="85"/>
        <v>0</v>
      </c>
      <c r="AK812">
        <f t="shared" si="86"/>
        <v>0</v>
      </c>
      <c r="AL812"/>
      <c r="AM812">
        <f t="shared" si="87"/>
        <v>0</v>
      </c>
      <c r="AN812">
        <f t="shared" si="88"/>
        <v>0</v>
      </c>
      <c r="AO812"/>
      <c r="AP812">
        <f t="shared" si="89"/>
        <v>0</v>
      </c>
      <c r="AQ812">
        <f t="shared" si="90"/>
        <v>0</v>
      </c>
      <c r="AR812">
        <f t="shared" si="91"/>
        <v>0</v>
      </c>
      <c r="AS812">
        <f t="shared" si="92"/>
        <v>0</v>
      </c>
      <c r="AT812">
        <f t="shared" si="93"/>
        <v>0</v>
      </c>
      <c r="AU812">
        <f t="shared" si="94"/>
        <v>0</v>
      </c>
      <c r="AV812"/>
      <c r="AW812">
        <f t="shared" si="100"/>
        <v>0</v>
      </c>
      <c r="AX812">
        <f t="shared" si="95"/>
        <v>1</v>
      </c>
      <c r="AY812">
        <f t="shared" si="96"/>
        <v>0</v>
      </c>
      <c r="AZ812"/>
      <c r="BA812">
        <f t="shared" si="97"/>
        <v>0</v>
      </c>
      <c r="BB812">
        <f t="shared" si="98"/>
        <v>0</v>
      </c>
      <c r="BC812"/>
      <c r="BD812">
        <f t="shared" si="99"/>
        <v>0</v>
      </c>
      <c r="BE812"/>
      <c r="BF812"/>
      <c r="BG812"/>
      <c r="BH812"/>
      <c r="BI812"/>
      <c r="BJ812"/>
      <c r="BK812"/>
      <c r="BL812"/>
      <c r="BM812"/>
      <c r="BN812"/>
      <c r="BO812"/>
      <c r="BP812"/>
      <c r="BQ812"/>
      <c r="BR812"/>
      <c r="BS812"/>
      <c r="BT812"/>
      <c r="BU812"/>
      <c r="BV812"/>
      <c r="BW812"/>
      <c r="BX812"/>
      <c r="BY812"/>
      <c r="BZ812"/>
      <c r="CA812"/>
      <c r="CB812"/>
      <c r="CC812"/>
      <c r="CD812"/>
      <c r="CE812"/>
      <c r="CF812"/>
      <c r="CG812"/>
      <c r="CH812"/>
      <c r="CI812"/>
      <c r="CJ812"/>
      <c r="CK812"/>
      <c r="CL812"/>
    </row>
    <row r="813" spans="1:90" ht="15" customHeight="1">
      <c r="A813" s="93"/>
      <c r="B813" s="24"/>
      <c r="C813" s="96" t="s">
        <v>109</v>
      </c>
      <c r="D813" s="212" t="str">
        <f t="shared" si="82"/>
        <v/>
      </c>
      <c r="E813" s="213"/>
      <c r="F813" s="213"/>
      <c r="G813" s="213"/>
      <c r="H813" s="213"/>
      <c r="I813" s="213"/>
      <c r="J813" s="213"/>
      <c r="K813" s="213"/>
      <c r="L813" s="213"/>
      <c r="M813" s="213"/>
      <c r="N813" s="213"/>
      <c r="O813" s="213"/>
      <c r="P813" s="214"/>
      <c r="Q813" s="218"/>
      <c r="R813" s="219"/>
      <c r="S813" s="137"/>
      <c r="T813" s="137"/>
      <c r="U813" s="137"/>
      <c r="V813" s="137"/>
      <c r="W813" s="137"/>
      <c r="X813" s="137"/>
      <c r="Y813" s="138"/>
      <c r="Z813" s="138"/>
      <c r="AA813" s="138"/>
      <c r="AB813" s="138"/>
      <c r="AC813" s="138"/>
      <c r="AD813" s="138"/>
      <c r="AG813">
        <f t="shared" si="83"/>
        <v>36</v>
      </c>
      <c r="AH813">
        <f t="shared" si="84"/>
        <v>0</v>
      </c>
      <c r="AI813"/>
      <c r="AJ813">
        <f t="shared" si="85"/>
        <v>0</v>
      </c>
      <c r="AK813">
        <f t="shared" si="86"/>
        <v>0</v>
      </c>
      <c r="AL813"/>
      <c r="AM813">
        <f t="shared" si="87"/>
        <v>0</v>
      </c>
      <c r="AN813">
        <f t="shared" si="88"/>
        <v>0</v>
      </c>
      <c r="AO813"/>
      <c r="AP813">
        <f t="shared" si="89"/>
        <v>0</v>
      </c>
      <c r="AQ813">
        <f t="shared" si="90"/>
        <v>0</v>
      </c>
      <c r="AR813">
        <f t="shared" si="91"/>
        <v>0</v>
      </c>
      <c r="AS813">
        <f t="shared" si="92"/>
        <v>0</v>
      </c>
      <c r="AT813">
        <f t="shared" si="93"/>
        <v>0</v>
      </c>
      <c r="AU813">
        <f t="shared" si="94"/>
        <v>0</v>
      </c>
      <c r="AV813"/>
      <c r="AW813">
        <f t="shared" si="100"/>
        <v>0</v>
      </c>
      <c r="AX813">
        <f t="shared" si="95"/>
        <v>1</v>
      </c>
      <c r="AY813">
        <f t="shared" si="96"/>
        <v>0</v>
      </c>
      <c r="AZ813"/>
      <c r="BA813">
        <f t="shared" si="97"/>
        <v>0</v>
      </c>
      <c r="BB813">
        <f t="shared" si="98"/>
        <v>0</v>
      </c>
      <c r="BC813"/>
      <c r="BD813">
        <f t="shared" si="99"/>
        <v>0</v>
      </c>
      <c r="BE813"/>
      <c r="BF813"/>
      <c r="BG813"/>
      <c r="BH813"/>
      <c r="BI813"/>
      <c r="BJ813"/>
      <c r="BK813"/>
      <c r="BL813"/>
      <c r="BM813"/>
      <c r="BN813"/>
      <c r="BO813"/>
      <c r="BP813"/>
      <c r="BQ813"/>
      <c r="BR813"/>
      <c r="BS813"/>
      <c r="BT813"/>
      <c r="BU813"/>
      <c r="BV813"/>
      <c r="BW813"/>
      <c r="BX813"/>
      <c r="BY813"/>
      <c r="BZ813"/>
      <c r="CA813"/>
      <c r="CB813"/>
      <c r="CC813"/>
      <c r="CD813"/>
      <c r="CE813"/>
      <c r="CF813"/>
      <c r="CG813"/>
      <c r="CH813"/>
      <c r="CI813"/>
      <c r="CJ813"/>
      <c r="CK813"/>
      <c r="CL813"/>
    </row>
    <row r="814" spans="1:90" ht="15" customHeight="1">
      <c r="A814" s="93"/>
      <c r="B814" s="24"/>
      <c r="C814" s="96" t="s">
        <v>110</v>
      </c>
      <c r="D814" s="212" t="str">
        <f t="shared" si="82"/>
        <v/>
      </c>
      <c r="E814" s="213"/>
      <c r="F814" s="213"/>
      <c r="G814" s="213"/>
      <c r="H814" s="213"/>
      <c r="I814" s="213"/>
      <c r="J814" s="213"/>
      <c r="K814" s="213"/>
      <c r="L814" s="213"/>
      <c r="M814" s="213"/>
      <c r="N814" s="213"/>
      <c r="O814" s="213"/>
      <c r="P814" s="214"/>
      <c r="Q814" s="218"/>
      <c r="R814" s="219"/>
      <c r="S814" s="137"/>
      <c r="T814" s="137"/>
      <c r="U814" s="137"/>
      <c r="V814" s="137"/>
      <c r="W814" s="137"/>
      <c r="X814" s="137"/>
      <c r="Y814" s="138"/>
      <c r="Z814" s="138"/>
      <c r="AA814" s="138"/>
      <c r="AB814" s="138"/>
      <c r="AC814" s="138"/>
      <c r="AD814" s="138"/>
      <c r="AG814">
        <f t="shared" si="83"/>
        <v>36</v>
      </c>
      <c r="AH814">
        <f t="shared" si="84"/>
        <v>0</v>
      </c>
      <c r="AI814"/>
      <c r="AJ814">
        <f t="shared" si="85"/>
        <v>0</v>
      </c>
      <c r="AK814">
        <f t="shared" si="86"/>
        <v>0</v>
      </c>
      <c r="AL814"/>
      <c r="AM814">
        <f t="shared" si="87"/>
        <v>0</v>
      </c>
      <c r="AN814">
        <f t="shared" si="88"/>
        <v>0</v>
      </c>
      <c r="AO814"/>
      <c r="AP814">
        <f t="shared" si="89"/>
        <v>0</v>
      </c>
      <c r="AQ814">
        <f t="shared" si="90"/>
        <v>0</v>
      </c>
      <c r="AR814">
        <f t="shared" si="91"/>
        <v>0</v>
      </c>
      <c r="AS814">
        <f t="shared" si="92"/>
        <v>0</v>
      </c>
      <c r="AT814">
        <f t="shared" si="93"/>
        <v>0</v>
      </c>
      <c r="AU814">
        <f t="shared" si="94"/>
        <v>0</v>
      </c>
      <c r="AV814"/>
      <c r="AW814">
        <f t="shared" si="100"/>
        <v>0</v>
      </c>
      <c r="AX814">
        <f t="shared" si="95"/>
        <v>1</v>
      </c>
      <c r="AY814">
        <f t="shared" si="96"/>
        <v>0</v>
      </c>
      <c r="AZ814"/>
      <c r="BA814">
        <f t="shared" si="97"/>
        <v>0</v>
      </c>
      <c r="BB814">
        <f t="shared" si="98"/>
        <v>0</v>
      </c>
      <c r="BC814"/>
      <c r="BD814">
        <f t="shared" si="99"/>
        <v>0</v>
      </c>
      <c r="BE814"/>
      <c r="BF814"/>
      <c r="BG814"/>
      <c r="BH814"/>
      <c r="BI814"/>
      <c r="BJ814"/>
      <c r="BK814"/>
      <c r="BL814"/>
      <c r="BM814"/>
      <c r="BN814"/>
      <c r="BO814"/>
      <c r="BP814"/>
      <c r="BQ814"/>
      <c r="BR814"/>
      <c r="BS814"/>
      <c r="BT814"/>
      <c r="BU814"/>
      <c r="BV814"/>
      <c r="BW814"/>
      <c r="BX814"/>
      <c r="BY814"/>
      <c r="BZ814"/>
      <c r="CA814"/>
      <c r="CB814"/>
      <c r="CC814"/>
      <c r="CD814"/>
      <c r="CE814"/>
      <c r="CF814"/>
      <c r="CG814"/>
      <c r="CH814"/>
      <c r="CI814"/>
      <c r="CJ814"/>
      <c r="CK814"/>
      <c r="CL814"/>
    </row>
    <row r="815" spans="1:90" ht="15" customHeight="1">
      <c r="A815" s="93"/>
      <c r="B815" s="24"/>
      <c r="C815" s="96" t="s">
        <v>111</v>
      </c>
      <c r="D815" s="212" t="str">
        <f t="shared" si="82"/>
        <v/>
      </c>
      <c r="E815" s="213"/>
      <c r="F815" s="213"/>
      <c r="G815" s="213"/>
      <c r="H815" s="213"/>
      <c r="I815" s="213"/>
      <c r="J815" s="213"/>
      <c r="K815" s="213"/>
      <c r="L815" s="213"/>
      <c r="M815" s="213"/>
      <c r="N815" s="213"/>
      <c r="O815" s="213"/>
      <c r="P815" s="214"/>
      <c r="Q815" s="218"/>
      <c r="R815" s="219"/>
      <c r="S815" s="137"/>
      <c r="T815" s="137"/>
      <c r="U815" s="137"/>
      <c r="V815" s="137"/>
      <c r="W815" s="137"/>
      <c r="X815" s="137"/>
      <c r="Y815" s="138"/>
      <c r="Z815" s="138"/>
      <c r="AA815" s="138"/>
      <c r="AB815" s="138"/>
      <c r="AC815" s="138"/>
      <c r="AD815" s="138"/>
      <c r="AG815">
        <f t="shared" si="83"/>
        <v>36</v>
      </c>
      <c r="AH815">
        <f t="shared" si="84"/>
        <v>0</v>
      </c>
      <c r="AI815"/>
      <c r="AJ815">
        <f t="shared" si="85"/>
        <v>0</v>
      </c>
      <c r="AK815">
        <f t="shared" si="86"/>
        <v>0</v>
      </c>
      <c r="AL815"/>
      <c r="AM815">
        <f t="shared" si="87"/>
        <v>0</v>
      </c>
      <c r="AN815">
        <f t="shared" si="88"/>
        <v>0</v>
      </c>
      <c r="AO815"/>
      <c r="AP815">
        <f t="shared" si="89"/>
        <v>0</v>
      </c>
      <c r="AQ815">
        <f t="shared" si="90"/>
        <v>0</v>
      </c>
      <c r="AR815">
        <f t="shared" si="91"/>
        <v>0</v>
      </c>
      <c r="AS815">
        <f t="shared" si="92"/>
        <v>0</v>
      </c>
      <c r="AT815">
        <f t="shared" si="93"/>
        <v>0</v>
      </c>
      <c r="AU815">
        <f t="shared" si="94"/>
        <v>0</v>
      </c>
      <c r="AV815"/>
      <c r="AW815">
        <f t="shared" si="100"/>
        <v>0</v>
      </c>
      <c r="AX815">
        <f t="shared" si="95"/>
        <v>1</v>
      </c>
      <c r="AY815">
        <f t="shared" si="96"/>
        <v>0</v>
      </c>
      <c r="AZ815"/>
      <c r="BA815">
        <f t="shared" si="97"/>
        <v>0</v>
      </c>
      <c r="BB815">
        <f t="shared" si="98"/>
        <v>0</v>
      </c>
      <c r="BC815"/>
      <c r="BD815">
        <f t="shared" si="99"/>
        <v>0</v>
      </c>
      <c r="BE815"/>
      <c r="BF815"/>
      <c r="BG815"/>
      <c r="BH815"/>
      <c r="BI815"/>
      <c r="BJ815"/>
      <c r="BK815"/>
      <c r="BL815"/>
      <c r="BM815"/>
      <c r="BN815"/>
      <c r="BO815"/>
      <c r="BP815"/>
      <c r="BQ815"/>
      <c r="BR815"/>
      <c r="BS815"/>
      <c r="BT815"/>
      <c r="BU815"/>
      <c r="BV815"/>
      <c r="BW815"/>
      <c r="BX815"/>
      <c r="BY815"/>
      <c r="BZ815"/>
      <c r="CA815"/>
      <c r="CB815"/>
      <c r="CC815"/>
      <c r="CD815"/>
      <c r="CE815"/>
      <c r="CF815"/>
      <c r="CG815"/>
      <c r="CH815"/>
      <c r="CI815"/>
      <c r="CJ815"/>
      <c r="CK815"/>
      <c r="CL815"/>
    </row>
    <row r="816" spans="1:90" ht="15" customHeight="1">
      <c r="A816" s="93"/>
      <c r="B816" s="24"/>
      <c r="C816" s="96" t="s">
        <v>112</v>
      </c>
      <c r="D816" s="212" t="str">
        <f t="shared" si="82"/>
        <v/>
      </c>
      <c r="E816" s="213"/>
      <c r="F816" s="213"/>
      <c r="G816" s="213"/>
      <c r="H816" s="213"/>
      <c r="I816" s="213"/>
      <c r="J816" s="213"/>
      <c r="K816" s="213"/>
      <c r="L816" s="213"/>
      <c r="M816" s="213"/>
      <c r="N816" s="213"/>
      <c r="O816" s="213"/>
      <c r="P816" s="214"/>
      <c r="Q816" s="218"/>
      <c r="R816" s="219"/>
      <c r="S816" s="137"/>
      <c r="T816" s="137"/>
      <c r="U816" s="137"/>
      <c r="V816" s="137"/>
      <c r="W816" s="137"/>
      <c r="X816" s="137"/>
      <c r="Y816" s="138"/>
      <c r="Z816" s="138"/>
      <c r="AA816" s="138"/>
      <c r="AB816" s="138"/>
      <c r="AC816" s="138"/>
      <c r="AD816" s="138"/>
      <c r="AG816">
        <f t="shared" si="83"/>
        <v>36</v>
      </c>
      <c r="AH816">
        <f t="shared" si="84"/>
        <v>0</v>
      </c>
      <c r="AI816"/>
      <c r="AJ816">
        <f t="shared" si="85"/>
        <v>0</v>
      </c>
      <c r="AK816">
        <f t="shared" si="86"/>
        <v>0</v>
      </c>
      <c r="AL816"/>
      <c r="AM816">
        <f t="shared" si="87"/>
        <v>0</v>
      </c>
      <c r="AN816">
        <f t="shared" si="88"/>
        <v>0</v>
      </c>
      <c r="AO816"/>
      <c r="AP816">
        <f t="shared" si="89"/>
        <v>0</v>
      </c>
      <c r="AQ816">
        <f t="shared" si="90"/>
        <v>0</v>
      </c>
      <c r="AR816">
        <f t="shared" si="91"/>
        <v>0</v>
      </c>
      <c r="AS816">
        <f t="shared" si="92"/>
        <v>0</v>
      </c>
      <c r="AT816">
        <f t="shared" si="93"/>
        <v>0</v>
      </c>
      <c r="AU816">
        <f t="shared" si="94"/>
        <v>0</v>
      </c>
      <c r="AV816"/>
      <c r="AW816">
        <f t="shared" si="100"/>
        <v>0</v>
      </c>
      <c r="AX816">
        <f t="shared" si="95"/>
        <v>1</v>
      </c>
      <c r="AY816">
        <f t="shared" si="96"/>
        <v>0</v>
      </c>
      <c r="AZ816"/>
      <c r="BA816">
        <f t="shared" si="97"/>
        <v>0</v>
      </c>
      <c r="BB816">
        <f t="shared" si="98"/>
        <v>0</v>
      </c>
      <c r="BC816"/>
      <c r="BD816">
        <f t="shared" si="99"/>
        <v>0</v>
      </c>
      <c r="BE816"/>
      <c r="BF816"/>
      <c r="BG816"/>
      <c r="BH816"/>
      <c r="BI816"/>
      <c r="BJ816"/>
      <c r="BK816"/>
      <c r="BL816"/>
      <c r="BM816"/>
      <c r="BN816"/>
      <c r="BO816"/>
      <c r="BP816"/>
      <c r="BQ816"/>
      <c r="BR816"/>
      <c r="BS816"/>
      <c r="BT816"/>
      <c r="BU816"/>
      <c r="BV816"/>
      <c r="BW816"/>
      <c r="BX816"/>
      <c r="BY816"/>
      <c r="BZ816"/>
      <c r="CA816"/>
      <c r="CB816"/>
      <c r="CC816"/>
      <c r="CD816"/>
      <c r="CE816"/>
      <c r="CF816"/>
      <c r="CG816"/>
      <c r="CH816"/>
      <c r="CI816"/>
      <c r="CJ816"/>
      <c r="CK816"/>
      <c r="CL816"/>
    </row>
    <row r="817" spans="1:90" ht="15" customHeight="1">
      <c r="A817" s="93"/>
      <c r="B817" s="24"/>
      <c r="C817" s="96" t="s">
        <v>113</v>
      </c>
      <c r="D817" s="212" t="str">
        <f t="shared" si="82"/>
        <v/>
      </c>
      <c r="E817" s="213"/>
      <c r="F817" s="213"/>
      <c r="G817" s="213"/>
      <c r="H817" s="213"/>
      <c r="I817" s="213"/>
      <c r="J817" s="213"/>
      <c r="K817" s="213"/>
      <c r="L817" s="213"/>
      <c r="M817" s="213"/>
      <c r="N817" s="213"/>
      <c r="O817" s="213"/>
      <c r="P817" s="214"/>
      <c r="Q817" s="218"/>
      <c r="R817" s="219"/>
      <c r="S817" s="137"/>
      <c r="T817" s="137"/>
      <c r="U817" s="137"/>
      <c r="V817" s="137"/>
      <c r="W817" s="137"/>
      <c r="X817" s="137"/>
      <c r="Y817" s="138"/>
      <c r="Z817" s="138"/>
      <c r="AA817" s="138"/>
      <c r="AB817" s="138"/>
      <c r="AC817" s="138"/>
      <c r="AD817" s="138"/>
      <c r="AG817">
        <f t="shared" si="83"/>
        <v>36</v>
      </c>
      <c r="AH817">
        <f t="shared" si="84"/>
        <v>0</v>
      </c>
      <c r="AI817"/>
      <c r="AJ817">
        <f t="shared" si="85"/>
        <v>0</v>
      </c>
      <c r="AK817">
        <f t="shared" si="86"/>
        <v>0</v>
      </c>
      <c r="AL817"/>
      <c r="AM817">
        <f t="shared" si="87"/>
        <v>0</v>
      </c>
      <c r="AN817">
        <f t="shared" si="88"/>
        <v>0</v>
      </c>
      <c r="AO817"/>
      <c r="AP817">
        <f t="shared" si="89"/>
        <v>0</v>
      </c>
      <c r="AQ817">
        <f t="shared" si="90"/>
        <v>0</v>
      </c>
      <c r="AR817">
        <f t="shared" si="91"/>
        <v>0</v>
      </c>
      <c r="AS817">
        <f t="shared" si="92"/>
        <v>0</v>
      </c>
      <c r="AT817">
        <f t="shared" si="93"/>
        <v>0</v>
      </c>
      <c r="AU817">
        <f t="shared" si="94"/>
        <v>0</v>
      </c>
      <c r="AV817"/>
      <c r="AW817">
        <f t="shared" si="100"/>
        <v>0</v>
      </c>
      <c r="AX817">
        <f t="shared" si="95"/>
        <v>1</v>
      </c>
      <c r="AY817">
        <f t="shared" si="96"/>
        <v>0</v>
      </c>
      <c r="AZ817"/>
      <c r="BA817">
        <f t="shared" si="97"/>
        <v>0</v>
      </c>
      <c r="BB817">
        <f t="shared" si="98"/>
        <v>0</v>
      </c>
      <c r="BC817"/>
      <c r="BD817">
        <f t="shared" si="99"/>
        <v>0</v>
      </c>
      <c r="BE817"/>
      <c r="BF817"/>
      <c r="BG817"/>
      <c r="BH817"/>
      <c r="BI817"/>
      <c r="BJ817"/>
      <c r="BK817"/>
      <c r="BL817"/>
      <c r="BM817"/>
      <c r="BN817"/>
      <c r="BO817"/>
      <c r="BP817"/>
      <c r="BQ817"/>
      <c r="BR817"/>
      <c r="BS817"/>
      <c r="BT817"/>
      <c r="BU817"/>
      <c r="BV817"/>
      <c r="BW817"/>
      <c r="BX817"/>
      <c r="BY817"/>
      <c r="BZ817"/>
      <c r="CA817"/>
      <c r="CB817"/>
      <c r="CC817"/>
      <c r="CD817"/>
      <c r="CE817"/>
      <c r="CF817"/>
      <c r="CG817"/>
      <c r="CH817"/>
      <c r="CI817"/>
      <c r="CJ817"/>
      <c r="CK817"/>
      <c r="CL817"/>
    </row>
    <row r="818" spans="1:90" ht="15" customHeight="1">
      <c r="A818" s="93"/>
      <c r="B818" s="24"/>
      <c r="C818" s="96" t="s">
        <v>114</v>
      </c>
      <c r="D818" s="212" t="str">
        <f t="shared" si="82"/>
        <v/>
      </c>
      <c r="E818" s="213"/>
      <c r="F818" s="213"/>
      <c r="G818" s="213"/>
      <c r="H818" s="213"/>
      <c r="I818" s="213"/>
      <c r="J818" s="213"/>
      <c r="K818" s="213"/>
      <c r="L818" s="213"/>
      <c r="M818" s="213"/>
      <c r="N818" s="213"/>
      <c r="O818" s="213"/>
      <c r="P818" s="214"/>
      <c r="Q818" s="218"/>
      <c r="R818" s="219"/>
      <c r="S818" s="137"/>
      <c r="T818" s="137"/>
      <c r="U818" s="137"/>
      <c r="V818" s="137"/>
      <c r="W818" s="137"/>
      <c r="X818" s="137"/>
      <c r="Y818" s="138"/>
      <c r="Z818" s="138"/>
      <c r="AA818" s="138"/>
      <c r="AB818" s="138"/>
      <c r="AC818" s="138"/>
      <c r="AD818" s="138"/>
      <c r="AG818">
        <f t="shared" si="83"/>
        <v>36</v>
      </c>
      <c r="AH818">
        <f t="shared" si="84"/>
        <v>0</v>
      </c>
      <c r="AI818"/>
      <c r="AJ818">
        <f t="shared" si="85"/>
        <v>0</v>
      </c>
      <c r="AK818">
        <f t="shared" si="86"/>
        <v>0</v>
      </c>
      <c r="AL818"/>
      <c r="AM818">
        <f t="shared" si="87"/>
        <v>0</v>
      </c>
      <c r="AN818">
        <f t="shared" si="88"/>
        <v>0</v>
      </c>
      <c r="AO818"/>
      <c r="AP818">
        <f t="shared" si="89"/>
        <v>0</v>
      </c>
      <c r="AQ818">
        <f t="shared" si="90"/>
        <v>0</v>
      </c>
      <c r="AR818">
        <f t="shared" si="91"/>
        <v>0</v>
      </c>
      <c r="AS818">
        <f t="shared" si="92"/>
        <v>0</v>
      </c>
      <c r="AT818">
        <f t="shared" si="93"/>
        <v>0</v>
      </c>
      <c r="AU818">
        <f t="shared" si="94"/>
        <v>0</v>
      </c>
      <c r="AV818"/>
      <c r="AW818">
        <f t="shared" si="100"/>
        <v>0</v>
      </c>
      <c r="AX818">
        <f t="shared" si="95"/>
        <v>1</v>
      </c>
      <c r="AY818">
        <f t="shared" si="96"/>
        <v>0</v>
      </c>
      <c r="AZ818"/>
      <c r="BA818">
        <f t="shared" si="97"/>
        <v>0</v>
      </c>
      <c r="BB818">
        <f t="shared" si="98"/>
        <v>0</v>
      </c>
      <c r="BC818"/>
      <c r="BD818">
        <f t="shared" si="99"/>
        <v>0</v>
      </c>
      <c r="BE818"/>
      <c r="BF818"/>
      <c r="BG818"/>
      <c r="BH818"/>
      <c r="BI818"/>
      <c r="BJ818"/>
      <c r="BK818"/>
      <c r="BL818"/>
      <c r="BM818"/>
      <c r="BN818"/>
      <c r="BO818"/>
      <c r="BP818"/>
      <c r="BQ818"/>
      <c r="BR818"/>
      <c r="BS818"/>
      <c r="BT818"/>
      <c r="BU818"/>
      <c r="BV818"/>
      <c r="BW818"/>
      <c r="BX818"/>
      <c r="BY818"/>
      <c r="BZ818"/>
      <c r="CA818"/>
      <c r="CB818"/>
      <c r="CC818"/>
      <c r="CD818"/>
      <c r="CE818"/>
      <c r="CF818"/>
      <c r="CG818"/>
      <c r="CH818"/>
      <c r="CI818"/>
      <c r="CJ818"/>
      <c r="CK818"/>
      <c r="CL818"/>
    </row>
    <row r="819" spans="1:90" ht="15" customHeight="1">
      <c r="A819" s="93"/>
      <c r="B819" s="24"/>
      <c r="C819" s="96" t="s">
        <v>115</v>
      </c>
      <c r="D819" s="212" t="str">
        <f t="shared" si="82"/>
        <v/>
      </c>
      <c r="E819" s="213"/>
      <c r="F819" s="213"/>
      <c r="G819" s="213"/>
      <c r="H819" s="213"/>
      <c r="I819" s="213"/>
      <c r="J819" s="213"/>
      <c r="K819" s="213"/>
      <c r="L819" s="213"/>
      <c r="M819" s="213"/>
      <c r="N819" s="213"/>
      <c r="O819" s="213"/>
      <c r="P819" s="214"/>
      <c r="Q819" s="218"/>
      <c r="R819" s="219"/>
      <c r="S819" s="137"/>
      <c r="T819" s="137"/>
      <c r="U819" s="137"/>
      <c r="V819" s="137"/>
      <c r="W819" s="137"/>
      <c r="X819" s="137"/>
      <c r="Y819" s="138"/>
      <c r="Z819" s="138"/>
      <c r="AA819" s="138"/>
      <c r="AB819" s="138"/>
      <c r="AC819" s="138"/>
      <c r="AD819" s="138"/>
      <c r="AG819">
        <f t="shared" si="83"/>
        <v>36</v>
      </c>
      <c r="AH819">
        <f t="shared" si="84"/>
        <v>0</v>
      </c>
      <c r="AI819"/>
      <c r="AJ819">
        <f t="shared" si="85"/>
        <v>0</v>
      </c>
      <c r="AK819">
        <f t="shared" si="86"/>
        <v>0</v>
      </c>
      <c r="AL819"/>
      <c r="AM819">
        <f t="shared" si="87"/>
        <v>0</v>
      </c>
      <c r="AN819">
        <f t="shared" si="88"/>
        <v>0</v>
      </c>
      <c r="AO819"/>
      <c r="AP819">
        <f t="shared" si="89"/>
        <v>0</v>
      </c>
      <c r="AQ819">
        <f t="shared" si="90"/>
        <v>0</v>
      </c>
      <c r="AR819">
        <f t="shared" si="91"/>
        <v>0</v>
      </c>
      <c r="AS819">
        <f t="shared" si="92"/>
        <v>0</v>
      </c>
      <c r="AT819">
        <f t="shared" si="93"/>
        <v>0</v>
      </c>
      <c r="AU819">
        <f t="shared" si="94"/>
        <v>0</v>
      </c>
      <c r="AV819"/>
      <c r="AW819">
        <f t="shared" si="100"/>
        <v>0</v>
      </c>
      <c r="AX819">
        <f t="shared" si="95"/>
        <v>1</v>
      </c>
      <c r="AY819">
        <f t="shared" si="96"/>
        <v>0</v>
      </c>
      <c r="AZ819"/>
      <c r="BA819">
        <f t="shared" si="97"/>
        <v>0</v>
      </c>
      <c r="BB819">
        <f t="shared" si="98"/>
        <v>0</v>
      </c>
      <c r="BC819"/>
      <c r="BD819">
        <f t="shared" si="99"/>
        <v>0</v>
      </c>
      <c r="BE819"/>
      <c r="BF819"/>
      <c r="BG819"/>
      <c r="BH819"/>
      <c r="BI819"/>
      <c r="BJ819"/>
      <c r="BK819"/>
      <c r="BL819"/>
      <c r="BM819"/>
      <c r="BN819"/>
      <c r="BO819"/>
      <c r="BP819"/>
      <c r="BQ819"/>
      <c r="BR819"/>
      <c r="BS819"/>
      <c r="BT819"/>
      <c r="BU819"/>
      <c r="BV819"/>
      <c r="BW819"/>
      <c r="BX819"/>
      <c r="BY819"/>
      <c r="BZ819"/>
      <c r="CA819"/>
      <c r="CB819"/>
      <c r="CC819"/>
      <c r="CD819"/>
      <c r="CE819"/>
      <c r="CF819"/>
      <c r="CG819"/>
      <c r="CH819"/>
      <c r="CI819"/>
      <c r="CJ819"/>
      <c r="CK819"/>
      <c r="CL819"/>
    </row>
    <row r="820" spans="1:90" ht="15" customHeight="1">
      <c r="A820" s="93"/>
      <c r="B820" s="24"/>
      <c r="C820" s="96" t="s">
        <v>116</v>
      </c>
      <c r="D820" s="212" t="str">
        <f t="shared" si="82"/>
        <v/>
      </c>
      <c r="E820" s="213"/>
      <c r="F820" s="213"/>
      <c r="G820" s="213"/>
      <c r="H820" s="213"/>
      <c r="I820" s="213"/>
      <c r="J820" s="213"/>
      <c r="K820" s="213"/>
      <c r="L820" s="213"/>
      <c r="M820" s="213"/>
      <c r="N820" s="213"/>
      <c r="O820" s="213"/>
      <c r="P820" s="214"/>
      <c r="Q820" s="218"/>
      <c r="R820" s="219"/>
      <c r="S820" s="137"/>
      <c r="T820" s="137"/>
      <c r="U820" s="137"/>
      <c r="V820" s="137"/>
      <c r="W820" s="137"/>
      <c r="X820" s="137"/>
      <c r="Y820" s="138"/>
      <c r="Z820" s="138"/>
      <c r="AA820" s="138"/>
      <c r="AB820" s="138"/>
      <c r="AC820" s="138"/>
      <c r="AD820" s="138"/>
      <c r="AG820">
        <f t="shared" si="83"/>
        <v>36</v>
      </c>
      <c r="AH820">
        <f t="shared" si="84"/>
        <v>0</v>
      </c>
      <c r="AI820"/>
      <c r="AJ820">
        <f t="shared" si="85"/>
        <v>0</v>
      </c>
      <c r="AK820">
        <f t="shared" si="86"/>
        <v>0</v>
      </c>
      <c r="AL820"/>
      <c r="AM820">
        <f t="shared" si="87"/>
        <v>0</v>
      </c>
      <c r="AN820">
        <f t="shared" si="88"/>
        <v>0</v>
      </c>
      <c r="AO820"/>
      <c r="AP820">
        <f t="shared" si="89"/>
        <v>0</v>
      </c>
      <c r="AQ820">
        <f t="shared" si="90"/>
        <v>0</v>
      </c>
      <c r="AR820">
        <f t="shared" si="91"/>
        <v>0</v>
      </c>
      <c r="AS820">
        <f t="shared" si="92"/>
        <v>0</v>
      </c>
      <c r="AT820">
        <f t="shared" si="93"/>
        <v>0</v>
      </c>
      <c r="AU820">
        <f t="shared" si="94"/>
        <v>0</v>
      </c>
      <c r="AV820"/>
      <c r="AW820">
        <f t="shared" si="100"/>
        <v>0</v>
      </c>
      <c r="AX820">
        <f t="shared" si="95"/>
        <v>1</v>
      </c>
      <c r="AY820">
        <f t="shared" si="96"/>
        <v>0</v>
      </c>
      <c r="AZ820"/>
      <c r="BA820">
        <f t="shared" si="97"/>
        <v>0</v>
      </c>
      <c r="BB820">
        <f t="shared" si="98"/>
        <v>0</v>
      </c>
      <c r="BC820"/>
      <c r="BD820">
        <f t="shared" si="99"/>
        <v>0</v>
      </c>
      <c r="BE820"/>
      <c r="BF820"/>
      <c r="BG820"/>
      <c r="BH820"/>
      <c r="BI820"/>
      <c r="BJ820"/>
      <c r="BK820"/>
      <c r="BL820"/>
      <c r="BM820"/>
      <c r="BN820"/>
      <c r="BO820"/>
      <c r="BP820"/>
      <c r="BQ820"/>
      <c r="BR820"/>
      <c r="BS820"/>
      <c r="BT820"/>
      <c r="BU820"/>
      <c r="BV820"/>
      <c r="BW820"/>
      <c r="BX820"/>
      <c r="BY820"/>
      <c r="BZ820"/>
      <c r="CA820"/>
      <c r="CB820"/>
      <c r="CC820"/>
      <c r="CD820"/>
      <c r="CE820"/>
      <c r="CF820"/>
      <c r="CG820"/>
      <c r="CH820"/>
      <c r="CI820"/>
      <c r="CJ820"/>
      <c r="CK820"/>
      <c r="CL820"/>
    </row>
    <row r="821" spans="1:90" ht="15" customHeight="1">
      <c r="A821" s="93"/>
      <c r="B821" s="24"/>
      <c r="C821" s="96" t="s">
        <v>117</v>
      </c>
      <c r="D821" s="212" t="str">
        <f t="shared" si="82"/>
        <v/>
      </c>
      <c r="E821" s="213"/>
      <c r="F821" s="213"/>
      <c r="G821" s="213"/>
      <c r="H821" s="213"/>
      <c r="I821" s="213"/>
      <c r="J821" s="213"/>
      <c r="K821" s="213"/>
      <c r="L821" s="213"/>
      <c r="M821" s="213"/>
      <c r="N821" s="213"/>
      <c r="O821" s="213"/>
      <c r="P821" s="214"/>
      <c r="Q821" s="218"/>
      <c r="R821" s="219"/>
      <c r="S821" s="137"/>
      <c r="T821" s="137"/>
      <c r="U821" s="137"/>
      <c r="V821" s="137"/>
      <c r="W821" s="137"/>
      <c r="X821" s="137"/>
      <c r="Y821" s="138"/>
      <c r="Z821" s="138"/>
      <c r="AA821" s="138"/>
      <c r="AB821" s="138"/>
      <c r="AC821" s="138"/>
      <c r="AD821" s="138"/>
      <c r="AG821">
        <f t="shared" si="83"/>
        <v>36</v>
      </c>
      <c r="AH821">
        <f t="shared" si="84"/>
        <v>0</v>
      </c>
      <c r="AI821"/>
      <c r="AJ821">
        <f t="shared" si="85"/>
        <v>0</v>
      </c>
      <c r="AK821">
        <f t="shared" si="86"/>
        <v>0</v>
      </c>
      <c r="AL821"/>
      <c r="AM821">
        <f t="shared" si="87"/>
        <v>0</v>
      </c>
      <c r="AN821">
        <f t="shared" si="88"/>
        <v>0</v>
      </c>
      <c r="AO821"/>
      <c r="AP821">
        <f t="shared" si="89"/>
        <v>0</v>
      </c>
      <c r="AQ821">
        <f t="shared" si="90"/>
        <v>0</v>
      </c>
      <c r="AR821">
        <f t="shared" si="91"/>
        <v>0</v>
      </c>
      <c r="AS821">
        <f t="shared" si="92"/>
        <v>0</v>
      </c>
      <c r="AT821">
        <f t="shared" si="93"/>
        <v>0</v>
      </c>
      <c r="AU821">
        <f t="shared" si="94"/>
        <v>0</v>
      </c>
      <c r="AV821"/>
      <c r="AW821">
        <f t="shared" si="100"/>
        <v>0</v>
      </c>
      <c r="AX821">
        <f t="shared" si="95"/>
        <v>1</v>
      </c>
      <c r="AY821">
        <f t="shared" si="96"/>
        <v>0</v>
      </c>
      <c r="AZ821"/>
      <c r="BA821">
        <f t="shared" si="97"/>
        <v>0</v>
      </c>
      <c r="BB821">
        <f t="shared" si="98"/>
        <v>0</v>
      </c>
      <c r="BC821"/>
      <c r="BD821">
        <f t="shared" si="99"/>
        <v>0</v>
      </c>
      <c r="BE821"/>
      <c r="BF821"/>
      <c r="BG821"/>
      <c r="BH821"/>
      <c r="BI821"/>
      <c r="BJ821"/>
      <c r="BK821"/>
      <c r="BL821"/>
      <c r="BM821"/>
      <c r="BN821"/>
      <c r="BO821"/>
      <c r="BP821"/>
      <c r="BQ821"/>
      <c r="BR821"/>
      <c r="BS821"/>
      <c r="BT821"/>
      <c r="BU821"/>
      <c r="BV821"/>
      <c r="BW821"/>
      <c r="BX821"/>
      <c r="BY821"/>
      <c r="BZ821"/>
      <c r="CA821"/>
      <c r="CB821"/>
      <c r="CC821"/>
      <c r="CD821"/>
      <c r="CE821"/>
      <c r="CF821"/>
      <c r="CG821"/>
      <c r="CH821"/>
      <c r="CI821"/>
      <c r="CJ821"/>
      <c r="CK821"/>
      <c r="CL821"/>
    </row>
    <row r="822" spans="1:90" ht="15" customHeight="1">
      <c r="A822" s="93"/>
      <c r="B822" s="24"/>
      <c r="C822" s="96" t="s">
        <v>118</v>
      </c>
      <c r="D822" s="212" t="str">
        <f t="shared" si="82"/>
        <v/>
      </c>
      <c r="E822" s="213"/>
      <c r="F822" s="213"/>
      <c r="G822" s="213"/>
      <c r="H822" s="213"/>
      <c r="I822" s="213"/>
      <c r="J822" s="213"/>
      <c r="K822" s="213"/>
      <c r="L822" s="213"/>
      <c r="M822" s="213"/>
      <c r="N822" s="213"/>
      <c r="O822" s="213"/>
      <c r="P822" s="214"/>
      <c r="Q822" s="218"/>
      <c r="R822" s="219"/>
      <c r="S822" s="137"/>
      <c r="T822" s="137"/>
      <c r="U822" s="137"/>
      <c r="V822" s="137"/>
      <c r="W822" s="137"/>
      <c r="X822" s="137"/>
      <c r="Y822" s="138"/>
      <c r="Z822" s="138"/>
      <c r="AA822" s="138"/>
      <c r="AB822" s="138"/>
      <c r="AC822" s="138"/>
      <c r="AD822" s="138"/>
      <c r="AG822">
        <f t="shared" si="83"/>
        <v>36</v>
      </c>
      <c r="AH822">
        <f t="shared" si="84"/>
        <v>0</v>
      </c>
      <c r="AI822"/>
      <c r="AJ822">
        <f t="shared" si="85"/>
        <v>0</v>
      </c>
      <c r="AK822">
        <f t="shared" si="86"/>
        <v>0</v>
      </c>
      <c r="AL822"/>
      <c r="AM822">
        <f t="shared" si="87"/>
        <v>0</v>
      </c>
      <c r="AN822">
        <f t="shared" si="88"/>
        <v>0</v>
      </c>
      <c r="AO822"/>
      <c r="AP822">
        <f t="shared" si="89"/>
        <v>0</v>
      </c>
      <c r="AQ822">
        <f t="shared" si="90"/>
        <v>0</v>
      </c>
      <c r="AR822">
        <f t="shared" si="91"/>
        <v>0</v>
      </c>
      <c r="AS822">
        <f t="shared" si="92"/>
        <v>0</v>
      </c>
      <c r="AT822">
        <f t="shared" si="93"/>
        <v>0</v>
      </c>
      <c r="AU822">
        <f t="shared" si="94"/>
        <v>0</v>
      </c>
      <c r="AV822"/>
      <c r="AW822">
        <f t="shared" si="100"/>
        <v>0</v>
      </c>
      <c r="AX822">
        <f t="shared" si="95"/>
        <v>1</v>
      </c>
      <c r="AY822">
        <f t="shared" si="96"/>
        <v>0</v>
      </c>
      <c r="AZ822"/>
      <c r="BA822">
        <f t="shared" si="97"/>
        <v>0</v>
      </c>
      <c r="BB822">
        <f t="shared" si="98"/>
        <v>0</v>
      </c>
      <c r="BC822"/>
      <c r="BD822">
        <f t="shared" si="99"/>
        <v>0</v>
      </c>
      <c r="BE822"/>
      <c r="BF822"/>
      <c r="BG822"/>
      <c r="BH822"/>
      <c r="BI822"/>
      <c r="BJ822"/>
      <c r="BK822"/>
      <c r="BL822"/>
      <c r="BM822"/>
      <c r="BN822"/>
      <c r="BO822"/>
      <c r="BP822"/>
      <c r="BQ822"/>
      <c r="BR822"/>
      <c r="BS822"/>
      <c r="BT822"/>
      <c r="BU822"/>
      <c r="BV822"/>
      <c r="BW822"/>
      <c r="BX822"/>
      <c r="BY822"/>
      <c r="BZ822"/>
      <c r="CA822"/>
      <c r="CB822"/>
      <c r="CC822"/>
      <c r="CD822"/>
      <c r="CE822"/>
      <c r="CF822"/>
      <c r="CG822"/>
      <c r="CH822"/>
      <c r="CI822"/>
      <c r="CJ822"/>
      <c r="CK822"/>
      <c r="CL822"/>
    </row>
    <row r="823" spans="1:90" ht="15" customHeight="1">
      <c r="A823" s="93"/>
      <c r="B823" s="24"/>
      <c r="C823" s="96" t="s">
        <v>119</v>
      </c>
      <c r="D823" s="212" t="str">
        <f t="shared" si="82"/>
        <v/>
      </c>
      <c r="E823" s="213"/>
      <c r="F823" s="213"/>
      <c r="G823" s="213"/>
      <c r="H823" s="213"/>
      <c r="I823" s="213"/>
      <c r="J823" s="213"/>
      <c r="K823" s="213"/>
      <c r="L823" s="213"/>
      <c r="M823" s="213"/>
      <c r="N823" s="213"/>
      <c r="O823" s="213"/>
      <c r="P823" s="214"/>
      <c r="Q823" s="218"/>
      <c r="R823" s="219"/>
      <c r="S823" s="137"/>
      <c r="T823" s="137"/>
      <c r="U823" s="137"/>
      <c r="V823" s="137"/>
      <c r="W823" s="137"/>
      <c r="X823" s="137"/>
      <c r="Y823" s="138"/>
      <c r="Z823" s="138"/>
      <c r="AA823" s="138"/>
      <c r="AB823" s="138"/>
      <c r="AC823" s="138"/>
      <c r="AD823" s="138"/>
      <c r="AG823">
        <f t="shared" si="83"/>
        <v>36</v>
      </c>
      <c r="AH823">
        <f t="shared" si="84"/>
        <v>0</v>
      </c>
      <c r="AI823"/>
      <c r="AJ823">
        <f t="shared" si="85"/>
        <v>0</v>
      </c>
      <c r="AK823">
        <f t="shared" si="86"/>
        <v>0</v>
      </c>
      <c r="AL823"/>
      <c r="AM823">
        <f t="shared" si="87"/>
        <v>0</v>
      </c>
      <c r="AN823">
        <f t="shared" si="88"/>
        <v>0</v>
      </c>
      <c r="AO823"/>
      <c r="AP823">
        <f t="shared" si="89"/>
        <v>0</v>
      </c>
      <c r="AQ823">
        <f t="shared" si="90"/>
        <v>0</v>
      </c>
      <c r="AR823">
        <f t="shared" si="91"/>
        <v>0</v>
      </c>
      <c r="AS823">
        <f t="shared" si="92"/>
        <v>0</v>
      </c>
      <c r="AT823">
        <f t="shared" si="93"/>
        <v>0</v>
      </c>
      <c r="AU823">
        <f t="shared" si="94"/>
        <v>0</v>
      </c>
      <c r="AV823"/>
      <c r="AW823">
        <f t="shared" si="100"/>
        <v>0</v>
      </c>
      <c r="AX823">
        <f t="shared" si="95"/>
        <v>1</v>
      </c>
      <c r="AY823">
        <f t="shared" si="96"/>
        <v>0</v>
      </c>
      <c r="AZ823"/>
      <c r="BA823">
        <f t="shared" si="97"/>
        <v>0</v>
      </c>
      <c r="BB823">
        <f t="shared" si="98"/>
        <v>0</v>
      </c>
      <c r="BC823"/>
      <c r="BD823">
        <f t="shared" si="99"/>
        <v>0</v>
      </c>
      <c r="BE823"/>
      <c r="BF823"/>
      <c r="BG823"/>
      <c r="BH823"/>
      <c r="BI823"/>
      <c r="BJ823"/>
      <c r="BK823"/>
      <c r="BL823"/>
      <c r="BM823"/>
      <c r="BN823"/>
      <c r="BO823"/>
      <c r="BP823"/>
      <c r="BQ823"/>
      <c r="BR823"/>
      <c r="BS823"/>
      <c r="BT823"/>
      <c r="BU823"/>
      <c r="BV823"/>
      <c r="BW823"/>
      <c r="BX823"/>
      <c r="BY823"/>
      <c r="BZ823"/>
      <c r="CA823"/>
      <c r="CB823"/>
      <c r="CC823"/>
      <c r="CD823"/>
      <c r="CE823"/>
      <c r="CF823"/>
      <c r="CG823"/>
      <c r="CH823"/>
      <c r="CI823"/>
      <c r="CJ823"/>
      <c r="CK823"/>
      <c r="CL823"/>
    </row>
    <row r="824" spans="1:90" ht="15" customHeight="1">
      <c r="A824" s="93"/>
      <c r="B824" s="24"/>
      <c r="C824" s="96" t="s">
        <v>120</v>
      </c>
      <c r="D824" s="212" t="str">
        <f t="shared" si="82"/>
        <v/>
      </c>
      <c r="E824" s="213"/>
      <c r="F824" s="213"/>
      <c r="G824" s="213"/>
      <c r="H824" s="213"/>
      <c r="I824" s="213"/>
      <c r="J824" s="213"/>
      <c r="K824" s="213"/>
      <c r="L824" s="213"/>
      <c r="M824" s="213"/>
      <c r="N824" s="213"/>
      <c r="O824" s="213"/>
      <c r="P824" s="214"/>
      <c r="Q824" s="218"/>
      <c r="R824" s="219"/>
      <c r="S824" s="137"/>
      <c r="T824" s="137"/>
      <c r="U824" s="137"/>
      <c r="V824" s="137"/>
      <c r="W824" s="137"/>
      <c r="X824" s="137"/>
      <c r="Y824" s="138"/>
      <c r="Z824" s="138"/>
      <c r="AA824" s="138"/>
      <c r="AB824" s="138"/>
      <c r="AC824" s="138"/>
      <c r="AD824" s="138"/>
      <c r="AG824">
        <f t="shared" si="83"/>
        <v>36</v>
      </c>
      <c r="AH824">
        <f t="shared" si="84"/>
        <v>0</v>
      </c>
      <c r="AI824"/>
      <c r="AJ824">
        <f t="shared" si="85"/>
        <v>0</v>
      </c>
      <c r="AK824">
        <f t="shared" si="86"/>
        <v>0</v>
      </c>
      <c r="AL824"/>
      <c r="AM824">
        <f t="shared" si="87"/>
        <v>0</v>
      </c>
      <c r="AN824">
        <f t="shared" si="88"/>
        <v>0</v>
      </c>
      <c r="AO824"/>
      <c r="AP824">
        <f t="shared" si="89"/>
        <v>0</v>
      </c>
      <c r="AQ824">
        <f t="shared" si="90"/>
        <v>0</v>
      </c>
      <c r="AR824">
        <f t="shared" si="91"/>
        <v>0</v>
      </c>
      <c r="AS824">
        <f t="shared" si="92"/>
        <v>0</v>
      </c>
      <c r="AT824">
        <f t="shared" si="93"/>
        <v>0</v>
      </c>
      <c r="AU824">
        <f t="shared" si="94"/>
        <v>0</v>
      </c>
      <c r="AV824"/>
      <c r="AW824">
        <f t="shared" si="100"/>
        <v>0</v>
      </c>
      <c r="AX824">
        <f t="shared" si="95"/>
        <v>1</v>
      </c>
      <c r="AY824">
        <f t="shared" si="96"/>
        <v>0</v>
      </c>
      <c r="AZ824"/>
      <c r="BA824">
        <f t="shared" si="97"/>
        <v>0</v>
      </c>
      <c r="BB824">
        <f t="shared" si="98"/>
        <v>0</v>
      </c>
      <c r="BC824"/>
      <c r="BD824">
        <f t="shared" si="99"/>
        <v>0</v>
      </c>
      <c r="BE824"/>
      <c r="BF824"/>
      <c r="BG824"/>
      <c r="BH824"/>
      <c r="BI824"/>
      <c r="BJ824"/>
      <c r="BK824"/>
      <c r="BL824"/>
      <c r="BM824"/>
      <c r="BN824"/>
      <c r="BO824"/>
      <c r="BP824"/>
      <c r="BQ824"/>
      <c r="BR824"/>
      <c r="BS824"/>
      <c r="BT824"/>
      <c r="BU824"/>
      <c r="BV824"/>
      <c r="BW824"/>
      <c r="BX824"/>
      <c r="BY824"/>
      <c r="BZ824"/>
      <c r="CA824"/>
      <c r="CB824"/>
      <c r="CC824"/>
      <c r="CD824"/>
      <c r="CE824"/>
      <c r="CF824"/>
      <c r="CG824"/>
      <c r="CH824"/>
      <c r="CI824"/>
      <c r="CJ824"/>
      <c r="CK824"/>
      <c r="CL824"/>
    </row>
    <row r="825" spans="1:90" ht="15" customHeight="1">
      <c r="A825" s="93"/>
      <c r="B825" s="24"/>
      <c r="C825" s="96" t="s">
        <v>121</v>
      </c>
      <c r="D825" s="212" t="str">
        <f t="shared" si="82"/>
        <v/>
      </c>
      <c r="E825" s="213"/>
      <c r="F825" s="213"/>
      <c r="G825" s="213"/>
      <c r="H825" s="213"/>
      <c r="I825" s="213"/>
      <c r="J825" s="213"/>
      <c r="K825" s="213"/>
      <c r="L825" s="213"/>
      <c r="M825" s="213"/>
      <c r="N825" s="213"/>
      <c r="O825" s="213"/>
      <c r="P825" s="214"/>
      <c r="Q825" s="218"/>
      <c r="R825" s="219"/>
      <c r="S825" s="137"/>
      <c r="T825" s="137"/>
      <c r="U825" s="137"/>
      <c r="V825" s="137"/>
      <c r="W825" s="137"/>
      <c r="X825" s="137"/>
      <c r="Y825" s="138"/>
      <c r="Z825" s="138"/>
      <c r="AA825" s="138"/>
      <c r="AB825" s="138"/>
      <c r="AC825" s="138"/>
      <c r="AD825" s="138"/>
      <c r="AG825">
        <f t="shared" si="83"/>
        <v>36</v>
      </c>
      <c r="AH825">
        <f t="shared" si="84"/>
        <v>0</v>
      </c>
      <c r="AI825"/>
      <c r="AJ825">
        <f t="shared" si="85"/>
        <v>0</v>
      </c>
      <c r="AK825">
        <f t="shared" si="86"/>
        <v>0</v>
      </c>
      <c r="AL825"/>
      <c r="AM825">
        <f t="shared" si="87"/>
        <v>0</v>
      </c>
      <c r="AN825">
        <f t="shared" si="88"/>
        <v>0</v>
      </c>
      <c r="AO825"/>
      <c r="AP825">
        <f t="shared" si="89"/>
        <v>0</v>
      </c>
      <c r="AQ825">
        <f t="shared" si="90"/>
        <v>0</v>
      </c>
      <c r="AR825">
        <f t="shared" si="91"/>
        <v>0</v>
      </c>
      <c r="AS825">
        <f t="shared" si="92"/>
        <v>0</v>
      </c>
      <c r="AT825">
        <f t="shared" si="93"/>
        <v>0</v>
      </c>
      <c r="AU825">
        <f t="shared" si="94"/>
        <v>0</v>
      </c>
      <c r="AV825"/>
      <c r="AW825">
        <f t="shared" si="100"/>
        <v>0</v>
      </c>
      <c r="AX825">
        <f t="shared" si="95"/>
        <v>1</v>
      </c>
      <c r="AY825">
        <f t="shared" si="96"/>
        <v>0</v>
      </c>
      <c r="AZ825"/>
      <c r="BA825">
        <f t="shared" si="97"/>
        <v>0</v>
      </c>
      <c r="BB825">
        <f t="shared" si="98"/>
        <v>0</v>
      </c>
      <c r="BC825"/>
      <c r="BD825">
        <f t="shared" si="99"/>
        <v>0</v>
      </c>
      <c r="BE825"/>
      <c r="BF825"/>
      <c r="BG825"/>
      <c r="BH825"/>
      <c r="BI825"/>
      <c r="BJ825"/>
      <c r="BK825"/>
      <c r="BL825"/>
      <c r="BM825"/>
      <c r="BN825"/>
      <c r="BO825"/>
      <c r="BP825"/>
      <c r="BQ825"/>
      <c r="BR825"/>
      <c r="BS825"/>
      <c r="BT825"/>
      <c r="BU825"/>
      <c r="BV825"/>
      <c r="BW825"/>
      <c r="BX825"/>
      <c r="BY825"/>
      <c r="BZ825"/>
      <c r="CA825"/>
      <c r="CB825"/>
      <c r="CC825"/>
      <c r="CD825"/>
      <c r="CE825"/>
      <c r="CF825"/>
      <c r="CG825"/>
      <c r="CH825"/>
      <c r="CI825"/>
      <c r="CJ825"/>
      <c r="CK825"/>
      <c r="CL825"/>
    </row>
    <row r="826" spans="1:90" ht="15" customHeight="1">
      <c r="A826" s="93"/>
      <c r="B826" s="24"/>
      <c r="C826" s="96" t="s">
        <v>122</v>
      </c>
      <c r="D826" s="212" t="str">
        <f t="shared" si="82"/>
        <v/>
      </c>
      <c r="E826" s="213"/>
      <c r="F826" s="213"/>
      <c r="G826" s="213"/>
      <c r="H826" s="213"/>
      <c r="I826" s="213"/>
      <c r="J826" s="213"/>
      <c r="K826" s="213"/>
      <c r="L826" s="213"/>
      <c r="M826" s="213"/>
      <c r="N826" s="213"/>
      <c r="O826" s="213"/>
      <c r="P826" s="214"/>
      <c r="Q826" s="218"/>
      <c r="R826" s="219"/>
      <c r="S826" s="137"/>
      <c r="T826" s="137"/>
      <c r="U826" s="137"/>
      <c r="V826" s="137"/>
      <c r="W826" s="137"/>
      <c r="X826" s="137"/>
      <c r="Y826" s="138"/>
      <c r="Z826" s="138"/>
      <c r="AA826" s="138"/>
      <c r="AB826" s="138"/>
      <c r="AC826" s="138"/>
      <c r="AD826" s="138"/>
      <c r="AG826">
        <f t="shared" si="83"/>
        <v>36</v>
      </c>
      <c r="AH826">
        <f t="shared" si="84"/>
        <v>0</v>
      </c>
      <c r="AI826"/>
      <c r="AJ826">
        <f t="shared" si="85"/>
        <v>0</v>
      </c>
      <c r="AK826">
        <f t="shared" si="86"/>
        <v>0</v>
      </c>
      <c r="AL826"/>
      <c r="AM826">
        <f t="shared" si="87"/>
        <v>0</v>
      </c>
      <c r="AN826">
        <f t="shared" si="88"/>
        <v>0</v>
      </c>
      <c r="AO826"/>
      <c r="AP826">
        <f t="shared" si="89"/>
        <v>0</v>
      </c>
      <c r="AQ826">
        <f t="shared" si="90"/>
        <v>0</v>
      </c>
      <c r="AR826">
        <f t="shared" si="91"/>
        <v>0</v>
      </c>
      <c r="AS826">
        <f t="shared" si="92"/>
        <v>0</v>
      </c>
      <c r="AT826">
        <f t="shared" si="93"/>
        <v>0</v>
      </c>
      <c r="AU826">
        <f t="shared" si="94"/>
        <v>0</v>
      </c>
      <c r="AV826"/>
      <c r="AW826">
        <f t="shared" si="100"/>
        <v>0</v>
      </c>
      <c r="AX826">
        <f t="shared" si="95"/>
        <v>1</v>
      </c>
      <c r="AY826">
        <f t="shared" si="96"/>
        <v>0</v>
      </c>
      <c r="AZ826"/>
      <c r="BA826">
        <f t="shared" si="97"/>
        <v>0</v>
      </c>
      <c r="BB826">
        <f t="shared" si="98"/>
        <v>0</v>
      </c>
      <c r="BC826"/>
      <c r="BD826">
        <f t="shared" si="99"/>
        <v>0</v>
      </c>
      <c r="BE826"/>
      <c r="BF826"/>
      <c r="BG826"/>
      <c r="BH826"/>
      <c r="BI826"/>
      <c r="BJ826"/>
      <c r="BK826"/>
      <c r="BL826"/>
      <c r="BM826"/>
      <c r="BN826"/>
      <c r="BO826"/>
      <c r="BP826"/>
      <c r="BQ826"/>
      <c r="BR826"/>
      <c r="BS826"/>
      <c r="BT826"/>
      <c r="BU826"/>
      <c r="BV826"/>
      <c r="BW826"/>
      <c r="BX826"/>
      <c r="BY826"/>
      <c r="BZ826"/>
      <c r="CA826"/>
      <c r="CB826"/>
      <c r="CC826"/>
      <c r="CD826"/>
      <c r="CE826"/>
      <c r="CF826"/>
      <c r="CG826"/>
      <c r="CH826"/>
      <c r="CI826"/>
      <c r="CJ826"/>
      <c r="CK826"/>
      <c r="CL826"/>
    </row>
    <row r="827" spans="1:90" ht="15" customHeight="1">
      <c r="A827" s="93"/>
      <c r="B827" s="24"/>
      <c r="C827" s="96" t="s">
        <v>123</v>
      </c>
      <c r="D827" s="212" t="str">
        <f t="shared" si="82"/>
        <v/>
      </c>
      <c r="E827" s="213"/>
      <c r="F827" s="213"/>
      <c r="G827" s="213"/>
      <c r="H827" s="213"/>
      <c r="I827" s="213"/>
      <c r="J827" s="213"/>
      <c r="K827" s="213"/>
      <c r="L827" s="213"/>
      <c r="M827" s="213"/>
      <c r="N827" s="213"/>
      <c r="O827" s="213"/>
      <c r="P827" s="214"/>
      <c r="Q827" s="218"/>
      <c r="R827" s="219"/>
      <c r="S827" s="137"/>
      <c r="T827" s="137"/>
      <c r="U827" s="137"/>
      <c r="V827" s="137"/>
      <c r="W827" s="137"/>
      <c r="X827" s="137"/>
      <c r="Y827" s="138"/>
      <c r="Z827" s="138"/>
      <c r="AA827" s="138"/>
      <c r="AB827" s="138"/>
      <c r="AC827" s="138"/>
      <c r="AD827" s="138"/>
      <c r="AG827">
        <f t="shared" si="83"/>
        <v>36</v>
      </c>
      <c r="AH827">
        <f t="shared" si="84"/>
        <v>0</v>
      </c>
      <c r="AI827"/>
      <c r="AJ827">
        <f t="shared" si="85"/>
        <v>0</v>
      </c>
      <c r="AK827">
        <f t="shared" si="86"/>
        <v>0</v>
      </c>
      <c r="AL827"/>
      <c r="AM827">
        <f t="shared" si="87"/>
        <v>0</v>
      </c>
      <c r="AN827">
        <f t="shared" si="88"/>
        <v>0</v>
      </c>
      <c r="AO827"/>
      <c r="AP827">
        <f t="shared" si="89"/>
        <v>0</v>
      </c>
      <c r="AQ827">
        <f t="shared" si="90"/>
        <v>0</v>
      </c>
      <c r="AR827">
        <f t="shared" si="91"/>
        <v>0</v>
      </c>
      <c r="AS827">
        <f t="shared" si="92"/>
        <v>0</v>
      </c>
      <c r="AT827">
        <f t="shared" si="93"/>
        <v>0</v>
      </c>
      <c r="AU827">
        <f t="shared" si="94"/>
        <v>0</v>
      </c>
      <c r="AV827"/>
      <c r="AW827">
        <f t="shared" si="100"/>
        <v>0</v>
      </c>
      <c r="AX827">
        <f t="shared" si="95"/>
        <v>1</v>
      </c>
      <c r="AY827">
        <f t="shared" si="96"/>
        <v>0</v>
      </c>
      <c r="AZ827"/>
      <c r="BA827">
        <f t="shared" si="97"/>
        <v>0</v>
      </c>
      <c r="BB827">
        <f t="shared" si="98"/>
        <v>0</v>
      </c>
      <c r="BC827"/>
      <c r="BD827">
        <f t="shared" si="99"/>
        <v>0</v>
      </c>
      <c r="BE827"/>
      <c r="BF827"/>
      <c r="BG827"/>
      <c r="BH827"/>
      <c r="BI827"/>
      <c r="BJ827"/>
      <c r="BK827"/>
      <c r="BL827"/>
      <c r="BM827"/>
      <c r="BN827"/>
      <c r="BO827"/>
      <c r="BP827"/>
      <c r="BQ827"/>
      <c r="BR827"/>
      <c r="BS827"/>
      <c r="BT827"/>
      <c r="BU827"/>
      <c r="BV827"/>
      <c r="BW827"/>
      <c r="BX827"/>
      <c r="BY827"/>
      <c r="BZ827"/>
      <c r="CA827"/>
      <c r="CB827"/>
      <c r="CC827"/>
      <c r="CD827"/>
      <c r="CE827"/>
      <c r="CF827"/>
      <c r="CG827"/>
      <c r="CH827"/>
      <c r="CI827"/>
      <c r="CJ827"/>
      <c r="CK827"/>
      <c r="CL827"/>
    </row>
    <row r="828" spans="1:90" ht="15" customHeight="1">
      <c r="A828" s="93"/>
      <c r="B828" s="24"/>
      <c r="C828" s="96" t="s">
        <v>124</v>
      </c>
      <c r="D828" s="212" t="str">
        <f t="shared" si="82"/>
        <v/>
      </c>
      <c r="E828" s="213"/>
      <c r="F828" s="213"/>
      <c r="G828" s="213"/>
      <c r="H828" s="213"/>
      <c r="I828" s="213"/>
      <c r="J828" s="213"/>
      <c r="K828" s="213"/>
      <c r="L828" s="213"/>
      <c r="M828" s="213"/>
      <c r="N828" s="213"/>
      <c r="O828" s="213"/>
      <c r="P828" s="214"/>
      <c r="Q828" s="218"/>
      <c r="R828" s="219"/>
      <c r="S828" s="137"/>
      <c r="T828" s="137"/>
      <c r="U828" s="137"/>
      <c r="V828" s="137"/>
      <c r="W828" s="137"/>
      <c r="X828" s="137"/>
      <c r="Y828" s="138"/>
      <c r="Z828" s="138"/>
      <c r="AA828" s="138"/>
      <c r="AB828" s="138"/>
      <c r="AC828" s="138"/>
      <c r="AD828" s="138"/>
      <c r="AG828">
        <f t="shared" si="83"/>
        <v>36</v>
      </c>
      <c r="AH828">
        <f t="shared" si="84"/>
        <v>0</v>
      </c>
      <c r="AI828"/>
      <c r="AJ828">
        <f t="shared" si="85"/>
        <v>0</v>
      </c>
      <c r="AK828">
        <f t="shared" si="86"/>
        <v>0</v>
      </c>
      <c r="AL828"/>
      <c r="AM828">
        <f t="shared" si="87"/>
        <v>0</v>
      </c>
      <c r="AN828">
        <f t="shared" si="88"/>
        <v>0</v>
      </c>
      <c r="AO828"/>
      <c r="AP828">
        <f t="shared" si="89"/>
        <v>0</v>
      </c>
      <c r="AQ828">
        <f t="shared" si="90"/>
        <v>0</v>
      </c>
      <c r="AR828">
        <f t="shared" si="91"/>
        <v>0</v>
      </c>
      <c r="AS828">
        <f t="shared" si="92"/>
        <v>0</v>
      </c>
      <c r="AT828">
        <f t="shared" si="93"/>
        <v>0</v>
      </c>
      <c r="AU828">
        <f t="shared" si="94"/>
        <v>0</v>
      </c>
      <c r="AV828"/>
      <c r="AW828">
        <f t="shared" si="100"/>
        <v>0</v>
      </c>
      <c r="AX828">
        <f t="shared" si="95"/>
        <v>1</v>
      </c>
      <c r="AY828">
        <f t="shared" si="96"/>
        <v>0</v>
      </c>
      <c r="AZ828"/>
      <c r="BA828">
        <f t="shared" si="97"/>
        <v>0</v>
      </c>
      <c r="BB828">
        <f t="shared" si="98"/>
        <v>0</v>
      </c>
      <c r="BC828"/>
      <c r="BD828">
        <f t="shared" si="99"/>
        <v>0</v>
      </c>
      <c r="BE828"/>
      <c r="BF828"/>
      <c r="BG828"/>
      <c r="BH828"/>
      <c r="BI828"/>
      <c r="BJ828"/>
      <c r="BK828"/>
      <c r="BL828"/>
      <c r="BM828"/>
      <c r="BN828"/>
      <c r="BO828"/>
      <c r="BP828"/>
      <c r="BQ828"/>
      <c r="BR828"/>
      <c r="BS828"/>
      <c r="BT828"/>
      <c r="BU828"/>
      <c r="BV828"/>
      <c r="BW828"/>
      <c r="BX828"/>
      <c r="BY828"/>
      <c r="BZ828"/>
      <c r="CA828"/>
      <c r="CB828"/>
      <c r="CC828"/>
      <c r="CD828"/>
      <c r="CE828"/>
      <c r="CF828"/>
      <c r="CG828"/>
      <c r="CH828"/>
      <c r="CI828"/>
      <c r="CJ828"/>
      <c r="CK828"/>
      <c r="CL828"/>
    </row>
    <row r="829" spans="1:90" ht="15" customHeight="1">
      <c r="A829" s="93"/>
      <c r="B829" s="24"/>
      <c r="C829" s="96" t="s">
        <v>125</v>
      </c>
      <c r="D829" s="212" t="str">
        <f t="shared" si="82"/>
        <v/>
      </c>
      <c r="E829" s="213"/>
      <c r="F829" s="213"/>
      <c r="G829" s="213"/>
      <c r="H829" s="213"/>
      <c r="I829" s="213"/>
      <c r="J829" s="213"/>
      <c r="K829" s="213"/>
      <c r="L829" s="213"/>
      <c r="M829" s="213"/>
      <c r="N829" s="213"/>
      <c r="O829" s="213"/>
      <c r="P829" s="214"/>
      <c r="Q829" s="218"/>
      <c r="R829" s="219"/>
      <c r="S829" s="137"/>
      <c r="T829" s="137"/>
      <c r="U829" s="137"/>
      <c r="V829" s="137"/>
      <c r="W829" s="137"/>
      <c r="X829" s="137"/>
      <c r="Y829" s="138"/>
      <c r="Z829" s="138"/>
      <c r="AA829" s="138"/>
      <c r="AB829" s="138"/>
      <c r="AC829" s="138"/>
      <c r="AD829" s="138"/>
      <c r="AG829">
        <f t="shared" si="83"/>
        <v>36</v>
      </c>
      <c r="AH829">
        <f t="shared" si="84"/>
        <v>0</v>
      </c>
      <c r="AI829"/>
      <c r="AJ829">
        <f t="shared" si="85"/>
        <v>0</v>
      </c>
      <c r="AK829">
        <f t="shared" si="86"/>
        <v>0</v>
      </c>
      <c r="AL829"/>
      <c r="AM829">
        <f t="shared" si="87"/>
        <v>0</v>
      </c>
      <c r="AN829">
        <f t="shared" si="88"/>
        <v>0</v>
      </c>
      <c r="AO829"/>
      <c r="AP829">
        <f t="shared" si="89"/>
        <v>0</v>
      </c>
      <c r="AQ829">
        <f t="shared" si="90"/>
        <v>0</v>
      </c>
      <c r="AR829">
        <f t="shared" si="91"/>
        <v>0</v>
      </c>
      <c r="AS829">
        <f t="shared" si="92"/>
        <v>0</v>
      </c>
      <c r="AT829">
        <f t="shared" si="93"/>
        <v>0</v>
      </c>
      <c r="AU829">
        <f t="shared" si="94"/>
        <v>0</v>
      </c>
      <c r="AV829"/>
      <c r="AW829">
        <f t="shared" si="100"/>
        <v>0</v>
      </c>
      <c r="AX829">
        <f t="shared" si="95"/>
        <v>1</v>
      </c>
      <c r="AY829">
        <f t="shared" si="96"/>
        <v>0</v>
      </c>
      <c r="AZ829"/>
      <c r="BA829">
        <f t="shared" si="97"/>
        <v>0</v>
      </c>
      <c r="BB829">
        <f t="shared" si="98"/>
        <v>0</v>
      </c>
      <c r="BC829"/>
      <c r="BD829">
        <f t="shared" si="99"/>
        <v>0</v>
      </c>
      <c r="BE829"/>
      <c r="BF829"/>
      <c r="BG829"/>
      <c r="BH829"/>
      <c r="BI829"/>
      <c r="BJ829"/>
      <c r="BK829"/>
      <c r="BL829"/>
      <c r="BM829"/>
      <c r="BN829"/>
      <c r="BO829"/>
      <c r="BP829"/>
      <c r="BQ829"/>
      <c r="BR829"/>
      <c r="BS829"/>
      <c r="BT829"/>
      <c r="BU829"/>
      <c r="BV829"/>
      <c r="BW829"/>
      <c r="BX829"/>
      <c r="BY829"/>
      <c r="BZ829"/>
      <c r="CA829"/>
      <c r="CB829"/>
      <c r="CC829"/>
      <c r="CD829"/>
      <c r="CE829"/>
      <c r="CF829"/>
      <c r="CG829"/>
      <c r="CH829"/>
      <c r="CI829"/>
      <c r="CJ829"/>
      <c r="CK829"/>
      <c r="CL829"/>
    </row>
    <row r="830" spans="1:90" ht="15" customHeight="1">
      <c r="A830" s="93"/>
      <c r="B830" s="24"/>
      <c r="C830" s="96" t="s">
        <v>126</v>
      </c>
      <c r="D830" s="212" t="str">
        <f t="shared" si="82"/>
        <v/>
      </c>
      <c r="E830" s="213"/>
      <c r="F830" s="213"/>
      <c r="G830" s="213"/>
      <c r="H830" s="213"/>
      <c r="I830" s="213"/>
      <c r="J830" s="213"/>
      <c r="K830" s="213"/>
      <c r="L830" s="213"/>
      <c r="M830" s="213"/>
      <c r="N830" s="213"/>
      <c r="O830" s="213"/>
      <c r="P830" s="214"/>
      <c r="Q830" s="218"/>
      <c r="R830" s="219"/>
      <c r="S830" s="137"/>
      <c r="T830" s="137"/>
      <c r="U830" s="137"/>
      <c r="V830" s="137"/>
      <c r="W830" s="137"/>
      <c r="X830" s="137"/>
      <c r="Y830" s="138"/>
      <c r="Z830" s="138"/>
      <c r="AA830" s="138"/>
      <c r="AB830" s="138"/>
      <c r="AC830" s="138"/>
      <c r="AD830" s="138"/>
      <c r="AG830">
        <f t="shared" si="83"/>
        <v>36</v>
      </c>
      <c r="AH830">
        <f t="shared" si="84"/>
        <v>0</v>
      </c>
      <c r="AI830"/>
      <c r="AJ830">
        <f t="shared" si="85"/>
        <v>0</v>
      </c>
      <c r="AK830">
        <f t="shared" si="86"/>
        <v>0</v>
      </c>
      <c r="AL830"/>
      <c r="AM830">
        <f t="shared" si="87"/>
        <v>0</v>
      </c>
      <c r="AN830">
        <f t="shared" si="88"/>
        <v>0</v>
      </c>
      <c r="AO830"/>
      <c r="AP830">
        <f t="shared" si="89"/>
        <v>0</v>
      </c>
      <c r="AQ830">
        <f t="shared" si="90"/>
        <v>0</v>
      </c>
      <c r="AR830">
        <f t="shared" si="91"/>
        <v>0</v>
      </c>
      <c r="AS830">
        <f t="shared" si="92"/>
        <v>0</v>
      </c>
      <c r="AT830">
        <f t="shared" si="93"/>
        <v>0</v>
      </c>
      <c r="AU830">
        <f t="shared" si="94"/>
        <v>0</v>
      </c>
      <c r="AV830"/>
      <c r="AW830">
        <f t="shared" si="100"/>
        <v>0</v>
      </c>
      <c r="AX830">
        <f t="shared" si="95"/>
        <v>1</v>
      </c>
      <c r="AY830">
        <f t="shared" si="96"/>
        <v>0</v>
      </c>
      <c r="AZ830"/>
      <c r="BA830">
        <f t="shared" si="97"/>
        <v>0</v>
      </c>
      <c r="BB830">
        <f t="shared" si="98"/>
        <v>0</v>
      </c>
      <c r="BC830"/>
      <c r="BD830">
        <f t="shared" si="99"/>
        <v>0</v>
      </c>
      <c r="BE830"/>
      <c r="BF830"/>
      <c r="BG830"/>
      <c r="BH830"/>
      <c r="BI830"/>
      <c r="BJ830"/>
      <c r="BK830"/>
      <c r="BL830"/>
      <c r="BM830"/>
      <c r="BN830"/>
      <c r="BO830"/>
      <c r="BP830"/>
      <c r="BQ830"/>
      <c r="BR830"/>
      <c r="BS830"/>
      <c r="BT830"/>
      <c r="BU830"/>
      <c r="BV830"/>
      <c r="BW830"/>
      <c r="BX830"/>
      <c r="BY830"/>
      <c r="BZ830"/>
      <c r="CA830"/>
      <c r="CB830"/>
      <c r="CC830"/>
      <c r="CD830"/>
      <c r="CE830"/>
      <c r="CF830"/>
      <c r="CG830"/>
      <c r="CH830"/>
      <c r="CI830"/>
      <c r="CJ830"/>
      <c r="CK830"/>
      <c r="CL830"/>
    </row>
    <row r="831" spans="1:90" ht="15" customHeight="1">
      <c r="A831" s="93"/>
      <c r="B831" s="24"/>
      <c r="C831" s="96" t="s">
        <v>127</v>
      </c>
      <c r="D831" s="212" t="str">
        <f t="shared" si="82"/>
        <v/>
      </c>
      <c r="E831" s="213"/>
      <c r="F831" s="213"/>
      <c r="G831" s="213"/>
      <c r="H831" s="213"/>
      <c r="I831" s="213"/>
      <c r="J831" s="213"/>
      <c r="K831" s="213"/>
      <c r="L831" s="213"/>
      <c r="M831" s="213"/>
      <c r="N831" s="213"/>
      <c r="O831" s="213"/>
      <c r="P831" s="214"/>
      <c r="Q831" s="218"/>
      <c r="R831" s="219"/>
      <c r="S831" s="137"/>
      <c r="T831" s="137"/>
      <c r="U831" s="137"/>
      <c r="V831" s="137"/>
      <c r="W831" s="137"/>
      <c r="X831" s="137"/>
      <c r="Y831" s="138"/>
      <c r="Z831" s="138"/>
      <c r="AA831" s="138"/>
      <c r="AB831" s="138"/>
      <c r="AC831" s="138"/>
      <c r="AD831" s="138"/>
      <c r="AG831">
        <f t="shared" si="83"/>
        <v>36</v>
      </c>
      <c r="AH831">
        <f t="shared" si="84"/>
        <v>0</v>
      </c>
      <c r="AI831"/>
      <c r="AJ831">
        <f t="shared" si="85"/>
        <v>0</v>
      </c>
      <c r="AK831">
        <f t="shared" si="86"/>
        <v>0</v>
      </c>
      <c r="AL831"/>
      <c r="AM831">
        <f t="shared" si="87"/>
        <v>0</v>
      </c>
      <c r="AN831">
        <f t="shared" si="88"/>
        <v>0</v>
      </c>
      <c r="AO831"/>
      <c r="AP831">
        <f t="shared" si="89"/>
        <v>0</v>
      </c>
      <c r="AQ831">
        <f t="shared" si="90"/>
        <v>0</v>
      </c>
      <c r="AR831">
        <f t="shared" si="91"/>
        <v>0</v>
      </c>
      <c r="AS831">
        <f t="shared" si="92"/>
        <v>0</v>
      </c>
      <c r="AT831">
        <f t="shared" si="93"/>
        <v>0</v>
      </c>
      <c r="AU831">
        <f t="shared" si="94"/>
        <v>0</v>
      </c>
      <c r="AV831"/>
      <c r="AW831">
        <f t="shared" si="100"/>
        <v>0</v>
      </c>
      <c r="AX831">
        <f t="shared" si="95"/>
        <v>1</v>
      </c>
      <c r="AY831">
        <f t="shared" si="96"/>
        <v>0</v>
      </c>
      <c r="AZ831"/>
      <c r="BA831">
        <f t="shared" si="97"/>
        <v>0</v>
      </c>
      <c r="BB831">
        <f t="shared" si="98"/>
        <v>0</v>
      </c>
      <c r="BC831"/>
      <c r="BD831">
        <f t="shared" si="99"/>
        <v>0</v>
      </c>
      <c r="BE831"/>
      <c r="BF831"/>
      <c r="BG831"/>
      <c r="BH831"/>
      <c r="BI831"/>
      <c r="BJ831"/>
      <c r="BK831"/>
      <c r="BL831"/>
      <c r="BM831"/>
      <c r="BN831"/>
      <c r="BO831"/>
      <c r="BP831"/>
      <c r="BQ831"/>
      <c r="BR831"/>
      <c r="BS831"/>
      <c r="BT831"/>
      <c r="BU831"/>
      <c r="BV831"/>
      <c r="BW831"/>
      <c r="BX831"/>
      <c r="BY831"/>
      <c r="BZ831"/>
      <c r="CA831"/>
      <c r="CB831"/>
      <c r="CC831"/>
      <c r="CD831"/>
      <c r="CE831"/>
      <c r="CF831"/>
      <c r="CG831"/>
      <c r="CH831"/>
      <c r="CI831"/>
      <c r="CJ831"/>
      <c r="CK831"/>
      <c r="CL831"/>
    </row>
    <row r="832" spans="1:90" ht="15" customHeight="1">
      <c r="A832" s="93"/>
      <c r="B832" s="24"/>
      <c r="C832" s="96" t="s">
        <v>128</v>
      </c>
      <c r="D832" s="212" t="str">
        <f t="shared" si="82"/>
        <v/>
      </c>
      <c r="E832" s="213"/>
      <c r="F832" s="213"/>
      <c r="G832" s="213"/>
      <c r="H832" s="213"/>
      <c r="I832" s="213"/>
      <c r="J832" s="213"/>
      <c r="K832" s="213"/>
      <c r="L832" s="213"/>
      <c r="M832" s="213"/>
      <c r="N832" s="213"/>
      <c r="O832" s="213"/>
      <c r="P832" s="214"/>
      <c r="Q832" s="218"/>
      <c r="R832" s="219"/>
      <c r="S832" s="137"/>
      <c r="T832" s="137"/>
      <c r="U832" s="137"/>
      <c r="V832" s="137"/>
      <c r="W832" s="137"/>
      <c r="X832" s="137"/>
      <c r="Y832" s="138"/>
      <c r="Z832" s="138"/>
      <c r="AA832" s="138"/>
      <c r="AB832" s="138"/>
      <c r="AC832" s="138"/>
      <c r="AD832" s="138"/>
      <c r="AG832">
        <f t="shared" si="83"/>
        <v>36</v>
      </c>
      <c r="AH832">
        <f t="shared" si="84"/>
        <v>0</v>
      </c>
      <c r="AI832"/>
      <c r="AJ832">
        <f t="shared" si="85"/>
        <v>0</v>
      </c>
      <c r="AK832">
        <f t="shared" si="86"/>
        <v>0</v>
      </c>
      <c r="AL832"/>
      <c r="AM832">
        <f t="shared" si="87"/>
        <v>0</v>
      </c>
      <c r="AN832">
        <f t="shared" si="88"/>
        <v>0</v>
      </c>
      <c r="AO832"/>
      <c r="AP832">
        <f t="shared" si="89"/>
        <v>0</v>
      </c>
      <c r="AQ832">
        <f t="shared" si="90"/>
        <v>0</v>
      </c>
      <c r="AR832">
        <f t="shared" si="91"/>
        <v>0</v>
      </c>
      <c r="AS832">
        <f t="shared" si="92"/>
        <v>0</v>
      </c>
      <c r="AT832">
        <f t="shared" si="93"/>
        <v>0</v>
      </c>
      <c r="AU832">
        <f t="shared" si="94"/>
        <v>0</v>
      </c>
      <c r="AV832"/>
      <c r="AW832">
        <f t="shared" si="100"/>
        <v>0</v>
      </c>
      <c r="AX832">
        <f t="shared" si="95"/>
        <v>1</v>
      </c>
      <c r="AY832">
        <f t="shared" si="96"/>
        <v>0</v>
      </c>
      <c r="AZ832"/>
      <c r="BA832">
        <f t="shared" si="97"/>
        <v>0</v>
      </c>
      <c r="BB832">
        <f t="shared" si="98"/>
        <v>0</v>
      </c>
      <c r="BC832"/>
      <c r="BD832">
        <f t="shared" si="99"/>
        <v>0</v>
      </c>
      <c r="BE832"/>
      <c r="BF832"/>
      <c r="BG832"/>
      <c r="BH832"/>
      <c r="BI832"/>
      <c r="BJ832"/>
      <c r="BK832"/>
      <c r="BL832"/>
      <c r="BM832"/>
      <c r="BN832"/>
      <c r="BO832"/>
      <c r="BP832"/>
      <c r="BQ832"/>
      <c r="BR832"/>
      <c r="BS832"/>
      <c r="BT832"/>
      <c r="BU832"/>
      <c r="BV832"/>
      <c r="BW832"/>
      <c r="BX832"/>
      <c r="BY832"/>
      <c r="BZ832"/>
      <c r="CA832"/>
      <c r="CB832"/>
      <c r="CC832"/>
      <c r="CD832"/>
      <c r="CE832"/>
      <c r="CF832"/>
      <c r="CG832"/>
      <c r="CH832"/>
      <c r="CI832"/>
      <c r="CJ832"/>
      <c r="CK832"/>
      <c r="CL832"/>
    </row>
    <row r="833" spans="1:90" ht="15" customHeight="1">
      <c r="A833" s="93"/>
      <c r="B833" s="24"/>
      <c r="C833" s="96" t="s">
        <v>129</v>
      </c>
      <c r="D833" s="212" t="str">
        <f t="shared" si="82"/>
        <v/>
      </c>
      <c r="E833" s="213"/>
      <c r="F833" s="213"/>
      <c r="G833" s="213"/>
      <c r="H833" s="213"/>
      <c r="I833" s="213"/>
      <c r="J833" s="213"/>
      <c r="K833" s="213"/>
      <c r="L833" s="213"/>
      <c r="M833" s="213"/>
      <c r="N833" s="213"/>
      <c r="O833" s="213"/>
      <c r="P833" s="214"/>
      <c r="Q833" s="218"/>
      <c r="R833" s="219"/>
      <c r="S833" s="137"/>
      <c r="T833" s="137"/>
      <c r="U833" s="137"/>
      <c r="V833" s="137"/>
      <c r="W833" s="137"/>
      <c r="X833" s="137"/>
      <c r="Y833" s="138"/>
      <c r="Z833" s="138"/>
      <c r="AA833" s="138"/>
      <c r="AB833" s="138"/>
      <c r="AC833" s="138"/>
      <c r="AD833" s="138"/>
      <c r="AG833">
        <f t="shared" si="83"/>
        <v>36</v>
      </c>
      <c r="AH833">
        <f t="shared" si="84"/>
        <v>0</v>
      </c>
      <c r="AI833"/>
      <c r="AJ833">
        <f t="shared" si="85"/>
        <v>0</v>
      </c>
      <c r="AK833">
        <f t="shared" si="86"/>
        <v>0</v>
      </c>
      <c r="AL833"/>
      <c r="AM833">
        <f t="shared" si="87"/>
        <v>0</v>
      </c>
      <c r="AN833">
        <f t="shared" si="88"/>
        <v>0</v>
      </c>
      <c r="AO833"/>
      <c r="AP833">
        <f t="shared" si="89"/>
        <v>0</v>
      </c>
      <c r="AQ833">
        <f t="shared" si="90"/>
        <v>0</v>
      </c>
      <c r="AR833">
        <f t="shared" si="91"/>
        <v>0</v>
      </c>
      <c r="AS833">
        <f t="shared" si="92"/>
        <v>0</v>
      </c>
      <c r="AT833">
        <f t="shared" si="93"/>
        <v>0</v>
      </c>
      <c r="AU833">
        <f t="shared" si="94"/>
        <v>0</v>
      </c>
      <c r="AV833"/>
      <c r="AW833">
        <f t="shared" si="100"/>
        <v>0</v>
      </c>
      <c r="AX833">
        <f t="shared" si="95"/>
        <v>1</v>
      </c>
      <c r="AY833">
        <f t="shared" si="96"/>
        <v>0</v>
      </c>
      <c r="AZ833"/>
      <c r="BA833">
        <f t="shared" si="97"/>
        <v>0</v>
      </c>
      <c r="BB833">
        <f t="shared" si="98"/>
        <v>0</v>
      </c>
      <c r="BC833"/>
      <c r="BD833">
        <f t="shared" si="99"/>
        <v>0</v>
      </c>
      <c r="BE833"/>
      <c r="BF833"/>
      <c r="BG833"/>
      <c r="BH833"/>
      <c r="BI833"/>
      <c r="BJ833"/>
      <c r="BK833"/>
      <c r="BL833"/>
      <c r="BM833"/>
      <c r="BN833"/>
      <c r="BO833"/>
      <c r="BP833"/>
      <c r="BQ833"/>
      <c r="BR833"/>
      <c r="BS833"/>
      <c r="BT833"/>
      <c r="BU833"/>
      <c r="BV833"/>
      <c r="BW833"/>
      <c r="BX833"/>
      <c r="BY833"/>
      <c r="BZ833"/>
      <c r="CA833"/>
      <c r="CB833"/>
      <c r="CC833"/>
      <c r="CD833"/>
      <c r="CE833"/>
      <c r="CF833"/>
      <c r="CG833"/>
      <c r="CH833"/>
      <c r="CI833"/>
      <c r="CJ833"/>
      <c r="CK833"/>
      <c r="CL833"/>
    </row>
    <row r="834" spans="1:90" ht="15" customHeight="1">
      <c r="A834" s="93"/>
      <c r="B834" s="24"/>
      <c r="C834" s="96" t="s">
        <v>130</v>
      </c>
      <c r="D834" s="212" t="str">
        <f t="shared" si="82"/>
        <v/>
      </c>
      <c r="E834" s="213"/>
      <c r="F834" s="213"/>
      <c r="G834" s="213"/>
      <c r="H834" s="213"/>
      <c r="I834" s="213"/>
      <c r="J834" s="213"/>
      <c r="K834" s="213"/>
      <c r="L834" s="213"/>
      <c r="M834" s="213"/>
      <c r="N834" s="213"/>
      <c r="O834" s="213"/>
      <c r="P834" s="214"/>
      <c r="Q834" s="218"/>
      <c r="R834" s="219"/>
      <c r="S834" s="137"/>
      <c r="T834" s="137"/>
      <c r="U834" s="137"/>
      <c r="V834" s="137"/>
      <c r="W834" s="137"/>
      <c r="X834" s="137"/>
      <c r="Y834" s="138"/>
      <c r="Z834" s="138"/>
      <c r="AA834" s="138"/>
      <c r="AB834" s="138"/>
      <c r="AC834" s="138"/>
      <c r="AD834" s="138"/>
      <c r="AG834">
        <f t="shared" si="83"/>
        <v>36</v>
      </c>
      <c r="AH834">
        <f t="shared" si="84"/>
        <v>0</v>
      </c>
      <c r="AI834"/>
      <c r="AJ834">
        <f t="shared" si="85"/>
        <v>0</v>
      </c>
      <c r="AK834">
        <f t="shared" si="86"/>
        <v>0</v>
      </c>
      <c r="AL834"/>
      <c r="AM834">
        <f t="shared" si="87"/>
        <v>0</v>
      </c>
      <c r="AN834">
        <f t="shared" si="88"/>
        <v>0</v>
      </c>
      <c r="AO834"/>
      <c r="AP834">
        <f t="shared" si="89"/>
        <v>0</v>
      </c>
      <c r="AQ834">
        <f t="shared" si="90"/>
        <v>0</v>
      </c>
      <c r="AR834">
        <f t="shared" si="91"/>
        <v>0</v>
      </c>
      <c r="AS834">
        <f t="shared" si="92"/>
        <v>0</v>
      </c>
      <c r="AT834">
        <f t="shared" si="93"/>
        <v>0</v>
      </c>
      <c r="AU834">
        <f t="shared" si="94"/>
        <v>0</v>
      </c>
      <c r="AV834"/>
      <c r="AW834">
        <f t="shared" si="100"/>
        <v>0</v>
      </c>
      <c r="AX834">
        <f t="shared" si="95"/>
        <v>1</v>
      </c>
      <c r="AY834">
        <f t="shared" si="96"/>
        <v>0</v>
      </c>
      <c r="AZ834"/>
      <c r="BA834">
        <f t="shared" si="97"/>
        <v>0</v>
      </c>
      <c r="BB834">
        <f t="shared" si="98"/>
        <v>0</v>
      </c>
      <c r="BC834"/>
      <c r="BD834">
        <f t="shared" si="99"/>
        <v>0</v>
      </c>
      <c r="BE834"/>
      <c r="BF834"/>
      <c r="BG834"/>
      <c r="BH834"/>
      <c r="BI834"/>
      <c r="BJ834"/>
      <c r="BK834"/>
      <c r="BL834"/>
      <c r="BM834"/>
      <c r="BN834"/>
      <c r="BO834"/>
      <c r="BP834"/>
      <c r="BQ834"/>
      <c r="BR834"/>
      <c r="BS834"/>
      <c r="BT834"/>
      <c r="BU834"/>
      <c r="BV834"/>
      <c r="BW834"/>
      <c r="BX834"/>
      <c r="BY834"/>
      <c r="BZ834"/>
      <c r="CA834"/>
      <c r="CB834"/>
      <c r="CC834"/>
      <c r="CD834"/>
      <c r="CE834"/>
      <c r="CF834"/>
      <c r="CG834"/>
      <c r="CH834"/>
      <c r="CI834"/>
      <c r="CJ834"/>
      <c r="CK834"/>
      <c r="CL834"/>
    </row>
    <row r="835" spans="1:90" ht="15" customHeight="1">
      <c r="A835" s="93"/>
      <c r="B835" s="24"/>
      <c r="C835" s="96" t="s">
        <v>131</v>
      </c>
      <c r="D835" s="212" t="str">
        <f t="shared" si="82"/>
        <v/>
      </c>
      <c r="E835" s="213"/>
      <c r="F835" s="213"/>
      <c r="G835" s="213"/>
      <c r="H835" s="213"/>
      <c r="I835" s="213"/>
      <c r="J835" s="213"/>
      <c r="K835" s="213"/>
      <c r="L835" s="213"/>
      <c r="M835" s="213"/>
      <c r="N835" s="213"/>
      <c r="O835" s="213"/>
      <c r="P835" s="214"/>
      <c r="Q835" s="218"/>
      <c r="R835" s="219"/>
      <c r="S835" s="137"/>
      <c r="T835" s="137"/>
      <c r="U835" s="137"/>
      <c r="V835" s="137"/>
      <c r="W835" s="137"/>
      <c r="X835" s="137"/>
      <c r="Y835" s="138"/>
      <c r="Z835" s="138"/>
      <c r="AA835" s="138"/>
      <c r="AB835" s="138"/>
      <c r="AC835" s="138"/>
      <c r="AD835" s="138"/>
      <c r="AG835">
        <f t="shared" si="83"/>
        <v>36</v>
      </c>
      <c r="AH835">
        <f t="shared" si="84"/>
        <v>0</v>
      </c>
      <c r="AI835"/>
      <c r="AJ835">
        <f t="shared" si="85"/>
        <v>0</v>
      </c>
      <c r="AK835">
        <f t="shared" si="86"/>
        <v>0</v>
      </c>
      <c r="AL835"/>
      <c r="AM835">
        <f t="shared" si="87"/>
        <v>0</v>
      </c>
      <c r="AN835">
        <f t="shared" si="88"/>
        <v>0</v>
      </c>
      <c r="AO835"/>
      <c r="AP835">
        <f t="shared" si="89"/>
        <v>0</v>
      </c>
      <c r="AQ835">
        <f t="shared" si="90"/>
        <v>0</v>
      </c>
      <c r="AR835">
        <f t="shared" si="91"/>
        <v>0</v>
      </c>
      <c r="AS835">
        <f t="shared" si="92"/>
        <v>0</v>
      </c>
      <c r="AT835">
        <f t="shared" si="93"/>
        <v>0</v>
      </c>
      <c r="AU835">
        <f t="shared" si="94"/>
        <v>0</v>
      </c>
      <c r="AV835"/>
      <c r="AW835">
        <f t="shared" si="100"/>
        <v>0</v>
      </c>
      <c r="AX835">
        <f t="shared" si="95"/>
        <v>1</v>
      </c>
      <c r="AY835">
        <f t="shared" si="96"/>
        <v>0</v>
      </c>
      <c r="AZ835"/>
      <c r="BA835">
        <f t="shared" si="97"/>
        <v>0</v>
      </c>
      <c r="BB835">
        <f t="shared" si="98"/>
        <v>0</v>
      </c>
      <c r="BC835"/>
      <c r="BD835">
        <f t="shared" si="99"/>
        <v>0</v>
      </c>
      <c r="BE835"/>
      <c r="BF835"/>
      <c r="BG835"/>
      <c r="BH835"/>
      <c r="BI835"/>
      <c r="BJ835"/>
      <c r="BK835"/>
      <c r="BL835"/>
      <c r="BM835"/>
      <c r="BN835"/>
      <c r="BO835"/>
      <c r="BP835"/>
      <c r="BQ835"/>
      <c r="BR835"/>
      <c r="BS835"/>
      <c r="BT835"/>
      <c r="BU835"/>
      <c r="BV835"/>
      <c r="BW835"/>
      <c r="BX835"/>
      <c r="BY835"/>
      <c r="BZ835"/>
      <c r="CA835"/>
      <c r="CB835"/>
      <c r="CC835"/>
      <c r="CD835"/>
      <c r="CE835"/>
      <c r="CF835"/>
      <c r="CG835"/>
      <c r="CH835"/>
      <c r="CI835"/>
      <c r="CJ835"/>
      <c r="CK835"/>
      <c r="CL835"/>
    </row>
    <row r="836" spans="1:90" ht="15" customHeight="1">
      <c r="A836" s="93"/>
      <c r="B836" s="24"/>
      <c r="C836" s="96" t="s">
        <v>132</v>
      </c>
      <c r="D836" s="212" t="str">
        <f t="shared" si="82"/>
        <v/>
      </c>
      <c r="E836" s="213"/>
      <c r="F836" s="213"/>
      <c r="G836" s="213"/>
      <c r="H836" s="213"/>
      <c r="I836" s="213"/>
      <c r="J836" s="213"/>
      <c r="K836" s="213"/>
      <c r="L836" s="213"/>
      <c r="M836" s="213"/>
      <c r="N836" s="213"/>
      <c r="O836" s="213"/>
      <c r="P836" s="214"/>
      <c r="Q836" s="218"/>
      <c r="R836" s="219"/>
      <c r="S836" s="137"/>
      <c r="T836" s="137"/>
      <c r="U836" s="137"/>
      <c r="V836" s="137"/>
      <c r="W836" s="137"/>
      <c r="X836" s="137"/>
      <c r="Y836" s="138"/>
      <c r="Z836" s="138"/>
      <c r="AA836" s="138"/>
      <c r="AB836" s="138"/>
      <c r="AC836" s="138"/>
      <c r="AD836" s="138"/>
      <c r="AG836">
        <f t="shared" si="83"/>
        <v>36</v>
      </c>
      <c r="AH836">
        <f t="shared" si="84"/>
        <v>0</v>
      </c>
      <c r="AI836"/>
      <c r="AJ836">
        <f t="shared" si="85"/>
        <v>0</v>
      </c>
      <c r="AK836">
        <f t="shared" si="86"/>
        <v>0</v>
      </c>
      <c r="AL836"/>
      <c r="AM836">
        <f t="shared" si="87"/>
        <v>0</v>
      </c>
      <c r="AN836">
        <f t="shared" si="88"/>
        <v>0</v>
      </c>
      <c r="AO836"/>
      <c r="AP836">
        <f t="shared" si="89"/>
        <v>0</v>
      </c>
      <c r="AQ836">
        <f t="shared" si="90"/>
        <v>0</v>
      </c>
      <c r="AR836">
        <f t="shared" si="91"/>
        <v>0</v>
      </c>
      <c r="AS836">
        <f t="shared" si="92"/>
        <v>0</v>
      </c>
      <c r="AT836">
        <f t="shared" si="93"/>
        <v>0</v>
      </c>
      <c r="AU836">
        <f t="shared" si="94"/>
        <v>0</v>
      </c>
      <c r="AV836"/>
      <c r="AW836">
        <f t="shared" si="100"/>
        <v>0</v>
      </c>
      <c r="AX836">
        <f t="shared" si="95"/>
        <v>1</v>
      </c>
      <c r="AY836">
        <f t="shared" si="96"/>
        <v>0</v>
      </c>
      <c r="AZ836"/>
      <c r="BA836">
        <f t="shared" si="97"/>
        <v>0</v>
      </c>
      <c r="BB836">
        <f t="shared" si="98"/>
        <v>0</v>
      </c>
      <c r="BC836"/>
      <c r="BD836">
        <f t="shared" si="99"/>
        <v>0</v>
      </c>
      <c r="BE836"/>
      <c r="BF836"/>
      <c r="BG836"/>
      <c r="BH836"/>
      <c r="BI836"/>
      <c r="BJ836"/>
      <c r="BK836"/>
      <c r="BL836"/>
      <c r="BM836"/>
      <c r="BN836"/>
      <c r="BO836"/>
      <c r="BP836"/>
      <c r="BQ836"/>
      <c r="BR836"/>
      <c r="BS836"/>
      <c r="BT836"/>
      <c r="BU836"/>
      <c r="BV836"/>
      <c r="BW836"/>
      <c r="BX836"/>
      <c r="BY836"/>
      <c r="BZ836"/>
      <c r="CA836"/>
      <c r="CB836"/>
      <c r="CC836"/>
      <c r="CD836"/>
      <c r="CE836"/>
      <c r="CF836"/>
      <c r="CG836"/>
      <c r="CH836"/>
      <c r="CI836"/>
      <c r="CJ836"/>
      <c r="CK836"/>
      <c r="CL836"/>
    </row>
    <row r="837" spans="1:90" ht="15" customHeight="1">
      <c r="A837" s="93"/>
      <c r="B837" s="24"/>
      <c r="C837" s="96" t="s">
        <v>133</v>
      </c>
      <c r="D837" s="212" t="str">
        <f t="shared" si="82"/>
        <v/>
      </c>
      <c r="E837" s="213"/>
      <c r="F837" s="213"/>
      <c r="G837" s="213"/>
      <c r="H837" s="213"/>
      <c r="I837" s="213"/>
      <c r="J837" s="213"/>
      <c r="K837" s="213"/>
      <c r="L837" s="213"/>
      <c r="M837" s="213"/>
      <c r="N837" s="213"/>
      <c r="O837" s="213"/>
      <c r="P837" s="214"/>
      <c r="Q837" s="218"/>
      <c r="R837" s="219"/>
      <c r="S837" s="137"/>
      <c r="T837" s="137"/>
      <c r="U837" s="137"/>
      <c r="V837" s="137"/>
      <c r="W837" s="137"/>
      <c r="X837" s="137"/>
      <c r="Y837" s="138"/>
      <c r="Z837" s="138"/>
      <c r="AA837" s="138"/>
      <c r="AB837" s="138"/>
      <c r="AC837" s="138"/>
      <c r="AD837" s="138"/>
      <c r="AG837">
        <f t="shared" si="83"/>
        <v>36</v>
      </c>
      <c r="AH837">
        <f t="shared" si="84"/>
        <v>0</v>
      </c>
      <c r="AI837"/>
      <c r="AJ837">
        <f t="shared" si="85"/>
        <v>0</v>
      </c>
      <c r="AK837">
        <f t="shared" si="86"/>
        <v>0</v>
      </c>
      <c r="AL837"/>
      <c r="AM837">
        <f t="shared" si="87"/>
        <v>0</v>
      </c>
      <c r="AN837">
        <f t="shared" si="88"/>
        <v>0</v>
      </c>
      <c r="AO837"/>
      <c r="AP837">
        <f t="shared" si="89"/>
        <v>0</v>
      </c>
      <c r="AQ837">
        <f t="shared" si="90"/>
        <v>0</v>
      </c>
      <c r="AR837">
        <f t="shared" si="91"/>
        <v>0</v>
      </c>
      <c r="AS837">
        <f t="shared" si="92"/>
        <v>0</v>
      </c>
      <c r="AT837">
        <f t="shared" si="93"/>
        <v>0</v>
      </c>
      <c r="AU837">
        <f t="shared" si="94"/>
        <v>0</v>
      </c>
      <c r="AV837"/>
      <c r="AW837">
        <f t="shared" si="100"/>
        <v>0</v>
      </c>
      <c r="AX837">
        <f t="shared" si="95"/>
        <v>1</v>
      </c>
      <c r="AY837">
        <f t="shared" si="96"/>
        <v>0</v>
      </c>
      <c r="AZ837"/>
      <c r="BA837">
        <f t="shared" si="97"/>
        <v>0</v>
      </c>
      <c r="BB837">
        <f t="shared" si="98"/>
        <v>0</v>
      </c>
      <c r="BC837"/>
      <c r="BD837">
        <f t="shared" si="99"/>
        <v>0</v>
      </c>
      <c r="BE837"/>
      <c r="BF837"/>
      <c r="BG837"/>
      <c r="BH837"/>
      <c r="BI837"/>
      <c r="BJ837"/>
      <c r="BK837"/>
      <c r="BL837"/>
      <c r="BM837"/>
      <c r="BN837"/>
      <c r="BO837"/>
      <c r="BP837"/>
      <c r="BQ837"/>
      <c r="BR837"/>
      <c r="BS837"/>
      <c r="BT837"/>
      <c r="BU837"/>
      <c r="BV837"/>
      <c r="BW837"/>
      <c r="BX837"/>
      <c r="BY837"/>
      <c r="BZ837"/>
      <c r="CA837"/>
      <c r="CB837"/>
      <c r="CC837"/>
      <c r="CD837"/>
      <c r="CE837"/>
      <c r="CF837"/>
      <c r="CG837"/>
      <c r="CH837"/>
      <c r="CI837"/>
      <c r="CJ837"/>
      <c r="CK837"/>
      <c r="CL837"/>
    </row>
    <row r="838" spans="1:90" ht="15" customHeight="1">
      <c r="A838" s="93"/>
      <c r="B838" s="24"/>
      <c r="C838" s="96" t="s">
        <v>134</v>
      </c>
      <c r="D838" s="212" t="str">
        <f t="shared" si="82"/>
        <v/>
      </c>
      <c r="E838" s="213"/>
      <c r="F838" s="213"/>
      <c r="G838" s="213"/>
      <c r="H838" s="213"/>
      <c r="I838" s="213"/>
      <c r="J838" s="213"/>
      <c r="K838" s="213"/>
      <c r="L838" s="213"/>
      <c r="M838" s="213"/>
      <c r="N838" s="213"/>
      <c r="O838" s="213"/>
      <c r="P838" s="214"/>
      <c r="Q838" s="218"/>
      <c r="R838" s="219"/>
      <c r="S838" s="137"/>
      <c r="T838" s="137"/>
      <c r="U838" s="137"/>
      <c r="V838" s="137"/>
      <c r="W838" s="137"/>
      <c r="X838" s="137"/>
      <c r="Y838" s="138"/>
      <c r="Z838" s="138"/>
      <c r="AA838" s="138"/>
      <c r="AB838" s="138"/>
      <c r="AC838" s="138"/>
      <c r="AD838" s="138"/>
      <c r="AG838">
        <f t="shared" si="83"/>
        <v>36</v>
      </c>
      <c r="AH838">
        <f t="shared" si="84"/>
        <v>0</v>
      </c>
      <c r="AI838"/>
      <c r="AJ838">
        <f t="shared" si="85"/>
        <v>0</v>
      </c>
      <c r="AK838">
        <f t="shared" si="86"/>
        <v>0</v>
      </c>
      <c r="AL838"/>
      <c r="AM838">
        <f t="shared" si="87"/>
        <v>0</v>
      </c>
      <c r="AN838">
        <f t="shared" si="88"/>
        <v>0</v>
      </c>
      <c r="AO838"/>
      <c r="AP838">
        <f t="shared" si="89"/>
        <v>0</v>
      </c>
      <c r="AQ838">
        <f t="shared" si="90"/>
        <v>0</v>
      </c>
      <c r="AR838">
        <f t="shared" si="91"/>
        <v>0</v>
      </c>
      <c r="AS838">
        <f t="shared" si="92"/>
        <v>0</v>
      </c>
      <c r="AT838">
        <f t="shared" si="93"/>
        <v>0</v>
      </c>
      <c r="AU838">
        <f t="shared" si="94"/>
        <v>0</v>
      </c>
      <c r="AV838"/>
      <c r="AW838">
        <f t="shared" si="100"/>
        <v>0</v>
      </c>
      <c r="AX838">
        <f t="shared" si="95"/>
        <v>1</v>
      </c>
      <c r="AY838">
        <f t="shared" si="96"/>
        <v>0</v>
      </c>
      <c r="AZ838"/>
      <c r="BA838">
        <f t="shared" si="97"/>
        <v>0</v>
      </c>
      <c r="BB838">
        <f t="shared" si="98"/>
        <v>0</v>
      </c>
      <c r="BC838"/>
      <c r="BD838">
        <f t="shared" si="99"/>
        <v>0</v>
      </c>
      <c r="BE838"/>
      <c r="BF838"/>
      <c r="BG838"/>
      <c r="BH838"/>
      <c r="BI838"/>
      <c r="BJ838"/>
      <c r="BK838"/>
      <c r="BL838"/>
      <c r="BM838"/>
      <c r="BN838"/>
      <c r="BO838"/>
      <c r="BP838"/>
      <c r="BQ838"/>
      <c r="BR838"/>
      <c r="BS838"/>
      <c r="BT838"/>
      <c r="BU838"/>
      <c r="BV838"/>
      <c r="BW838"/>
      <c r="BX838"/>
      <c r="BY838"/>
      <c r="BZ838"/>
      <c r="CA838"/>
      <c r="CB838"/>
      <c r="CC838"/>
      <c r="CD838"/>
      <c r="CE838"/>
      <c r="CF838"/>
      <c r="CG838"/>
      <c r="CH838"/>
      <c r="CI838"/>
      <c r="CJ838"/>
      <c r="CK838"/>
      <c r="CL838"/>
    </row>
    <row r="839" spans="1:90" ht="15" customHeight="1">
      <c r="A839" s="93"/>
      <c r="B839" s="24"/>
      <c r="C839" s="96" t="s">
        <v>135</v>
      </c>
      <c r="D839" s="212" t="str">
        <f t="shared" si="82"/>
        <v/>
      </c>
      <c r="E839" s="213"/>
      <c r="F839" s="213"/>
      <c r="G839" s="213"/>
      <c r="H839" s="213"/>
      <c r="I839" s="213"/>
      <c r="J839" s="213"/>
      <c r="K839" s="213"/>
      <c r="L839" s="213"/>
      <c r="M839" s="213"/>
      <c r="N839" s="213"/>
      <c r="O839" s="213"/>
      <c r="P839" s="214"/>
      <c r="Q839" s="218"/>
      <c r="R839" s="219"/>
      <c r="S839" s="137"/>
      <c r="T839" s="137"/>
      <c r="U839" s="137"/>
      <c r="V839" s="137"/>
      <c r="W839" s="137"/>
      <c r="X839" s="137"/>
      <c r="Y839" s="138"/>
      <c r="Z839" s="138"/>
      <c r="AA839" s="138"/>
      <c r="AB839" s="138"/>
      <c r="AC839" s="138"/>
      <c r="AD839" s="138"/>
      <c r="AG839">
        <f t="shared" si="83"/>
        <v>36</v>
      </c>
      <c r="AH839">
        <f t="shared" si="84"/>
        <v>0</v>
      </c>
      <c r="AI839"/>
      <c r="AJ839">
        <f t="shared" si="85"/>
        <v>0</v>
      </c>
      <c r="AK839">
        <f t="shared" si="86"/>
        <v>0</v>
      </c>
      <c r="AL839"/>
      <c r="AM839">
        <f t="shared" si="87"/>
        <v>0</v>
      </c>
      <c r="AN839">
        <f t="shared" si="88"/>
        <v>0</v>
      </c>
      <c r="AO839"/>
      <c r="AP839">
        <f t="shared" si="89"/>
        <v>0</v>
      </c>
      <c r="AQ839">
        <f t="shared" si="90"/>
        <v>0</v>
      </c>
      <c r="AR839">
        <f t="shared" si="91"/>
        <v>0</v>
      </c>
      <c r="AS839">
        <f t="shared" si="92"/>
        <v>0</v>
      </c>
      <c r="AT839">
        <f t="shared" si="93"/>
        <v>0</v>
      </c>
      <c r="AU839">
        <f t="shared" si="94"/>
        <v>0</v>
      </c>
      <c r="AV839"/>
      <c r="AW839">
        <f t="shared" si="100"/>
        <v>0</v>
      </c>
      <c r="AX839">
        <f t="shared" si="95"/>
        <v>1</v>
      </c>
      <c r="AY839">
        <f t="shared" si="96"/>
        <v>0</v>
      </c>
      <c r="AZ839"/>
      <c r="BA839">
        <f t="shared" si="97"/>
        <v>0</v>
      </c>
      <c r="BB839">
        <f t="shared" si="98"/>
        <v>0</v>
      </c>
      <c r="BC839"/>
      <c r="BD839">
        <f t="shared" si="99"/>
        <v>0</v>
      </c>
      <c r="BE839"/>
      <c r="BF839"/>
      <c r="BG839"/>
      <c r="BH839"/>
      <c r="BI839"/>
      <c r="BJ839"/>
      <c r="BK839"/>
      <c r="BL839"/>
      <c r="BM839"/>
      <c r="BN839"/>
      <c r="BO839"/>
      <c r="BP839"/>
      <c r="BQ839"/>
      <c r="BR839"/>
      <c r="BS839"/>
      <c r="BT839"/>
      <c r="BU839"/>
      <c r="BV839"/>
      <c r="BW839"/>
      <c r="BX839"/>
      <c r="BY839"/>
      <c r="BZ839"/>
      <c r="CA839"/>
      <c r="CB839"/>
      <c r="CC839"/>
      <c r="CD839"/>
      <c r="CE839"/>
      <c r="CF839"/>
      <c r="CG839"/>
      <c r="CH839"/>
      <c r="CI839"/>
      <c r="CJ839"/>
      <c r="CK839"/>
      <c r="CL839"/>
    </row>
    <row r="840" spans="1:90" ht="15" customHeight="1">
      <c r="A840" s="93"/>
      <c r="B840" s="24"/>
      <c r="C840" s="96" t="s">
        <v>136</v>
      </c>
      <c r="D840" s="212" t="str">
        <f t="shared" ref="D840:D903" si="101">+IF(D131="","",D131)</f>
        <v/>
      </c>
      <c r="E840" s="213"/>
      <c r="F840" s="213"/>
      <c r="G840" s="213"/>
      <c r="H840" s="213"/>
      <c r="I840" s="213"/>
      <c r="J840" s="213"/>
      <c r="K840" s="213"/>
      <c r="L840" s="213"/>
      <c r="M840" s="213"/>
      <c r="N840" s="213"/>
      <c r="O840" s="213"/>
      <c r="P840" s="214"/>
      <c r="Q840" s="218"/>
      <c r="R840" s="219"/>
      <c r="S840" s="137"/>
      <c r="T840" s="137"/>
      <c r="U840" s="137"/>
      <c r="V840" s="137"/>
      <c r="W840" s="137"/>
      <c r="X840" s="137"/>
      <c r="Y840" s="138"/>
      <c r="Z840" s="138"/>
      <c r="AA840" s="138"/>
      <c r="AB840" s="138"/>
      <c r="AC840" s="138"/>
      <c r="AD840" s="138"/>
      <c r="AG840">
        <f t="shared" ref="AG840:AG903" si="102">+COUNTBLANK(Q840:AD840)+COUNTBLANK(I994:AD994)</f>
        <v>36</v>
      </c>
      <c r="AH840">
        <f t="shared" ref="AH840:AH903" si="103">+IF($AG$758=$AH$758,0,IF(OR(AND(OR(S131=2,S131=9),AG840=36),AND(S131=1,Q840="X",AG840=35),AND(S131=1,Q840="",AG840&lt;=36),AND(D840="",AG840=36),AND(Q840="X",AG840=35),AND(M131="NA",AG840=36)),0,1))</f>
        <v>0</v>
      </c>
      <c r="AI840"/>
      <c r="AJ840">
        <f t="shared" ref="AJ840:AJ903" si="104">+IF($AG$758=$AH$758,0,IF(OR(AND(X840="x",COUNTBLANK(S840:W840)=5),AND(X840="",COUNTBLANK(S840:W840)&lt;=5)),0,1))</f>
        <v>0</v>
      </c>
      <c r="AK840">
        <f t="shared" ref="AK840:AK903" si="105">+IF($AG$758=$AH$758,0,IF(OR(AND(AD840&lt;&gt;"",COUNTBLANK(Y840:AC840)=5),AND(AD840="",COUNTBLANK(Y840:AC840)&lt;=5)),0,1))</f>
        <v>0</v>
      </c>
      <c r="AL840"/>
      <c r="AM840">
        <f t="shared" ref="AM840:AM903" si="106">+COUNTIF(S840:X840,"X")</f>
        <v>0</v>
      </c>
      <c r="AN840">
        <f t="shared" ref="AN840:AN903" si="107">+IF($AG$758=$AH$758,0,IF(OR(AND(D840="",AM840=0),AND(D840&lt;&gt;"",Q840="X",AM840=0),AND(D840&lt;&gt;"",Q840="",AM7824&lt;=1)),0,1))</f>
        <v>0</v>
      </c>
      <c r="AO840"/>
      <c r="AP840">
        <f t="shared" ref="AP840:AP903" si="108">+IF($AG$758=$AH$758,0,IF(OR(AND(S840="",Y840=""),AND(S840="X",Y840&lt;&gt;"")),0,1))</f>
        <v>0</v>
      </c>
      <c r="AQ840">
        <f t="shared" ref="AQ840:AQ903" si="109">+IF($AG$758=$AH$758,0,IF(OR(AND(T840="",Z840=""),AND(T840="X",Z840&lt;&gt;"")),0,1))</f>
        <v>0</v>
      </c>
      <c r="AR840">
        <f t="shared" ref="AR840:AR903" si="110">+IF($AG$758=$AH$758,0,IF(OR(AND(U840="",AA840=""),AND(U840="X",AA840&lt;&gt;"")),0,1))</f>
        <v>0</v>
      </c>
      <c r="AS840">
        <f t="shared" ref="AS840:AS903" si="111">+IF($AG$758=$AH$758,0,IF(OR(AND(V840="",AB840=""),AND(V840="X",AB840&lt;&gt;"")),0,1))</f>
        <v>0</v>
      </c>
      <c r="AT840">
        <f t="shared" ref="AT840:AT903" si="112">+IF($AG$758=$AH$758,0,IF(OR(AND(W840="",AC840=""),AND(W840="X",AC840&lt;&gt;"")),0,1))</f>
        <v>0</v>
      </c>
      <c r="AU840">
        <f t="shared" ref="AU840:AU903" si="113">+IF($AG$758=$AH$758,0,IF(OR(AND(X840="",AD840=""),AND(X840="X",AD840&lt;&gt;"")),0,1))</f>
        <v>0</v>
      </c>
      <c r="AV840"/>
      <c r="AW840">
        <f t="shared" si="100"/>
        <v>0</v>
      </c>
      <c r="AX840">
        <f t="shared" ref="AX840:AX903" si="114">+IF(AW840=0,1,0)</f>
        <v>1</v>
      </c>
      <c r="AY840">
        <f t="shared" ref="AY840:AY903" si="115">+IF($AG$758=$AH$758,0,IF(OR(AND(AW840&gt;=1,COUNTBLANK(I994:AD994)&lt;=21),AND(AW840=0,COUNTBLANK(I994:AD994)=22)),0,1))</f>
        <v>0</v>
      </c>
      <c r="AZ840"/>
      <c r="BA840">
        <f t="shared" ref="BA840:BA903" si="116">+COUNTA(I994:AD994)</f>
        <v>0</v>
      </c>
      <c r="BB840">
        <f t="shared" ref="BB840:BB903" si="117">+IF($AG$758=$AH$758,0,IF(OR(AND(D840="",BA840=0),AND(D840&lt;&gt;"",Q840="x",BA840=0),AND(D840&lt;&gt;"",Q840="",OR(S840="x",T840="x"),BA840&gt;=1),AND(D840&lt;&gt;"",Q840="",S840="",T840="",BA840=0)),0,1))</f>
        <v>0</v>
      </c>
      <c r="BC840"/>
      <c r="BD840">
        <f t="shared" ref="BD840:BD903" si="118">+IF($AG$758=$AH$758,0,IF(OR(AND(AC994="",AD994="",COUNTBLANK(I994:AB994)&lt;=19),AND(OR(AD994="x",AC994="x"),COUNTBLANK(I994:AB994)=20),AND(AC994="",AD994="X"),AND(AC994="x",AD994=""),AND(OR(M131="NA",S131=2,S131=9),COUNTBLANK(I994:AD994)=22),AND(D994="",COUNTBLANK(I994:AD994)=22),AND(S131=1,D840&lt;&gt;"",OR(X840="X",S840="",T840="",COUNTBLANK(I994:AD994)=22))),0,1))</f>
        <v>0</v>
      </c>
      <c r="BE840"/>
      <c r="BF840"/>
      <c r="BG840"/>
      <c r="BH840"/>
      <c r="BI840"/>
      <c r="BJ840"/>
      <c r="BK840"/>
      <c r="BL840"/>
      <c r="BM840"/>
      <c r="BN840"/>
      <c r="BO840"/>
      <c r="BP840"/>
      <c r="BQ840"/>
      <c r="BR840"/>
      <c r="BS840"/>
      <c r="BT840"/>
      <c r="BU840"/>
      <c r="BV840"/>
      <c r="BW840"/>
      <c r="BX840"/>
      <c r="BY840"/>
      <c r="BZ840"/>
      <c r="CA840"/>
      <c r="CB840"/>
      <c r="CC840"/>
      <c r="CD840"/>
      <c r="CE840"/>
      <c r="CF840"/>
      <c r="CG840"/>
      <c r="CH840"/>
      <c r="CI840"/>
      <c r="CJ840"/>
      <c r="CK840"/>
      <c r="CL840"/>
    </row>
    <row r="841" spans="1:90" ht="15" customHeight="1">
      <c r="A841" s="93"/>
      <c r="B841" s="24"/>
      <c r="C841" s="96" t="s">
        <v>137</v>
      </c>
      <c r="D841" s="212" t="str">
        <f t="shared" si="101"/>
        <v/>
      </c>
      <c r="E841" s="213"/>
      <c r="F841" s="213"/>
      <c r="G841" s="213"/>
      <c r="H841" s="213"/>
      <c r="I841" s="213"/>
      <c r="J841" s="213"/>
      <c r="K841" s="213"/>
      <c r="L841" s="213"/>
      <c r="M841" s="213"/>
      <c r="N841" s="213"/>
      <c r="O841" s="213"/>
      <c r="P841" s="214"/>
      <c r="Q841" s="218"/>
      <c r="R841" s="219"/>
      <c r="S841" s="137"/>
      <c r="T841" s="137"/>
      <c r="U841" s="137"/>
      <c r="V841" s="137"/>
      <c r="W841" s="137"/>
      <c r="X841" s="137"/>
      <c r="Y841" s="138"/>
      <c r="Z841" s="138"/>
      <c r="AA841" s="138"/>
      <c r="AB841" s="138"/>
      <c r="AC841" s="138"/>
      <c r="AD841" s="138"/>
      <c r="AG841">
        <f t="shared" si="102"/>
        <v>36</v>
      </c>
      <c r="AH841">
        <f t="shared" si="103"/>
        <v>0</v>
      </c>
      <c r="AI841"/>
      <c r="AJ841">
        <f t="shared" si="104"/>
        <v>0</v>
      </c>
      <c r="AK841">
        <f t="shared" si="105"/>
        <v>0</v>
      </c>
      <c r="AL841"/>
      <c r="AM841">
        <f t="shared" si="106"/>
        <v>0</v>
      </c>
      <c r="AN841">
        <f t="shared" si="107"/>
        <v>0</v>
      </c>
      <c r="AO841"/>
      <c r="AP841">
        <f t="shared" si="108"/>
        <v>0</v>
      </c>
      <c r="AQ841">
        <f t="shared" si="109"/>
        <v>0</v>
      </c>
      <c r="AR841">
        <f t="shared" si="110"/>
        <v>0</v>
      </c>
      <c r="AS841">
        <f t="shared" si="111"/>
        <v>0</v>
      </c>
      <c r="AT841">
        <f t="shared" si="112"/>
        <v>0</v>
      </c>
      <c r="AU841">
        <f t="shared" si="113"/>
        <v>0</v>
      </c>
      <c r="AV841"/>
      <c r="AW841">
        <f t="shared" si="100"/>
        <v>0</v>
      </c>
      <c r="AX841">
        <f t="shared" si="114"/>
        <v>1</v>
      </c>
      <c r="AY841">
        <f t="shared" si="115"/>
        <v>0</v>
      </c>
      <c r="AZ841"/>
      <c r="BA841">
        <f t="shared" si="116"/>
        <v>0</v>
      </c>
      <c r="BB841">
        <f t="shared" si="117"/>
        <v>0</v>
      </c>
      <c r="BC841"/>
      <c r="BD841">
        <f t="shared" si="118"/>
        <v>0</v>
      </c>
      <c r="BE841"/>
      <c r="BF841"/>
      <c r="BG841"/>
      <c r="BH841"/>
      <c r="BI841"/>
      <c r="BJ841"/>
      <c r="BK841"/>
      <c r="BL841"/>
      <c r="BM841"/>
      <c r="BN841"/>
      <c r="BO841"/>
      <c r="BP841"/>
      <c r="BQ841"/>
      <c r="BR841"/>
      <c r="BS841"/>
      <c r="BT841"/>
      <c r="BU841"/>
      <c r="BV841"/>
      <c r="BW841"/>
      <c r="BX841"/>
      <c r="BY841"/>
      <c r="BZ841"/>
      <c r="CA841"/>
      <c r="CB841"/>
      <c r="CC841"/>
      <c r="CD841"/>
      <c r="CE841"/>
      <c r="CF841"/>
      <c r="CG841"/>
      <c r="CH841"/>
      <c r="CI841"/>
      <c r="CJ841"/>
      <c r="CK841"/>
      <c r="CL841"/>
    </row>
    <row r="842" spans="1:90" ht="15" customHeight="1">
      <c r="A842" s="93"/>
      <c r="B842" s="24"/>
      <c r="C842" s="96" t="s">
        <v>138</v>
      </c>
      <c r="D842" s="212" t="str">
        <f t="shared" si="101"/>
        <v/>
      </c>
      <c r="E842" s="213"/>
      <c r="F842" s="213"/>
      <c r="G842" s="213"/>
      <c r="H842" s="213"/>
      <c r="I842" s="213"/>
      <c r="J842" s="213"/>
      <c r="K842" s="213"/>
      <c r="L842" s="213"/>
      <c r="M842" s="213"/>
      <c r="N842" s="213"/>
      <c r="O842" s="213"/>
      <c r="P842" s="214"/>
      <c r="Q842" s="218"/>
      <c r="R842" s="219"/>
      <c r="S842" s="137"/>
      <c r="T842" s="137"/>
      <c r="U842" s="137"/>
      <c r="V842" s="137"/>
      <c r="W842" s="137"/>
      <c r="X842" s="137"/>
      <c r="Y842" s="138"/>
      <c r="Z842" s="138"/>
      <c r="AA842" s="138"/>
      <c r="AB842" s="138"/>
      <c r="AC842" s="138"/>
      <c r="AD842" s="138"/>
      <c r="AG842">
        <f t="shared" si="102"/>
        <v>36</v>
      </c>
      <c r="AH842">
        <f t="shared" si="103"/>
        <v>0</v>
      </c>
      <c r="AI842"/>
      <c r="AJ842">
        <f t="shared" si="104"/>
        <v>0</v>
      </c>
      <c r="AK842">
        <f t="shared" si="105"/>
        <v>0</v>
      </c>
      <c r="AL842"/>
      <c r="AM842">
        <f t="shared" si="106"/>
        <v>0</v>
      </c>
      <c r="AN842">
        <f t="shared" si="107"/>
        <v>0</v>
      </c>
      <c r="AO842"/>
      <c r="AP842">
        <f t="shared" si="108"/>
        <v>0</v>
      </c>
      <c r="AQ842">
        <f t="shared" si="109"/>
        <v>0</v>
      </c>
      <c r="AR842">
        <f t="shared" si="110"/>
        <v>0</v>
      </c>
      <c r="AS842">
        <f t="shared" si="111"/>
        <v>0</v>
      </c>
      <c r="AT842">
        <f t="shared" si="112"/>
        <v>0</v>
      </c>
      <c r="AU842">
        <f t="shared" si="113"/>
        <v>0</v>
      </c>
      <c r="AV842"/>
      <c r="AW842">
        <f t="shared" ref="AW842:AW905" si="119">+COUNTIF(S842:T842,"x")</f>
        <v>0</v>
      </c>
      <c r="AX842">
        <f t="shared" si="114"/>
        <v>1</v>
      </c>
      <c r="AY842">
        <f t="shared" si="115"/>
        <v>0</v>
      </c>
      <c r="AZ842"/>
      <c r="BA842">
        <f t="shared" si="116"/>
        <v>0</v>
      </c>
      <c r="BB842">
        <f t="shared" si="117"/>
        <v>0</v>
      </c>
      <c r="BC842"/>
      <c r="BD842">
        <f t="shared" si="118"/>
        <v>0</v>
      </c>
      <c r="BE842"/>
      <c r="BF842"/>
      <c r="BG842"/>
      <c r="BH842"/>
      <c r="BI842"/>
      <c r="BJ842"/>
      <c r="BK842"/>
      <c r="BL842"/>
      <c r="BM842"/>
      <c r="BN842"/>
      <c r="BO842"/>
      <c r="BP842"/>
      <c r="BQ842"/>
      <c r="BR842"/>
      <c r="BS842"/>
      <c r="BT842"/>
      <c r="BU842"/>
      <c r="BV842"/>
      <c r="BW842"/>
      <c r="BX842"/>
      <c r="BY842"/>
      <c r="BZ842"/>
      <c r="CA842"/>
      <c r="CB842"/>
      <c r="CC842"/>
      <c r="CD842"/>
      <c r="CE842"/>
      <c r="CF842"/>
      <c r="CG842"/>
      <c r="CH842"/>
      <c r="CI842"/>
      <c r="CJ842"/>
      <c r="CK842"/>
      <c r="CL842"/>
    </row>
    <row r="843" spans="1:90" ht="15" customHeight="1">
      <c r="A843" s="93"/>
      <c r="B843" s="24"/>
      <c r="C843" s="96" t="s">
        <v>139</v>
      </c>
      <c r="D843" s="212" t="str">
        <f t="shared" si="101"/>
        <v/>
      </c>
      <c r="E843" s="213"/>
      <c r="F843" s="213"/>
      <c r="G843" s="213"/>
      <c r="H843" s="213"/>
      <c r="I843" s="213"/>
      <c r="J843" s="213"/>
      <c r="K843" s="213"/>
      <c r="L843" s="213"/>
      <c r="M843" s="213"/>
      <c r="N843" s="213"/>
      <c r="O843" s="213"/>
      <c r="P843" s="214"/>
      <c r="Q843" s="218"/>
      <c r="R843" s="219"/>
      <c r="S843" s="137"/>
      <c r="T843" s="137"/>
      <c r="U843" s="137"/>
      <c r="V843" s="137"/>
      <c r="W843" s="137"/>
      <c r="X843" s="137"/>
      <c r="Y843" s="138"/>
      <c r="Z843" s="138"/>
      <c r="AA843" s="138"/>
      <c r="AB843" s="138"/>
      <c r="AC843" s="138"/>
      <c r="AD843" s="138"/>
      <c r="AG843">
        <f t="shared" si="102"/>
        <v>36</v>
      </c>
      <c r="AH843">
        <f t="shared" si="103"/>
        <v>0</v>
      </c>
      <c r="AI843"/>
      <c r="AJ843">
        <f t="shared" si="104"/>
        <v>0</v>
      </c>
      <c r="AK843">
        <f t="shared" si="105"/>
        <v>0</v>
      </c>
      <c r="AL843"/>
      <c r="AM843">
        <f t="shared" si="106"/>
        <v>0</v>
      </c>
      <c r="AN843">
        <f t="shared" si="107"/>
        <v>0</v>
      </c>
      <c r="AO843"/>
      <c r="AP843">
        <f t="shared" si="108"/>
        <v>0</v>
      </c>
      <c r="AQ843">
        <f t="shared" si="109"/>
        <v>0</v>
      </c>
      <c r="AR843">
        <f t="shared" si="110"/>
        <v>0</v>
      </c>
      <c r="AS843">
        <f t="shared" si="111"/>
        <v>0</v>
      </c>
      <c r="AT843">
        <f t="shared" si="112"/>
        <v>0</v>
      </c>
      <c r="AU843">
        <f t="shared" si="113"/>
        <v>0</v>
      </c>
      <c r="AV843"/>
      <c r="AW843">
        <f t="shared" si="119"/>
        <v>0</v>
      </c>
      <c r="AX843">
        <f t="shared" si="114"/>
        <v>1</v>
      </c>
      <c r="AY843">
        <f t="shared" si="115"/>
        <v>0</v>
      </c>
      <c r="AZ843"/>
      <c r="BA843">
        <f t="shared" si="116"/>
        <v>0</v>
      </c>
      <c r="BB843">
        <f t="shared" si="117"/>
        <v>0</v>
      </c>
      <c r="BC843"/>
      <c r="BD843">
        <f t="shared" si="118"/>
        <v>0</v>
      </c>
      <c r="BE843"/>
      <c r="BF843"/>
      <c r="BG843"/>
      <c r="BH843"/>
      <c r="BI843"/>
      <c r="BJ843"/>
      <c r="BK843"/>
      <c r="BL843"/>
      <c r="BM843"/>
      <c r="BN843"/>
      <c r="BO843"/>
      <c r="BP843"/>
      <c r="BQ843"/>
      <c r="BR843"/>
      <c r="BS843"/>
      <c r="BT843"/>
      <c r="BU843"/>
      <c r="BV843"/>
      <c r="BW843"/>
      <c r="BX843"/>
      <c r="BY843"/>
      <c r="BZ843"/>
      <c r="CA843"/>
      <c r="CB843"/>
      <c r="CC843"/>
      <c r="CD843"/>
      <c r="CE843"/>
      <c r="CF843"/>
      <c r="CG843"/>
      <c r="CH843"/>
      <c r="CI843"/>
      <c r="CJ843"/>
      <c r="CK843"/>
      <c r="CL843"/>
    </row>
    <row r="844" spans="1:90" ht="15" customHeight="1">
      <c r="A844" s="93"/>
      <c r="B844" s="24"/>
      <c r="C844" s="96" t="s">
        <v>140</v>
      </c>
      <c r="D844" s="212" t="str">
        <f t="shared" si="101"/>
        <v/>
      </c>
      <c r="E844" s="213"/>
      <c r="F844" s="213"/>
      <c r="G844" s="213"/>
      <c r="H844" s="213"/>
      <c r="I844" s="213"/>
      <c r="J844" s="213"/>
      <c r="K844" s="213"/>
      <c r="L844" s="213"/>
      <c r="M844" s="213"/>
      <c r="N844" s="213"/>
      <c r="O844" s="213"/>
      <c r="P844" s="214"/>
      <c r="Q844" s="218"/>
      <c r="R844" s="219"/>
      <c r="S844" s="137"/>
      <c r="T844" s="137"/>
      <c r="U844" s="137"/>
      <c r="V844" s="137"/>
      <c r="W844" s="137"/>
      <c r="X844" s="137"/>
      <c r="Y844" s="138"/>
      <c r="Z844" s="138"/>
      <c r="AA844" s="138"/>
      <c r="AB844" s="138"/>
      <c r="AC844" s="138"/>
      <c r="AD844" s="138"/>
      <c r="AG844">
        <f t="shared" si="102"/>
        <v>36</v>
      </c>
      <c r="AH844">
        <f t="shared" si="103"/>
        <v>0</v>
      </c>
      <c r="AI844"/>
      <c r="AJ844">
        <f t="shared" si="104"/>
        <v>0</v>
      </c>
      <c r="AK844">
        <f t="shared" si="105"/>
        <v>0</v>
      </c>
      <c r="AL844"/>
      <c r="AM844">
        <f t="shared" si="106"/>
        <v>0</v>
      </c>
      <c r="AN844">
        <f t="shared" si="107"/>
        <v>0</v>
      </c>
      <c r="AO844"/>
      <c r="AP844">
        <f t="shared" si="108"/>
        <v>0</v>
      </c>
      <c r="AQ844">
        <f t="shared" si="109"/>
        <v>0</v>
      </c>
      <c r="AR844">
        <f t="shared" si="110"/>
        <v>0</v>
      </c>
      <c r="AS844">
        <f t="shared" si="111"/>
        <v>0</v>
      </c>
      <c r="AT844">
        <f t="shared" si="112"/>
        <v>0</v>
      </c>
      <c r="AU844">
        <f t="shared" si="113"/>
        <v>0</v>
      </c>
      <c r="AV844"/>
      <c r="AW844">
        <f t="shared" si="119"/>
        <v>0</v>
      </c>
      <c r="AX844">
        <f t="shared" si="114"/>
        <v>1</v>
      </c>
      <c r="AY844">
        <f t="shared" si="115"/>
        <v>0</v>
      </c>
      <c r="AZ844"/>
      <c r="BA844">
        <f t="shared" si="116"/>
        <v>0</v>
      </c>
      <c r="BB844">
        <f t="shared" si="117"/>
        <v>0</v>
      </c>
      <c r="BC844"/>
      <c r="BD844">
        <f t="shared" si="118"/>
        <v>0</v>
      </c>
      <c r="BE844"/>
      <c r="BF844"/>
      <c r="BG844"/>
      <c r="BH844"/>
      <c r="BI844"/>
      <c r="BJ844"/>
      <c r="BK844"/>
      <c r="BL844"/>
      <c r="BM844"/>
      <c r="BN844"/>
      <c r="BO844"/>
      <c r="BP844"/>
      <c r="BQ844"/>
      <c r="BR844"/>
      <c r="BS844"/>
      <c r="BT844"/>
      <c r="BU844"/>
      <c r="BV844"/>
      <c r="BW844"/>
      <c r="BX844"/>
      <c r="BY844"/>
      <c r="BZ844"/>
      <c r="CA844"/>
      <c r="CB844"/>
      <c r="CC844"/>
      <c r="CD844"/>
      <c r="CE844"/>
      <c r="CF844"/>
      <c r="CG844"/>
      <c r="CH844"/>
      <c r="CI844"/>
      <c r="CJ844"/>
      <c r="CK844"/>
      <c r="CL844"/>
    </row>
    <row r="845" spans="1:90" ht="15" customHeight="1">
      <c r="A845" s="93"/>
      <c r="B845" s="24"/>
      <c r="C845" s="96" t="s">
        <v>141</v>
      </c>
      <c r="D845" s="212" t="str">
        <f t="shared" si="101"/>
        <v/>
      </c>
      <c r="E845" s="213"/>
      <c r="F845" s="213"/>
      <c r="G845" s="213"/>
      <c r="H845" s="213"/>
      <c r="I845" s="213"/>
      <c r="J845" s="213"/>
      <c r="K845" s="213"/>
      <c r="L845" s="213"/>
      <c r="M845" s="213"/>
      <c r="N845" s="213"/>
      <c r="O845" s="213"/>
      <c r="P845" s="214"/>
      <c r="Q845" s="218"/>
      <c r="R845" s="219"/>
      <c r="S845" s="137"/>
      <c r="T845" s="137"/>
      <c r="U845" s="137"/>
      <c r="V845" s="137"/>
      <c r="W845" s="137"/>
      <c r="X845" s="137"/>
      <c r="Y845" s="138"/>
      <c r="Z845" s="138"/>
      <c r="AA845" s="138"/>
      <c r="AB845" s="138"/>
      <c r="AC845" s="138"/>
      <c r="AD845" s="138"/>
      <c r="AG845">
        <f t="shared" si="102"/>
        <v>36</v>
      </c>
      <c r="AH845">
        <f t="shared" si="103"/>
        <v>0</v>
      </c>
      <c r="AI845"/>
      <c r="AJ845">
        <f t="shared" si="104"/>
        <v>0</v>
      </c>
      <c r="AK845">
        <f t="shared" si="105"/>
        <v>0</v>
      </c>
      <c r="AL845"/>
      <c r="AM845">
        <f t="shared" si="106"/>
        <v>0</v>
      </c>
      <c r="AN845">
        <f t="shared" si="107"/>
        <v>0</v>
      </c>
      <c r="AO845"/>
      <c r="AP845">
        <f t="shared" si="108"/>
        <v>0</v>
      </c>
      <c r="AQ845">
        <f t="shared" si="109"/>
        <v>0</v>
      </c>
      <c r="AR845">
        <f t="shared" si="110"/>
        <v>0</v>
      </c>
      <c r="AS845">
        <f t="shared" si="111"/>
        <v>0</v>
      </c>
      <c r="AT845">
        <f t="shared" si="112"/>
        <v>0</v>
      </c>
      <c r="AU845">
        <f t="shared" si="113"/>
        <v>0</v>
      </c>
      <c r="AV845"/>
      <c r="AW845">
        <f t="shared" si="119"/>
        <v>0</v>
      </c>
      <c r="AX845">
        <f t="shared" si="114"/>
        <v>1</v>
      </c>
      <c r="AY845">
        <f t="shared" si="115"/>
        <v>0</v>
      </c>
      <c r="AZ845"/>
      <c r="BA845">
        <f t="shared" si="116"/>
        <v>0</v>
      </c>
      <c r="BB845">
        <f t="shared" si="117"/>
        <v>0</v>
      </c>
      <c r="BC845"/>
      <c r="BD845">
        <f t="shared" si="118"/>
        <v>0</v>
      </c>
      <c r="BE845"/>
      <c r="BF845"/>
      <c r="BG845"/>
      <c r="BH845"/>
      <c r="BI845"/>
      <c r="BJ845"/>
      <c r="BK845"/>
      <c r="BL845"/>
      <c r="BM845"/>
      <c r="BN845"/>
      <c r="BO845"/>
      <c r="BP845"/>
      <c r="BQ845"/>
      <c r="BR845"/>
      <c r="BS845"/>
      <c r="BT845"/>
      <c r="BU845"/>
      <c r="BV845"/>
      <c r="BW845"/>
      <c r="BX845"/>
      <c r="BY845"/>
      <c r="BZ845"/>
      <c r="CA845"/>
      <c r="CB845"/>
      <c r="CC845"/>
      <c r="CD845"/>
      <c r="CE845"/>
      <c r="CF845"/>
      <c r="CG845"/>
      <c r="CH845"/>
      <c r="CI845"/>
      <c r="CJ845"/>
      <c r="CK845"/>
      <c r="CL845"/>
    </row>
    <row r="846" spans="1:90" ht="15" customHeight="1">
      <c r="A846" s="93"/>
      <c r="B846" s="24"/>
      <c r="C846" s="96" t="s">
        <v>142</v>
      </c>
      <c r="D846" s="212" t="str">
        <f t="shared" si="101"/>
        <v/>
      </c>
      <c r="E846" s="213"/>
      <c r="F846" s="213"/>
      <c r="G846" s="213"/>
      <c r="H846" s="213"/>
      <c r="I846" s="213"/>
      <c r="J846" s="213"/>
      <c r="K846" s="213"/>
      <c r="L846" s="213"/>
      <c r="M846" s="213"/>
      <c r="N846" s="213"/>
      <c r="O846" s="213"/>
      <c r="P846" s="214"/>
      <c r="Q846" s="218"/>
      <c r="R846" s="219"/>
      <c r="S846" s="137"/>
      <c r="T846" s="137"/>
      <c r="U846" s="137"/>
      <c r="V846" s="137"/>
      <c r="W846" s="137"/>
      <c r="X846" s="137"/>
      <c r="Y846" s="138"/>
      <c r="Z846" s="138"/>
      <c r="AA846" s="138"/>
      <c r="AB846" s="138"/>
      <c r="AC846" s="138"/>
      <c r="AD846" s="138"/>
      <c r="AG846">
        <f t="shared" si="102"/>
        <v>36</v>
      </c>
      <c r="AH846">
        <f t="shared" si="103"/>
        <v>0</v>
      </c>
      <c r="AI846"/>
      <c r="AJ846">
        <f t="shared" si="104"/>
        <v>0</v>
      </c>
      <c r="AK846">
        <f t="shared" si="105"/>
        <v>0</v>
      </c>
      <c r="AL846"/>
      <c r="AM846">
        <f t="shared" si="106"/>
        <v>0</v>
      </c>
      <c r="AN846">
        <f t="shared" si="107"/>
        <v>0</v>
      </c>
      <c r="AO846"/>
      <c r="AP846">
        <f t="shared" si="108"/>
        <v>0</v>
      </c>
      <c r="AQ846">
        <f t="shared" si="109"/>
        <v>0</v>
      </c>
      <c r="AR846">
        <f t="shared" si="110"/>
        <v>0</v>
      </c>
      <c r="AS846">
        <f t="shared" si="111"/>
        <v>0</v>
      </c>
      <c r="AT846">
        <f t="shared" si="112"/>
        <v>0</v>
      </c>
      <c r="AU846">
        <f t="shared" si="113"/>
        <v>0</v>
      </c>
      <c r="AV846"/>
      <c r="AW846">
        <f t="shared" si="119"/>
        <v>0</v>
      </c>
      <c r="AX846">
        <f t="shared" si="114"/>
        <v>1</v>
      </c>
      <c r="AY846">
        <f t="shared" si="115"/>
        <v>0</v>
      </c>
      <c r="AZ846"/>
      <c r="BA846">
        <f t="shared" si="116"/>
        <v>0</v>
      </c>
      <c r="BB846">
        <f t="shared" si="117"/>
        <v>0</v>
      </c>
      <c r="BC846"/>
      <c r="BD846">
        <f t="shared" si="118"/>
        <v>0</v>
      </c>
      <c r="BE846"/>
      <c r="BF846"/>
      <c r="BG846"/>
      <c r="BH846"/>
      <c r="BI846"/>
      <c r="BJ846"/>
      <c r="BK846"/>
      <c r="BL846"/>
      <c r="BM846"/>
      <c r="BN846"/>
      <c r="BO846"/>
      <c r="BP846"/>
      <c r="BQ846"/>
      <c r="BR846"/>
      <c r="BS846"/>
      <c r="BT846"/>
      <c r="BU846"/>
      <c r="BV846"/>
      <c r="BW846"/>
      <c r="BX846"/>
      <c r="BY846"/>
      <c r="BZ846"/>
      <c r="CA846"/>
      <c r="CB846"/>
      <c r="CC846"/>
      <c r="CD846"/>
      <c r="CE846"/>
      <c r="CF846"/>
      <c r="CG846"/>
      <c r="CH846"/>
      <c r="CI846"/>
      <c r="CJ846"/>
      <c r="CK846"/>
      <c r="CL846"/>
    </row>
    <row r="847" spans="1:90" ht="15" customHeight="1">
      <c r="A847" s="93"/>
      <c r="B847" s="24"/>
      <c r="C847" s="96" t="s">
        <v>143</v>
      </c>
      <c r="D847" s="212" t="str">
        <f t="shared" si="101"/>
        <v/>
      </c>
      <c r="E847" s="213"/>
      <c r="F847" s="213"/>
      <c r="G847" s="213"/>
      <c r="H847" s="213"/>
      <c r="I847" s="213"/>
      <c r="J847" s="213"/>
      <c r="K847" s="213"/>
      <c r="L847" s="213"/>
      <c r="M847" s="213"/>
      <c r="N847" s="213"/>
      <c r="O847" s="213"/>
      <c r="P847" s="214"/>
      <c r="Q847" s="218"/>
      <c r="R847" s="219"/>
      <c r="S847" s="137"/>
      <c r="T847" s="137"/>
      <c r="U847" s="137"/>
      <c r="V847" s="137"/>
      <c r="W847" s="137"/>
      <c r="X847" s="137"/>
      <c r="Y847" s="138"/>
      <c r="Z847" s="138"/>
      <c r="AA847" s="138"/>
      <c r="AB847" s="138"/>
      <c r="AC847" s="138"/>
      <c r="AD847" s="138"/>
      <c r="AG847">
        <f t="shared" si="102"/>
        <v>36</v>
      </c>
      <c r="AH847">
        <f t="shared" si="103"/>
        <v>0</v>
      </c>
      <c r="AI847"/>
      <c r="AJ847">
        <f t="shared" si="104"/>
        <v>0</v>
      </c>
      <c r="AK847">
        <f t="shared" si="105"/>
        <v>0</v>
      </c>
      <c r="AL847"/>
      <c r="AM847">
        <f t="shared" si="106"/>
        <v>0</v>
      </c>
      <c r="AN847">
        <f t="shared" si="107"/>
        <v>0</v>
      </c>
      <c r="AO847"/>
      <c r="AP847">
        <f t="shared" si="108"/>
        <v>0</v>
      </c>
      <c r="AQ847">
        <f t="shared" si="109"/>
        <v>0</v>
      </c>
      <c r="AR847">
        <f t="shared" si="110"/>
        <v>0</v>
      </c>
      <c r="AS847">
        <f t="shared" si="111"/>
        <v>0</v>
      </c>
      <c r="AT847">
        <f t="shared" si="112"/>
        <v>0</v>
      </c>
      <c r="AU847">
        <f t="shared" si="113"/>
        <v>0</v>
      </c>
      <c r="AV847"/>
      <c r="AW847">
        <f t="shared" si="119"/>
        <v>0</v>
      </c>
      <c r="AX847">
        <f t="shared" si="114"/>
        <v>1</v>
      </c>
      <c r="AY847">
        <f t="shared" si="115"/>
        <v>0</v>
      </c>
      <c r="AZ847"/>
      <c r="BA847">
        <f t="shared" si="116"/>
        <v>0</v>
      </c>
      <c r="BB847">
        <f t="shared" si="117"/>
        <v>0</v>
      </c>
      <c r="BC847"/>
      <c r="BD847">
        <f t="shared" si="118"/>
        <v>0</v>
      </c>
      <c r="BE847"/>
      <c r="BF847"/>
      <c r="BG847"/>
      <c r="BH847"/>
      <c r="BI847"/>
      <c r="BJ847"/>
      <c r="BK847"/>
      <c r="BL847"/>
      <c r="BM847"/>
      <c r="BN847"/>
      <c r="BO847"/>
      <c r="BP847"/>
      <c r="BQ847"/>
      <c r="BR847"/>
      <c r="BS847"/>
      <c r="BT847"/>
      <c r="BU847"/>
      <c r="BV847"/>
      <c r="BW847"/>
      <c r="BX847"/>
      <c r="BY847"/>
      <c r="BZ847"/>
      <c r="CA847"/>
      <c r="CB847"/>
      <c r="CC847"/>
      <c r="CD847"/>
      <c r="CE847"/>
      <c r="CF847"/>
      <c r="CG847"/>
      <c r="CH847"/>
      <c r="CI847"/>
      <c r="CJ847"/>
      <c r="CK847"/>
      <c r="CL847"/>
    </row>
    <row r="848" spans="1:90" ht="15" customHeight="1">
      <c r="A848" s="93"/>
      <c r="B848" s="24"/>
      <c r="C848" s="96" t="s">
        <v>144</v>
      </c>
      <c r="D848" s="212" t="str">
        <f t="shared" si="101"/>
        <v/>
      </c>
      <c r="E848" s="213"/>
      <c r="F848" s="213"/>
      <c r="G848" s="213"/>
      <c r="H848" s="213"/>
      <c r="I848" s="213"/>
      <c r="J848" s="213"/>
      <c r="K848" s="213"/>
      <c r="L848" s="213"/>
      <c r="M848" s="213"/>
      <c r="N848" s="213"/>
      <c r="O848" s="213"/>
      <c r="P848" s="214"/>
      <c r="Q848" s="218"/>
      <c r="R848" s="219"/>
      <c r="S848" s="137"/>
      <c r="T848" s="137"/>
      <c r="U848" s="137"/>
      <c r="V848" s="137"/>
      <c r="W848" s="137"/>
      <c r="X848" s="137"/>
      <c r="Y848" s="138"/>
      <c r="Z848" s="138"/>
      <c r="AA848" s="138"/>
      <c r="AB848" s="138"/>
      <c r="AC848" s="138"/>
      <c r="AD848" s="138"/>
      <c r="AG848">
        <f t="shared" si="102"/>
        <v>36</v>
      </c>
      <c r="AH848">
        <f t="shared" si="103"/>
        <v>0</v>
      </c>
      <c r="AI848"/>
      <c r="AJ848">
        <f t="shared" si="104"/>
        <v>0</v>
      </c>
      <c r="AK848">
        <f t="shared" si="105"/>
        <v>0</v>
      </c>
      <c r="AL848"/>
      <c r="AM848">
        <f t="shared" si="106"/>
        <v>0</v>
      </c>
      <c r="AN848">
        <f t="shared" si="107"/>
        <v>0</v>
      </c>
      <c r="AO848"/>
      <c r="AP848">
        <f t="shared" si="108"/>
        <v>0</v>
      </c>
      <c r="AQ848">
        <f t="shared" si="109"/>
        <v>0</v>
      </c>
      <c r="AR848">
        <f t="shared" si="110"/>
        <v>0</v>
      </c>
      <c r="AS848">
        <f t="shared" si="111"/>
        <v>0</v>
      </c>
      <c r="AT848">
        <f t="shared" si="112"/>
        <v>0</v>
      </c>
      <c r="AU848">
        <f t="shared" si="113"/>
        <v>0</v>
      </c>
      <c r="AV848"/>
      <c r="AW848">
        <f t="shared" si="119"/>
        <v>0</v>
      </c>
      <c r="AX848">
        <f t="shared" si="114"/>
        <v>1</v>
      </c>
      <c r="AY848">
        <f t="shared" si="115"/>
        <v>0</v>
      </c>
      <c r="AZ848"/>
      <c r="BA848">
        <f t="shared" si="116"/>
        <v>0</v>
      </c>
      <c r="BB848">
        <f t="shared" si="117"/>
        <v>0</v>
      </c>
      <c r="BC848"/>
      <c r="BD848">
        <f t="shared" si="118"/>
        <v>0</v>
      </c>
      <c r="BE848"/>
      <c r="BF848"/>
      <c r="BG848"/>
      <c r="BH848"/>
      <c r="BI848"/>
      <c r="BJ848"/>
      <c r="BK848"/>
      <c r="BL848"/>
      <c r="BM848"/>
      <c r="BN848"/>
      <c r="BO848"/>
      <c r="BP848"/>
      <c r="BQ848"/>
      <c r="BR848"/>
      <c r="BS848"/>
      <c r="BT848"/>
      <c r="BU848"/>
      <c r="BV848"/>
      <c r="BW848"/>
      <c r="BX848"/>
      <c r="BY848"/>
      <c r="BZ848"/>
      <c r="CA848"/>
      <c r="CB848"/>
      <c r="CC848"/>
      <c r="CD848"/>
      <c r="CE848"/>
      <c r="CF848"/>
      <c r="CG848"/>
      <c r="CH848"/>
      <c r="CI848"/>
      <c r="CJ848"/>
      <c r="CK848"/>
      <c r="CL848"/>
    </row>
    <row r="849" spans="1:90" ht="15" customHeight="1">
      <c r="A849" s="93"/>
      <c r="B849" s="24"/>
      <c r="C849" s="96" t="s">
        <v>145</v>
      </c>
      <c r="D849" s="212" t="str">
        <f t="shared" si="101"/>
        <v/>
      </c>
      <c r="E849" s="213"/>
      <c r="F849" s="213"/>
      <c r="G849" s="213"/>
      <c r="H849" s="213"/>
      <c r="I849" s="213"/>
      <c r="J849" s="213"/>
      <c r="K849" s="213"/>
      <c r="L849" s="213"/>
      <c r="M849" s="213"/>
      <c r="N849" s="213"/>
      <c r="O849" s="213"/>
      <c r="P849" s="214"/>
      <c r="Q849" s="218"/>
      <c r="R849" s="219"/>
      <c r="S849" s="137"/>
      <c r="T849" s="137"/>
      <c r="U849" s="137"/>
      <c r="V849" s="137"/>
      <c r="W849" s="137"/>
      <c r="X849" s="137"/>
      <c r="Y849" s="138"/>
      <c r="Z849" s="138"/>
      <c r="AA849" s="138"/>
      <c r="AB849" s="138"/>
      <c r="AC849" s="138"/>
      <c r="AD849" s="138"/>
      <c r="AG849">
        <f t="shared" si="102"/>
        <v>36</v>
      </c>
      <c r="AH849">
        <f t="shared" si="103"/>
        <v>0</v>
      </c>
      <c r="AI849"/>
      <c r="AJ849">
        <f t="shared" si="104"/>
        <v>0</v>
      </c>
      <c r="AK849">
        <f t="shared" si="105"/>
        <v>0</v>
      </c>
      <c r="AL849"/>
      <c r="AM849">
        <f t="shared" si="106"/>
        <v>0</v>
      </c>
      <c r="AN849">
        <f t="shared" si="107"/>
        <v>0</v>
      </c>
      <c r="AO849"/>
      <c r="AP849">
        <f t="shared" si="108"/>
        <v>0</v>
      </c>
      <c r="AQ849">
        <f t="shared" si="109"/>
        <v>0</v>
      </c>
      <c r="AR849">
        <f t="shared" si="110"/>
        <v>0</v>
      </c>
      <c r="AS849">
        <f t="shared" si="111"/>
        <v>0</v>
      </c>
      <c r="AT849">
        <f t="shared" si="112"/>
        <v>0</v>
      </c>
      <c r="AU849">
        <f t="shared" si="113"/>
        <v>0</v>
      </c>
      <c r="AV849"/>
      <c r="AW849">
        <f t="shared" si="119"/>
        <v>0</v>
      </c>
      <c r="AX849">
        <f t="shared" si="114"/>
        <v>1</v>
      </c>
      <c r="AY849">
        <f t="shared" si="115"/>
        <v>0</v>
      </c>
      <c r="AZ849"/>
      <c r="BA849">
        <f t="shared" si="116"/>
        <v>0</v>
      </c>
      <c r="BB849">
        <f t="shared" si="117"/>
        <v>0</v>
      </c>
      <c r="BC849"/>
      <c r="BD849">
        <f t="shared" si="118"/>
        <v>0</v>
      </c>
      <c r="BE849"/>
      <c r="BF849"/>
      <c r="BG849"/>
      <c r="BH849"/>
      <c r="BI849"/>
      <c r="BJ849"/>
      <c r="BK849"/>
      <c r="BL849"/>
      <c r="BM849"/>
      <c r="BN849"/>
      <c r="BO849"/>
      <c r="BP849"/>
      <c r="BQ849"/>
      <c r="BR849"/>
      <c r="BS849"/>
      <c r="BT849"/>
      <c r="BU849"/>
      <c r="BV849"/>
      <c r="BW849"/>
      <c r="BX849"/>
      <c r="BY849"/>
      <c r="BZ849"/>
      <c r="CA849"/>
      <c r="CB849"/>
      <c r="CC849"/>
      <c r="CD849"/>
      <c r="CE849"/>
      <c r="CF849"/>
      <c r="CG849"/>
      <c r="CH849"/>
      <c r="CI849"/>
      <c r="CJ849"/>
      <c r="CK849"/>
      <c r="CL849"/>
    </row>
    <row r="850" spans="1:90" ht="15" customHeight="1">
      <c r="A850" s="93"/>
      <c r="B850" s="24"/>
      <c r="C850" s="96" t="s">
        <v>146</v>
      </c>
      <c r="D850" s="212" t="str">
        <f t="shared" si="101"/>
        <v/>
      </c>
      <c r="E850" s="213"/>
      <c r="F850" s="213"/>
      <c r="G850" s="213"/>
      <c r="H850" s="213"/>
      <c r="I850" s="213"/>
      <c r="J850" s="213"/>
      <c r="K850" s="213"/>
      <c r="L850" s="213"/>
      <c r="M850" s="213"/>
      <c r="N850" s="213"/>
      <c r="O850" s="213"/>
      <c r="P850" s="214"/>
      <c r="Q850" s="218"/>
      <c r="R850" s="219"/>
      <c r="S850" s="137"/>
      <c r="T850" s="137"/>
      <c r="U850" s="137"/>
      <c r="V850" s="137"/>
      <c r="W850" s="137"/>
      <c r="X850" s="137"/>
      <c r="Y850" s="138"/>
      <c r="Z850" s="138"/>
      <c r="AA850" s="138"/>
      <c r="AB850" s="138"/>
      <c r="AC850" s="138"/>
      <c r="AD850" s="138"/>
      <c r="AG850">
        <f t="shared" si="102"/>
        <v>36</v>
      </c>
      <c r="AH850">
        <f t="shared" si="103"/>
        <v>0</v>
      </c>
      <c r="AI850"/>
      <c r="AJ850">
        <f t="shared" si="104"/>
        <v>0</v>
      </c>
      <c r="AK850">
        <f t="shared" si="105"/>
        <v>0</v>
      </c>
      <c r="AL850"/>
      <c r="AM850">
        <f t="shared" si="106"/>
        <v>0</v>
      </c>
      <c r="AN850">
        <f t="shared" si="107"/>
        <v>0</v>
      </c>
      <c r="AO850"/>
      <c r="AP850">
        <f t="shared" si="108"/>
        <v>0</v>
      </c>
      <c r="AQ850">
        <f t="shared" si="109"/>
        <v>0</v>
      </c>
      <c r="AR850">
        <f t="shared" si="110"/>
        <v>0</v>
      </c>
      <c r="AS850">
        <f t="shared" si="111"/>
        <v>0</v>
      </c>
      <c r="AT850">
        <f t="shared" si="112"/>
        <v>0</v>
      </c>
      <c r="AU850">
        <f t="shared" si="113"/>
        <v>0</v>
      </c>
      <c r="AV850"/>
      <c r="AW850">
        <f t="shared" si="119"/>
        <v>0</v>
      </c>
      <c r="AX850">
        <f t="shared" si="114"/>
        <v>1</v>
      </c>
      <c r="AY850">
        <f t="shared" si="115"/>
        <v>0</v>
      </c>
      <c r="AZ850"/>
      <c r="BA850">
        <f t="shared" si="116"/>
        <v>0</v>
      </c>
      <c r="BB850">
        <f t="shared" si="117"/>
        <v>0</v>
      </c>
      <c r="BC850"/>
      <c r="BD850">
        <f t="shared" si="118"/>
        <v>0</v>
      </c>
      <c r="BE850"/>
      <c r="BF850"/>
      <c r="BG850"/>
      <c r="BH850"/>
      <c r="BI850"/>
      <c r="BJ850"/>
      <c r="BK850"/>
      <c r="BL850"/>
      <c r="BM850"/>
      <c r="BN850"/>
      <c r="BO850"/>
      <c r="BP850"/>
      <c r="BQ850"/>
      <c r="BR850"/>
      <c r="BS850"/>
      <c r="BT850"/>
      <c r="BU850"/>
      <c r="BV850"/>
      <c r="BW850"/>
      <c r="BX850"/>
      <c r="BY850"/>
      <c r="BZ850"/>
      <c r="CA850"/>
      <c r="CB850"/>
      <c r="CC850"/>
      <c r="CD850"/>
      <c r="CE850"/>
      <c r="CF850"/>
      <c r="CG850"/>
      <c r="CH850"/>
      <c r="CI850"/>
      <c r="CJ850"/>
      <c r="CK850"/>
      <c r="CL850"/>
    </row>
    <row r="851" spans="1:90" ht="15" customHeight="1">
      <c r="A851" s="93"/>
      <c r="B851" s="24"/>
      <c r="C851" s="96" t="s">
        <v>147</v>
      </c>
      <c r="D851" s="212" t="str">
        <f t="shared" si="101"/>
        <v/>
      </c>
      <c r="E851" s="213"/>
      <c r="F851" s="213"/>
      <c r="G851" s="213"/>
      <c r="H851" s="213"/>
      <c r="I851" s="213"/>
      <c r="J851" s="213"/>
      <c r="K851" s="213"/>
      <c r="L851" s="213"/>
      <c r="M851" s="213"/>
      <c r="N851" s="213"/>
      <c r="O851" s="213"/>
      <c r="P851" s="214"/>
      <c r="Q851" s="218"/>
      <c r="R851" s="219"/>
      <c r="S851" s="137"/>
      <c r="T851" s="137"/>
      <c r="U851" s="137"/>
      <c r="V851" s="137"/>
      <c r="W851" s="137"/>
      <c r="X851" s="137"/>
      <c r="Y851" s="138"/>
      <c r="Z851" s="138"/>
      <c r="AA851" s="138"/>
      <c r="AB851" s="138"/>
      <c r="AC851" s="138"/>
      <c r="AD851" s="138"/>
      <c r="AG851">
        <f t="shared" si="102"/>
        <v>36</v>
      </c>
      <c r="AH851">
        <f t="shared" si="103"/>
        <v>0</v>
      </c>
      <c r="AI851"/>
      <c r="AJ851">
        <f t="shared" si="104"/>
        <v>0</v>
      </c>
      <c r="AK851">
        <f t="shared" si="105"/>
        <v>0</v>
      </c>
      <c r="AL851"/>
      <c r="AM851">
        <f t="shared" si="106"/>
        <v>0</v>
      </c>
      <c r="AN851">
        <f t="shared" si="107"/>
        <v>0</v>
      </c>
      <c r="AO851"/>
      <c r="AP851">
        <f t="shared" si="108"/>
        <v>0</v>
      </c>
      <c r="AQ851">
        <f t="shared" si="109"/>
        <v>0</v>
      </c>
      <c r="AR851">
        <f t="shared" si="110"/>
        <v>0</v>
      </c>
      <c r="AS851">
        <f t="shared" si="111"/>
        <v>0</v>
      </c>
      <c r="AT851">
        <f t="shared" si="112"/>
        <v>0</v>
      </c>
      <c r="AU851">
        <f t="shared" si="113"/>
        <v>0</v>
      </c>
      <c r="AV851"/>
      <c r="AW851">
        <f t="shared" si="119"/>
        <v>0</v>
      </c>
      <c r="AX851">
        <f t="shared" si="114"/>
        <v>1</v>
      </c>
      <c r="AY851">
        <f t="shared" si="115"/>
        <v>0</v>
      </c>
      <c r="AZ851"/>
      <c r="BA851">
        <f t="shared" si="116"/>
        <v>0</v>
      </c>
      <c r="BB851">
        <f t="shared" si="117"/>
        <v>0</v>
      </c>
      <c r="BC851"/>
      <c r="BD851">
        <f t="shared" si="118"/>
        <v>0</v>
      </c>
      <c r="BE851"/>
      <c r="BF851"/>
      <c r="BG851"/>
      <c r="BH851"/>
      <c r="BI851"/>
      <c r="BJ851"/>
      <c r="BK851"/>
      <c r="BL851"/>
      <c r="BM851"/>
      <c r="BN851"/>
      <c r="BO851"/>
      <c r="BP851"/>
      <c r="BQ851"/>
      <c r="BR851"/>
      <c r="BS851"/>
      <c r="BT851"/>
      <c r="BU851"/>
      <c r="BV851"/>
      <c r="BW851"/>
      <c r="BX851"/>
      <c r="BY851"/>
      <c r="BZ851"/>
      <c r="CA851"/>
      <c r="CB851"/>
      <c r="CC851"/>
      <c r="CD851"/>
      <c r="CE851"/>
      <c r="CF851"/>
      <c r="CG851"/>
      <c r="CH851"/>
      <c r="CI851"/>
      <c r="CJ851"/>
      <c r="CK851"/>
      <c r="CL851"/>
    </row>
    <row r="852" spans="1:90" ht="15" customHeight="1">
      <c r="A852" s="93"/>
      <c r="B852" s="24"/>
      <c r="C852" s="96" t="s">
        <v>148</v>
      </c>
      <c r="D852" s="212" t="str">
        <f t="shared" si="101"/>
        <v/>
      </c>
      <c r="E852" s="213"/>
      <c r="F852" s="213"/>
      <c r="G852" s="213"/>
      <c r="H852" s="213"/>
      <c r="I852" s="213"/>
      <c r="J852" s="213"/>
      <c r="K852" s="213"/>
      <c r="L852" s="213"/>
      <c r="M852" s="213"/>
      <c r="N852" s="213"/>
      <c r="O852" s="213"/>
      <c r="P852" s="214"/>
      <c r="Q852" s="218"/>
      <c r="R852" s="219"/>
      <c r="S852" s="137"/>
      <c r="T852" s="137"/>
      <c r="U852" s="137"/>
      <c r="V852" s="137"/>
      <c r="W852" s="137"/>
      <c r="X852" s="137"/>
      <c r="Y852" s="138"/>
      <c r="Z852" s="138"/>
      <c r="AA852" s="138"/>
      <c r="AB852" s="138"/>
      <c r="AC852" s="138"/>
      <c r="AD852" s="138"/>
      <c r="AG852">
        <f t="shared" si="102"/>
        <v>36</v>
      </c>
      <c r="AH852">
        <f t="shared" si="103"/>
        <v>0</v>
      </c>
      <c r="AI852"/>
      <c r="AJ852">
        <f t="shared" si="104"/>
        <v>0</v>
      </c>
      <c r="AK852">
        <f t="shared" si="105"/>
        <v>0</v>
      </c>
      <c r="AL852"/>
      <c r="AM852">
        <f t="shared" si="106"/>
        <v>0</v>
      </c>
      <c r="AN852">
        <f t="shared" si="107"/>
        <v>0</v>
      </c>
      <c r="AO852"/>
      <c r="AP852">
        <f t="shared" si="108"/>
        <v>0</v>
      </c>
      <c r="AQ852">
        <f t="shared" si="109"/>
        <v>0</v>
      </c>
      <c r="AR852">
        <f t="shared" si="110"/>
        <v>0</v>
      </c>
      <c r="AS852">
        <f t="shared" si="111"/>
        <v>0</v>
      </c>
      <c r="AT852">
        <f t="shared" si="112"/>
        <v>0</v>
      </c>
      <c r="AU852">
        <f t="shared" si="113"/>
        <v>0</v>
      </c>
      <c r="AV852"/>
      <c r="AW852">
        <f t="shared" si="119"/>
        <v>0</v>
      </c>
      <c r="AX852">
        <f t="shared" si="114"/>
        <v>1</v>
      </c>
      <c r="AY852">
        <f t="shared" si="115"/>
        <v>0</v>
      </c>
      <c r="AZ852"/>
      <c r="BA852">
        <f t="shared" si="116"/>
        <v>0</v>
      </c>
      <c r="BB852">
        <f t="shared" si="117"/>
        <v>0</v>
      </c>
      <c r="BC852"/>
      <c r="BD852">
        <f t="shared" si="118"/>
        <v>0</v>
      </c>
      <c r="BE852"/>
      <c r="BF852"/>
      <c r="BG852"/>
      <c r="BH852"/>
      <c r="BI852"/>
      <c r="BJ852"/>
      <c r="BK852"/>
      <c r="BL852"/>
      <c r="BM852"/>
      <c r="BN852"/>
      <c r="BO852"/>
      <c r="BP852"/>
      <c r="BQ852"/>
      <c r="BR852"/>
      <c r="BS852"/>
      <c r="BT852"/>
      <c r="BU852"/>
      <c r="BV852"/>
      <c r="BW852"/>
      <c r="BX852"/>
      <c r="BY852"/>
      <c r="BZ852"/>
      <c r="CA852"/>
      <c r="CB852"/>
      <c r="CC852"/>
      <c r="CD852"/>
      <c r="CE852"/>
      <c r="CF852"/>
      <c r="CG852"/>
      <c r="CH852"/>
      <c r="CI852"/>
      <c r="CJ852"/>
      <c r="CK852"/>
      <c r="CL852"/>
    </row>
    <row r="853" spans="1:90" ht="15" customHeight="1">
      <c r="A853" s="93"/>
      <c r="B853" s="24"/>
      <c r="C853" s="97" t="s">
        <v>149</v>
      </c>
      <c r="D853" s="212" t="str">
        <f t="shared" si="101"/>
        <v/>
      </c>
      <c r="E853" s="213"/>
      <c r="F853" s="213"/>
      <c r="G853" s="213"/>
      <c r="H853" s="213"/>
      <c r="I853" s="213"/>
      <c r="J853" s="213"/>
      <c r="K853" s="213"/>
      <c r="L853" s="213"/>
      <c r="M853" s="213"/>
      <c r="N853" s="213"/>
      <c r="O853" s="213"/>
      <c r="P853" s="214"/>
      <c r="Q853" s="218"/>
      <c r="R853" s="219"/>
      <c r="S853" s="137"/>
      <c r="T853" s="137"/>
      <c r="U853" s="137"/>
      <c r="V853" s="137"/>
      <c r="W853" s="137"/>
      <c r="X853" s="137"/>
      <c r="Y853" s="138"/>
      <c r="Z853" s="138"/>
      <c r="AA853" s="138"/>
      <c r="AB853" s="138"/>
      <c r="AC853" s="138"/>
      <c r="AD853" s="138"/>
      <c r="AG853">
        <f t="shared" si="102"/>
        <v>36</v>
      </c>
      <c r="AH853">
        <f t="shared" si="103"/>
        <v>0</v>
      </c>
      <c r="AI853"/>
      <c r="AJ853">
        <f t="shared" si="104"/>
        <v>0</v>
      </c>
      <c r="AK853">
        <f t="shared" si="105"/>
        <v>0</v>
      </c>
      <c r="AL853"/>
      <c r="AM853">
        <f t="shared" si="106"/>
        <v>0</v>
      </c>
      <c r="AN853">
        <f t="shared" si="107"/>
        <v>0</v>
      </c>
      <c r="AO853"/>
      <c r="AP853">
        <f t="shared" si="108"/>
        <v>0</v>
      </c>
      <c r="AQ853">
        <f t="shared" si="109"/>
        <v>0</v>
      </c>
      <c r="AR853">
        <f t="shared" si="110"/>
        <v>0</v>
      </c>
      <c r="AS853">
        <f t="shared" si="111"/>
        <v>0</v>
      </c>
      <c r="AT853">
        <f t="shared" si="112"/>
        <v>0</v>
      </c>
      <c r="AU853">
        <f t="shared" si="113"/>
        <v>0</v>
      </c>
      <c r="AV853"/>
      <c r="AW853">
        <f t="shared" si="119"/>
        <v>0</v>
      </c>
      <c r="AX853">
        <f t="shared" si="114"/>
        <v>1</v>
      </c>
      <c r="AY853">
        <f t="shared" si="115"/>
        <v>0</v>
      </c>
      <c r="AZ853"/>
      <c r="BA853">
        <f t="shared" si="116"/>
        <v>0</v>
      </c>
      <c r="BB853">
        <f t="shared" si="117"/>
        <v>0</v>
      </c>
      <c r="BC853"/>
      <c r="BD853">
        <f t="shared" si="118"/>
        <v>0</v>
      </c>
      <c r="BE853"/>
      <c r="BF853"/>
      <c r="BG853"/>
      <c r="BH853"/>
      <c r="BI853"/>
      <c r="BJ853"/>
      <c r="BK853"/>
      <c r="BL853"/>
      <c r="BM853"/>
      <c r="BN853"/>
      <c r="BO853"/>
      <c r="BP853"/>
      <c r="BQ853"/>
      <c r="BR853"/>
      <c r="BS853"/>
      <c r="BT853"/>
      <c r="BU853"/>
      <c r="BV853"/>
      <c r="BW853"/>
      <c r="BX853"/>
      <c r="BY853"/>
      <c r="BZ853"/>
      <c r="CA853"/>
      <c r="CB853"/>
      <c r="CC853"/>
      <c r="CD853"/>
      <c r="CE853"/>
      <c r="CF853"/>
      <c r="CG853"/>
      <c r="CH853"/>
      <c r="CI853"/>
      <c r="CJ853"/>
      <c r="CK853"/>
      <c r="CL853"/>
    </row>
    <row r="854" spans="1:90" ht="15" customHeight="1">
      <c r="A854" s="93"/>
      <c r="B854" s="24"/>
      <c r="C854" s="96" t="s">
        <v>150</v>
      </c>
      <c r="D854" s="212" t="str">
        <f t="shared" si="101"/>
        <v/>
      </c>
      <c r="E854" s="213"/>
      <c r="F854" s="213"/>
      <c r="G854" s="213"/>
      <c r="H854" s="213"/>
      <c r="I854" s="213"/>
      <c r="J854" s="213"/>
      <c r="K854" s="213"/>
      <c r="L854" s="213"/>
      <c r="M854" s="213"/>
      <c r="N854" s="213"/>
      <c r="O854" s="213"/>
      <c r="P854" s="214"/>
      <c r="Q854" s="218"/>
      <c r="R854" s="219"/>
      <c r="S854" s="137"/>
      <c r="T854" s="137"/>
      <c r="U854" s="137"/>
      <c r="V854" s="137"/>
      <c r="W854" s="137"/>
      <c r="X854" s="137"/>
      <c r="Y854" s="138"/>
      <c r="Z854" s="138"/>
      <c r="AA854" s="138"/>
      <c r="AB854" s="138"/>
      <c r="AC854" s="138"/>
      <c r="AD854" s="138"/>
      <c r="AG854">
        <f t="shared" si="102"/>
        <v>36</v>
      </c>
      <c r="AH854">
        <f t="shared" si="103"/>
        <v>0</v>
      </c>
      <c r="AI854"/>
      <c r="AJ854">
        <f t="shared" si="104"/>
        <v>0</v>
      </c>
      <c r="AK854">
        <f t="shared" si="105"/>
        <v>0</v>
      </c>
      <c r="AL854"/>
      <c r="AM854">
        <f t="shared" si="106"/>
        <v>0</v>
      </c>
      <c r="AN854">
        <f t="shared" si="107"/>
        <v>0</v>
      </c>
      <c r="AO854"/>
      <c r="AP854">
        <f t="shared" si="108"/>
        <v>0</v>
      </c>
      <c r="AQ854">
        <f t="shared" si="109"/>
        <v>0</v>
      </c>
      <c r="AR854">
        <f t="shared" si="110"/>
        <v>0</v>
      </c>
      <c r="AS854">
        <f t="shared" si="111"/>
        <v>0</v>
      </c>
      <c r="AT854">
        <f t="shared" si="112"/>
        <v>0</v>
      </c>
      <c r="AU854">
        <f t="shared" si="113"/>
        <v>0</v>
      </c>
      <c r="AV854"/>
      <c r="AW854">
        <f t="shared" si="119"/>
        <v>0</v>
      </c>
      <c r="AX854">
        <f t="shared" si="114"/>
        <v>1</v>
      </c>
      <c r="AY854">
        <f t="shared" si="115"/>
        <v>0</v>
      </c>
      <c r="AZ854"/>
      <c r="BA854">
        <f t="shared" si="116"/>
        <v>0</v>
      </c>
      <c r="BB854">
        <f t="shared" si="117"/>
        <v>0</v>
      </c>
      <c r="BC854"/>
      <c r="BD854">
        <f t="shared" si="118"/>
        <v>0</v>
      </c>
      <c r="BE854"/>
      <c r="BF854"/>
      <c r="BG854"/>
      <c r="BH854"/>
      <c r="BI854"/>
      <c r="BJ854"/>
      <c r="BK854"/>
      <c r="BL854"/>
      <c r="BM854"/>
      <c r="BN854"/>
      <c r="BO854"/>
      <c r="BP854"/>
      <c r="BQ854"/>
      <c r="BR854"/>
      <c r="BS854"/>
      <c r="BT854"/>
      <c r="BU854"/>
      <c r="BV854"/>
      <c r="BW854"/>
      <c r="BX854"/>
      <c r="BY854"/>
      <c r="BZ854"/>
      <c r="CA854"/>
      <c r="CB854"/>
      <c r="CC854"/>
      <c r="CD854"/>
      <c r="CE854"/>
      <c r="CF854"/>
      <c r="CG854"/>
      <c r="CH854"/>
      <c r="CI854"/>
      <c r="CJ854"/>
      <c r="CK854"/>
      <c r="CL854"/>
    </row>
    <row r="855" spans="1:90" ht="15" customHeight="1">
      <c r="A855" s="93"/>
      <c r="B855" s="24"/>
      <c r="C855" s="96" t="s">
        <v>151</v>
      </c>
      <c r="D855" s="212" t="str">
        <f t="shared" si="101"/>
        <v/>
      </c>
      <c r="E855" s="213"/>
      <c r="F855" s="213"/>
      <c r="G855" s="213"/>
      <c r="H855" s="213"/>
      <c r="I855" s="213"/>
      <c r="J855" s="213"/>
      <c r="K855" s="213"/>
      <c r="L855" s="213"/>
      <c r="M855" s="213"/>
      <c r="N855" s="213"/>
      <c r="O855" s="213"/>
      <c r="P855" s="214"/>
      <c r="Q855" s="218"/>
      <c r="R855" s="219"/>
      <c r="S855" s="137"/>
      <c r="T855" s="137"/>
      <c r="U855" s="137"/>
      <c r="V855" s="137"/>
      <c r="W855" s="137"/>
      <c r="X855" s="137"/>
      <c r="Y855" s="138"/>
      <c r="Z855" s="138"/>
      <c r="AA855" s="138"/>
      <c r="AB855" s="138"/>
      <c r="AC855" s="138"/>
      <c r="AD855" s="138"/>
      <c r="AG855">
        <f t="shared" si="102"/>
        <v>36</v>
      </c>
      <c r="AH855">
        <f t="shared" si="103"/>
        <v>0</v>
      </c>
      <c r="AI855"/>
      <c r="AJ855">
        <f t="shared" si="104"/>
        <v>0</v>
      </c>
      <c r="AK855">
        <f t="shared" si="105"/>
        <v>0</v>
      </c>
      <c r="AL855"/>
      <c r="AM855">
        <f t="shared" si="106"/>
        <v>0</v>
      </c>
      <c r="AN855">
        <f t="shared" si="107"/>
        <v>0</v>
      </c>
      <c r="AO855"/>
      <c r="AP855">
        <f t="shared" si="108"/>
        <v>0</v>
      </c>
      <c r="AQ855">
        <f t="shared" si="109"/>
        <v>0</v>
      </c>
      <c r="AR855">
        <f t="shared" si="110"/>
        <v>0</v>
      </c>
      <c r="AS855">
        <f t="shared" si="111"/>
        <v>0</v>
      </c>
      <c r="AT855">
        <f t="shared" si="112"/>
        <v>0</v>
      </c>
      <c r="AU855">
        <f t="shared" si="113"/>
        <v>0</v>
      </c>
      <c r="AV855"/>
      <c r="AW855">
        <f t="shared" si="119"/>
        <v>0</v>
      </c>
      <c r="AX855">
        <f t="shared" si="114"/>
        <v>1</v>
      </c>
      <c r="AY855">
        <f t="shared" si="115"/>
        <v>0</v>
      </c>
      <c r="AZ855"/>
      <c r="BA855">
        <f t="shared" si="116"/>
        <v>0</v>
      </c>
      <c r="BB855">
        <f t="shared" si="117"/>
        <v>0</v>
      </c>
      <c r="BC855"/>
      <c r="BD855">
        <f t="shared" si="118"/>
        <v>0</v>
      </c>
      <c r="BE855"/>
      <c r="BF855"/>
      <c r="BG855"/>
      <c r="BH855"/>
      <c r="BI855"/>
      <c r="BJ855"/>
      <c r="BK855"/>
      <c r="BL855"/>
      <c r="BM855"/>
      <c r="BN855"/>
      <c r="BO855"/>
      <c r="BP855"/>
      <c r="BQ855"/>
      <c r="BR855"/>
      <c r="BS855"/>
      <c r="BT855"/>
      <c r="BU855"/>
      <c r="BV855"/>
      <c r="BW855"/>
      <c r="BX855"/>
      <c r="BY855"/>
      <c r="BZ855"/>
      <c r="CA855"/>
      <c r="CB855"/>
      <c r="CC855"/>
      <c r="CD855"/>
      <c r="CE855"/>
      <c r="CF855"/>
      <c r="CG855"/>
      <c r="CH855"/>
      <c r="CI855"/>
      <c r="CJ855"/>
      <c r="CK855"/>
      <c r="CL855"/>
    </row>
    <row r="856" spans="1:90" ht="15" customHeight="1">
      <c r="A856" s="93"/>
      <c r="B856" s="24"/>
      <c r="C856" s="96" t="s">
        <v>152</v>
      </c>
      <c r="D856" s="212" t="str">
        <f t="shared" si="101"/>
        <v/>
      </c>
      <c r="E856" s="213"/>
      <c r="F856" s="213"/>
      <c r="G856" s="213"/>
      <c r="H856" s="213"/>
      <c r="I856" s="213"/>
      <c r="J856" s="213"/>
      <c r="K856" s="213"/>
      <c r="L856" s="213"/>
      <c r="M856" s="213"/>
      <c r="N856" s="213"/>
      <c r="O856" s="213"/>
      <c r="P856" s="214"/>
      <c r="Q856" s="218"/>
      <c r="R856" s="219"/>
      <c r="S856" s="137"/>
      <c r="T856" s="137"/>
      <c r="U856" s="137"/>
      <c r="V856" s="137"/>
      <c r="W856" s="137"/>
      <c r="X856" s="137"/>
      <c r="Y856" s="138"/>
      <c r="Z856" s="138"/>
      <c r="AA856" s="138"/>
      <c r="AB856" s="138"/>
      <c r="AC856" s="138"/>
      <c r="AD856" s="138"/>
      <c r="AG856">
        <f t="shared" si="102"/>
        <v>36</v>
      </c>
      <c r="AH856">
        <f t="shared" si="103"/>
        <v>0</v>
      </c>
      <c r="AI856"/>
      <c r="AJ856">
        <f t="shared" si="104"/>
        <v>0</v>
      </c>
      <c r="AK856">
        <f t="shared" si="105"/>
        <v>0</v>
      </c>
      <c r="AL856"/>
      <c r="AM856">
        <f t="shared" si="106"/>
        <v>0</v>
      </c>
      <c r="AN856">
        <f t="shared" si="107"/>
        <v>0</v>
      </c>
      <c r="AO856"/>
      <c r="AP856">
        <f t="shared" si="108"/>
        <v>0</v>
      </c>
      <c r="AQ856">
        <f t="shared" si="109"/>
        <v>0</v>
      </c>
      <c r="AR856">
        <f t="shared" si="110"/>
        <v>0</v>
      </c>
      <c r="AS856">
        <f t="shared" si="111"/>
        <v>0</v>
      </c>
      <c r="AT856">
        <f t="shared" si="112"/>
        <v>0</v>
      </c>
      <c r="AU856">
        <f t="shared" si="113"/>
        <v>0</v>
      </c>
      <c r="AV856"/>
      <c r="AW856">
        <f t="shared" si="119"/>
        <v>0</v>
      </c>
      <c r="AX856">
        <f t="shared" si="114"/>
        <v>1</v>
      </c>
      <c r="AY856">
        <f t="shared" si="115"/>
        <v>0</v>
      </c>
      <c r="AZ856"/>
      <c r="BA856">
        <f t="shared" si="116"/>
        <v>0</v>
      </c>
      <c r="BB856">
        <f t="shared" si="117"/>
        <v>0</v>
      </c>
      <c r="BC856"/>
      <c r="BD856">
        <f t="shared" si="118"/>
        <v>0</v>
      </c>
      <c r="BE856"/>
      <c r="BF856"/>
      <c r="BG856"/>
      <c r="BH856"/>
      <c r="BI856"/>
      <c r="BJ856"/>
      <c r="BK856"/>
      <c r="BL856"/>
      <c r="BM856"/>
      <c r="BN856"/>
      <c r="BO856"/>
      <c r="BP856"/>
      <c r="BQ856"/>
      <c r="BR856"/>
      <c r="BS856"/>
      <c r="BT856"/>
      <c r="BU856"/>
      <c r="BV856"/>
      <c r="BW856"/>
      <c r="BX856"/>
      <c r="BY856"/>
      <c r="BZ856"/>
      <c r="CA856"/>
      <c r="CB856"/>
      <c r="CC856"/>
      <c r="CD856"/>
      <c r="CE856"/>
      <c r="CF856"/>
      <c r="CG856"/>
      <c r="CH856"/>
      <c r="CI856"/>
      <c r="CJ856"/>
      <c r="CK856"/>
      <c r="CL856"/>
    </row>
    <row r="857" spans="1:90" ht="15" customHeight="1">
      <c r="A857" s="93"/>
      <c r="B857" s="24"/>
      <c r="C857" s="96" t="s">
        <v>153</v>
      </c>
      <c r="D857" s="212" t="str">
        <f t="shared" si="101"/>
        <v/>
      </c>
      <c r="E857" s="213"/>
      <c r="F857" s="213"/>
      <c r="G857" s="213"/>
      <c r="H857" s="213"/>
      <c r="I857" s="213"/>
      <c r="J857" s="213"/>
      <c r="K857" s="213"/>
      <c r="L857" s="213"/>
      <c r="M857" s="213"/>
      <c r="N857" s="213"/>
      <c r="O857" s="213"/>
      <c r="P857" s="214"/>
      <c r="Q857" s="218"/>
      <c r="R857" s="219"/>
      <c r="S857" s="137"/>
      <c r="T857" s="137"/>
      <c r="U857" s="137"/>
      <c r="V857" s="137"/>
      <c r="W857" s="137"/>
      <c r="X857" s="137"/>
      <c r="Y857" s="138"/>
      <c r="Z857" s="138"/>
      <c r="AA857" s="138"/>
      <c r="AB857" s="138"/>
      <c r="AC857" s="138"/>
      <c r="AD857" s="138"/>
      <c r="AG857">
        <f t="shared" si="102"/>
        <v>36</v>
      </c>
      <c r="AH857">
        <f t="shared" si="103"/>
        <v>0</v>
      </c>
      <c r="AI857"/>
      <c r="AJ857">
        <f t="shared" si="104"/>
        <v>0</v>
      </c>
      <c r="AK857">
        <f t="shared" si="105"/>
        <v>0</v>
      </c>
      <c r="AL857"/>
      <c r="AM857">
        <f t="shared" si="106"/>
        <v>0</v>
      </c>
      <c r="AN857">
        <f t="shared" si="107"/>
        <v>0</v>
      </c>
      <c r="AO857"/>
      <c r="AP857">
        <f t="shared" si="108"/>
        <v>0</v>
      </c>
      <c r="AQ857">
        <f t="shared" si="109"/>
        <v>0</v>
      </c>
      <c r="AR857">
        <f t="shared" si="110"/>
        <v>0</v>
      </c>
      <c r="AS857">
        <f t="shared" si="111"/>
        <v>0</v>
      </c>
      <c r="AT857">
        <f t="shared" si="112"/>
        <v>0</v>
      </c>
      <c r="AU857">
        <f t="shared" si="113"/>
        <v>0</v>
      </c>
      <c r="AV857"/>
      <c r="AW857">
        <f t="shared" si="119"/>
        <v>0</v>
      </c>
      <c r="AX857">
        <f t="shared" si="114"/>
        <v>1</v>
      </c>
      <c r="AY857">
        <f t="shared" si="115"/>
        <v>0</v>
      </c>
      <c r="AZ857"/>
      <c r="BA857">
        <f t="shared" si="116"/>
        <v>0</v>
      </c>
      <c r="BB857">
        <f t="shared" si="117"/>
        <v>0</v>
      </c>
      <c r="BC857"/>
      <c r="BD857">
        <f t="shared" si="118"/>
        <v>0</v>
      </c>
      <c r="BE857"/>
      <c r="BF857"/>
      <c r="BG857"/>
      <c r="BH857"/>
      <c r="BI857"/>
      <c r="BJ857"/>
      <c r="BK857"/>
      <c r="BL857"/>
      <c r="BM857"/>
      <c r="BN857"/>
      <c r="BO857"/>
      <c r="BP857"/>
      <c r="BQ857"/>
      <c r="BR857"/>
      <c r="BS857"/>
      <c r="BT857"/>
      <c r="BU857"/>
      <c r="BV857"/>
      <c r="BW857"/>
      <c r="BX857"/>
      <c r="BY857"/>
      <c r="BZ857"/>
      <c r="CA857"/>
      <c r="CB857"/>
      <c r="CC857"/>
      <c r="CD857"/>
      <c r="CE857"/>
      <c r="CF857"/>
      <c r="CG857"/>
      <c r="CH857"/>
      <c r="CI857"/>
      <c r="CJ857"/>
      <c r="CK857"/>
      <c r="CL857"/>
    </row>
    <row r="858" spans="1:90" ht="15" customHeight="1">
      <c r="A858" s="93"/>
      <c r="B858" s="24"/>
      <c r="C858" s="96" t="s">
        <v>154</v>
      </c>
      <c r="D858" s="212" t="str">
        <f t="shared" si="101"/>
        <v/>
      </c>
      <c r="E858" s="213"/>
      <c r="F858" s="213"/>
      <c r="G858" s="213"/>
      <c r="H858" s="213"/>
      <c r="I858" s="213"/>
      <c r="J858" s="213"/>
      <c r="K858" s="213"/>
      <c r="L858" s="213"/>
      <c r="M858" s="213"/>
      <c r="N858" s="213"/>
      <c r="O858" s="213"/>
      <c r="P858" s="214"/>
      <c r="Q858" s="218"/>
      <c r="R858" s="219"/>
      <c r="S858" s="137"/>
      <c r="T858" s="137"/>
      <c r="U858" s="137"/>
      <c r="V858" s="137"/>
      <c r="W858" s="137"/>
      <c r="X858" s="137"/>
      <c r="Y858" s="138"/>
      <c r="Z858" s="138"/>
      <c r="AA858" s="138"/>
      <c r="AB858" s="138"/>
      <c r="AC858" s="138"/>
      <c r="AD858" s="138"/>
      <c r="AG858">
        <f t="shared" si="102"/>
        <v>36</v>
      </c>
      <c r="AH858">
        <f t="shared" si="103"/>
        <v>0</v>
      </c>
      <c r="AI858"/>
      <c r="AJ858">
        <f t="shared" si="104"/>
        <v>0</v>
      </c>
      <c r="AK858">
        <f t="shared" si="105"/>
        <v>0</v>
      </c>
      <c r="AL858"/>
      <c r="AM858">
        <f t="shared" si="106"/>
        <v>0</v>
      </c>
      <c r="AN858">
        <f t="shared" si="107"/>
        <v>0</v>
      </c>
      <c r="AO858"/>
      <c r="AP858">
        <f t="shared" si="108"/>
        <v>0</v>
      </c>
      <c r="AQ858">
        <f t="shared" si="109"/>
        <v>0</v>
      </c>
      <c r="AR858">
        <f t="shared" si="110"/>
        <v>0</v>
      </c>
      <c r="AS858">
        <f t="shared" si="111"/>
        <v>0</v>
      </c>
      <c r="AT858">
        <f t="shared" si="112"/>
        <v>0</v>
      </c>
      <c r="AU858">
        <f t="shared" si="113"/>
        <v>0</v>
      </c>
      <c r="AV858"/>
      <c r="AW858">
        <f t="shared" si="119"/>
        <v>0</v>
      </c>
      <c r="AX858">
        <f t="shared" si="114"/>
        <v>1</v>
      </c>
      <c r="AY858">
        <f t="shared" si="115"/>
        <v>0</v>
      </c>
      <c r="AZ858"/>
      <c r="BA858">
        <f t="shared" si="116"/>
        <v>0</v>
      </c>
      <c r="BB858">
        <f t="shared" si="117"/>
        <v>0</v>
      </c>
      <c r="BC858"/>
      <c r="BD858">
        <f t="shared" si="118"/>
        <v>0</v>
      </c>
      <c r="BE858"/>
      <c r="BF858"/>
      <c r="BG858"/>
      <c r="BH858"/>
      <c r="BI858"/>
      <c r="BJ858"/>
      <c r="BK858"/>
      <c r="BL858"/>
      <c r="BM858"/>
      <c r="BN858"/>
      <c r="BO858"/>
      <c r="BP858"/>
      <c r="BQ858"/>
      <c r="BR858"/>
      <c r="BS858"/>
      <c r="BT858"/>
      <c r="BU858"/>
      <c r="BV858"/>
      <c r="BW858"/>
      <c r="BX858"/>
      <c r="BY858"/>
      <c r="BZ858"/>
      <c r="CA858"/>
      <c r="CB858"/>
      <c r="CC858"/>
      <c r="CD858"/>
      <c r="CE858"/>
      <c r="CF858"/>
      <c r="CG858"/>
      <c r="CH858"/>
      <c r="CI858"/>
      <c r="CJ858"/>
      <c r="CK858"/>
      <c r="CL858"/>
    </row>
    <row r="859" spans="1:90" ht="15" customHeight="1">
      <c r="A859" s="93"/>
      <c r="B859" s="24"/>
      <c r="C859" s="96" t="s">
        <v>155</v>
      </c>
      <c r="D859" s="212" t="str">
        <f t="shared" si="101"/>
        <v/>
      </c>
      <c r="E859" s="213"/>
      <c r="F859" s="213"/>
      <c r="G859" s="213"/>
      <c r="H859" s="213"/>
      <c r="I859" s="213"/>
      <c r="J859" s="213"/>
      <c r="K859" s="213"/>
      <c r="L859" s="213"/>
      <c r="M859" s="213"/>
      <c r="N859" s="213"/>
      <c r="O859" s="213"/>
      <c r="P859" s="214"/>
      <c r="Q859" s="218"/>
      <c r="R859" s="219"/>
      <c r="S859" s="137"/>
      <c r="T859" s="137"/>
      <c r="U859" s="137"/>
      <c r="V859" s="137"/>
      <c r="W859" s="137"/>
      <c r="X859" s="137"/>
      <c r="Y859" s="138"/>
      <c r="Z859" s="138"/>
      <c r="AA859" s="138"/>
      <c r="AB859" s="138"/>
      <c r="AC859" s="138"/>
      <c r="AD859" s="138"/>
      <c r="AG859">
        <f t="shared" si="102"/>
        <v>36</v>
      </c>
      <c r="AH859">
        <f t="shared" si="103"/>
        <v>0</v>
      </c>
      <c r="AI859"/>
      <c r="AJ859">
        <f t="shared" si="104"/>
        <v>0</v>
      </c>
      <c r="AK859">
        <f t="shared" si="105"/>
        <v>0</v>
      </c>
      <c r="AL859"/>
      <c r="AM859">
        <f t="shared" si="106"/>
        <v>0</v>
      </c>
      <c r="AN859">
        <f t="shared" si="107"/>
        <v>0</v>
      </c>
      <c r="AO859"/>
      <c r="AP859">
        <f t="shared" si="108"/>
        <v>0</v>
      </c>
      <c r="AQ859">
        <f t="shared" si="109"/>
        <v>0</v>
      </c>
      <c r="AR859">
        <f t="shared" si="110"/>
        <v>0</v>
      </c>
      <c r="AS859">
        <f t="shared" si="111"/>
        <v>0</v>
      </c>
      <c r="AT859">
        <f t="shared" si="112"/>
        <v>0</v>
      </c>
      <c r="AU859">
        <f t="shared" si="113"/>
        <v>0</v>
      </c>
      <c r="AV859"/>
      <c r="AW859">
        <f t="shared" si="119"/>
        <v>0</v>
      </c>
      <c r="AX859">
        <f t="shared" si="114"/>
        <v>1</v>
      </c>
      <c r="AY859">
        <f t="shared" si="115"/>
        <v>0</v>
      </c>
      <c r="AZ859"/>
      <c r="BA859">
        <f t="shared" si="116"/>
        <v>0</v>
      </c>
      <c r="BB859">
        <f t="shared" si="117"/>
        <v>0</v>
      </c>
      <c r="BC859"/>
      <c r="BD859">
        <f t="shared" si="118"/>
        <v>0</v>
      </c>
      <c r="BE859"/>
      <c r="BF859"/>
      <c r="BG859"/>
      <c r="BH859"/>
      <c r="BI859"/>
      <c r="BJ859"/>
      <c r="BK859"/>
      <c r="BL859"/>
      <c r="BM859"/>
      <c r="BN859"/>
      <c r="BO859"/>
      <c r="BP859"/>
      <c r="BQ859"/>
      <c r="BR859"/>
      <c r="BS859"/>
      <c r="BT859"/>
      <c r="BU859"/>
      <c r="BV859"/>
      <c r="BW859"/>
      <c r="BX859"/>
      <c r="BY859"/>
      <c r="BZ859"/>
      <c r="CA859"/>
      <c r="CB859"/>
      <c r="CC859"/>
      <c r="CD859"/>
      <c r="CE859"/>
      <c r="CF859"/>
      <c r="CG859"/>
      <c r="CH859"/>
      <c r="CI859"/>
      <c r="CJ859"/>
      <c r="CK859"/>
      <c r="CL859"/>
    </row>
    <row r="860" spans="1:90" ht="15" customHeight="1">
      <c r="A860" s="93"/>
      <c r="B860" s="24"/>
      <c r="C860" s="96" t="s">
        <v>156</v>
      </c>
      <c r="D860" s="212" t="str">
        <f t="shared" si="101"/>
        <v/>
      </c>
      <c r="E860" s="213"/>
      <c r="F860" s="213"/>
      <c r="G860" s="213"/>
      <c r="H860" s="213"/>
      <c r="I860" s="213"/>
      <c r="J860" s="213"/>
      <c r="K860" s="213"/>
      <c r="L860" s="213"/>
      <c r="M860" s="213"/>
      <c r="N860" s="213"/>
      <c r="O860" s="213"/>
      <c r="P860" s="214"/>
      <c r="Q860" s="218"/>
      <c r="R860" s="219"/>
      <c r="S860" s="137"/>
      <c r="T860" s="137"/>
      <c r="U860" s="137"/>
      <c r="V860" s="137"/>
      <c r="W860" s="137"/>
      <c r="X860" s="137"/>
      <c r="Y860" s="138"/>
      <c r="Z860" s="138"/>
      <c r="AA860" s="138"/>
      <c r="AB860" s="138"/>
      <c r="AC860" s="138"/>
      <c r="AD860" s="138"/>
      <c r="AG860">
        <f t="shared" si="102"/>
        <v>36</v>
      </c>
      <c r="AH860">
        <f t="shared" si="103"/>
        <v>0</v>
      </c>
      <c r="AI860"/>
      <c r="AJ860">
        <f t="shared" si="104"/>
        <v>0</v>
      </c>
      <c r="AK860">
        <f t="shared" si="105"/>
        <v>0</v>
      </c>
      <c r="AL860"/>
      <c r="AM860">
        <f t="shared" si="106"/>
        <v>0</v>
      </c>
      <c r="AN860">
        <f t="shared" si="107"/>
        <v>0</v>
      </c>
      <c r="AO860"/>
      <c r="AP860">
        <f t="shared" si="108"/>
        <v>0</v>
      </c>
      <c r="AQ860">
        <f t="shared" si="109"/>
        <v>0</v>
      </c>
      <c r="AR860">
        <f t="shared" si="110"/>
        <v>0</v>
      </c>
      <c r="AS860">
        <f t="shared" si="111"/>
        <v>0</v>
      </c>
      <c r="AT860">
        <f t="shared" si="112"/>
        <v>0</v>
      </c>
      <c r="AU860">
        <f t="shared" si="113"/>
        <v>0</v>
      </c>
      <c r="AV860"/>
      <c r="AW860">
        <f t="shared" si="119"/>
        <v>0</v>
      </c>
      <c r="AX860">
        <f t="shared" si="114"/>
        <v>1</v>
      </c>
      <c r="AY860">
        <f t="shared" si="115"/>
        <v>0</v>
      </c>
      <c r="AZ860"/>
      <c r="BA860">
        <f t="shared" si="116"/>
        <v>0</v>
      </c>
      <c r="BB860">
        <f t="shared" si="117"/>
        <v>0</v>
      </c>
      <c r="BC860"/>
      <c r="BD860">
        <f t="shared" si="118"/>
        <v>0</v>
      </c>
      <c r="BE860"/>
      <c r="BF860"/>
      <c r="BG860"/>
      <c r="BH860"/>
      <c r="BI860"/>
      <c r="BJ860"/>
      <c r="BK860"/>
      <c r="BL860"/>
      <c r="BM860"/>
      <c r="BN860"/>
      <c r="BO860"/>
      <c r="BP860"/>
      <c r="BQ860"/>
      <c r="BR860"/>
      <c r="BS860"/>
      <c r="BT860"/>
      <c r="BU860"/>
      <c r="BV860"/>
      <c r="BW860"/>
      <c r="BX860"/>
      <c r="BY860"/>
      <c r="BZ860"/>
      <c r="CA860"/>
      <c r="CB860"/>
      <c r="CC860"/>
      <c r="CD860"/>
      <c r="CE860"/>
      <c r="CF860"/>
      <c r="CG860"/>
      <c r="CH860"/>
      <c r="CI860"/>
      <c r="CJ860"/>
      <c r="CK860"/>
      <c r="CL860"/>
    </row>
    <row r="861" spans="1:90" ht="15" customHeight="1">
      <c r="A861" s="93"/>
      <c r="B861" s="24"/>
      <c r="C861" s="96" t="s">
        <v>157</v>
      </c>
      <c r="D861" s="212" t="str">
        <f t="shared" si="101"/>
        <v/>
      </c>
      <c r="E861" s="213"/>
      <c r="F861" s="213"/>
      <c r="G861" s="213"/>
      <c r="H861" s="213"/>
      <c r="I861" s="213"/>
      <c r="J861" s="213"/>
      <c r="K861" s="213"/>
      <c r="L861" s="213"/>
      <c r="M861" s="213"/>
      <c r="N861" s="213"/>
      <c r="O861" s="213"/>
      <c r="P861" s="214"/>
      <c r="Q861" s="218"/>
      <c r="R861" s="219"/>
      <c r="S861" s="137"/>
      <c r="T861" s="137"/>
      <c r="U861" s="137"/>
      <c r="V861" s="137"/>
      <c r="W861" s="137"/>
      <c r="X861" s="137"/>
      <c r="Y861" s="138"/>
      <c r="Z861" s="138"/>
      <c r="AA861" s="138"/>
      <c r="AB861" s="138"/>
      <c r="AC861" s="138"/>
      <c r="AD861" s="138"/>
      <c r="AG861">
        <f t="shared" si="102"/>
        <v>36</v>
      </c>
      <c r="AH861">
        <f t="shared" si="103"/>
        <v>0</v>
      </c>
      <c r="AI861"/>
      <c r="AJ861">
        <f t="shared" si="104"/>
        <v>0</v>
      </c>
      <c r="AK861">
        <f t="shared" si="105"/>
        <v>0</v>
      </c>
      <c r="AL861"/>
      <c r="AM861">
        <f t="shared" si="106"/>
        <v>0</v>
      </c>
      <c r="AN861">
        <f t="shared" si="107"/>
        <v>0</v>
      </c>
      <c r="AO861"/>
      <c r="AP861">
        <f t="shared" si="108"/>
        <v>0</v>
      </c>
      <c r="AQ861">
        <f t="shared" si="109"/>
        <v>0</v>
      </c>
      <c r="AR861">
        <f t="shared" si="110"/>
        <v>0</v>
      </c>
      <c r="AS861">
        <f t="shared" si="111"/>
        <v>0</v>
      </c>
      <c r="AT861">
        <f t="shared" si="112"/>
        <v>0</v>
      </c>
      <c r="AU861">
        <f t="shared" si="113"/>
        <v>0</v>
      </c>
      <c r="AV861"/>
      <c r="AW861">
        <f t="shared" si="119"/>
        <v>0</v>
      </c>
      <c r="AX861">
        <f t="shared" si="114"/>
        <v>1</v>
      </c>
      <c r="AY861">
        <f t="shared" si="115"/>
        <v>0</v>
      </c>
      <c r="AZ861"/>
      <c r="BA861">
        <f t="shared" si="116"/>
        <v>0</v>
      </c>
      <c r="BB861">
        <f t="shared" si="117"/>
        <v>0</v>
      </c>
      <c r="BC861"/>
      <c r="BD861">
        <f t="shared" si="118"/>
        <v>0</v>
      </c>
      <c r="BE861"/>
      <c r="BF861"/>
      <c r="BG861"/>
      <c r="BH861"/>
      <c r="BI861"/>
      <c r="BJ861"/>
      <c r="BK861"/>
      <c r="BL861"/>
      <c r="BM861"/>
      <c r="BN861"/>
      <c r="BO861"/>
      <c r="BP861"/>
      <c r="BQ861"/>
      <c r="BR861"/>
      <c r="BS861"/>
      <c r="BT861"/>
      <c r="BU861"/>
      <c r="BV861"/>
      <c r="BW861"/>
      <c r="BX861"/>
      <c r="BY861"/>
      <c r="BZ861"/>
      <c r="CA861"/>
      <c r="CB861"/>
      <c r="CC861"/>
      <c r="CD861"/>
      <c r="CE861"/>
      <c r="CF861"/>
      <c r="CG861"/>
      <c r="CH861"/>
      <c r="CI861"/>
      <c r="CJ861"/>
      <c r="CK861"/>
      <c r="CL861"/>
    </row>
    <row r="862" spans="1:90" ht="15" customHeight="1">
      <c r="A862" s="93"/>
      <c r="B862" s="24"/>
      <c r="C862" s="96" t="s">
        <v>158</v>
      </c>
      <c r="D862" s="212" t="str">
        <f t="shared" si="101"/>
        <v/>
      </c>
      <c r="E862" s="213"/>
      <c r="F862" s="213"/>
      <c r="G862" s="213"/>
      <c r="H862" s="213"/>
      <c r="I862" s="213"/>
      <c r="J862" s="213"/>
      <c r="K862" s="213"/>
      <c r="L862" s="213"/>
      <c r="M862" s="213"/>
      <c r="N862" s="213"/>
      <c r="O862" s="213"/>
      <c r="P862" s="214"/>
      <c r="Q862" s="218"/>
      <c r="R862" s="219"/>
      <c r="S862" s="137"/>
      <c r="T862" s="137"/>
      <c r="U862" s="137"/>
      <c r="V862" s="137"/>
      <c r="W862" s="137"/>
      <c r="X862" s="137"/>
      <c r="Y862" s="138"/>
      <c r="Z862" s="138"/>
      <c r="AA862" s="138"/>
      <c r="AB862" s="138"/>
      <c r="AC862" s="138"/>
      <c r="AD862" s="138"/>
      <c r="AG862">
        <f t="shared" si="102"/>
        <v>36</v>
      </c>
      <c r="AH862">
        <f t="shared" si="103"/>
        <v>0</v>
      </c>
      <c r="AI862"/>
      <c r="AJ862">
        <f t="shared" si="104"/>
        <v>0</v>
      </c>
      <c r="AK862">
        <f t="shared" si="105"/>
        <v>0</v>
      </c>
      <c r="AL862"/>
      <c r="AM862">
        <f t="shared" si="106"/>
        <v>0</v>
      </c>
      <c r="AN862">
        <f t="shared" si="107"/>
        <v>0</v>
      </c>
      <c r="AO862"/>
      <c r="AP862">
        <f t="shared" si="108"/>
        <v>0</v>
      </c>
      <c r="AQ862">
        <f t="shared" si="109"/>
        <v>0</v>
      </c>
      <c r="AR862">
        <f t="shared" si="110"/>
        <v>0</v>
      </c>
      <c r="AS862">
        <f t="shared" si="111"/>
        <v>0</v>
      </c>
      <c r="AT862">
        <f t="shared" si="112"/>
        <v>0</v>
      </c>
      <c r="AU862">
        <f t="shared" si="113"/>
        <v>0</v>
      </c>
      <c r="AV862"/>
      <c r="AW862">
        <f t="shared" si="119"/>
        <v>0</v>
      </c>
      <c r="AX862">
        <f t="shared" si="114"/>
        <v>1</v>
      </c>
      <c r="AY862">
        <f t="shared" si="115"/>
        <v>0</v>
      </c>
      <c r="AZ862"/>
      <c r="BA862">
        <f t="shared" si="116"/>
        <v>0</v>
      </c>
      <c r="BB862">
        <f t="shared" si="117"/>
        <v>0</v>
      </c>
      <c r="BC862"/>
      <c r="BD862">
        <f t="shared" si="118"/>
        <v>0</v>
      </c>
      <c r="BE862"/>
      <c r="BF862"/>
      <c r="BG862"/>
      <c r="BH862"/>
      <c r="BI862"/>
      <c r="BJ862"/>
      <c r="BK862"/>
      <c r="BL862"/>
      <c r="BM862"/>
      <c r="BN862"/>
      <c r="BO862"/>
      <c r="BP862"/>
      <c r="BQ862"/>
      <c r="BR862"/>
      <c r="BS862"/>
      <c r="BT862"/>
      <c r="BU862"/>
      <c r="BV862"/>
      <c r="BW862"/>
      <c r="BX862"/>
      <c r="BY862"/>
      <c r="BZ862"/>
      <c r="CA862"/>
      <c r="CB862"/>
      <c r="CC862"/>
      <c r="CD862"/>
      <c r="CE862"/>
      <c r="CF862"/>
      <c r="CG862"/>
      <c r="CH862"/>
      <c r="CI862"/>
      <c r="CJ862"/>
      <c r="CK862"/>
      <c r="CL862"/>
    </row>
    <row r="863" spans="1:90" ht="15" customHeight="1">
      <c r="A863" s="93"/>
      <c r="B863" s="24"/>
      <c r="C863" s="96" t="s">
        <v>159</v>
      </c>
      <c r="D863" s="212" t="str">
        <f t="shared" si="101"/>
        <v/>
      </c>
      <c r="E863" s="213"/>
      <c r="F863" s="213"/>
      <c r="G863" s="213"/>
      <c r="H863" s="213"/>
      <c r="I863" s="213"/>
      <c r="J863" s="213"/>
      <c r="K863" s="213"/>
      <c r="L863" s="213"/>
      <c r="M863" s="213"/>
      <c r="N863" s="213"/>
      <c r="O863" s="213"/>
      <c r="P863" s="214"/>
      <c r="Q863" s="218"/>
      <c r="R863" s="219"/>
      <c r="S863" s="137"/>
      <c r="T863" s="137"/>
      <c r="U863" s="137"/>
      <c r="V863" s="137"/>
      <c r="W863" s="137"/>
      <c r="X863" s="137"/>
      <c r="Y863" s="138"/>
      <c r="Z863" s="138"/>
      <c r="AA863" s="138"/>
      <c r="AB863" s="138"/>
      <c r="AC863" s="138"/>
      <c r="AD863" s="138"/>
      <c r="AG863">
        <f t="shared" si="102"/>
        <v>36</v>
      </c>
      <c r="AH863">
        <f t="shared" si="103"/>
        <v>0</v>
      </c>
      <c r="AI863"/>
      <c r="AJ863">
        <f t="shared" si="104"/>
        <v>0</v>
      </c>
      <c r="AK863">
        <f t="shared" si="105"/>
        <v>0</v>
      </c>
      <c r="AL863"/>
      <c r="AM863">
        <f t="shared" si="106"/>
        <v>0</v>
      </c>
      <c r="AN863">
        <f t="shared" si="107"/>
        <v>0</v>
      </c>
      <c r="AO863"/>
      <c r="AP863">
        <f t="shared" si="108"/>
        <v>0</v>
      </c>
      <c r="AQ863">
        <f t="shared" si="109"/>
        <v>0</v>
      </c>
      <c r="AR863">
        <f t="shared" si="110"/>
        <v>0</v>
      </c>
      <c r="AS863">
        <f t="shared" si="111"/>
        <v>0</v>
      </c>
      <c r="AT863">
        <f t="shared" si="112"/>
        <v>0</v>
      </c>
      <c r="AU863">
        <f t="shared" si="113"/>
        <v>0</v>
      </c>
      <c r="AV863"/>
      <c r="AW863">
        <f t="shared" si="119"/>
        <v>0</v>
      </c>
      <c r="AX863">
        <f t="shared" si="114"/>
        <v>1</v>
      </c>
      <c r="AY863">
        <f t="shared" si="115"/>
        <v>0</v>
      </c>
      <c r="AZ863"/>
      <c r="BA863">
        <f t="shared" si="116"/>
        <v>0</v>
      </c>
      <c r="BB863">
        <f t="shared" si="117"/>
        <v>0</v>
      </c>
      <c r="BC863"/>
      <c r="BD863">
        <f t="shared" si="118"/>
        <v>0</v>
      </c>
      <c r="BE863"/>
      <c r="BF863"/>
      <c r="BG863"/>
      <c r="BH863"/>
      <c r="BI863"/>
      <c r="BJ863"/>
      <c r="BK863"/>
      <c r="BL863"/>
      <c r="BM863"/>
      <c r="BN863"/>
      <c r="BO863"/>
      <c r="BP863"/>
      <c r="BQ863"/>
      <c r="BR863"/>
      <c r="BS863"/>
      <c r="BT863"/>
      <c r="BU863"/>
      <c r="BV863"/>
      <c r="BW863"/>
      <c r="BX863"/>
      <c r="BY863"/>
      <c r="BZ863"/>
      <c r="CA863"/>
      <c r="CB863"/>
      <c r="CC863"/>
      <c r="CD863"/>
      <c r="CE863"/>
      <c r="CF863"/>
      <c r="CG863"/>
      <c r="CH863"/>
      <c r="CI863"/>
      <c r="CJ863"/>
      <c r="CK863"/>
      <c r="CL863"/>
    </row>
    <row r="864" spans="1:90" ht="15" customHeight="1">
      <c r="A864" s="93"/>
      <c r="B864" s="24"/>
      <c r="C864" s="96" t="s">
        <v>160</v>
      </c>
      <c r="D864" s="212" t="str">
        <f t="shared" si="101"/>
        <v/>
      </c>
      <c r="E864" s="213"/>
      <c r="F864" s="213"/>
      <c r="G864" s="213"/>
      <c r="H864" s="213"/>
      <c r="I864" s="213"/>
      <c r="J864" s="213"/>
      <c r="K864" s="213"/>
      <c r="L864" s="213"/>
      <c r="M864" s="213"/>
      <c r="N864" s="213"/>
      <c r="O864" s="213"/>
      <c r="P864" s="214"/>
      <c r="Q864" s="218"/>
      <c r="R864" s="219"/>
      <c r="S864" s="137"/>
      <c r="T864" s="137"/>
      <c r="U864" s="137"/>
      <c r="V864" s="137"/>
      <c r="W864" s="137"/>
      <c r="X864" s="137"/>
      <c r="Y864" s="138"/>
      <c r="Z864" s="138"/>
      <c r="AA864" s="138"/>
      <c r="AB864" s="138"/>
      <c r="AC864" s="138"/>
      <c r="AD864" s="138"/>
      <c r="AG864">
        <f t="shared" si="102"/>
        <v>36</v>
      </c>
      <c r="AH864">
        <f t="shared" si="103"/>
        <v>0</v>
      </c>
      <c r="AI864"/>
      <c r="AJ864">
        <f t="shared" si="104"/>
        <v>0</v>
      </c>
      <c r="AK864">
        <f t="shared" si="105"/>
        <v>0</v>
      </c>
      <c r="AL864"/>
      <c r="AM864">
        <f t="shared" si="106"/>
        <v>0</v>
      </c>
      <c r="AN864">
        <f t="shared" si="107"/>
        <v>0</v>
      </c>
      <c r="AO864"/>
      <c r="AP864">
        <f t="shared" si="108"/>
        <v>0</v>
      </c>
      <c r="AQ864">
        <f t="shared" si="109"/>
        <v>0</v>
      </c>
      <c r="AR864">
        <f t="shared" si="110"/>
        <v>0</v>
      </c>
      <c r="AS864">
        <f t="shared" si="111"/>
        <v>0</v>
      </c>
      <c r="AT864">
        <f t="shared" si="112"/>
        <v>0</v>
      </c>
      <c r="AU864">
        <f t="shared" si="113"/>
        <v>0</v>
      </c>
      <c r="AV864"/>
      <c r="AW864">
        <f t="shared" si="119"/>
        <v>0</v>
      </c>
      <c r="AX864">
        <f t="shared" si="114"/>
        <v>1</v>
      </c>
      <c r="AY864">
        <f t="shared" si="115"/>
        <v>0</v>
      </c>
      <c r="AZ864"/>
      <c r="BA864">
        <f t="shared" si="116"/>
        <v>0</v>
      </c>
      <c r="BB864">
        <f t="shared" si="117"/>
        <v>0</v>
      </c>
      <c r="BC864"/>
      <c r="BD864">
        <f t="shared" si="118"/>
        <v>0</v>
      </c>
      <c r="BE864"/>
      <c r="BF864"/>
      <c r="BG864"/>
      <c r="BH864"/>
      <c r="BI864"/>
      <c r="BJ864"/>
      <c r="BK864"/>
      <c r="BL864"/>
      <c r="BM864"/>
      <c r="BN864"/>
      <c r="BO864"/>
      <c r="BP864"/>
      <c r="BQ864"/>
      <c r="BR864"/>
      <c r="BS864"/>
      <c r="BT864"/>
      <c r="BU864"/>
      <c r="BV864"/>
      <c r="BW864"/>
      <c r="BX864"/>
      <c r="BY864"/>
      <c r="BZ864"/>
      <c r="CA864"/>
      <c r="CB864"/>
      <c r="CC864"/>
      <c r="CD864"/>
      <c r="CE864"/>
      <c r="CF864"/>
      <c r="CG864"/>
      <c r="CH864"/>
      <c r="CI864"/>
      <c r="CJ864"/>
      <c r="CK864"/>
      <c r="CL864"/>
    </row>
    <row r="865" spans="1:90" ht="15" customHeight="1">
      <c r="A865" s="93"/>
      <c r="B865" s="24"/>
      <c r="C865" s="96" t="s">
        <v>161</v>
      </c>
      <c r="D865" s="212" t="str">
        <f t="shared" si="101"/>
        <v/>
      </c>
      <c r="E865" s="213"/>
      <c r="F865" s="213"/>
      <c r="G865" s="213"/>
      <c r="H865" s="213"/>
      <c r="I865" s="213"/>
      <c r="J865" s="213"/>
      <c r="K865" s="213"/>
      <c r="L865" s="213"/>
      <c r="M865" s="213"/>
      <c r="N865" s="213"/>
      <c r="O865" s="213"/>
      <c r="P865" s="214"/>
      <c r="Q865" s="218"/>
      <c r="R865" s="219"/>
      <c r="S865" s="137"/>
      <c r="T865" s="137"/>
      <c r="U865" s="137"/>
      <c r="V865" s="137"/>
      <c r="W865" s="137"/>
      <c r="X865" s="137"/>
      <c r="Y865" s="138"/>
      <c r="Z865" s="138"/>
      <c r="AA865" s="138"/>
      <c r="AB865" s="138"/>
      <c r="AC865" s="138"/>
      <c r="AD865" s="138"/>
      <c r="AG865">
        <f t="shared" si="102"/>
        <v>36</v>
      </c>
      <c r="AH865">
        <f t="shared" si="103"/>
        <v>0</v>
      </c>
      <c r="AI865"/>
      <c r="AJ865">
        <f t="shared" si="104"/>
        <v>0</v>
      </c>
      <c r="AK865">
        <f t="shared" si="105"/>
        <v>0</v>
      </c>
      <c r="AL865"/>
      <c r="AM865">
        <f t="shared" si="106"/>
        <v>0</v>
      </c>
      <c r="AN865">
        <f t="shared" si="107"/>
        <v>0</v>
      </c>
      <c r="AO865"/>
      <c r="AP865">
        <f t="shared" si="108"/>
        <v>0</v>
      </c>
      <c r="AQ865">
        <f t="shared" si="109"/>
        <v>0</v>
      </c>
      <c r="AR865">
        <f t="shared" si="110"/>
        <v>0</v>
      </c>
      <c r="AS865">
        <f t="shared" si="111"/>
        <v>0</v>
      </c>
      <c r="AT865">
        <f t="shared" si="112"/>
        <v>0</v>
      </c>
      <c r="AU865">
        <f t="shared" si="113"/>
        <v>0</v>
      </c>
      <c r="AV865"/>
      <c r="AW865">
        <f t="shared" si="119"/>
        <v>0</v>
      </c>
      <c r="AX865">
        <f t="shared" si="114"/>
        <v>1</v>
      </c>
      <c r="AY865">
        <f t="shared" si="115"/>
        <v>0</v>
      </c>
      <c r="AZ865"/>
      <c r="BA865">
        <f t="shared" si="116"/>
        <v>0</v>
      </c>
      <c r="BB865">
        <f t="shared" si="117"/>
        <v>0</v>
      </c>
      <c r="BC865"/>
      <c r="BD865">
        <f t="shared" si="118"/>
        <v>0</v>
      </c>
      <c r="BE865"/>
      <c r="BF865"/>
      <c r="BG865"/>
      <c r="BH865"/>
      <c r="BI865"/>
      <c r="BJ865"/>
      <c r="BK865"/>
      <c r="BL865"/>
      <c r="BM865"/>
      <c r="BN865"/>
      <c r="BO865"/>
      <c r="BP865"/>
      <c r="BQ865"/>
      <c r="BR865"/>
      <c r="BS865"/>
      <c r="BT865"/>
      <c r="BU865"/>
      <c r="BV865"/>
      <c r="BW865"/>
      <c r="BX865"/>
      <c r="BY865"/>
      <c r="BZ865"/>
      <c r="CA865"/>
      <c r="CB865"/>
      <c r="CC865"/>
      <c r="CD865"/>
      <c r="CE865"/>
      <c r="CF865"/>
      <c r="CG865"/>
      <c r="CH865"/>
      <c r="CI865"/>
      <c r="CJ865"/>
      <c r="CK865"/>
      <c r="CL865"/>
    </row>
    <row r="866" spans="1:90" ht="15" customHeight="1">
      <c r="A866" s="93"/>
      <c r="B866" s="24"/>
      <c r="C866" s="96" t="s">
        <v>162</v>
      </c>
      <c r="D866" s="212" t="str">
        <f t="shared" si="101"/>
        <v/>
      </c>
      <c r="E866" s="213"/>
      <c r="F866" s="213"/>
      <c r="G866" s="213"/>
      <c r="H866" s="213"/>
      <c r="I866" s="213"/>
      <c r="J866" s="213"/>
      <c r="K866" s="213"/>
      <c r="L866" s="213"/>
      <c r="M866" s="213"/>
      <c r="N866" s="213"/>
      <c r="O866" s="213"/>
      <c r="P866" s="214"/>
      <c r="Q866" s="218"/>
      <c r="R866" s="219"/>
      <c r="S866" s="137"/>
      <c r="T866" s="137"/>
      <c r="U866" s="137"/>
      <c r="V866" s="137"/>
      <c r="W866" s="137"/>
      <c r="X866" s="137"/>
      <c r="Y866" s="138"/>
      <c r="Z866" s="138"/>
      <c r="AA866" s="138"/>
      <c r="AB866" s="138"/>
      <c r="AC866" s="138"/>
      <c r="AD866" s="138"/>
      <c r="AG866">
        <f t="shared" si="102"/>
        <v>36</v>
      </c>
      <c r="AH866">
        <f t="shared" si="103"/>
        <v>0</v>
      </c>
      <c r="AI866"/>
      <c r="AJ866">
        <f t="shared" si="104"/>
        <v>0</v>
      </c>
      <c r="AK866">
        <f t="shared" si="105"/>
        <v>0</v>
      </c>
      <c r="AL866"/>
      <c r="AM866">
        <f t="shared" si="106"/>
        <v>0</v>
      </c>
      <c r="AN866">
        <f t="shared" si="107"/>
        <v>0</v>
      </c>
      <c r="AO866"/>
      <c r="AP866">
        <f t="shared" si="108"/>
        <v>0</v>
      </c>
      <c r="AQ866">
        <f t="shared" si="109"/>
        <v>0</v>
      </c>
      <c r="AR866">
        <f t="shared" si="110"/>
        <v>0</v>
      </c>
      <c r="AS866">
        <f t="shared" si="111"/>
        <v>0</v>
      </c>
      <c r="AT866">
        <f t="shared" si="112"/>
        <v>0</v>
      </c>
      <c r="AU866">
        <f t="shared" si="113"/>
        <v>0</v>
      </c>
      <c r="AV866"/>
      <c r="AW866">
        <f t="shared" si="119"/>
        <v>0</v>
      </c>
      <c r="AX866">
        <f t="shared" si="114"/>
        <v>1</v>
      </c>
      <c r="AY866">
        <f t="shared" si="115"/>
        <v>0</v>
      </c>
      <c r="AZ866"/>
      <c r="BA866">
        <f t="shared" si="116"/>
        <v>0</v>
      </c>
      <c r="BB866">
        <f t="shared" si="117"/>
        <v>0</v>
      </c>
      <c r="BC866"/>
      <c r="BD866">
        <f t="shared" si="118"/>
        <v>0</v>
      </c>
      <c r="BE866"/>
      <c r="BF866"/>
      <c r="BG866"/>
      <c r="BH866"/>
      <c r="BI866"/>
      <c r="BJ866"/>
      <c r="BK866"/>
      <c r="BL866"/>
      <c r="BM866"/>
      <c r="BN866"/>
      <c r="BO866"/>
      <c r="BP866"/>
      <c r="BQ866"/>
      <c r="BR866"/>
      <c r="BS866"/>
      <c r="BT866"/>
      <c r="BU866"/>
      <c r="BV866"/>
      <c r="BW866"/>
      <c r="BX866"/>
      <c r="BY866"/>
      <c r="BZ866"/>
      <c r="CA866"/>
      <c r="CB866"/>
      <c r="CC866"/>
      <c r="CD866"/>
      <c r="CE866"/>
      <c r="CF866"/>
      <c r="CG866"/>
      <c r="CH866"/>
      <c r="CI866"/>
      <c r="CJ866"/>
      <c r="CK866"/>
      <c r="CL866"/>
    </row>
    <row r="867" spans="1:90" ht="15" customHeight="1">
      <c r="A867" s="93"/>
      <c r="B867" s="24"/>
      <c r="C867" s="96" t="s">
        <v>163</v>
      </c>
      <c r="D867" s="212" t="str">
        <f t="shared" si="101"/>
        <v/>
      </c>
      <c r="E867" s="213"/>
      <c r="F867" s="213"/>
      <c r="G867" s="213"/>
      <c r="H867" s="213"/>
      <c r="I867" s="213"/>
      <c r="J867" s="213"/>
      <c r="K867" s="213"/>
      <c r="L867" s="213"/>
      <c r="M867" s="213"/>
      <c r="N867" s="213"/>
      <c r="O867" s="213"/>
      <c r="P867" s="214"/>
      <c r="Q867" s="218"/>
      <c r="R867" s="219"/>
      <c r="S867" s="137"/>
      <c r="T867" s="137"/>
      <c r="U867" s="137"/>
      <c r="V867" s="137"/>
      <c r="W867" s="137"/>
      <c r="X867" s="137"/>
      <c r="Y867" s="138"/>
      <c r="Z867" s="138"/>
      <c r="AA867" s="138"/>
      <c r="AB867" s="138"/>
      <c r="AC867" s="138"/>
      <c r="AD867" s="138"/>
      <c r="AG867">
        <f t="shared" si="102"/>
        <v>36</v>
      </c>
      <c r="AH867">
        <f t="shared" si="103"/>
        <v>0</v>
      </c>
      <c r="AI867"/>
      <c r="AJ867">
        <f t="shared" si="104"/>
        <v>0</v>
      </c>
      <c r="AK867">
        <f t="shared" si="105"/>
        <v>0</v>
      </c>
      <c r="AL867"/>
      <c r="AM867">
        <f t="shared" si="106"/>
        <v>0</v>
      </c>
      <c r="AN867">
        <f t="shared" si="107"/>
        <v>0</v>
      </c>
      <c r="AO867"/>
      <c r="AP867">
        <f t="shared" si="108"/>
        <v>0</v>
      </c>
      <c r="AQ867">
        <f t="shared" si="109"/>
        <v>0</v>
      </c>
      <c r="AR867">
        <f t="shared" si="110"/>
        <v>0</v>
      </c>
      <c r="AS867">
        <f t="shared" si="111"/>
        <v>0</v>
      </c>
      <c r="AT867">
        <f t="shared" si="112"/>
        <v>0</v>
      </c>
      <c r="AU867">
        <f t="shared" si="113"/>
        <v>0</v>
      </c>
      <c r="AV867"/>
      <c r="AW867">
        <f t="shared" si="119"/>
        <v>0</v>
      </c>
      <c r="AX867">
        <f t="shared" si="114"/>
        <v>1</v>
      </c>
      <c r="AY867">
        <f t="shared" si="115"/>
        <v>0</v>
      </c>
      <c r="AZ867"/>
      <c r="BA867">
        <f t="shared" si="116"/>
        <v>0</v>
      </c>
      <c r="BB867">
        <f t="shared" si="117"/>
        <v>0</v>
      </c>
      <c r="BC867"/>
      <c r="BD867">
        <f t="shared" si="118"/>
        <v>0</v>
      </c>
      <c r="BE867"/>
      <c r="BF867"/>
      <c r="BG867"/>
      <c r="BH867"/>
      <c r="BI867"/>
      <c r="BJ867"/>
      <c r="BK867"/>
      <c r="BL867"/>
      <c r="BM867"/>
      <c r="BN867"/>
      <c r="BO867"/>
      <c r="BP867"/>
      <c r="BQ867"/>
      <c r="BR867"/>
      <c r="BS867"/>
      <c r="BT867"/>
      <c r="BU867"/>
      <c r="BV867"/>
      <c r="BW867"/>
      <c r="BX867"/>
      <c r="BY867"/>
      <c r="BZ867"/>
      <c r="CA867"/>
      <c r="CB867"/>
      <c r="CC867"/>
      <c r="CD867"/>
      <c r="CE867"/>
      <c r="CF867"/>
      <c r="CG867"/>
      <c r="CH867"/>
      <c r="CI867"/>
      <c r="CJ867"/>
      <c r="CK867"/>
      <c r="CL867"/>
    </row>
    <row r="868" spans="1:90" ht="15" customHeight="1">
      <c r="A868" s="93"/>
      <c r="B868" s="24"/>
      <c r="C868" s="96" t="s">
        <v>164</v>
      </c>
      <c r="D868" s="212" t="str">
        <f t="shared" si="101"/>
        <v/>
      </c>
      <c r="E868" s="213"/>
      <c r="F868" s="213"/>
      <c r="G868" s="213"/>
      <c r="H868" s="213"/>
      <c r="I868" s="213"/>
      <c r="J868" s="213"/>
      <c r="K868" s="213"/>
      <c r="L868" s="213"/>
      <c r="M868" s="213"/>
      <c r="N868" s="213"/>
      <c r="O868" s="213"/>
      <c r="P868" s="214"/>
      <c r="Q868" s="218"/>
      <c r="R868" s="219"/>
      <c r="S868" s="137"/>
      <c r="T868" s="137"/>
      <c r="U868" s="137"/>
      <c r="V868" s="137"/>
      <c r="W868" s="137"/>
      <c r="X868" s="137"/>
      <c r="Y868" s="138"/>
      <c r="Z868" s="138"/>
      <c r="AA868" s="138"/>
      <c r="AB868" s="138"/>
      <c r="AC868" s="138"/>
      <c r="AD868" s="138"/>
      <c r="AG868">
        <f t="shared" si="102"/>
        <v>36</v>
      </c>
      <c r="AH868">
        <f t="shared" si="103"/>
        <v>0</v>
      </c>
      <c r="AI868"/>
      <c r="AJ868">
        <f t="shared" si="104"/>
        <v>0</v>
      </c>
      <c r="AK868">
        <f t="shared" si="105"/>
        <v>0</v>
      </c>
      <c r="AL868"/>
      <c r="AM868">
        <f t="shared" si="106"/>
        <v>0</v>
      </c>
      <c r="AN868">
        <f t="shared" si="107"/>
        <v>0</v>
      </c>
      <c r="AO868"/>
      <c r="AP868">
        <f t="shared" si="108"/>
        <v>0</v>
      </c>
      <c r="AQ868">
        <f t="shared" si="109"/>
        <v>0</v>
      </c>
      <c r="AR868">
        <f t="shared" si="110"/>
        <v>0</v>
      </c>
      <c r="AS868">
        <f t="shared" si="111"/>
        <v>0</v>
      </c>
      <c r="AT868">
        <f t="shared" si="112"/>
        <v>0</v>
      </c>
      <c r="AU868">
        <f t="shared" si="113"/>
        <v>0</v>
      </c>
      <c r="AV868"/>
      <c r="AW868">
        <f t="shared" si="119"/>
        <v>0</v>
      </c>
      <c r="AX868">
        <f t="shared" si="114"/>
        <v>1</v>
      </c>
      <c r="AY868">
        <f t="shared" si="115"/>
        <v>0</v>
      </c>
      <c r="AZ868"/>
      <c r="BA868">
        <f t="shared" si="116"/>
        <v>0</v>
      </c>
      <c r="BB868">
        <f t="shared" si="117"/>
        <v>0</v>
      </c>
      <c r="BC868"/>
      <c r="BD868">
        <f t="shared" si="118"/>
        <v>0</v>
      </c>
      <c r="BE868"/>
      <c r="BF868"/>
      <c r="BG868"/>
      <c r="BH868"/>
      <c r="BI868"/>
      <c r="BJ868"/>
      <c r="BK868"/>
      <c r="BL868"/>
      <c r="BM868"/>
      <c r="BN868"/>
      <c r="BO868"/>
      <c r="BP868"/>
      <c r="BQ868"/>
      <c r="BR868"/>
      <c r="BS868"/>
      <c r="BT868"/>
      <c r="BU868"/>
      <c r="BV868"/>
      <c r="BW868"/>
      <c r="BX868"/>
      <c r="BY868"/>
      <c r="BZ868"/>
      <c r="CA868"/>
      <c r="CB868"/>
      <c r="CC868"/>
      <c r="CD868"/>
      <c r="CE868"/>
      <c r="CF868"/>
      <c r="CG868"/>
      <c r="CH868"/>
      <c r="CI868"/>
      <c r="CJ868"/>
      <c r="CK868"/>
      <c r="CL868"/>
    </row>
    <row r="869" spans="1:90" ht="15" customHeight="1">
      <c r="A869" s="93"/>
      <c r="B869" s="24"/>
      <c r="C869" s="96" t="s">
        <v>165</v>
      </c>
      <c r="D869" s="212" t="str">
        <f t="shared" si="101"/>
        <v/>
      </c>
      <c r="E869" s="213"/>
      <c r="F869" s="213"/>
      <c r="G869" s="213"/>
      <c r="H869" s="213"/>
      <c r="I869" s="213"/>
      <c r="J869" s="213"/>
      <c r="K869" s="213"/>
      <c r="L869" s="213"/>
      <c r="M869" s="213"/>
      <c r="N869" s="213"/>
      <c r="O869" s="213"/>
      <c r="P869" s="214"/>
      <c r="Q869" s="218"/>
      <c r="R869" s="219"/>
      <c r="S869" s="137"/>
      <c r="T869" s="137"/>
      <c r="U869" s="137"/>
      <c r="V869" s="137"/>
      <c r="W869" s="137"/>
      <c r="X869" s="137"/>
      <c r="Y869" s="138"/>
      <c r="Z869" s="138"/>
      <c r="AA869" s="138"/>
      <c r="AB869" s="138"/>
      <c r="AC869" s="138"/>
      <c r="AD869" s="138"/>
      <c r="AG869">
        <f t="shared" si="102"/>
        <v>36</v>
      </c>
      <c r="AH869">
        <f t="shared" si="103"/>
        <v>0</v>
      </c>
      <c r="AI869"/>
      <c r="AJ869">
        <f t="shared" si="104"/>
        <v>0</v>
      </c>
      <c r="AK869">
        <f t="shared" si="105"/>
        <v>0</v>
      </c>
      <c r="AL869"/>
      <c r="AM869">
        <f t="shared" si="106"/>
        <v>0</v>
      </c>
      <c r="AN869">
        <f t="shared" si="107"/>
        <v>0</v>
      </c>
      <c r="AO869"/>
      <c r="AP869">
        <f t="shared" si="108"/>
        <v>0</v>
      </c>
      <c r="AQ869">
        <f t="shared" si="109"/>
        <v>0</v>
      </c>
      <c r="AR869">
        <f t="shared" si="110"/>
        <v>0</v>
      </c>
      <c r="AS869">
        <f t="shared" si="111"/>
        <v>0</v>
      </c>
      <c r="AT869">
        <f t="shared" si="112"/>
        <v>0</v>
      </c>
      <c r="AU869">
        <f t="shared" si="113"/>
        <v>0</v>
      </c>
      <c r="AV869"/>
      <c r="AW869">
        <f t="shared" si="119"/>
        <v>0</v>
      </c>
      <c r="AX869">
        <f t="shared" si="114"/>
        <v>1</v>
      </c>
      <c r="AY869">
        <f t="shared" si="115"/>
        <v>0</v>
      </c>
      <c r="AZ869"/>
      <c r="BA869">
        <f t="shared" si="116"/>
        <v>0</v>
      </c>
      <c r="BB869">
        <f t="shared" si="117"/>
        <v>0</v>
      </c>
      <c r="BC869"/>
      <c r="BD869">
        <f t="shared" si="118"/>
        <v>0</v>
      </c>
      <c r="BE869"/>
      <c r="BF869"/>
      <c r="BG869"/>
      <c r="BH869"/>
      <c r="BI869"/>
      <c r="BJ869"/>
      <c r="BK869"/>
      <c r="BL869"/>
      <c r="BM869"/>
      <c r="BN869"/>
      <c r="BO869"/>
      <c r="BP869"/>
      <c r="BQ869"/>
      <c r="BR869"/>
      <c r="BS869"/>
      <c r="BT869"/>
      <c r="BU869"/>
      <c r="BV869"/>
      <c r="BW869"/>
      <c r="BX869"/>
      <c r="BY869"/>
      <c r="BZ869"/>
      <c r="CA869"/>
      <c r="CB869"/>
      <c r="CC869"/>
      <c r="CD869"/>
      <c r="CE869"/>
      <c r="CF869"/>
      <c r="CG869"/>
      <c r="CH869"/>
      <c r="CI869"/>
      <c r="CJ869"/>
      <c r="CK869"/>
      <c r="CL869"/>
    </row>
    <row r="870" spans="1:90" ht="15" customHeight="1">
      <c r="A870" s="93"/>
      <c r="B870" s="24"/>
      <c r="C870" s="96" t="s">
        <v>166</v>
      </c>
      <c r="D870" s="212" t="str">
        <f t="shared" si="101"/>
        <v/>
      </c>
      <c r="E870" s="213"/>
      <c r="F870" s="213"/>
      <c r="G870" s="213"/>
      <c r="H870" s="213"/>
      <c r="I870" s="213"/>
      <c r="J870" s="213"/>
      <c r="K870" s="213"/>
      <c r="L870" s="213"/>
      <c r="M870" s="213"/>
      <c r="N870" s="213"/>
      <c r="O870" s="213"/>
      <c r="P870" s="214"/>
      <c r="Q870" s="218"/>
      <c r="R870" s="219"/>
      <c r="S870" s="137"/>
      <c r="T870" s="137"/>
      <c r="U870" s="137"/>
      <c r="V870" s="137"/>
      <c r="W870" s="137"/>
      <c r="X870" s="137"/>
      <c r="Y870" s="138"/>
      <c r="Z870" s="138"/>
      <c r="AA870" s="138"/>
      <c r="AB870" s="138"/>
      <c r="AC870" s="138"/>
      <c r="AD870" s="138"/>
      <c r="AG870">
        <f t="shared" si="102"/>
        <v>36</v>
      </c>
      <c r="AH870">
        <f t="shared" si="103"/>
        <v>0</v>
      </c>
      <c r="AI870"/>
      <c r="AJ870">
        <f t="shared" si="104"/>
        <v>0</v>
      </c>
      <c r="AK870">
        <f t="shared" si="105"/>
        <v>0</v>
      </c>
      <c r="AL870"/>
      <c r="AM870">
        <f t="shared" si="106"/>
        <v>0</v>
      </c>
      <c r="AN870">
        <f t="shared" si="107"/>
        <v>0</v>
      </c>
      <c r="AO870"/>
      <c r="AP870">
        <f t="shared" si="108"/>
        <v>0</v>
      </c>
      <c r="AQ870">
        <f t="shared" si="109"/>
        <v>0</v>
      </c>
      <c r="AR870">
        <f t="shared" si="110"/>
        <v>0</v>
      </c>
      <c r="AS870">
        <f t="shared" si="111"/>
        <v>0</v>
      </c>
      <c r="AT870">
        <f t="shared" si="112"/>
        <v>0</v>
      </c>
      <c r="AU870">
        <f t="shared" si="113"/>
        <v>0</v>
      </c>
      <c r="AV870"/>
      <c r="AW870">
        <f t="shared" si="119"/>
        <v>0</v>
      </c>
      <c r="AX870">
        <f t="shared" si="114"/>
        <v>1</v>
      </c>
      <c r="AY870">
        <f t="shared" si="115"/>
        <v>0</v>
      </c>
      <c r="AZ870"/>
      <c r="BA870">
        <f t="shared" si="116"/>
        <v>0</v>
      </c>
      <c r="BB870">
        <f t="shared" si="117"/>
        <v>0</v>
      </c>
      <c r="BC870"/>
      <c r="BD870">
        <f t="shared" si="118"/>
        <v>0</v>
      </c>
      <c r="BE870"/>
      <c r="BF870"/>
      <c r="BG870"/>
      <c r="BH870"/>
      <c r="BI870"/>
      <c r="BJ870"/>
      <c r="BK870"/>
      <c r="BL870"/>
      <c r="BM870"/>
      <c r="BN870"/>
      <c r="BO870"/>
      <c r="BP870"/>
      <c r="BQ870"/>
      <c r="BR870"/>
      <c r="BS870"/>
      <c r="BT870"/>
      <c r="BU870"/>
      <c r="BV870"/>
      <c r="BW870"/>
      <c r="BX870"/>
      <c r="BY870"/>
      <c r="BZ870"/>
      <c r="CA870"/>
      <c r="CB870"/>
      <c r="CC870"/>
      <c r="CD870"/>
      <c r="CE870"/>
      <c r="CF870"/>
      <c r="CG870"/>
      <c r="CH870"/>
      <c r="CI870"/>
      <c r="CJ870"/>
      <c r="CK870"/>
      <c r="CL870"/>
    </row>
    <row r="871" spans="1:90" ht="15" customHeight="1">
      <c r="A871" s="93"/>
      <c r="B871" s="24"/>
      <c r="C871" s="96" t="s">
        <v>167</v>
      </c>
      <c r="D871" s="212" t="str">
        <f t="shared" si="101"/>
        <v/>
      </c>
      <c r="E871" s="213"/>
      <c r="F871" s="213"/>
      <c r="G871" s="213"/>
      <c r="H871" s="213"/>
      <c r="I871" s="213"/>
      <c r="J871" s="213"/>
      <c r="K871" s="213"/>
      <c r="L871" s="213"/>
      <c r="M871" s="213"/>
      <c r="N871" s="213"/>
      <c r="O871" s="213"/>
      <c r="P871" s="214"/>
      <c r="Q871" s="218"/>
      <c r="R871" s="219"/>
      <c r="S871" s="137"/>
      <c r="T871" s="137"/>
      <c r="U871" s="137"/>
      <c r="V871" s="137"/>
      <c r="W871" s="137"/>
      <c r="X871" s="137"/>
      <c r="Y871" s="138"/>
      <c r="Z871" s="138"/>
      <c r="AA871" s="138"/>
      <c r="AB871" s="138"/>
      <c r="AC871" s="138"/>
      <c r="AD871" s="138"/>
      <c r="AG871">
        <f t="shared" si="102"/>
        <v>36</v>
      </c>
      <c r="AH871">
        <f t="shared" si="103"/>
        <v>0</v>
      </c>
      <c r="AI871"/>
      <c r="AJ871">
        <f t="shared" si="104"/>
        <v>0</v>
      </c>
      <c r="AK871">
        <f t="shared" si="105"/>
        <v>0</v>
      </c>
      <c r="AL871"/>
      <c r="AM871">
        <f t="shared" si="106"/>
        <v>0</v>
      </c>
      <c r="AN871">
        <f t="shared" si="107"/>
        <v>0</v>
      </c>
      <c r="AO871"/>
      <c r="AP871">
        <f t="shared" si="108"/>
        <v>0</v>
      </c>
      <c r="AQ871">
        <f t="shared" si="109"/>
        <v>0</v>
      </c>
      <c r="AR871">
        <f t="shared" si="110"/>
        <v>0</v>
      </c>
      <c r="AS871">
        <f t="shared" si="111"/>
        <v>0</v>
      </c>
      <c r="AT871">
        <f t="shared" si="112"/>
        <v>0</v>
      </c>
      <c r="AU871">
        <f t="shared" si="113"/>
        <v>0</v>
      </c>
      <c r="AV871"/>
      <c r="AW871">
        <f t="shared" si="119"/>
        <v>0</v>
      </c>
      <c r="AX871">
        <f t="shared" si="114"/>
        <v>1</v>
      </c>
      <c r="AY871">
        <f t="shared" si="115"/>
        <v>0</v>
      </c>
      <c r="AZ871"/>
      <c r="BA871">
        <f t="shared" si="116"/>
        <v>0</v>
      </c>
      <c r="BB871">
        <f t="shared" si="117"/>
        <v>0</v>
      </c>
      <c r="BC871"/>
      <c r="BD871">
        <f t="shared" si="118"/>
        <v>0</v>
      </c>
      <c r="BE871"/>
      <c r="BF871"/>
      <c r="BG871"/>
      <c r="BH871"/>
      <c r="BI871"/>
      <c r="BJ871"/>
      <c r="BK871"/>
      <c r="BL871"/>
      <c r="BM871"/>
      <c r="BN871"/>
      <c r="BO871"/>
      <c r="BP871"/>
      <c r="BQ871"/>
      <c r="BR871"/>
      <c r="BS871"/>
      <c r="BT871"/>
      <c r="BU871"/>
      <c r="BV871"/>
      <c r="BW871"/>
      <c r="BX871"/>
      <c r="BY871"/>
      <c r="BZ871"/>
      <c r="CA871"/>
      <c r="CB871"/>
      <c r="CC871"/>
      <c r="CD871"/>
      <c r="CE871"/>
      <c r="CF871"/>
      <c r="CG871"/>
      <c r="CH871"/>
      <c r="CI871"/>
      <c r="CJ871"/>
      <c r="CK871"/>
      <c r="CL871"/>
    </row>
    <row r="872" spans="1:90" ht="15" customHeight="1">
      <c r="A872" s="93"/>
      <c r="B872" s="24"/>
      <c r="C872" s="96" t="s">
        <v>168</v>
      </c>
      <c r="D872" s="212" t="str">
        <f t="shared" si="101"/>
        <v/>
      </c>
      <c r="E872" s="213"/>
      <c r="F872" s="213"/>
      <c r="G872" s="213"/>
      <c r="H872" s="213"/>
      <c r="I872" s="213"/>
      <c r="J872" s="213"/>
      <c r="K872" s="213"/>
      <c r="L872" s="213"/>
      <c r="M872" s="213"/>
      <c r="N872" s="213"/>
      <c r="O872" s="213"/>
      <c r="P872" s="214"/>
      <c r="Q872" s="218"/>
      <c r="R872" s="219"/>
      <c r="S872" s="137"/>
      <c r="T872" s="137"/>
      <c r="U872" s="137"/>
      <c r="V872" s="137"/>
      <c r="W872" s="137"/>
      <c r="X872" s="137"/>
      <c r="Y872" s="138"/>
      <c r="Z872" s="138"/>
      <c r="AA872" s="138"/>
      <c r="AB872" s="138"/>
      <c r="AC872" s="138"/>
      <c r="AD872" s="138"/>
      <c r="AG872">
        <f t="shared" si="102"/>
        <v>36</v>
      </c>
      <c r="AH872">
        <f t="shared" si="103"/>
        <v>0</v>
      </c>
      <c r="AI872"/>
      <c r="AJ872">
        <f t="shared" si="104"/>
        <v>0</v>
      </c>
      <c r="AK872">
        <f t="shared" si="105"/>
        <v>0</v>
      </c>
      <c r="AL872"/>
      <c r="AM872">
        <f t="shared" si="106"/>
        <v>0</v>
      </c>
      <c r="AN872">
        <f t="shared" si="107"/>
        <v>0</v>
      </c>
      <c r="AO872"/>
      <c r="AP872">
        <f t="shared" si="108"/>
        <v>0</v>
      </c>
      <c r="AQ872">
        <f t="shared" si="109"/>
        <v>0</v>
      </c>
      <c r="AR872">
        <f t="shared" si="110"/>
        <v>0</v>
      </c>
      <c r="AS872">
        <f t="shared" si="111"/>
        <v>0</v>
      </c>
      <c r="AT872">
        <f t="shared" si="112"/>
        <v>0</v>
      </c>
      <c r="AU872">
        <f t="shared" si="113"/>
        <v>0</v>
      </c>
      <c r="AV872"/>
      <c r="AW872">
        <f t="shared" si="119"/>
        <v>0</v>
      </c>
      <c r="AX872">
        <f t="shared" si="114"/>
        <v>1</v>
      </c>
      <c r="AY872">
        <f t="shared" si="115"/>
        <v>0</v>
      </c>
      <c r="AZ872"/>
      <c r="BA872">
        <f t="shared" si="116"/>
        <v>0</v>
      </c>
      <c r="BB872">
        <f t="shared" si="117"/>
        <v>0</v>
      </c>
      <c r="BC872"/>
      <c r="BD872">
        <f t="shared" si="118"/>
        <v>0</v>
      </c>
      <c r="BE872"/>
      <c r="BF872"/>
      <c r="BG872"/>
      <c r="BH872"/>
      <c r="BI872"/>
      <c r="BJ872"/>
      <c r="BK872"/>
      <c r="BL872"/>
      <c r="BM872"/>
      <c r="BN872"/>
      <c r="BO872"/>
      <c r="BP872"/>
      <c r="BQ872"/>
      <c r="BR872"/>
      <c r="BS872"/>
      <c r="BT872"/>
      <c r="BU872"/>
      <c r="BV872"/>
      <c r="BW872"/>
      <c r="BX872"/>
      <c r="BY872"/>
      <c r="BZ872"/>
      <c r="CA872"/>
      <c r="CB872"/>
      <c r="CC872"/>
      <c r="CD872"/>
      <c r="CE872"/>
      <c r="CF872"/>
      <c r="CG872"/>
      <c r="CH872"/>
      <c r="CI872"/>
      <c r="CJ872"/>
      <c r="CK872"/>
      <c r="CL872"/>
    </row>
    <row r="873" spans="1:90" ht="15" customHeight="1">
      <c r="A873" s="93"/>
      <c r="B873" s="24"/>
      <c r="C873" s="96" t="s">
        <v>169</v>
      </c>
      <c r="D873" s="212" t="str">
        <f t="shared" si="101"/>
        <v/>
      </c>
      <c r="E873" s="213"/>
      <c r="F873" s="213"/>
      <c r="G873" s="213"/>
      <c r="H873" s="213"/>
      <c r="I873" s="213"/>
      <c r="J873" s="213"/>
      <c r="K873" s="213"/>
      <c r="L873" s="213"/>
      <c r="M873" s="213"/>
      <c r="N873" s="213"/>
      <c r="O873" s="213"/>
      <c r="P873" s="214"/>
      <c r="Q873" s="218"/>
      <c r="R873" s="219"/>
      <c r="S873" s="137"/>
      <c r="T873" s="137"/>
      <c r="U873" s="137"/>
      <c r="V873" s="137"/>
      <c r="W873" s="137"/>
      <c r="X873" s="137"/>
      <c r="Y873" s="138"/>
      <c r="Z873" s="138"/>
      <c r="AA873" s="138"/>
      <c r="AB873" s="138"/>
      <c r="AC873" s="138"/>
      <c r="AD873" s="138"/>
      <c r="AG873">
        <f t="shared" si="102"/>
        <v>36</v>
      </c>
      <c r="AH873">
        <f t="shared" si="103"/>
        <v>0</v>
      </c>
      <c r="AI873"/>
      <c r="AJ873">
        <f t="shared" si="104"/>
        <v>0</v>
      </c>
      <c r="AK873">
        <f t="shared" si="105"/>
        <v>0</v>
      </c>
      <c r="AL873"/>
      <c r="AM873">
        <f t="shared" si="106"/>
        <v>0</v>
      </c>
      <c r="AN873">
        <f t="shared" si="107"/>
        <v>0</v>
      </c>
      <c r="AO873"/>
      <c r="AP873">
        <f t="shared" si="108"/>
        <v>0</v>
      </c>
      <c r="AQ873">
        <f t="shared" si="109"/>
        <v>0</v>
      </c>
      <c r="AR873">
        <f t="shared" si="110"/>
        <v>0</v>
      </c>
      <c r="AS873">
        <f t="shared" si="111"/>
        <v>0</v>
      </c>
      <c r="AT873">
        <f t="shared" si="112"/>
        <v>0</v>
      </c>
      <c r="AU873">
        <f t="shared" si="113"/>
        <v>0</v>
      </c>
      <c r="AV873"/>
      <c r="AW873">
        <f t="shared" si="119"/>
        <v>0</v>
      </c>
      <c r="AX873">
        <f t="shared" si="114"/>
        <v>1</v>
      </c>
      <c r="AY873">
        <f t="shared" si="115"/>
        <v>0</v>
      </c>
      <c r="AZ873"/>
      <c r="BA873">
        <f t="shared" si="116"/>
        <v>0</v>
      </c>
      <c r="BB873">
        <f t="shared" si="117"/>
        <v>0</v>
      </c>
      <c r="BC873"/>
      <c r="BD873">
        <f t="shared" si="118"/>
        <v>0</v>
      </c>
      <c r="BE873"/>
      <c r="BF873"/>
      <c r="BG873"/>
      <c r="BH873"/>
      <c r="BI873"/>
      <c r="BJ873"/>
      <c r="BK873"/>
      <c r="BL873"/>
      <c r="BM873"/>
      <c r="BN873"/>
      <c r="BO873"/>
      <c r="BP873"/>
      <c r="BQ873"/>
      <c r="BR873"/>
      <c r="BS873"/>
      <c r="BT873"/>
      <c r="BU873"/>
      <c r="BV873"/>
      <c r="BW873"/>
      <c r="BX873"/>
      <c r="BY873"/>
      <c r="BZ873"/>
      <c r="CA873"/>
      <c r="CB873"/>
      <c r="CC873"/>
      <c r="CD873"/>
      <c r="CE873"/>
      <c r="CF873"/>
      <c r="CG873"/>
      <c r="CH873"/>
      <c r="CI873"/>
      <c r="CJ873"/>
      <c r="CK873"/>
      <c r="CL873"/>
    </row>
    <row r="874" spans="1:90" ht="15" customHeight="1">
      <c r="A874" s="93"/>
      <c r="B874" s="24"/>
      <c r="C874" s="98" t="s">
        <v>170</v>
      </c>
      <c r="D874" s="212" t="str">
        <f t="shared" si="101"/>
        <v/>
      </c>
      <c r="E874" s="213"/>
      <c r="F874" s="213"/>
      <c r="G874" s="213"/>
      <c r="H874" s="213"/>
      <c r="I874" s="213"/>
      <c r="J874" s="213"/>
      <c r="K874" s="213"/>
      <c r="L874" s="213"/>
      <c r="M874" s="213"/>
      <c r="N874" s="213"/>
      <c r="O874" s="213"/>
      <c r="P874" s="214"/>
      <c r="Q874" s="218"/>
      <c r="R874" s="219"/>
      <c r="S874" s="137"/>
      <c r="T874" s="137"/>
      <c r="U874" s="137"/>
      <c r="V874" s="137"/>
      <c r="W874" s="137"/>
      <c r="X874" s="137"/>
      <c r="Y874" s="138"/>
      <c r="Z874" s="138"/>
      <c r="AA874" s="138"/>
      <c r="AB874" s="138"/>
      <c r="AC874" s="138"/>
      <c r="AD874" s="138"/>
      <c r="AG874">
        <f t="shared" si="102"/>
        <v>36</v>
      </c>
      <c r="AH874">
        <f t="shared" si="103"/>
        <v>0</v>
      </c>
      <c r="AI874"/>
      <c r="AJ874">
        <f t="shared" si="104"/>
        <v>0</v>
      </c>
      <c r="AK874">
        <f t="shared" si="105"/>
        <v>0</v>
      </c>
      <c r="AL874"/>
      <c r="AM874">
        <f t="shared" si="106"/>
        <v>0</v>
      </c>
      <c r="AN874">
        <f t="shared" si="107"/>
        <v>0</v>
      </c>
      <c r="AO874"/>
      <c r="AP874">
        <f t="shared" si="108"/>
        <v>0</v>
      </c>
      <c r="AQ874">
        <f t="shared" si="109"/>
        <v>0</v>
      </c>
      <c r="AR874">
        <f t="shared" si="110"/>
        <v>0</v>
      </c>
      <c r="AS874">
        <f t="shared" si="111"/>
        <v>0</v>
      </c>
      <c r="AT874">
        <f t="shared" si="112"/>
        <v>0</v>
      </c>
      <c r="AU874">
        <f t="shared" si="113"/>
        <v>0</v>
      </c>
      <c r="AV874"/>
      <c r="AW874">
        <f t="shared" si="119"/>
        <v>0</v>
      </c>
      <c r="AX874">
        <f t="shared" si="114"/>
        <v>1</v>
      </c>
      <c r="AY874">
        <f t="shared" si="115"/>
        <v>0</v>
      </c>
      <c r="AZ874"/>
      <c r="BA874">
        <f t="shared" si="116"/>
        <v>0</v>
      </c>
      <c r="BB874">
        <f t="shared" si="117"/>
        <v>0</v>
      </c>
      <c r="BC874"/>
      <c r="BD874">
        <f t="shared" si="118"/>
        <v>0</v>
      </c>
      <c r="BE874"/>
      <c r="BF874"/>
      <c r="BG874"/>
      <c r="BH874"/>
      <c r="BI874"/>
      <c r="BJ874"/>
      <c r="BK874"/>
      <c r="BL874"/>
      <c r="BM874"/>
      <c r="BN874"/>
      <c r="BO874"/>
      <c r="BP874"/>
      <c r="BQ874"/>
      <c r="BR874"/>
      <c r="BS874"/>
      <c r="BT874"/>
      <c r="BU874"/>
      <c r="BV874"/>
      <c r="BW874"/>
      <c r="BX874"/>
      <c r="BY874"/>
      <c r="BZ874"/>
      <c r="CA874"/>
      <c r="CB874"/>
      <c r="CC874"/>
      <c r="CD874"/>
      <c r="CE874"/>
      <c r="CF874"/>
      <c r="CG874"/>
      <c r="CH874"/>
      <c r="CI874"/>
      <c r="CJ874"/>
      <c r="CK874"/>
      <c r="CL874"/>
    </row>
    <row r="875" spans="1:90" ht="15" customHeight="1">
      <c r="A875" s="93"/>
      <c r="B875" s="24"/>
      <c r="C875" s="98" t="s">
        <v>171</v>
      </c>
      <c r="D875" s="212" t="str">
        <f t="shared" si="101"/>
        <v/>
      </c>
      <c r="E875" s="213"/>
      <c r="F875" s="213"/>
      <c r="G875" s="213"/>
      <c r="H875" s="213"/>
      <c r="I875" s="213"/>
      <c r="J875" s="213"/>
      <c r="K875" s="213"/>
      <c r="L875" s="213"/>
      <c r="M875" s="213"/>
      <c r="N875" s="213"/>
      <c r="O875" s="213"/>
      <c r="P875" s="214"/>
      <c r="Q875" s="218"/>
      <c r="R875" s="219"/>
      <c r="S875" s="137"/>
      <c r="T875" s="137"/>
      <c r="U875" s="137"/>
      <c r="V875" s="137"/>
      <c r="W875" s="137"/>
      <c r="X875" s="137"/>
      <c r="Y875" s="138"/>
      <c r="Z875" s="138"/>
      <c r="AA875" s="138"/>
      <c r="AB875" s="138"/>
      <c r="AC875" s="138"/>
      <c r="AD875" s="138"/>
      <c r="AG875">
        <f t="shared" si="102"/>
        <v>36</v>
      </c>
      <c r="AH875">
        <f t="shared" si="103"/>
        <v>0</v>
      </c>
      <c r="AI875"/>
      <c r="AJ875">
        <f t="shared" si="104"/>
        <v>0</v>
      </c>
      <c r="AK875">
        <f t="shared" si="105"/>
        <v>0</v>
      </c>
      <c r="AL875"/>
      <c r="AM875">
        <f t="shared" si="106"/>
        <v>0</v>
      </c>
      <c r="AN875">
        <f t="shared" si="107"/>
        <v>0</v>
      </c>
      <c r="AO875"/>
      <c r="AP875">
        <f t="shared" si="108"/>
        <v>0</v>
      </c>
      <c r="AQ875">
        <f t="shared" si="109"/>
        <v>0</v>
      </c>
      <c r="AR875">
        <f t="shared" si="110"/>
        <v>0</v>
      </c>
      <c r="AS875">
        <f t="shared" si="111"/>
        <v>0</v>
      </c>
      <c r="AT875">
        <f t="shared" si="112"/>
        <v>0</v>
      </c>
      <c r="AU875">
        <f t="shared" si="113"/>
        <v>0</v>
      </c>
      <c r="AV875"/>
      <c r="AW875">
        <f t="shared" si="119"/>
        <v>0</v>
      </c>
      <c r="AX875">
        <f t="shared" si="114"/>
        <v>1</v>
      </c>
      <c r="AY875">
        <f t="shared" si="115"/>
        <v>0</v>
      </c>
      <c r="AZ875"/>
      <c r="BA875">
        <f t="shared" si="116"/>
        <v>0</v>
      </c>
      <c r="BB875">
        <f t="shared" si="117"/>
        <v>0</v>
      </c>
      <c r="BC875"/>
      <c r="BD875">
        <f t="shared" si="118"/>
        <v>0</v>
      </c>
      <c r="BE875"/>
      <c r="BF875"/>
      <c r="BG875"/>
      <c r="BH875"/>
      <c r="BI875"/>
      <c r="BJ875"/>
      <c r="BK875"/>
      <c r="BL875"/>
      <c r="BM875"/>
      <c r="BN875"/>
      <c r="BO875"/>
      <c r="BP875"/>
      <c r="BQ875"/>
      <c r="BR875"/>
      <c r="BS875"/>
      <c r="BT875"/>
      <c r="BU875"/>
      <c r="BV875"/>
      <c r="BW875"/>
      <c r="BX875"/>
      <c r="BY875"/>
      <c r="BZ875"/>
      <c r="CA875"/>
      <c r="CB875"/>
      <c r="CC875"/>
      <c r="CD875"/>
      <c r="CE875"/>
      <c r="CF875"/>
      <c r="CG875"/>
      <c r="CH875"/>
      <c r="CI875"/>
      <c r="CJ875"/>
      <c r="CK875"/>
      <c r="CL875"/>
    </row>
    <row r="876" spans="1:90" ht="15" customHeight="1">
      <c r="A876" s="93"/>
      <c r="B876" s="24"/>
      <c r="C876" s="98" t="s">
        <v>172</v>
      </c>
      <c r="D876" s="212" t="str">
        <f t="shared" si="101"/>
        <v/>
      </c>
      <c r="E876" s="213"/>
      <c r="F876" s="213"/>
      <c r="G876" s="213"/>
      <c r="H876" s="213"/>
      <c r="I876" s="213"/>
      <c r="J876" s="213"/>
      <c r="K876" s="213"/>
      <c r="L876" s="213"/>
      <c r="M876" s="213"/>
      <c r="N876" s="213"/>
      <c r="O876" s="213"/>
      <c r="P876" s="214"/>
      <c r="Q876" s="218"/>
      <c r="R876" s="219"/>
      <c r="S876" s="137"/>
      <c r="T876" s="137"/>
      <c r="U876" s="137"/>
      <c r="V876" s="137"/>
      <c r="W876" s="137"/>
      <c r="X876" s="137"/>
      <c r="Y876" s="138"/>
      <c r="Z876" s="138"/>
      <c r="AA876" s="138"/>
      <c r="AB876" s="138"/>
      <c r="AC876" s="138"/>
      <c r="AD876" s="138"/>
      <c r="AG876">
        <f t="shared" si="102"/>
        <v>36</v>
      </c>
      <c r="AH876">
        <f t="shared" si="103"/>
        <v>0</v>
      </c>
      <c r="AI876"/>
      <c r="AJ876">
        <f t="shared" si="104"/>
        <v>0</v>
      </c>
      <c r="AK876">
        <f t="shared" si="105"/>
        <v>0</v>
      </c>
      <c r="AL876"/>
      <c r="AM876">
        <f t="shared" si="106"/>
        <v>0</v>
      </c>
      <c r="AN876">
        <f t="shared" si="107"/>
        <v>0</v>
      </c>
      <c r="AO876"/>
      <c r="AP876">
        <f t="shared" si="108"/>
        <v>0</v>
      </c>
      <c r="AQ876">
        <f t="shared" si="109"/>
        <v>0</v>
      </c>
      <c r="AR876">
        <f t="shared" si="110"/>
        <v>0</v>
      </c>
      <c r="AS876">
        <f t="shared" si="111"/>
        <v>0</v>
      </c>
      <c r="AT876">
        <f t="shared" si="112"/>
        <v>0</v>
      </c>
      <c r="AU876">
        <f t="shared" si="113"/>
        <v>0</v>
      </c>
      <c r="AV876"/>
      <c r="AW876">
        <f t="shared" si="119"/>
        <v>0</v>
      </c>
      <c r="AX876">
        <f t="shared" si="114"/>
        <v>1</v>
      </c>
      <c r="AY876">
        <f t="shared" si="115"/>
        <v>0</v>
      </c>
      <c r="AZ876"/>
      <c r="BA876">
        <f t="shared" si="116"/>
        <v>0</v>
      </c>
      <c r="BB876">
        <f t="shared" si="117"/>
        <v>0</v>
      </c>
      <c r="BC876"/>
      <c r="BD876">
        <f t="shared" si="118"/>
        <v>0</v>
      </c>
      <c r="BE876"/>
      <c r="BF876"/>
      <c r="BG876"/>
      <c r="BH876"/>
      <c r="BI876"/>
      <c r="BJ876"/>
      <c r="BK876"/>
      <c r="BL876"/>
      <c r="BM876"/>
      <c r="BN876"/>
      <c r="BO876"/>
      <c r="BP876"/>
      <c r="BQ876"/>
      <c r="BR876"/>
      <c r="BS876"/>
      <c r="BT876"/>
      <c r="BU876"/>
      <c r="BV876"/>
      <c r="BW876"/>
      <c r="BX876"/>
      <c r="BY876"/>
      <c r="BZ876"/>
      <c r="CA876"/>
      <c r="CB876"/>
      <c r="CC876"/>
      <c r="CD876"/>
      <c r="CE876"/>
      <c r="CF876"/>
      <c r="CG876"/>
      <c r="CH876"/>
      <c r="CI876"/>
      <c r="CJ876"/>
      <c r="CK876"/>
      <c r="CL876"/>
    </row>
    <row r="877" spans="1:90" ht="15" customHeight="1">
      <c r="A877" s="93"/>
      <c r="B877" s="24"/>
      <c r="C877" s="98" t="s">
        <v>173</v>
      </c>
      <c r="D877" s="212" t="str">
        <f t="shared" si="101"/>
        <v/>
      </c>
      <c r="E877" s="213"/>
      <c r="F877" s="213"/>
      <c r="G877" s="213"/>
      <c r="H877" s="213"/>
      <c r="I877" s="213"/>
      <c r="J877" s="213"/>
      <c r="K877" s="213"/>
      <c r="L877" s="213"/>
      <c r="M877" s="213"/>
      <c r="N877" s="213"/>
      <c r="O877" s="213"/>
      <c r="P877" s="214"/>
      <c r="Q877" s="218"/>
      <c r="R877" s="219"/>
      <c r="S877" s="137"/>
      <c r="T877" s="137"/>
      <c r="U877" s="137"/>
      <c r="V877" s="137"/>
      <c r="W877" s="137"/>
      <c r="X877" s="137"/>
      <c r="Y877" s="138"/>
      <c r="Z877" s="138"/>
      <c r="AA877" s="138"/>
      <c r="AB877" s="138"/>
      <c r="AC877" s="138"/>
      <c r="AD877" s="138"/>
      <c r="AG877">
        <f t="shared" si="102"/>
        <v>36</v>
      </c>
      <c r="AH877">
        <f t="shared" si="103"/>
        <v>0</v>
      </c>
      <c r="AI877"/>
      <c r="AJ877">
        <f t="shared" si="104"/>
        <v>0</v>
      </c>
      <c r="AK877">
        <f t="shared" si="105"/>
        <v>0</v>
      </c>
      <c r="AL877"/>
      <c r="AM877">
        <f t="shared" si="106"/>
        <v>0</v>
      </c>
      <c r="AN877">
        <f t="shared" si="107"/>
        <v>0</v>
      </c>
      <c r="AO877"/>
      <c r="AP877">
        <f t="shared" si="108"/>
        <v>0</v>
      </c>
      <c r="AQ877">
        <f t="shared" si="109"/>
        <v>0</v>
      </c>
      <c r="AR877">
        <f t="shared" si="110"/>
        <v>0</v>
      </c>
      <c r="AS877">
        <f t="shared" si="111"/>
        <v>0</v>
      </c>
      <c r="AT877">
        <f t="shared" si="112"/>
        <v>0</v>
      </c>
      <c r="AU877">
        <f t="shared" si="113"/>
        <v>0</v>
      </c>
      <c r="AV877"/>
      <c r="AW877">
        <f t="shared" si="119"/>
        <v>0</v>
      </c>
      <c r="AX877">
        <f t="shared" si="114"/>
        <v>1</v>
      </c>
      <c r="AY877">
        <f t="shared" si="115"/>
        <v>0</v>
      </c>
      <c r="AZ877"/>
      <c r="BA877">
        <f t="shared" si="116"/>
        <v>0</v>
      </c>
      <c r="BB877">
        <f t="shared" si="117"/>
        <v>0</v>
      </c>
      <c r="BC877"/>
      <c r="BD877">
        <f t="shared" si="118"/>
        <v>0</v>
      </c>
      <c r="BE877"/>
      <c r="BF877"/>
      <c r="BG877"/>
      <c r="BH877"/>
      <c r="BI877"/>
      <c r="BJ877"/>
      <c r="BK877"/>
      <c r="BL877"/>
      <c r="BM877"/>
      <c r="BN877"/>
      <c r="BO877"/>
      <c r="BP877"/>
      <c r="BQ877"/>
      <c r="BR877"/>
      <c r="BS877"/>
      <c r="BT877"/>
      <c r="BU877"/>
      <c r="BV877"/>
      <c r="BW877"/>
      <c r="BX877"/>
      <c r="BY877"/>
      <c r="BZ877"/>
      <c r="CA877"/>
      <c r="CB877"/>
      <c r="CC877"/>
      <c r="CD877"/>
      <c r="CE877"/>
      <c r="CF877"/>
      <c r="CG877"/>
      <c r="CH877"/>
      <c r="CI877"/>
      <c r="CJ877"/>
      <c r="CK877"/>
      <c r="CL877"/>
    </row>
    <row r="878" spans="1:90" ht="15" customHeight="1">
      <c r="A878" s="93"/>
      <c r="B878" s="24"/>
      <c r="C878" s="98" t="s">
        <v>174</v>
      </c>
      <c r="D878" s="212" t="str">
        <f t="shared" si="101"/>
        <v/>
      </c>
      <c r="E878" s="213"/>
      <c r="F878" s="213"/>
      <c r="G878" s="213"/>
      <c r="H878" s="213"/>
      <c r="I878" s="213"/>
      <c r="J878" s="213"/>
      <c r="K878" s="213"/>
      <c r="L878" s="213"/>
      <c r="M878" s="213"/>
      <c r="N878" s="213"/>
      <c r="O878" s="213"/>
      <c r="P878" s="214"/>
      <c r="Q878" s="218"/>
      <c r="R878" s="219"/>
      <c r="S878" s="137"/>
      <c r="T878" s="137"/>
      <c r="U878" s="137"/>
      <c r="V878" s="137"/>
      <c r="W878" s="137"/>
      <c r="X878" s="137"/>
      <c r="Y878" s="138"/>
      <c r="Z878" s="138"/>
      <c r="AA878" s="138"/>
      <c r="AB878" s="138"/>
      <c r="AC878" s="138"/>
      <c r="AD878" s="138"/>
      <c r="AG878">
        <f t="shared" si="102"/>
        <v>36</v>
      </c>
      <c r="AH878">
        <f t="shared" si="103"/>
        <v>0</v>
      </c>
      <c r="AI878"/>
      <c r="AJ878">
        <f t="shared" si="104"/>
        <v>0</v>
      </c>
      <c r="AK878">
        <f t="shared" si="105"/>
        <v>0</v>
      </c>
      <c r="AL878"/>
      <c r="AM878">
        <f t="shared" si="106"/>
        <v>0</v>
      </c>
      <c r="AN878">
        <f t="shared" si="107"/>
        <v>0</v>
      </c>
      <c r="AO878"/>
      <c r="AP878">
        <f t="shared" si="108"/>
        <v>0</v>
      </c>
      <c r="AQ878">
        <f t="shared" si="109"/>
        <v>0</v>
      </c>
      <c r="AR878">
        <f t="shared" si="110"/>
        <v>0</v>
      </c>
      <c r="AS878">
        <f t="shared" si="111"/>
        <v>0</v>
      </c>
      <c r="AT878">
        <f t="shared" si="112"/>
        <v>0</v>
      </c>
      <c r="AU878">
        <f t="shared" si="113"/>
        <v>0</v>
      </c>
      <c r="AV878"/>
      <c r="AW878">
        <f t="shared" si="119"/>
        <v>0</v>
      </c>
      <c r="AX878">
        <f t="shared" si="114"/>
        <v>1</v>
      </c>
      <c r="AY878">
        <f t="shared" si="115"/>
        <v>0</v>
      </c>
      <c r="AZ878"/>
      <c r="BA878">
        <f t="shared" si="116"/>
        <v>0</v>
      </c>
      <c r="BB878">
        <f t="shared" si="117"/>
        <v>0</v>
      </c>
      <c r="BC878"/>
      <c r="BD878">
        <f t="shared" si="118"/>
        <v>0</v>
      </c>
      <c r="BE878"/>
      <c r="BF878"/>
      <c r="BG878"/>
      <c r="BH878"/>
      <c r="BI878"/>
      <c r="BJ878"/>
      <c r="BK878"/>
      <c r="BL878"/>
      <c r="BM878"/>
      <c r="BN878"/>
      <c r="BO878"/>
      <c r="BP878"/>
      <c r="BQ878"/>
      <c r="BR878"/>
      <c r="BS878"/>
      <c r="BT878"/>
      <c r="BU878"/>
      <c r="BV878"/>
      <c r="BW878"/>
      <c r="BX878"/>
      <c r="BY878"/>
      <c r="BZ878"/>
      <c r="CA878"/>
      <c r="CB878"/>
      <c r="CC878"/>
      <c r="CD878"/>
      <c r="CE878"/>
      <c r="CF878"/>
      <c r="CG878"/>
      <c r="CH878"/>
      <c r="CI878"/>
      <c r="CJ878"/>
      <c r="CK878"/>
      <c r="CL878"/>
    </row>
    <row r="879" spans="1:90" ht="15" customHeight="1">
      <c r="A879" s="93"/>
      <c r="B879" s="24"/>
      <c r="C879" s="98" t="s">
        <v>175</v>
      </c>
      <c r="D879" s="212" t="str">
        <f t="shared" si="101"/>
        <v/>
      </c>
      <c r="E879" s="213"/>
      <c r="F879" s="213"/>
      <c r="G879" s="213"/>
      <c r="H879" s="213"/>
      <c r="I879" s="213"/>
      <c r="J879" s="213"/>
      <c r="K879" s="213"/>
      <c r="L879" s="213"/>
      <c r="M879" s="213"/>
      <c r="N879" s="213"/>
      <c r="O879" s="213"/>
      <c r="P879" s="214"/>
      <c r="Q879" s="218"/>
      <c r="R879" s="219"/>
      <c r="S879" s="137"/>
      <c r="T879" s="137"/>
      <c r="U879" s="137"/>
      <c r="V879" s="137"/>
      <c r="W879" s="137"/>
      <c r="X879" s="137"/>
      <c r="Y879" s="138"/>
      <c r="Z879" s="138"/>
      <c r="AA879" s="138"/>
      <c r="AB879" s="138"/>
      <c r="AC879" s="138"/>
      <c r="AD879" s="138"/>
      <c r="AG879">
        <f t="shared" si="102"/>
        <v>36</v>
      </c>
      <c r="AH879">
        <f t="shared" si="103"/>
        <v>0</v>
      </c>
      <c r="AI879"/>
      <c r="AJ879">
        <f t="shared" si="104"/>
        <v>0</v>
      </c>
      <c r="AK879">
        <f t="shared" si="105"/>
        <v>0</v>
      </c>
      <c r="AL879"/>
      <c r="AM879">
        <f t="shared" si="106"/>
        <v>0</v>
      </c>
      <c r="AN879">
        <f t="shared" si="107"/>
        <v>0</v>
      </c>
      <c r="AO879"/>
      <c r="AP879">
        <f t="shared" si="108"/>
        <v>0</v>
      </c>
      <c r="AQ879">
        <f t="shared" si="109"/>
        <v>0</v>
      </c>
      <c r="AR879">
        <f t="shared" si="110"/>
        <v>0</v>
      </c>
      <c r="AS879">
        <f t="shared" si="111"/>
        <v>0</v>
      </c>
      <c r="AT879">
        <f t="shared" si="112"/>
        <v>0</v>
      </c>
      <c r="AU879">
        <f t="shared" si="113"/>
        <v>0</v>
      </c>
      <c r="AV879"/>
      <c r="AW879">
        <f t="shared" si="119"/>
        <v>0</v>
      </c>
      <c r="AX879">
        <f t="shared" si="114"/>
        <v>1</v>
      </c>
      <c r="AY879">
        <f t="shared" si="115"/>
        <v>0</v>
      </c>
      <c r="AZ879"/>
      <c r="BA879">
        <f t="shared" si="116"/>
        <v>0</v>
      </c>
      <c r="BB879">
        <f t="shared" si="117"/>
        <v>0</v>
      </c>
      <c r="BC879"/>
      <c r="BD879">
        <f t="shared" si="118"/>
        <v>0</v>
      </c>
      <c r="BE879"/>
      <c r="BF879"/>
      <c r="BG879"/>
      <c r="BH879"/>
      <c r="BI879"/>
      <c r="BJ879"/>
      <c r="BK879"/>
      <c r="BL879"/>
      <c r="BM879"/>
      <c r="BN879"/>
      <c r="BO879"/>
      <c r="BP879"/>
      <c r="BQ879"/>
      <c r="BR879"/>
      <c r="BS879"/>
      <c r="BT879"/>
      <c r="BU879"/>
      <c r="BV879"/>
      <c r="BW879"/>
      <c r="BX879"/>
      <c r="BY879"/>
      <c r="BZ879"/>
      <c r="CA879"/>
      <c r="CB879"/>
      <c r="CC879"/>
      <c r="CD879"/>
      <c r="CE879"/>
      <c r="CF879"/>
      <c r="CG879"/>
      <c r="CH879"/>
      <c r="CI879"/>
      <c r="CJ879"/>
      <c r="CK879"/>
      <c r="CL879"/>
    </row>
    <row r="880" spans="1:90" ht="15" customHeight="1">
      <c r="A880" s="93"/>
      <c r="B880" s="24"/>
      <c r="C880" s="98" t="s">
        <v>176</v>
      </c>
      <c r="D880" s="212" t="str">
        <f t="shared" si="101"/>
        <v/>
      </c>
      <c r="E880" s="213"/>
      <c r="F880" s="213"/>
      <c r="G880" s="213"/>
      <c r="H880" s="213"/>
      <c r="I880" s="213"/>
      <c r="J880" s="213"/>
      <c r="K880" s="213"/>
      <c r="L880" s="213"/>
      <c r="M880" s="213"/>
      <c r="N880" s="213"/>
      <c r="O880" s="213"/>
      <c r="P880" s="214"/>
      <c r="Q880" s="218"/>
      <c r="R880" s="219"/>
      <c r="S880" s="137"/>
      <c r="T880" s="137"/>
      <c r="U880" s="137"/>
      <c r="V880" s="137"/>
      <c r="W880" s="137"/>
      <c r="X880" s="137"/>
      <c r="Y880" s="138"/>
      <c r="Z880" s="138"/>
      <c r="AA880" s="138"/>
      <c r="AB880" s="138"/>
      <c r="AC880" s="138"/>
      <c r="AD880" s="138"/>
      <c r="AG880">
        <f t="shared" si="102"/>
        <v>36</v>
      </c>
      <c r="AH880">
        <f t="shared" si="103"/>
        <v>0</v>
      </c>
      <c r="AI880"/>
      <c r="AJ880">
        <f t="shared" si="104"/>
        <v>0</v>
      </c>
      <c r="AK880">
        <f t="shared" si="105"/>
        <v>0</v>
      </c>
      <c r="AL880"/>
      <c r="AM880">
        <f t="shared" si="106"/>
        <v>0</v>
      </c>
      <c r="AN880">
        <f t="shared" si="107"/>
        <v>0</v>
      </c>
      <c r="AO880"/>
      <c r="AP880">
        <f t="shared" si="108"/>
        <v>0</v>
      </c>
      <c r="AQ880">
        <f t="shared" si="109"/>
        <v>0</v>
      </c>
      <c r="AR880">
        <f t="shared" si="110"/>
        <v>0</v>
      </c>
      <c r="AS880">
        <f t="shared" si="111"/>
        <v>0</v>
      </c>
      <c r="AT880">
        <f t="shared" si="112"/>
        <v>0</v>
      </c>
      <c r="AU880">
        <f t="shared" si="113"/>
        <v>0</v>
      </c>
      <c r="AV880"/>
      <c r="AW880">
        <f t="shared" si="119"/>
        <v>0</v>
      </c>
      <c r="AX880">
        <f t="shared" si="114"/>
        <v>1</v>
      </c>
      <c r="AY880">
        <f t="shared" si="115"/>
        <v>0</v>
      </c>
      <c r="AZ880"/>
      <c r="BA880">
        <f t="shared" si="116"/>
        <v>0</v>
      </c>
      <c r="BB880">
        <f t="shared" si="117"/>
        <v>0</v>
      </c>
      <c r="BC880"/>
      <c r="BD880">
        <f t="shared" si="118"/>
        <v>0</v>
      </c>
      <c r="BE880"/>
      <c r="BF880"/>
      <c r="BG880"/>
      <c r="BH880"/>
      <c r="BI880"/>
      <c r="BJ880"/>
      <c r="BK880"/>
      <c r="BL880"/>
      <c r="BM880"/>
      <c r="BN880"/>
      <c r="BO880"/>
      <c r="BP880"/>
      <c r="BQ880"/>
      <c r="BR880"/>
      <c r="BS880"/>
      <c r="BT880"/>
      <c r="BU880"/>
      <c r="BV880"/>
      <c r="BW880"/>
      <c r="BX880"/>
      <c r="BY880"/>
      <c r="BZ880"/>
      <c r="CA880"/>
      <c r="CB880"/>
      <c r="CC880"/>
      <c r="CD880"/>
      <c r="CE880"/>
      <c r="CF880"/>
      <c r="CG880"/>
      <c r="CH880"/>
      <c r="CI880"/>
      <c r="CJ880"/>
      <c r="CK880"/>
      <c r="CL880"/>
    </row>
    <row r="881" spans="1:90" ht="15" customHeight="1">
      <c r="A881" s="93"/>
      <c r="B881" s="24"/>
      <c r="C881" s="98" t="s">
        <v>177</v>
      </c>
      <c r="D881" s="212" t="str">
        <f t="shared" si="101"/>
        <v/>
      </c>
      <c r="E881" s="213"/>
      <c r="F881" s="213"/>
      <c r="G881" s="213"/>
      <c r="H881" s="213"/>
      <c r="I881" s="213"/>
      <c r="J881" s="213"/>
      <c r="K881" s="213"/>
      <c r="L881" s="213"/>
      <c r="M881" s="213"/>
      <c r="N881" s="213"/>
      <c r="O881" s="213"/>
      <c r="P881" s="214"/>
      <c r="Q881" s="218"/>
      <c r="R881" s="219"/>
      <c r="S881" s="137"/>
      <c r="T881" s="137"/>
      <c r="U881" s="137"/>
      <c r="V881" s="137"/>
      <c r="W881" s="137"/>
      <c r="X881" s="137"/>
      <c r="Y881" s="138"/>
      <c r="Z881" s="138"/>
      <c r="AA881" s="138"/>
      <c r="AB881" s="138"/>
      <c r="AC881" s="138"/>
      <c r="AD881" s="138"/>
      <c r="AG881">
        <f t="shared" si="102"/>
        <v>36</v>
      </c>
      <c r="AH881">
        <f t="shared" si="103"/>
        <v>0</v>
      </c>
      <c r="AI881"/>
      <c r="AJ881">
        <f t="shared" si="104"/>
        <v>0</v>
      </c>
      <c r="AK881">
        <f t="shared" si="105"/>
        <v>0</v>
      </c>
      <c r="AL881"/>
      <c r="AM881">
        <f t="shared" si="106"/>
        <v>0</v>
      </c>
      <c r="AN881">
        <f t="shared" si="107"/>
        <v>0</v>
      </c>
      <c r="AO881"/>
      <c r="AP881">
        <f t="shared" si="108"/>
        <v>0</v>
      </c>
      <c r="AQ881">
        <f t="shared" si="109"/>
        <v>0</v>
      </c>
      <c r="AR881">
        <f t="shared" si="110"/>
        <v>0</v>
      </c>
      <c r="AS881">
        <f t="shared" si="111"/>
        <v>0</v>
      </c>
      <c r="AT881">
        <f t="shared" si="112"/>
        <v>0</v>
      </c>
      <c r="AU881">
        <f t="shared" si="113"/>
        <v>0</v>
      </c>
      <c r="AV881"/>
      <c r="AW881">
        <f t="shared" si="119"/>
        <v>0</v>
      </c>
      <c r="AX881">
        <f t="shared" si="114"/>
        <v>1</v>
      </c>
      <c r="AY881">
        <f t="shared" si="115"/>
        <v>0</v>
      </c>
      <c r="AZ881"/>
      <c r="BA881">
        <f t="shared" si="116"/>
        <v>0</v>
      </c>
      <c r="BB881">
        <f t="shared" si="117"/>
        <v>0</v>
      </c>
      <c r="BC881"/>
      <c r="BD881">
        <f t="shared" si="118"/>
        <v>0</v>
      </c>
      <c r="BE881"/>
      <c r="BF881"/>
      <c r="BG881"/>
      <c r="BH881"/>
      <c r="BI881"/>
      <c r="BJ881"/>
      <c r="BK881"/>
      <c r="BL881"/>
      <c r="BM881"/>
      <c r="BN881"/>
      <c r="BO881"/>
      <c r="BP881"/>
      <c r="BQ881"/>
      <c r="BR881"/>
      <c r="BS881"/>
      <c r="BT881"/>
      <c r="BU881"/>
      <c r="BV881"/>
      <c r="BW881"/>
      <c r="BX881"/>
      <c r="BY881"/>
      <c r="BZ881"/>
      <c r="CA881"/>
      <c r="CB881"/>
      <c r="CC881"/>
      <c r="CD881"/>
      <c r="CE881"/>
      <c r="CF881"/>
      <c r="CG881"/>
      <c r="CH881"/>
      <c r="CI881"/>
      <c r="CJ881"/>
      <c r="CK881"/>
      <c r="CL881"/>
    </row>
    <row r="882" spans="1:90" ht="15" customHeight="1">
      <c r="A882" s="93"/>
      <c r="B882" s="24"/>
      <c r="C882" s="98" t="s">
        <v>178</v>
      </c>
      <c r="D882" s="212" t="str">
        <f t="shared" si="101"/>
        <v/>
      </c>
      <c r="E882" s="213"/>
      <c r="F882" s="213"/>
      <c r="G882" s="213"/>
      <c r="H882" s="213"/>
      <c r="I882" s="213"/>
      <c r="J882" s="213"/>
      <c r="K882" s="213"/>
      <c r="L882" s="213"/>
      <c r="M882" s="213"/>
      <c r="N882" s="213"/>
      <c r="O882" s="213"/>
      <c r="P882" s="214"/>
      <c r="Q882" s="218"/>
      <c r="R882" s="219"/>
      <c r="S882" s="137"/>
      <c r="T882" s="137"/>
      <c r="U882" s="137"/>
      <c r="V882" s="137"/>
      <c r="W882" s="137"/>
      <c r="X882" s="137"/>
      <c r="Y882" s="138"/>
      <c r="Z882" s="138"/>
      <c r="AA882" s="138"/>
      <c r="AB882" s="138"/>
      <c r="AC882" s="138"/>
      <c r="AD882" s="138"/>
      <c r="AG882">
        <f t="shared" si="102"/>
        <v>36</v>
      </c>
      <c r="AH882">
        <f t="shared" si="103"/>
        <v>0</v>
      </c>
      <c r="AI882"/>
      <c r="AJ882">
        <f t="shared" si="104"/>
        <v>0</v>
      </c>
      <c r="AK882">
        <f t="shared" si="105"/>
        <v>0</v>
      </c>
      <c r="AL882"/>
      <c r="AM882">
        <f t="shared" si="106"/>
        <v>0</v>
      </c>
      <c r="AN882">
        <f t="shared" si="107"/>
        <v>0</v>
      </c>
      <c r="AO882"/>
      <c r="AP882">
        <f t="shared" si="108"/>
        <v>0</v>
      </c>
      <c r="AQ882">
        <f t="shared" si="109"/>
        <v>0</v>
      </c>
      <c r="AR882">
        <f t="shared" si="110"/>
        <v>0</v>
      </c>
      <c r="AS882">
        <f t="shared" si="111"/>
        <v>0</v>
      </c>
      <c r="AT882">
        <f t="shared" si="112"/>
        <v>0</v>
      </c>
      <c r="AU882">
        <f t="shared" si="113"/>
        <v>0</v>
      </c>
      <c r="AV882"/>
      <c r="AW882">
        <f t="shared" si="119"/>
        <v>0</v>
      </c>
      <c r="AX882">
        <f t="shared" si="114"/>
        <v>1</v>
      </c>
      <c r="AY882">
        <f t="shared" si="115"/>
        <v>0</v>
      </c>
      <c r="AZ882"/>
      <c r="BA882">
        <f t="shared" si="116"/>
        <v>0</v>
      </c>
      <c r="BB882">
        <f t="shared" si="117"/>
        <v>0</v>
      </c>
      <c r="BC882"/>
      <c r="BD882">
        <f t="shared" si="118"/>
        <v>0</v>
      </c>
      <c r="BE882"/>
      <c r="BF882"/>
      <c r="BG882"/>
      <c r="BH882"/>
      <c r="BI882"/>
      <c r="BJ882"/>
      <c r="BK882"/>
      <c r="BL882"/>
      <c r="BM882"/>
      <c r="BN882"/>
      <c r="BO882"/>
      <c r="BP882"/>
      <c r="BQ882"/>
      <c r="BR882"/>
      <c r="BS882"/>
      <c r="BT882"/>
      <c r="BU882"/>
      <c r="BV882"/>
      <c r="BW882"/>
      <c r="BX882"/>
      <c r="BY882"/>
      <c r="BZ882"/>
      <c r="CA882"/>
      <c r="CB882"/>
      <c r="CC882"/>
      <c r="CD882"/>
      <c r="CE882"/>
      <c r="CF882"/>
      <c r="CG882"/>
      <c r="CH882"/>
      <c r="CI882"/>
      <c r="CJ882"/>
      <c r="CK882"/>
      <c r="CL882"/>
    </row>
    <row r="883" spans="1:90" ht="15" customHeight="1">
      <c r="A883" s="93"/>
      <c r="B883" s="24"/>
      <c r="C883" s="98" t="s">
        <v>179</v>
      </c>
      <c r="D883" s="212" t="str">
        <f t="shared" si="101"/>
        <v/>
      </c>
      <c r="E883" s="213"/>
      <c r="F883" s="213"/>
      <c r="G883" s="213"/>
      <c r="H883" s="213"/>
      <c r="I883" s="213"/>
      <c r="J883" s="213"/>
      <c r="K883" s="213"/>
      <c r="L883" s="213"/>
      <c r="M883" s="213"/>
      <c r="N883" s="213"/>
      <c r="O883" s="213"/>
      <c r="P883" s="214"/>
      <c r="Q883" s="218"/>
      <c r="R883" s="219"/>
      <c r="S883" s="137"/>
      <c r="T883" s="137"/>
      <c r="U883" s="137"/>
      <c r="V883" s="137"/>
      <c r="W883" s="137"/>
      <c r="X883" s="137"/>
      <c r="Y883" s="138"/>
      <c r="Z883" s="138"/>
      <c r="AA883" s="138"/>
      <c r="AB883" s="138"/>
      <c r="AC883" s="138"/>
      <c r="AD883" s="138"/>
      <c r="AG883">
        <f t="shared" si="102"/>
        <v>36</v>
      </c>
      <c r="AH883">
        <f t="shared" si="103"/>
        <v>0</v>
      </c>
      <c r="AI883"/>
      <c r="AJ883">
        <f t="shared" si="104"/>
        <v>0</v>
      </c>
      <c r="AK883">
        <f t="shared" si="105"/>
        <v>0</v>
      </c>
      <c r="AL883"/>
      <c r="AM883">
        <f t="shared" si="106"/>
        <v>0</v>
      </c>
      <c r="AN883">
        <f t="shared" si="107"/>
        <v>0</v>
      </c>
      <c r="AO883"/>
      <c r="AP883">
        <f t="shared" si="108"/>
        <v>0</v>
      </c>
      <c r="AQ883">
        <f t="shared" si="109"/>
        <v>0</v>
      </c>
      <c r="AR883">
        <f t="shared" si="110"/>
        <v>0</v>
      </c>
      <c r="AS883">
        <f t="shared" si="111"/>
        <v>0</v>
      </c>
      <c r="AT883">
        <f t="shared" si="112"/>
        <v>0</v>
      </c>
      <c r="AU883">
        <f t="shared" si="113"/>
        <v>0</v>
      </c>
      <c r="AV883"/>
      <c r="AW883">
        <f t="shared" si="119"/>
        <v>0</v>
      </c>
      <c r="AX883">
        <f t="shared" si="114"/>
        <v>1</v>
      </c>
      <c r="AY883">
        <f t="shared" si="115"/>
        <v>0</v>
      </c>
      <c r="AZ883"/>
      <c r="BA883">
        <f t="shared" si="116"/>
        <v>0</v>
      </c>
      <c r="BB883">
        <f t="shared" si="117"/>
        <v>0</v>
      </c>
      <c r="BC883"/>
      <c r="BD883">
        <f t="shared" si="118"/>
        <v>0</v>
      </c>
      <c r="BE883"/>
      <c r="BF883"/>
      <c r="BG883"/>
      <c r="BH883"/>
      <c r="BI883"/>
      <c r="BJ883"/>
      <c r="BK883"/>
      <c r="BL883"/>
      <c r="BM883"/>
      <c r="BN883"/>
      <c r="BO883"/>
      <c r="BP883"/>
      <c r="BQ883"/>
      <c r="BR883"/>
      <c r="BS883"/>
      <c r="BT883"/>
      <c r="BU883"/>
      <c r="BV883"/>
      <c r="BW883"/>
      <c r="BX883"/>
      <c r="BY883"/>
      <c r="BZ883"/>
      <c r="CA883"/>
      <c r="CB883"/>
      <c r="CC883"/>
      <c r="CD883"/>
      <c r="CE883"/>
      <c r="CF883"/>
      <c r="CG883"/>
      <c r="CH883"/>
      <c r="CI883"/>
      <c r="CJ883"/>
      <c r="CK883"/>
      <c r="CL883"/>
    </row>
    <row r="884" spans="1:90" ht="15" customHeight="1">
      <c r="A884" s="93"/>
      <c r="B884" s="24"/>
      <c r="C884" s="98" t="s">
        <v>180</v>
      </c>
      <c r="D884" s="212" t="str">
        <f t="shared" si="101"/>
        <v/>
      </c>
      <c r="E884" s="213"/>
      <c r="F884" s="213"/>
      <c r="G884" s="213"/>
      <c r="H884" s="213"/>
      <c r="I884" s="213"/>
      <c r="J884" s="213"/>
      <c r="K884" s="213"/>
      <c r="L884" s="213"/>
      <c r="M884" s="213"/>
      <c r="N884" s="213"/>
      <c r="O884" s="213"/>
      <c r="P884" s="214"/>
      <c r="Q884" s="218"/>
      <c r="R884" s="219"/>
      <c r="S884" s="137"/>
      <c r="T884" s="137"/>
      <c r="U884" s="137"/>
      <c r="V884" s="137"/>
      <c r="W884" s="137"/>
      <c r="X884" s="137"/>
      <c r="Y884" s="138"/>
      <c r="Z884" s="138"/>
      <c r="AA884" s="138"/>
      <c r="AB884" s="138"/>
      <c r="AC884" s="138"/>
      <c r="AD884" s="138"/>
      <c r="AG884">
        <f t="shared" si="102"/>
        <v>36</v>
      </c>
      <c r="AH884">
        <f t="shared" si="103"/>
        <v>0</v>
      </c>
      <c r="AI884"/>
      <c r="AJ884">
        <f t="shared" si="104"/>
        <v>0</v>
      </c>
      <c r="AK884">
        <f t="shared" si="105"/>
        <v>0</v>
      </c>
      <c r="AL884"/>
      <c r="AM884">
        <f t="shared" si="106"/>
        <v>0</v>
      </c>
      <c r="AN884">
        <f t="shared" si="107"/>
        <v>0</v>
      </c>
      <c r="AO884"/>
      <c r="AP884">
        <f t="shared" si="108"/>
        <v>0</v>
      </c>
      <c r="AQ884">
        <f t="shared" si="109"/>
        <v>0</v>
      </c>
      <c r="AR884">
        <f t="shared" si="110"/>
        <v>0</v>
      </c>
      <c r="AS884">
        <f t="shared" si="111"/>
        <v>0</v>
      </c>
      <c r="AT884">
        <f t="shared" si="112"/>
        <v>0</v>
      </c>
      <c r="AU884">
        <f t="shared" si="113"/>
        <v>0</v>
      </c>
      <c r="AV884"/>
      <c r="AW884">
        <f t="shared" si="119"/>
        <v>0</v>
      </c>
      <c r="AX884">
        <f t="shared" si="114"/>
        <v>1</v>
      </c>
      <c r="AY884">
        <f t="shared" si="115"/>
        <v>0</v>
      </c>
      <c r="AZ884"/>
      <c r="BA884">
        <f t="shared" si="116"/>
        <v>0</v>
      </c>
      <c r="BB884">
        <f t="shared" si="117"/>
        <v>0</v>
      </c>
      <c r="BC884"/>
      <c r="BD884">
        <f t="shared" si="118"/>
        <v>0</v>
      </c>
      <c r="BE884"/>
      <c r="BF884"/>
      <c r="BG884"/>
      <c r="BH884"/>
      <c r="BI884"/>
      <c r="BJ884"/>
      <c r="BK884"/>
      <c r="BL884"/>
      <c r="BM884"/>
      <c r="BN884"/>
      <c r="BO884"/>
      <c r="BP884"/>
      <c r="BQ884"/>
      <c r="BR884"/>
      <c r="BS884"/>
      <c r="BT884"/>
      <c r="BU884"/>
      <c r="BV884"/>
      <c r="BW884"/>
      <c r="BX884"/>
      <c r="BY884"/>
      <c r="BZ884"/>
      <c r="CA884"/>
      <c r="CB884"/>
      <c r="CC884"/>
      <c r="CD884"/>
      <c r="CE884"/>
      <c r="CF884"/>
      <c r="CG884"/>
      <c r="CH884"/>
      <c r="CI884"/>
      <c r="CJ884"/>
      <c r="CK884"/>
      <c r="CL884"/>
    </row>
    <row r="885" spans="1:90" ht="15" customHeight="1">
      <c r="A885" s="93"/>
      <c r="B885" s="24"/>
      <c r="C885" s="98" t="s">
        <v>181</v>
      </c>
      <c r="D885" s="212" t="str">
        <f t="shared" si="101"/>
        <v/>
      </c>
      <c r="E885" s="213"/>
      <c r="F885" s="213"/>
      <c r="G885" s="213"/>
      <c r="H885" s="213"/>
      <c r="I885" s="213"/>
      <c r="J885" s="213"/>
      <c r="K885" s="213"/>
      <c r="L885" s="213"/>
      <c r="M885" s="213"/>
      <c r="N885" s="213"/>
      <c r="O885" s="213"/>
      <c r="P885" s="214"/>
      <c r="Q885" s="218"/>
      <c r="R885" s="219"/>
      <c r="S885" s="137"/>
      <c r="T885" s="137"/>
      <c r="U885" s="137"/>
      <c r="V885" s="137"/>
      <c r="W885" s="137"/>
      <c r="X885" s="137"/>
      <c r="Y885" s="138"/>
      <c r="Z885" s="138"/>
      <c r="AA885" s="138"/>
      <c r="AB885" s="138"/>
      <c r="AC885" s="138"/>
      <c r="AD885" s="138"/>
      <c r="AG885">
        <f t="shared" si="102"/>
        <v>36</v>
      </c>
      <c r="AH885">
        <f t="shared" si="103"/>
        <v>0</v>
      </c>
      <c r="AI885"/>
      <c r="AJ885">
        <f t="shared" si="104"/>
        <v>0</v>
      </c>
      <c r="AK885">
        <f t="shared" si="105"/>
        <v>0</v>
      </c>
      <c r="AL885"/>
      <c r="AM885">
        <f t="shared" si="106"/>
        <v>0</v>
      </c>
      <c r="AN885">
        <f t="shared" si="107"/>
        <v>0</v>
      </c>
      <c r="AO885"/>
      <c r="AP885">
        <f t="shared" si="108"/>
        <v>0</v>
      </c>
      <c r="AQ885">
        <f t="shared" si="109"/>
        <v>0</v>
      </c>
      <c r="AR885">
        <f t="shared" si="110"/>
        <v>0</v>
      </c>
      <c r="AS885">
        <f t="shared" si="111"/>
        <v>0</v>
      </c>
      <c r="AT885">
        <f t="shared" si="112"/>
        <v>0</v>
      </c>
      <c r="AU885">
        <f t="shared" si="113"/>
        <v>0</v>
      </c>
      <c r="AV885"/>
      <c r="AW885">
        <f t="shared" si="119"/>
        <v>0</v>
      </c>
      <c r="AX885">
        <f t="shared" si="114"/>
        <v>1</v>
      </c>
      <c r="AY885">
        <f t="shared" si="115"/>
        <v>0</v>
      </c>
      <c r="AZ885"/>
      <c r="BA885">
        <f t="shared" si="116"/>
        <v>0</v>
      </c>
      <c r="BB885">
        <f t="shared" si="117"/>
        <v>0</v>
      </c>
      <c r="BC885"/>
      <c r="BD885">
        <f t="shared" si="118"/>
        <v>0</v>
      </c>
      <c r="BE885"/>
      <c r="BF885"/>
      <c r="BG885"/>
      <c r="BH885"/>
      <c r="BI885"/>
      <c r="BJ885"/>
      <c r="BK885"/>
      <c r="BL885"/>
      <c r="BM885"/>
      <c r="BN885"/>
      <c r="BO885"/>
      <c r="BP885"/>
      <c r="BQ885"/>
      <c r="BR885"/>
      <c r="BS885"/>
      <c r="BT885"/>
      <c r="BU885"/>
      <c r="BV885"/>
      <c r="BW885"/>
      <c r="BX885"/>
      <c r="BY885"/>
      <c r="BZ885"/>
      <c r="CA885"/>
      <c r="CB885"/>
      <c r="CC885"/>
      <c r="CD885"/>
      <c r="CE885"/>
      <c r="CF885"/>
      <c r="CG885"/>
      <c r="CH885"/>
      <c r="CI885"/>
      <c r="CJ885"/>
      <c r="CK885"/>
      <c r="CL885"/>
    </row>
    <row r="886" spans="1:90" ht="15" customHeight="1">
      <c r="A886" s="93"/>
      <c r="B886" s="24"/>
      <c r="C886" s="98" t="s">
        <v>182</v>
      </c>
      <c r="D886" s="212" t="str">
        <f t="shared" si="101"/>
        <v/>
      </c>
      <c r="E886" s="213"/>
      <c r="F886" s="213"/>
      <c r="G886" s="213"/>
      <c r="H886" s="213"/>
      <c r="I886" s="213"/>
      <c r="J886" s="213"/>
      <c r="K886" s="213"/>
      <c r="L886" s="213"/>
      <c r="M886" s="213"/>
      <c r="N886" s="213"/>
      <c r="O886" s="213"/>
      <c r="P886" s="214"/>
      <c r="Q886" s="218"/>
      <c r="R886" s="219"/>
      <c r="S886" s="137"/>
      <c r="T886" s="137"/>
      <c r="U886" s="137"/>
      <c r="V886" s="137"/>
      <c r="W886" s="137"/>
      <c r="X886" s="137"/>
      <c r="Y886" s="138"/>
      <c r="Z886" s="138"/>
      <c r="AA886" s="138"/>
      <c r="AB886" s="138"/>
      <c r="AC886" s="138"/>
      <c r="AD886" s="138"/>
      <c r="AG886">
        <f t="shared" si="102"/>
        <v>36</v>
      </c>
      <c r="AH886">
        <f t="shared" si="103"/>
        <v>0</v>
      </c>
      <c r="AI886"/>
      <c r="AJ886">
        <f t="shared" si="104"/>
        <v>0</v>
      </c>
      <c r="AK886">
        <f t="shared" si="105"/>
        <v>0</v>
      </c>
      <c r="AL886"/>
      <c r="AM886">
        <f t="shared" si="106"/>
        <v>0</v>
      </c>
      <c r="AN886">
        <f t="shared" si="107"/>
        <v>0</v>
      </c>
      <c r="AO886"/>
      <c r="AP886">
        <f t="shared" si="108"/>
        <v>0</v>
      </c>
      <c r="AQ886">
        <f t="shared" si="109"/>
        <v>0</v>
      </c>
      <c r="AR886">
        <f t="shared" si="110"/>
        <v>0</v>
      </c>
      <c r="AS886">
        <f t="shared" si="111"/>
        <v>0</v>
      </c>
      <c r="AT886">
        <f t="shared" si="112"/>
        <v>0</v>
      </c>
      <c r="AU886">
        <f t="shared" si="113"/>
        <v>0</v>
      </c>
      <c r="AV886"/>
      <c r="AW886">
        <f t="shared" si="119"/>
        <v>0</v>
      </c>
      <c r="AX886">
        <f t="shared" si="114"/>
        <v>1</v>
      </c>
      <c r="AY886">
        <f t="shared" si="115"/>
        <v>0</v>
      </c>
      <c r="AZ886"/>
      <c r="BA886">
        <f t="shared" si="116"/>
        <v>0</v>
      </c>
      <c r="BB886">
        <f t="shared" si="117"/>
        <v>0</v>
      </c>
      <c r="BC886"/>
      <c r="BD886">
        <f t="shared" si="118"/>
        <v>0</v>
      </c>
      <c r="BE886"/>
      <c r="BF886"/>
      <c r="BG886"/>
      <c r="BH886"/>
      <c r="BI886"/>
      <c r="BJ886"/>
      <c r="BK886"/>
      <c r="BL886"/>
      <c r="BM886"/>
      <c r="BN886"/>
      <c r="BO886"/>
      <c r="BP886"/>
      <c r="BQ886"/>
      <c r="BR886"/>
      <c r="BS886"/>
      <c r="BT886"/>
      <c r="BU886"/>
      <c r="BV886"/>
      <c r="BW886"/>
      <c r="BX886"/>
      <c r="BY886"/>
      <c r="BZ886"/>
      <c r="CA886"/>
      <c r="CB886"/>
      <c r="CC886"/>
      <c r="CD886"/>
      <c r="CE886"/>
      <c r="CF886"/>
      <c r="CG886"/>
      <c r="CH886"/>
      <c r="CI886"/>
      <c r="CJ886"/>
      <c r="CK886"/>
      <c r="CL886"/>
    </row>
    <row r="887" spans="1:90" ht="15" customHeight="1">
      <c r="A887" s="93"/>
      <c r="B887" s="24"/>
      <c r="C887" s="98" t="s">
        <v>183</v>
      </c>
      <c r="D887" s="212" t="str">
        <f t="shared" si="101"/>
        <v/>
      </c>
      <c r="E887" s="213"/>
      <c r="F887" s="213"/>
      <c r="G887" s="213"/>
      <c r="H887" s="213"/>
      <c r="I887" s="213"/>
      <c r="J887" s="213"/>
      <c r="K887" s="213"/>
      <c r="L887" s="213"/>
      <c r="M887" s="213"/>
      <c r="N887" s="213"/>
      <c r="O887" s="213"/>
      <c r="P887" s="214"/>
      <c r="Q887" s="218"/>
      <c r="R887" s="219"/>
      <c r="S887" s="137"/>
      <c r="T887" s="137"/>
      <c r="U887" s="137"/>
      <c r="V887" s="137"/>
      <c r="W887" s="137"/>
      <c r="X887" s="137"/>
      <c r="Y887" s="138"/>
      <c r="Z887" s="138"/>
      <c r="AA887" s="138"/>
      <c r="AB887" s="138"/>
      <c r="AC887" s="138"/>
      <c r="AD887" s="138"/>
      <c r="AG887">
        <f t="shared" si="102"/>
        <v>36</v>
      </c>
      <c r="AH887">
        <f t="shared" si="103"/>
        <v>0</v>
      </c>
      <c r="AI887"/>
      <c r="AJ887">
        <f t="shared" si="104"/>
        <v>0</v>
      </c>
      <c r="AK887">
        <f t="shared" si="105"/>
        <v>0</v>
      </c>
      <c r="AL887"/>
      <c r="AM887">
        <f t="shared" si="106"/>
        <v>0</v>
      </c>
      <c r="AN887">
        <f t="shared" si="107"/>
        <v>0</v>
      </c>
      <c r="AO887"/>
      <c r="AP887">
        <f t="shared" si="108"/>
        <v>0</v>
      </c>
      <c r="AQ887">
        <f t="shared" si="109"/>
        <v>0</v>
      </c>
      <c r="AR887">
        <f t="shared" si="110"/>
        <v>0</v>
      </c>
      <c r="AS887">
        <f t="shared" si="111"/>
        <v>0</v>
      </c>
      <c r="AT887">
        <f t="shared" si="112"/>
        <v>0</v>
      </c>
      <c r="AU887">
        <f t="shared" si="113"/>
        <v>0</v>
      </c>
      <c r="AV887"/>
      <c r="AW887">
        <f t="shared" si="119"/>
        <v>0</v>
      </c>
      <c r="AX887">
        <f t="shared" si="114"/>
        <v>1</v>
      </c>
      <c r="AY887">
        <f t="shared" si="115"/>
        <v>0</v>
      </c>
      <c r="AZ887"/>
      <c r="BA887">
        <f t="shared" si="116"/>
        <v>0</v>
      </c>
      <c r="BB887">
        <f t="shared" si="117"/>
        <v>0</v>
      </c>
      <c r="BC887"/>
      <c r="BD887">
        <f t="shared" si="118"/>
        <v>0</v>
      </c>
      <c r="BE887"/>
      <c r="BF887"/>
      <c r="BG887"/>
      <c r="BH887"/>
      <c r="BI887"/>
      <c r="BJ887"/>
      <c r="BK887"/>
      <c r="BL887"/>
      <c r="BM887"/>
      <c r="BN887"/>
      <c r="BO887"/>
      <c r="BP887"/>
      <c r="BQ887"/>
      <c r="BR887"/>
      <c r="BS887"/>
      <c r="BT887"/>
      <c r="BU887"/>
      <c r="BV887"/>
      <c r="BW887"/>
      <c r="BX887"/>
      <c r="BY887"/>
      <c r="BZ887"/>
      <c r="CA887"/>
      <c r="CB887"/>
      <c r="CC887"/>
      <c r="CD887"/>
      <c r="CE887"/>
      <c r="CF887"/>
      <c r="CG887"/>
      <c r="CH887"/>
      <c r="CI887"/>
      <c r="CJ887"/>
      <c r="CK887"/>
      <c r="CL887"/>
    </row>
    <row r="888" spans="1:90" ht="15" customHeight="1">
      <c r="A888" s="93"/>
      <c r="B888" s="24"/>
      <c r="C888" s="98" t="s">
        <v>184</v>
      </c>
      <c r="D888" s="212" t="str">
        <f t="shared" si="101"/>
        <v/>
      </c>
      <c r="E888" s="213"/>
      <c r="F888" s="213"/>
      <c r="G888" s="213"/>
      <c r="H888" s="213"/>
      <c r="I888" s="213"/>
      <c r="J888" s="213"/>
      <c r="K888" s="213"/>
      <c r="L888" s="213"/>
      <c r="M888" s="213"/>
      <c r="N888" s="213"/>
      <c r="O888" s="213"/>
      <c r="P888" s="214"/>
      <c r="Q888" s="218"/>
      <c r="R888" s="219"/>
      <c r="S888" s="137"/>
      <c r="T888" s="137"/>
      <c r="U888" s="137"/>
      <c r="V888" s="137"/>
      <c r="W888" s="137"/>
      <c r="X888" s="137"/>
      <c r="Y888" s="138"/>
      <c r="Z888" s="138"/>
      <c r="AA888" s="138"/>
      <c r="AB888" s="138"/>
      <c r="AC888" s="138"/>
      <c r="AD888" s="138"/>
      <c r="AG888">
        <f t="shared" si="102"/>
        <v>36</v>
      </c>
      <c r="AH888">
        <f t="shared" si="103"/>
        <v>0</v>
      </c>
      <c r="AI888"/>
      <c r="AJ888">
        <f t="shared" si="104"/>
        <v>0</v>
      </c>
      <c r="AK888">
        <f t="shared" si="105"/>
        <v>0</v>
      </c>
      <c r="AL888"/>
      <c r="AM888">
        <f t="shared" si="106"/>
        <v>0</v>
      </c>
      <c r="AN888">
        <f t="shared" si="107"/>
        <v>0</v>
      </c>
      <c r="AO888"/>
      <c r="AP888">
        <f t="shared" si="108"/>
        <v>0</v>
      </c>
      <c r="AQ888">
        <f t="shared" si="109"/>
        <v>0</v>
      </c>
      <c r="AR888">
        <f t="shared" si="110"/>
        <v>0</v>
      </c>
      <c r="AS888">
        <f t="shared" si="111"/>
        <v>0</v>
      </c>
      <c r="AT888">
        <f t="shared" si="112"/>
        <v>0</v>
      </c>
      <c r="AU888">
        <f t="shared" si="113"/>
        <v>0</v>
      </c>
      <c r="AV888"/>
      <c r="AW888">
        <f t="shared" si="119"/>
        <v>0</v>
      </c>
      <c r="AX888">
        <f t="shared" si="114"/>
        <v>1</v>
      </c>
      <c r="AY888">
        <f t="shared" si="115"/>
        <v>0</v>
      </c>
      <c r="AZ888"/>
      <c r="BA888">
        <f t="shared" si="116"/>
        <v>0</v>
      </c>
      <c r="BB888">
        <f t="shared" si="117"/>
        <v>0</v>
      </c>
      <c r="BC888"/>
      <c r="BD888">
        <f t="shared" si="118"/>
        <v>0</v>
      </c>
      <c r="BE888"/>
      <c r="BF888"/>
      <c r="BG888"/>
      <c r="BH888"/>
      <c r="BI888"/>
      <c r="BJ888"/>
      <c r="BK888"/>
      <c r="BL888"/>
      <c r="BM888"/>
      <c r="BN888"/>
      <c r="BO888"/>
      <c r="BP888"/>
      <c r="BQ888"/>
      <c r="BR888"/>
      <c r="BS888"/>
      <c r="BT888"/>
      <c r="BU888"/>
      <c r="BV888"/>
      <c r="BW888"/>
      <c r="BX888"/>
      <c r="BY888"/>
      <c r="BZ888"/>
      <c r="CA888"/>
      <c r="CB888"/>
      <c r="CC888"/>
      <c r="CD888"/>
      <c r="CE888"/>
      <c r="CF888"/>
      <c r="CG888"/>
      <c r="CH888"/>
      <c r="CI888"/>
      <c r="CJ888"/>
      <c r="CK888"/>
      <c r="CL888"/>
    </row>
    <row r="889" spans="1:90" ht="15" customHeight="1">
      <c r="A889" s="93"/>
      <c r="B889" s="24"/>
      <c r="C889" s="98" t="s">
        <v>185</v>
      </c>
      <c r="D889" s="212" t="str">
        <f t="shared" si="101"/>
        <v/>
      </c>
      <c r="E889" s="213"/>
      <c r="F889" s="213"/>
      <c r="G889" s="213"/>
      <c r="H889" s="213"/>
      <c r="I889" s="213"/>
      <c r="J889" s="213"/>
      <c r="K889" s="213"/>
      <c r="L889" s="213"/>
      <c r="M889" s="213"/>
      <c r="N889" s="213"/>
      <c r="O889" s="213"/>
      <c r="P889" s="214"/>
      <c r="Q889" s="218"/>
      <c r="R889" s="219"/>
      <c r="S889" s="137"/>
      <c r="T889" s="137"/>
      <c r="U889" s="137"/>
      <c r="V889" s="137"/>
      <c r="W889" s="137"/>
      <c r="X889" s="137"/>
      <c r="Y889" s="138"/>
      <c r="Z889" s="138"/>
      <c r="AA889" s="138"/>
      <c r="AB889" s="138"/>
      <c r="AC889" s="138"/>
      <c r="AD889" s="138"/>
      <c r="AG889">
        <f t="shared" si="102"/>
        <v>36</v>
      </c>
      <c r="AH889">
        <f t="shared" si="103"/>
        <v>0</v>
      </c>
      <c r="AI889"/>
      <c r="AJ889">
        <f t="shared" si="104"/>
        <v>0</v>
      </c>
      <c r="AK889">
        <f t="shared" si="105"/>
        <v>0</v>
      </c>
      <c r="AL889"/>
      <c r="AM889">
        <f t="shared" si="106"/>
        <v>0</v>
      </c>
      <c r="AN889">
        <f t="shared" si="107"/>
        <v>0</v>
      </c>
      <c r="AO889"/>
      <c r="AP889">
        <f t="shared" si="108"/>
        <v>0</v>
      </c>
      <c r="AQ889">
        <f t="shared" si="109"/>
        <v>0</v>
      </c>
      <c r="AR889">
        <f t="shared" si="110"/>
        <v>0</v>
      </c>
      <c r="AS889">
        <f t="shared" si="111"/>
        <v>0</v>
      </c>
      <c r="AT889">
        <f t="shared" si="112"/>
        <v>0</v>
      </c>
      <c r="AU889">
        <f t="shared" si="113"/>
        <v>0</v>
      </c>
      <c r="AV889"/>
      <c r="AW889">
        <f t="shared" si="119"/>
        <v>0</v>
      </c>
      <c r="AX889">
        <f t="shared" si="114"/>
        <v>1</v>
      </c>
      <c r="AY889">
        <f t="shared" si="115"/>
        <v>0</v>
      </c>
      <c r="AZ889"/>
      <c r="BA889">
        <f t="shared" si="116"/>
        <v>0</v>
      </c>
      <c r="BB889">
        <f t="shared" si="117"/>
        <v>0</v>
      </c>
      <c r="BC889"/>
      <c r="BD889">
        <f t="shared" si="118"/>
        <v>0</v>
      </c>
      <c r="BE889"/>
      <c r="BF889"/>
      <c r="BG889"/>
      <c r="BH889"/>
      <c r="BI889"/>
      <c r="BJ889"/>
      <c r="BK889"/>
      <c r="BL889"/>
      <c r="BM889"/>
      <c r="BN889"/>
      <c r="BO889"/>
      <c r="BP889"/>
      <c r="BQ889"/>
      <c r="BR889"/>
      <c r="BS889"/>
      <c r="BT889"/>
      <c r="BU889"/>
      <c r="BV889"/>
      <c r="BW889"/>
      <c r="BX889"/>
      <c r="BY889"/>
      <c r="BZ889"/>
      <c r="CA889"/>
      <c r="CB889"/>
      <c r="CC889"/>
      <c r="CD889"/>
      <c r="CE889"/>
      <c r="CF889"/>
      <c r="CG889"/>
      <c r="CH889"/>
      <c r="CI889"/>
      <c r="CJ889"/>
      <c r="CK889"/>
      <c r="CL889"/>
    </row>
    <row r="890" spans="1:90" ht="15" customHeight="1">
      <c r="A890" s="93"/>
      <c r="B890" s="24"/>
      <c r="C890" s="98" t="s">
        <v>186</v>
      </c>
      <c r="D890" s="212" t="str">
        <f t="shared" si="101"/>
        <v/>
      </c>
      <c r="E890" s="213"/>
      <c r="F890" s="213"/>
      <c r="G890" s="213"/>
      <c r="H890" s="213"/>
      <c r="I890" s="213"/>
      <c r="J890" s="213"/>
      <c r="K890" s="213"/>
      <c r="L890" s="213"/>
      <c r="M890" s="213"/>
      <c r="N890" s="213"/>
      <c r="O890" s="213"/>
      <c r="P890" s="214"/>
      <c r="Q890" s="218"/>
      <c r="R890" s="219"/>
      <c r="S890" s="137"/>
      <c r="T890" s="137"/>
      <c r="U890" s="137"/>
      <c r="V890" s="137"/>
      <c r="W890" s="137"/>
      <c r="X890" s="137"/>
      <c r="Y890" s="138"/>
      <c r="Z890" s="138"/>
      <c r="AA890" s="138"/>
      <c r="AB890" s="138"/>
      <c r="AC890" s="138"/>
      <c r="AD890" s="138"/>
      <c r="AG890">
        <f t="shared" si="102"/>
        <v>36</v>
      </c>
      <c r="AH890">
        <f t="shared" si="103"/>
        <v>0</v>
      </c>
      <c r="AI890"/>
      <c r="AJ890">
        <f t="shared" si="104"/>
        <v>0</v>
      </c>
      <c r="AK890">
        <f t="shared" si="105"/>
        <v>0</v>
      </c>
      <c r="AL890"/>
      <c r="AM890">
        <f t="shared" si="106"/>
        <v>0</v>
      </c>
      <c r="AN890">
        <f t="shared" si="107"/>
        <v>0</v>
      </c>
      <c r="AO890"/>
      <c r="AP890">
        <f t="shared" si="108"/>
        <v>0</v>
      </c>
      <c r="AQ890">
        <f t="shared" si="109"/>
        <v>0</v>
      </c>
      <c r="AR890">
        <f t="shared" si="110"/>
        <v>0</v>
      </c>
      <c r="AS890">
        <f t="shared" si="111"/>
        <v>0</v>
      </c>
      <c r="AT890">
        <f t="shared" si="112"/>
        <v>0</v>
      </c>
      <c r="AU890">
        <f t="shared" si="113"/>
        <v>0</v>
      </c>
      <c r="AV890"/>
      <c r="AW890">
        <f t="shared" si="119"/>
        <v>0</v>
      </c>
      <c r="AX890">
        <f t="shared" si="114"/>
        <v>1</v>
      </c>
      <c r="AY890">
        <f t="shared" si="115"/>
        <v>0</v>
      </c>
      <c r="AZ890"/>
      <c r="BA890">
        <f t="shared" si="116"/>
        <v>0</v>
      </c>
      <c r="BB890">
        <f t="shared" si="117"/>
        <v>0</v>
      </c>
      <c r="BC890"/>
      <c r="BD890">
        <f t="shared" si="118"/>
        <v>0</v>
      </c>
      <c r="BE890"/>
      <c r="BF890"/>
      <c r="BG890"/>
      <c r="BH890"/>
      <c r="BI890"/>
      <c r="BJ890"/>
      <c r="BK890"/>
      <c r="BL890"/>
      <c r="BM890"/>
      <c r="BN890"/>
      <c r="BO890"/>
      <c r="BP890"/>
      <c r="BQ890"/>
      <c r="BR890"/>
      <c r="BS890"/>
      <c r="BT890"/>
      <c r="BU890"/>
      <c r="BV890"/>
      <c r="BW890"/>
      <c r="BX890"/>
      <c r="BY890"/>
      <c r="BZ890"/>
      <c r="CA890"/>
      <c r="CB890"/>
      <c r="CC890"/>
      <c r="CD890"/>
      <c r="CE890"/>
      <c r="CF890"/>
      <c r="CG890"/>
      <c r="CH890"/>
      <c r="CI890"/>
      <c r="CJ890"/>
      <c r="CK890"/>
      <c r="CL890"/>
    </row>
    <row r="891" spans="1:90" ht="15" customHeight="1">
      <c r="A891" s="93"/>
      <c r="B891" s="24"/>
      <c r="C891" s="98" t="s">
        <v>187</v>
      </c>
      <c r="D891" s="212" t="str">
        <f t="shared" si="101"/>
        <v/>
      </c>
      <c r="E891" s="213"/>
      <c r="F891" s="213"/>
      <c r="G891" s="213"/>
      <c r="H891" s="213"/>
      <c r="I891" s="213"/>
      <c r="J891" s="213"/>
      <c r="K891" s="213"/>
      <c r="L891" s="213"/>
      <c r="M891" s="213"/>
      <c r="N891" s="213"/>
      <c r="O891" s="213"/>
      <c r="P891" s="214"/>
      <c r="Q891" s="218"/>
      <c r="R891" s="219"/>
      <c r="S891" s="137"/>
      <c r="T891" s="137"/>
      <c r="U891" s="137"/>
      <c r="V891" s="137"/>
      <c r="W891" s="137"/>
      <c r="X891" s="137"/>
      <c r="Y891" s="138"/>
      <c r="Z891" s="138"/>
      <c r="AA891" s="138"/>
      <c r="AB891" s="138"/>
      <c r="AC891" s="138"/>
      <c r="AD891" s="138"/>
      <c r="AG891">
        <f t="shared" si="102"/>
        <v>36</v>
      </c>
      <c r="AH891">
        <f t="shared" si="103"/>
        <v>0</v>
      </c>
      <c r="AI891"/>
      <c r="AJ891">
        <f t="shared" si="104"/>
        <v>0</v>
      </c>
      <c r="AK891">
        <f t="shared" si="105"/>
        <v>0</v>
      </c>
      <c r="AL891"/>
      <c r="AM891">
        <f t="shared" si="106"/>
        <v>0</v>
      </c>
      <c r="AN891">
        <f t="shared" si="107"/>
        <v>0</v>
      </c>
      <c r="AO891"/>
      <c r="AP891">
        <f t="shared" si="108"/>
        <v>0</v>
      </c>
      <c r="AQ891">
        <f t="shared" si="109"/>
        <v>0</v>
      </c>
      <c r="AR891">
        <f t="shared" si="110"/>
        <v>0</v>
      </c>
      <c r="AS891">
        <f t="shared" si="111"/>
        <v>0</v>
      </c>
      <c r="AT891">
        <f t="shared" si="112"/>
        <v>0</v>
      </c>
      <c r="AU891">
        <f t="shared" si="113"/>
        <v>0</v>
      </c>
      <c r="AV891"/>
      <c r="AW891">
        <f t="shared" si="119"/>
        <v>0</v>
      </c>
      <c r="AX891">
        <f t="shared" si="114"/>
        <v>1</v>
      </c>
      <c r="AY891">
        <f t="shared" si="115"/>
        <v>0</v>
      </c>
      <c r="AZ891"/>
      <c r="BA891">
        <f t="shared" si="116"/>
        <v>0</v>
      </c>
      <c r="BB891">
        <f t="shared" si="117"/>
        <v>0</v>
      </c>
      <c r="BC891"/>
      <c r="BD891">
        <f t="shared" si="118"/>
        <v>0</v>
      </c>
      <c r="BE891"/>
      <c r="BF891"/>
      <c r="BG891"/>
      <c r="BH891"/>
      <c r="BI891"/>
      <c r="BJ891"/>
      <c r="BK891"/>
      <c r="BL891"/>
      <c r="BM891"/>
      <c r="BN891"/>
      <c r="BO891"/>
      <c r="BP891"/>
      <c r="BQ891"/>
      <c r="BR891"/>
      <c r="BS891"/>
      <c r="BT891"/>
      <c r="BU891"/>
      <c r="BV891"/>
      <c r="BW891"/>
      <c r="BX891"/>
      <c r="BY891"/>
      <c r="BZ891"/>
      <c r="CA891"/>
      <c r="CB891"/>
      <c r="CC891"/>
      <c r="CD891"/>
      <c r="CE891"/>
      <c r="CF891"/>
      <c r="CG891"/>
      <c r="CH891"/>
      <c r="CI891"/>
      <c r="CJ891"/>
      <c r="CK891"/>
      <c r="CL891"/>
    </row>
    <row r="892" spans="1:90" ht="15" customHeight="1">
      <c r="A892" s="93"/>
      <c r="B892" s="24"/>
      <c r="C892" s="98" t="s">
        <v>188</v>
      </c>
      <c r="D892" s="212" t="str">
        <f t="shared" si="101"/>
        <v/>
      </c>
      <c r="E892" s="213"/>
      <c r="F892" s="213"/>
      <c r="G892" s="213"/>
      <c r="H892" s="213"/>
      <c r="I892" s="213"/>
      <c r="J892" s="213"/>
      <c r="K892" s="213"/>
      <c r="L892" s="213"/>
      <c r="M892" s="213"/>
      <c r="N892" s="213"/>
      <c r="O892" s="213"/>
      <c r="P892" s="214"/>
      <c r="Q892" s="218"/>
      <c r="R892" s="219"/>
      <c r="S892" s="137"/>
      <c r="T892" s="137"/>
      <c r="U892" s="137"/>
      <c r="V892" s="137"/>
      <c r="W892" s="137"/>
      <c r="X892" s="137"/>
      <c r="Y892" s="138"/>
      <c r="Z892" s="138"/>
      <c r="AA892" s="138"/>
      <c r="AB892" s="138"/>
      <c r="AC892" s="138"/>
      <c r="AD892" s="138"/>
      <c r="AG892">
        <f t="shared" si="102"/>
        <v>36</v>
      </c>
      <c r="AH892">
        <f t="shared" si="103"/>
        <v>0</v>
      </c>
      <c r="AI892"/>
      <c r="AJ892">
        <f t="shared" si="104"/>
        <v>0</v>
      </c>
      <c r="AK892">
        <f t="shared" si="105"/>
        <v>0</v>
      </c>
      <c r="AL892"/>
      <c r="AM892">
        <f t="shared" si="106"/>
        <v>0</v>
      </c>
      <c r="AN892">
        <f t="shared" si="107"/>
        <v>0</v>
      </c>
      <c r="AO892"/>
      <c r="AP892">
        <f t="shared" si="108"/>
        <v>0</v>
      </c>
      <c r="AQ892">
        <f t="shared" si="109"/>
        <v>0</v>
      </c>
      <c r="AR892">
        <f t="shared" si="110"/>
        <v>0</v>
      </c>
      <c r="AS892">
        <f t="shared" si="111"/>
        <v>0</v>
      </c>
      <c r="AT892">
        <f t="shared" si="112"/>
        <v>0</v>
      </c>
      <c r="AU892">
        <f t="shared" si="113"/>
        <v>0</v>
      </c>
      <c r="AV892"/>
      <c r="AW892">
        <f t="shared" si="119"/>
        <v>0</v>
      </c>
      <c r="AX892">
        <f t="shared" si="114"/>
        <v>1</v>
      </c>
      <c r="AY892">
        <f t="shared" si="115"/>
        <v>0</v>
      </c>
      <c r="AZ892"/>
      <c r="BA892">
        <f t="shared" si="116"/>
        <v>0</v>
      </c>
      <c r="BB892">
        <f t="shared" si="117"/>
        <v>0</v>
      </c>
      <c r="BC892"/>
      <c r="BD892">
        <f t="shared" si="118"/>
        <v>0</v>
      </c>
      <c r="BE892"/>
      <c r="BF892"/>
      <c r="BG892"/>
      <c r="BH892"/>
      <c r="BI892"/>
      <c r="BJ892"/>
      <c r="BK892"/>
      <c r="BL892"/>
      <c r="BM892"/>
      <c r="BN892"/>
      <c r="BO892"/>
      <c r="BP892"/>
      <c r="BQ892"/>
      <c r="BR892"/>
      <c r="BS892"/>
      <c r="BT892"/>
      <c r="BU892"/>
      <c r="BV892"/>
      <c r="BW892"/>
      <c r="BX892"/>
      <c r="BY892"/>
      <c r="BZ892"/>
      <c r="CA892"/>
      <c r="CB892"/>
      <c r="CC892"/>
      <c r="CD892"/>
      <c r="CE892"/>
      <c r="CF892"/>
      <c r="CG892"/>
      <c r="CH892"/>
      <c r="CI892"/>
      <c r="CJ892"/>
      <c r="CK892"/>
      <c r="CL892"/>
    </row>
    <row r="893" spans="1:90" ht="15" customHeight="1">
      <c r="A893" s="93"/>
      <c r="B893" s="24"/>
      <c r="C893" s="98" t="s">
        <v>189</v>
      </c>
      <c r="D893" s="212" t="str">
        <f t="shared" si="101"/>
        <v/>
      </c>
      <c r="E893" s="213"/>
      <c r="F893" s="213"/>
      <c r="G893" s="213"/>
      <c r="H893" s="213"/>
      <c r="I893" s="213"/>
      <c r="J893" s="213"/>
      <c r="K893" s="213"/>
      <c r="L893" s="213"/>
      <c r="M893" s="213"/>
      <c r="N893" s="213"/>
      <c r="O893" s="213"/>
      <c r="P893" s="214"/>
      <c r="Q893" s="218"/>
      <c r="R893" s="219"/>
      <c r="S893" s="137"/>
      <c r="T893" s="137"/>
      <c r="U893" s="137"/>
      <c r="V893" s="137"/>
      <c r="W893" s="137"/>
      <c r="X893" s="137"/>
      <c r="Y893" s="138"/>
      <c r="Z893" s="138"/>
      <c r="AA893" s="138"/>
      <c r="AB893" s="138"/>
      <c r="AC893" s="138"/>
      <c r="AD893" s="138"/>
      <c r="AG893">
        <f t="shared" si="102"/>
        <v>36</v>
      </c>
      <c r="AH893">
        <f t="shared" si="103"/>
        <v>0</v>
      </c>
      <c r="AI893"/>
      <c r="AJ893">
        <f t="shared" si="104"/>
        <v>0</v>
      </c>
      <c r="AK893">
        <f t="shared" si="105"/>
        <v>0</v>
      </c>
      <c r="AL893"/>
      <c r="AM893">
        <f t="shared" si="106"/>
        <v>0</v>
      </c>
      <c r="AN893">
        <f t="shared" si="107"/>
        <v>0</v>
      </c>
      <c r="AO893"/>
      <c r="AP893">
        <f t="shared" si="108"/>
        <v>0</v>
      </c>
      <c r="AQ893">
        <f t="shared" si="109"/>
        <v>0</v>
      </c>
      <c r="AR893">
        <f t="shared" si="110"/>
        <v>0</v>
      </c>
      <c r="AS893">
        <f t="shared" si="111"/>
        <v>0</v>
      </c>
      <c r="AT893">
        <f t="shared" si="112"/>
        <v>0</v>
      </c>
      <c r="AU893">
        <f t="shared" si="113"/>
        <v>0</v>
      </c>
      <c r="AV893"/>
      <c r="AW893">
        <f t="shared" si="119"/>
        <v>0</v>
      </c>
      <c r="AX893">
        <f t="shared" si="114"/>
        <v>1</v>
      </c>
      <c r="AY893">
        <f t="shared" si="115"/>
        <v>0</v>
      </c>
      <c r="AZ893"/>
      <c r="BA893">
        <f t="shared" si="116"/>
        <v>0</v>
      </c>
      <c r="BB893">
        <f t="shared" si="117"/>
        <v>0</v>
      </c>
      <c r="BC893"/>
      <c r="BD893">
        <f t="shared" si="118"/>
        <v>0</v>
      </c>
      <c r="BE893"/>
      <c r="BF893"/>
      <c r="BG893"/>
      <c r="BH893"/>
      <c r="BI893"/>
      <c r="BJ893"/>
      <c r="BK893"/>
      <c r="BL893"/>
      <c r="BM893"/>
      <c r="BN893"/>
      <c r="BO893"/>
      <c r="BP893"/>
      <c r="BQ893"/>
      <c r="BR893"/>
      <c r="BS893"/>
      <c r="BT893"/>
      <c r="BU893"/>
      <c r="BV893"/>
      <c r="BW893"/>
      <c r="BX893"/>
      <c r="BY893"/>
      <c r="BZ893"/>
      <c r="CA893"/>
      <c r="CB893"/>
      <c r="CC893"/>
      <c r="CD893"/>
      <c r="CE893"/>
      <c r="CF893"/>
      <c r="CG893"/>
      <c r="CH893"/>
      <c r="CI893"/>
      <c r="CJ893"/>
      <c r="CK893"/>
      <c r="CL893"/>
    </row>
    <row r="894" spans="1:90" ht="15" customHeight="1">
      <c r="A894" s="93"/>
      <c r="B894" s="24"/>
      <c r="C894" s="98" t="s">
        <v>190</v>
      </c>
      <c r="D894" s="212" t="str">
        <f t="shared" si="101"/>
        <v/>
      </c>
      <c r="E894" s="213"/>
      <c r="F894" s="213"/>
      <c r="G894" s="213"/>
      <c r="H894" s="213"/>
      <c r="I894" s="213"/>
      <c r="J894" s="213"/>
      <c r="K894" s="213"/>
      <c r="L894" s="213"/>
      <c r="M894" s="213"/>
      <c r="N894" s="213"/>
      <c r="O894" s="213"/>
      <c r="P894" s="214"/>
      <c r="Q894" s="218"/>
      <c r="R894" s="219"/>
      <c r="S894" s="137"/>
      <c r="T894" s="137"/>
      <c r="U894" s="137"/>
      <c r="V894" s="137"/>
      <c r="W894" s="137"/>
      <c r="X894" s="137"/>
      <c r="Y894" s="138"/>
      <c r="Z894" s="138"/>
      <c r="AA894" s="138"/>
      <c r="AB894" s="138"/>
      <c r="AC894" s="138"/>
      <c r="AD894" s="138"/>
      <c r="AG894">
        <f t="shared" si="102"/>
        <v>36</v>
      </c>
      <c r="AH894">
        <f t="shared" si="103"/>
        <v>0</v>
      </c>
      <c r="AI894"/>
      <c r="AJ894">
        <f t="shared" si="104"/>
        <v>0</v>
      </c>
      <c r="AK894">
        <f t="shared" si="105"/>
        <v>0</v>
      </c>
      <c r="AL894"/>
      <c r="AM894">
        <f t="shared" si="106"/>
        <v>0</v>
      </c>
      <c r="AN894">
        <f t="shared" si="107"/>
        <v>0</v>
      </c>
      <c r="AO894"/>
      <c r="AP894">
        <f t="shared" si="108"/>
        <v>0</v>
      </c>
      <c r="AQ894">
        <f t="shared" si="109"/>
        <v>0</v>
      </c>
      <c r="AR894">
        <f t="shared" si="110"/>
        <v>0</v>
      </c>
      <c r="AS894">
        <f t="shared" si="111"/>
        <v>0</v>
      </c>
      <c r="AT894">
        <f t="shared" si="112"/>
        <v>0</v>
      </c>
      <c r="AU894">
        <f t="shared" si="113"/>
        <v>0</v>
      </c>
      <c r="AV894"/>
      <c r="AW894">
        <f t="shared" si="119"/>
        <v>0</v>
      </c>
      <c r="AX894">
        <f t="shared" si="114"/>
        <v>1</v>
      </c>
      <c r="AY894">
        <f t="shared" si="115"/>
        <v>0</v>
      </c>
      <c r="AZ894"/>
      <c r="BA894">
        <f t="shared" si="116"/>
        <v>0</v>
      </c>
      <c r="BB894">
        <f t="shared" si="117"/>
        <v>0</v>
      </c>
      <c r="BC894"/>
      <c r="BD894">
        <f t="shared" si="118"/>
        <v>0</v>
      </c>
      <c r="BE894"/>
      <c r="BF894"/>
      <c r="BG894"/>
      <c r="BH894"/>
      <c r="BI894"/>
      <c r="BJ894"/>
      <c r="BK894"/>
      <c r="BL894"/>
      <c r="BM894"/>
      <c r="BN894"/>
      <c r="BO894"/>
      <c r="BP894"/>
      <c r="BQ894"/>
      <c r="BR894"/>
      <c r="BS894"/>
      <c r="BT894"/>
      <c r="BU894"/>
      <c r="BV894"/>
      <c r="BW894"/>
      <c r="BX894"/>
      <c r="BY894"/>
      <c r="BZ894"/>
      <c r="CA894"/>
      <c r="CB894"/>
      <c r="CC894"/>
      <c r="CD894"/>
      <c r="CE894"/>
      <c r="CF894"/>
      <c r="CG894"/>
      <c r="CH894"/>
      <c r="CI894"/>
      <c r="CJ894"/>
      <c r="CK894"/>
      <c r="CL894"/>
    </row>
    <row r="895" spans="1:90" ht="15" customHeight="1">
      <c r="A895" s="93"/>
      <c r="B895" s="24"/>
      <c r="C895" s="99" t="s">
        <v>191</v>
      </c>
      <c r="D895" s="212" t="str">
        <f t="shared" si="101"/>
        <v/>
      </c>
      <c r="E895" s="213"/>
      <c r="F895" s="213"/>
      <c r="G895" s="213"/>
      <c r="H895" s="213"/>
      <c r="I895" s="213"/>
      <c r="J895" s="213"/>
      <c r="K895" s="213"/>
      <c r="L895" s="213"/>
      <c r="M895" s="213"/>
      <c r="N895" s="213"/>
      <c r="O895" s="213"/>
      <c r="P895" s="214"/>
      <c r="Q895" s="218"/>
      <c r="R895" s="219"/>
      <c r="S895" s="137"/>
      <c r="T895" s="137"/>
      <c r="U895" s="137"/>
      <c r="V895" s="137"/>
      <c r="W895" s="137"/>
      <c r="X895" s="137"/>
      <c r="Y895" s="138"/>
      <c r="Z895" s="138"/>
      <c r="AA895" s="138"/>
      <c r="AB895" s="138"/>
      <c r="AC895" s="138"/>
      <c r="AD895" s="138"/>
      <c r="AG895">
        <f t="shared" si="102"/>
        <v>36</v>
      </c>
      <c r="AH895">
        <f t="shared" si="103"/>
        <v>0</v>
      </c>
      <c r="AI895"/>
      <c r="AJ895">
        <f t="shared" si="104"/>
        <v>0</v>
      </c>
      <c r="AK895">
        <f t="shared" si="105"/>
        <v>0</v>
      </c>
      <c r="AL895"/>
      <c r="AM895">
        <f t="shared" si="106"/>
        <v>0</v>
      </c>
      <c r="AN895">
        <f t="shared" si="107"/>
        <v>0</v>
      </c>
      <c r="AO895"/>
      <c r="AP895">
        <f t="shared" si="108"/>
        <v>0</v>
      </c>
      <c r="AQ895">
        <f t="shared" si="109"/>
        <v>0</v>
      </c>
      <c r="AR895">
        <f t="shared" si="110"/>
        <v>0</v>
      </c>
      <c r="AS895">
        <f t="shared" si="111"/>
        <v>0</v>
      </c>
      <c r="AT895">
        <f t="shared" si="112"/>
        <v>0</v>
      </c>
      <c r="AU895">
        <f t="shared" si="113"/>
        <v>0</v>
      </c>
      <c r="AV895"/>
      <c r="AW895">
        <f t="shared" si="119"/>
        <v>0</v>
      </c>
      <c r="AX895">
        <f t="shared" si="114"/>
        <v>1</v>
      </c>
      <c r="AY895">
        <f t="shared" si="115"/>
        <v>0</v>
      </c>
      <c r="AZ895"/>
      <c r="BA895">
        <f t="shared" si="116"/>
        <v>0</v>
      </c>
      <c r="BB895">
        <f t="shared" si="117"/>
        <v>0</v>
      </c>
      <c r="BC895"/>
      <c r="BD895">
        <f t="shared" si="118"/>
        <v>0</v>
      </c>
      <c r="BE895"/>
      <c r="BF895"/>
      <c r="BG895"/>
      <c r="BH895"/>
      <c r="BI895"/>
      <c r="BJ895"/>
      <c r="BK895"/>
      <c r="BL895"/>
      <c r="BM895"/>
      <c r="BN895"/>
      <c r="BO895"/>
      <c r="BP895"/>
      <c r="BQ895"/>
      <c r="BR895"/>
      <c r="BS895"/>
      <c r="BT895"/>
      <c r="BU895"/>
      <c r="BV895"/>
      <c r="BW895"/>
      <c r="BX895"/>
      <c r="BY895"/>
      <c r="BZ895"/>
      <c r="CA895"/>
      <c r="CB895"/>
      <c r="CC895"/>
      <c r="CD895"/>
      <c r="CE895"/>
      <c r="CF895"/>
      <c r="CG895"/>
      <c r="CH895"/>
      <c r="CI895"/>
      <c r="CJ895"/>
      <c r="CK895"/>
      <c r="CL895"/>
    </row>
    <row r="896" spans="1:90" ht="15" customHeight="1">
      <c r="A896" s="93"/>
      <c r="B896" s="24"/>
      <c r="C896" s="99" t="s">
        <v>192</v>
      </c>
      <c r="D896" s="212" t="str">
        <f t="shared" si="101"/>
        <v/>
      </c>
      <c r="E896" s="213"/>
      <c r="F896" s="213"/>
      <c r="G896" s="213"/>
      <c r="H896" s="213"/>
      <c r="I896" s="213"/>
      <c r="J896" s="213"/>
      <c r="K896" s="213"/>
      <c r="L896" s="213"/>
      <c r="M896" s="213"/>
      <c r="N896" s="213"/>
      <c r="O896" s="213"/>
      <c r="P896" s="214"/>
      <c r="Q896" s="218"/>
      <c r="R896" s="219"/>
      <c r="S896" s="137"/>
      <c r="T896" s="137"/>
      <c r="U896" s="137"/>
      <c r="V896" s="137"/>
      <c r="W896" s="137"/>
      <c r="X896" s="137"/>
      <c r="Y896" s="138"/>
      <c r="Z896" s="138"/>
      <c r="AA896" s="138"/>
      <c r="AB896" s="138"/>
      <c r="AC896" s="138"/>
      <c r="AD896" s="138"/>
      <c r="AG896">
        <f t="shared" si="102"/>
        <v>36</v>
      </c>
      <c r="AH896">
        <f t="shared" si="103"/>
        <v>0</v>
      </c>
      <c r="AI896"/>
      <c r="AJ896">
        <f t="shared" si="104"/>
        <v>0</v>
      </c>
      <c r="AK896">
        <f t="shared" si="105"/>
        <v>0</v>
      </c>
      <c r="AL896"/>
      <c r="AM896">
        <f t="shared" si="106"/>
        <v>0</v>
      </c>
      <c r="AN896">
        <f t="shared" si="107"/>
        <v>0</v>
      </c>
      <c r="AO896"/>
      <c r="AP896">
        <f t="shared" si="108"/>
        <v>0</v>
      </c>
      <c r="AQ896">
        <f t="shared" si="109"/>
        <v>0</v>
      </c>
      <c r="AR896">
        <f t="shared" si="110"/>
        <v>0</v>
      </c>
      <c r="AS896">
        <f t="shared" si="111"/>
        <v>0</v>
      </c>
      <c r="AT896">
        <f t="shared" si="112"/>
        <v>0</v>
      </c>
      <c r="AU896">
        <f t="shared" si="113"/>
        <v>0</v>
      </c>
      <c r="AV896"/>
      <c r="AW896">
        <f t="shared" si="119"/>
        <v>0</v>
      </c>
      <c r="AX896">
        <f t="shared" si="114"/>
        <v>1</v>
      </c>
      <c r="AY896">
        <f t="shared" si="115"/>
        <v>0</v>
      </c>
      <c r="AZ896"/>
      <c r="BA896">
        <f t="shared" si="116"/>
        <v>0</v>
      </c>
      <c r="BB896">
        <f t="shared" si="117"/>
        <v>0</v>
      </c>
      <c r="BC896"/>
      <c r="BD896">
        <f t="shared" si="118"/>
        <v>0</v>
      </c>
      <c r="BE896"/>
      <c r="BF896"/>
      <c r="BG896"/>
      <c r="BH896"/>
      <c r="BI896"/>
      <c r="BJ896"/>
      <c r="BK896"/>
      <c r="BL896"/>
      <c r="BM896"/>
      <c r="BN896"/>
      <c r="BO896"/>
      <c r="BP896"/>
      <c r="BQ896"/>
      <c r="BR896"/>
      <c r="BS896"/>
      <c r="BT896"/>
      <c r="BU896"/>
      <c r="BV896"/>
      <c r="BW896"/>
      <c r="BX896"/>
      <c r="BY896"/>
      <c r="BZ896"/>
      <c r="CA896"/>
      <c r="CB896"/>
      <c r="CC896"/>
      <c r="CD896"/>
      <c r="CE896"/>
      <c r="CF896"/>
      <c r="CG896"/>
      <c r="CH896"/>
      <c r="CI896"/>
      <c r="CJ896"/>
      <c r="CK896"/>
      <c r="CL896"/>
    </row>
    <row r="897" spans="1:90" ht="15" customHeight="1">
      <c r="A897" s="93"/>
      <c r="B897" s="24"/>
      <c r="C897" s="99" t="s">
        <v>193</v>
      </c>
      <c r="D897" s="212" t="str">
        <f t="shared" si="101"/>
        <v/>
      </c>
      <c r="E897" s="213"/>
      <c r="F897" s="213"/>
      <c r="G897" s="213"/>
      <c r="H897" s="213"/>
      <c r="I897" s="213"/>
      <c r="J897" s="213"/>
      <c r="K897" s="213"/>
      <c r="L897" s="213"/>
      <c r="M897" s="213"/>
      <c r="N897" s="213"/>
      <c r="O897" s="213"/>
      <c r="P897" s="214"/>
      <c r="Q897" s="218"/>
      <c r="R897" s="219"/>
      <c r="S897" s="137"/>
      <c r="T897" s="137"/>
      <c r="U897" s="137"/>
      <c r="V897" s="137"/>
      <c r="W897" s="137"/>
      <c r="X897" s="137"/>
      <c r="Y897" s="138"/>
      <c r="Z897" s="138"/>
      <c r="AA897" s="138"/>
      <c r="AB897" s="138"/>
      <c r="AC897" s="138"/>
      <c r="AD897" s="138"/>
      <c r="AG897">
        <f t="shared" si="102"/>
        <v>36</v>
      </c>
      <c r="AH897">
        <f t="shared" si="103"/>
        <v>0</v>
      </c>
      <c r="AI897"/>
      <c r="AJ897">
        <f t="shared" si="104"/>
        <v>0</v>
      </c>
      <c r="AK897">
        <f t="shared" si="105"/>
        <v>0</v>
      </c>
      <c r="AL897"/>
      <c r="AM897">
        <f t="shared" si="106"/>
        <v>0</v>
      </c>
      <c r="AN897">
        <f t="shared" si="107"/>
        <v>0</v>
      </c>
      <c r="AO897"/>
      <c r="AP897">
        <f t="shared" si="108"/>
        <v>0</v>
      </c>
      <c r="AQ897">
        <f t="shared" si="109"/>
        <v>0</v>
      </c>
      <c r="AR897">
        <f t="shared" si="110"/>
        <v>0</v>
      </c>
      <c r="AS897">
        <f t="shared" si="111"/>
        <v>0</v>
      </c>
      <c r="AT897">
        <f t="shared" si="112"/>
        <v>0</v>
      </c>
      <c r="AU897">
        <f t="shared" si="113"/>
        <v>0</v>
      </c>
      <c r="AV897"/>
      <c r="AW897">
        <f t="shared" si="119"/>
        <v>0</v>
      </c>
      <c r="AX897">
        <f t="shared" si="114"/>
        <v>1</v>
      </c>
      <c r="AY897">
        <f t="shared" si="115"/>
        <v>0</v>
      </c>
      <c r="AZ897"/>
      <c r="BA897">
        <f t="shared" si="116"/>
        <v>0</v>
      </c>
      <c r="BB897">
        <f t="shared" si="117"/>
        <v>0</v>
      </c>
      <c r="BC897"/>
      <c r="BD897">
        <f t="shared" si="118"/>
        <v>0</v>
      </c>
      <c r="BE897"/>
      <c r="BF897"/>
      <c r="BG897"/>
      <c r="BH897"/>
      <c r="BI897"/>
      <c r="BJ897"/>
      <c r="BK897"/>
      <c r="BL897"/>
      <c r="BM897"/>
      <c r="BN897"/>
      <c r="BO897"/>
      <c r="BP897"/>
      <c r="BQ897"/>
      <c r="BR897"/>
      <c r="BS897"/>
      <c r="BT897"/>
      <c r="BU897"/>
      <c r="BV897"/>
      <c r="BW897"/>
      <c r="BX897"/>
      <c r="BY897"/>
      <c r="BZ897"/>
      <c r="CA897"/>
      <c r="CB897"/>
      <c r="CC897"/>
      <c r="CD897"/>
      <c r="CE897"/>
      <c r="CF897"/>
      <c r="CG897"/>
      <c r="CH897"/>
      <c r="CI897"/>
      <c r="CJ897"/>
      <c r="CK897"/>
      <c r="CL897"/>
    </row>
    <row r="898" spans="1:90" ht="15" customHeight="1">
      <c r="A898" s="93"/>
      <c r="B898" s="24"/>
      <c r="C898" s="99" t="s">
        <v>194</v>
      </c>
      <c r="D898" s="212" t="str">
        <f t="shared" si="101"/>
        <v/>
      </c>
      <c r="E898" s="213"/>
      <c r="F898" s="213"/>
      <c r="G898" s="213"/>
      <c r="H898" s="213"/>
      <c r="I898" s="213"/>
      <c r="J898" s="213"/>
      <c r="K898" s="213"/>
      <c r="L898" s="213"/>
      <c r="M898" s="213"/>
      <c r="N898" s="213"/>
      <c r="O898" s="213"/>
      <c r="P898" s="214"/>
      <c r="Q898" s="218"/>
      <c r="R898" s="219"/>
      <c r="S898" s="137"/>
      <c r="T898" s="137"/>
      <c r="U898" s="137"/>
      <c r="V898" s="137"/>
      <c r="W898" s="137"/>
      <c r="X898" s="137"/>
      <c r="Y898" s="138"/>
      <c r="Z898" s="138"/>
      <c r="AA898" s="138"/>
      <c r="AB898" s="138"/>
      <c r="AC898" s="138"/>
      <c r="AD898" s="138"/>
      <c r="AG898">
        <f t="shared" si="102"/>
        <v>36</v>
      </c>
      <c r="AH898">
        <f t="shared" si="103"/>
        <v>0</v>
      </c>
      <c r="AI898"/>
      <c r="AJ898">
        <f t="shared" si="104"/>
        <v>0</v>
      </c>
      <c r="AK898">
        <f t="shared" si="105"/>
        <v>0</v>
      </c>
      <c r="AL898"/>
      <c r="AM898">
        <f t="shared" si="106"/>
        <v>0</v>
      </c>
      <c r="AN898">
        <f t="shared" si="107"/>
        <v>0</v>
      </c>
      <c r="AO898"/>
      <c r="AP898">
        <f t="shared" si="108"/>
        <v>0</v>
      </c>
      <c r="AQ898">
        <f t="shared" si="109"/>
        <v>0</v>
      </c>
      <c r="AR898">
        <f t="shared" si="110"/>
        <v>0</v>
      </c>
      <c r="AS898">
        <f t="shared" si="111"/>
        <v>0</v>
      </c>
      <c r="AT898">
        <f t="shared" si="112"/>
        <v>0</v>
      </c>
      <c r="AU898">
        <f t="shared" si="113"/>
        <v>0</v>
      </c>
      <c r="AV898"/>
      <c r="AW898">
        <f t="shared" si="119"/>
        <v>0</v>
      </c>
      <c r="AX898">
        <f t="shared" si="114"/>
        <v>1</v>
      </c>
      <c r="AY898">
        <f t="shared" si="115"/>
        <v>0</v>
      </c>
      <c r="AZ898"/>
      <c r="BA898">
        <f t="shared" si="116"/>
        <v>0</v>
      </c>
      <c r="BB898">
        <f t="shared" si="117"/>
        <v>0</v>
      </c>
      <c r="BC898"/>
      <c r="BD898">
        <f t="shared" si="118"/>
        <v>0</v>
      </c>
      <c r="BE898"/>
      <c r="BF898"/>
      <c r="BG898"/>
      <c r="BH898"/>
      <c r="BI898"/>
      <c r="BJ898"/>
      <c r="BK898"/>
      <c r="BL898"/>
      <c r="BM898"/>
      <c r="BN898"/>
      <c r="BO898"/>
      <c r="BP898"/>
      <c r="BQ898"/>
      <c r="BR898"/>
      <c r="BS898"/>
      <c r="BT898"/>
      <c r="BU898"/>
      <c r="BV898"/>
      <c r="BW898"/>
      <c r="BX898"/>
      <c r="BY898"/>
      <c r="BZ898"/>
      <c r="CA898"/>
      <c r="CB898"/>
      <c r="CC898"/>
      <c r="CD898"/>
      <c r="CE898"/>
      <c r="CF898"/>
      <c r="CG898"/>
      <c r="CH898"/>
      <c r="CI898"/>
      <c r="CJ898"/>
      <c r="CK898"/>
      <c r="CL898"/>
    </row>
    <row r="899" spans="1:90" ht="15" customHeight="1">
      <c r="A899" s="93"/>
      <c r="B899" s="24"/>
      <c r="C899" s="99" t="s">
        <v>195</v>
      </c>
      <c r="D899" s="212" t="str">
        <f t="shared" si="101"/>
        <v/>
      </c>
      <c r="E899" s="213"/>
      <c r="F899" s="213"/>
      <c r="G899" s="213"/>
      <c r="H899" s="213"/>
      <c r="I899" s="213"/>
      <c r="J899" s="213"/>
      <c r="K899" s="213"/>
      <c r="L899" s="213"/>
      <c r="M899" s="213"/>
      <c r="N899" s="213"/>
      <c r="O899" s="213"/>
      <c r="P899" s="214"/>
      <c r="Q899" s="218"/>
      <c r="R899" s="219"/>
      <c r="S899" s="137"/>
      <c r="T899" s="137"/>
      <c r="U899" s="137"/>
      <c r="V899" s="137"/>
      <c r="W899" s="137"/>
      <c r="X899" s="137"/>
      <c r="Y899" s="138"/>
      <c r="Z899" s="138"/>
      <c r="AA899" s="138"/>
      <c r="AB899" s="138"/>
      <c r="AC899" s="138"/>
      <c r="AD899" s="138"/>
      <c r="AG899">
        <f t="shared" si="102"/>
        <v>36</v>
      </c>
      <c r="AH899">
        <f t="shared" si="103"/>
        <v>0</v>
      </c>
      <c r="AI899"/>
      <c r="AJ899">
        <f t="shared" si="104"/>
        <v>0</v>
      </c>
      <c r="AK899">
        <f t="shared" si="105"/>
        <v>0</v>
      </c>
      <c r="AL899"/>
      <c r="AM899">
        <f t="shared" si="106"/>
        <v>0</v>
      </c>
      <c r="AN899">
        <f t="shared" si="107"/>
        <v>0</v>
      </c>
      <c r="AO899"/>
      <c r="AP899">
        <f t="shared" si="108"/>
        <v>0</v>
      </c>
      <c r="AQ899">
        <f t="shared" si="109"/>
        <v>0</v>
      </c>
      <c r="AR899">
        <f t="shared" si="110"/>
        <v>0</v>
      </c>
      <c r="AS899">
        <f t="shared" si="111"/>
        <v>0</v>
      </c>
      <c r="AT899">
        <f t="shared" si="112"/>
        <v>0</v>
      </c>
      <c r="AU899">
        <f t="shared" si="113"/>
        <v>0</v>
      </c>
      <c r="AV899"/>
      <c r="AW899">
        <f t="shared" si="119"/>
        <v>0</v>
      </c>
      <c r="AX899">
        <f t="shared" si="114"/>
        <v>1</v>
      </c>
      <c r="AY899">
        <f t="shared" si="115"/>
        <v>0</v>
      </c>
      <c r="AZ899"/>
      <c r="BA899">
        <f t="shared" si="116"/>
        <v>0</v>
      </c>
      <c r="BB899">
        <f t="shared" si="117"/>
        <v>0</v>
      </c>
      <c r="BC899"/>
      <c r="BD899">
        <f t="shared" si="118"/>
        <v>0</v>
      </c>
      <c r="BE899"/>
      <c r="BF899"/>
      <c r="BG899"/>
      <c r="BH899"/>
      <c r="BI899"/>
      <c r="BJ899"/>
      <c r="BK899"/>
      <c r="BL899"/>
      <c r="BM899"/>
      <c r="BN899"/>
      <c r="BO899"/>
      <c r="BP899"/>
      <c r="BQ899"/>
      <c r="BR899"/>
      <c r="BS899"/>
      <c r="BT899"/>
      <c r="BU899"/>
      <c r="BV899"/>
      <c r="BW899"/>
      <c r="BX899"/>
      <c r="BY899"/>
      <c r="BZ899"/>
      <c r="CA899"/>
      <c r="CB899"/>
      <c r="CC899"/>
      <c r="CD899"/>
      <c r="CE899"/>
      <c r="CF899"/>
      <c r="CG899"/>
      <c r="CH899"/>
      <c r="CI899"/>
      <c r="CJ899"/>
      <c r="CK899"/>
      <c r="CL899"/>
    </row>
    <row r="900" spans="1:90" ht="15" customHeight="1">
      <c r="A900" s="93"/>
      <c r="B900" s="24"/>
      <c r="C900" s="99" t="s">
        <v>196</v>
      </c>
      <c r="D900" s="212" t="str">
        <f t="shared" si="101"/>
        <v/>
      </c>
      <c r="E900" s="213"/>
      <c r="F900" s="213"/>
      <c r="G900" s="213"/>
      <c r="H900" s="213"/>
      <c r="I900" s="213"/>
      <c r="J900" s="213"/>
      <c r="K900" s="213"/>
      <c r="L900" s="213"/>
      <c r="M900" s="213"/>
      <c r="N900" s="213"/>
      <c r="O900" s="213"/>
      <c r="P900" s="214"/>
      <c r="Q900" s="218"/>
      <c r="R900" s="219"/>
      <c r="S900" s="137"/>
      <c r="T900" s="137"/>
      <c r="U900" s="137"/>
      <c r="V900" s="137"/>
      <c r="W900" s="137"/>
      <c r="X900" s="137"/>
      <c r="Y900" s="138"/>
      <c r="Z900" s="138"/>
      <c r="AA900" s="138"/>
      <c r="AB900" s="138"/>
      <c r="AC900" s="138"/>
      <c r="AD900" s="138"/>
      <c r="AG900">
        <f t="shared" si="102"/>
        <v>36</v>
      </c>
      <c r="AH900">
        <f t="shared" si="103"/>
        <v>0</v>
      </c>
      <c r="AI900"/>
      <c r="AJ900">
        <f t="shared" si="104"/>
        <v>0</v>
      </c>
      <c r="AK900">
        <f t="shared" si="105"/>
        <v>0</v>
      </c>
      <c r="AL900"/>
      <c r="AM900">
        <f t="shared" si="106"/>
        <v>0</v>
      </c>
      <c r="AN900">
        <f t="shared" si="107"/>
        <v>0</v>
      </c>
      <c r="AO900"/>
      <c r="AP900">
        <f t="shared" si="108"/>
        <v>0</v>
      </c>
      <c r="AQ900">
        <f t="shared" si="109"/>
        <v>0</v>
      </c>
      <c r="AR900">
        <f t="shared" si="110"/>
        <v>0</v>
      </c>
      <c r="AS900">
        <f t="shared" si="111"/>
        <v>0</v>
      </c>
      <c r="AT900">
        <f t="shared" si="112"/>
        <v>0</v>
      </c>
      <c r="AU900">
        <f t="shared" si="113"/>
        <v>0</v>
      </c>
      <c r="AV900"/>
      <c r="AW900">
        <f t="shared" si="119"/>
        <v>0</v>
      </c>
      <c r="AX900">
        <f t="shared" si="114"/>
        <v>1</v>
      </c>
      <c r="AY900">
        <f t="shared" si="115"/>
        <v>0</v>
      </c>
      <c r="AZ900"/>
      <c r="BA900">
        <f t="shared" si="116"/>
        <v>0</v>
      </c>
      <c r="BB900">
        <f t="shared" si="117"/>
        <v>0</v>
      </c>
      <c r="BC900"/>
      <c r="BD900">
        <f t="shared" si="118"/>
        <v>0</v>
      </c>
      <c r="BE900"/>
      <c r="BF900"/>
      <c r="BG900"/>
      <c r="BH900"/>
      <c r="BI900"/>
      <c r="BJ900"/>
      <c r="BK900"/>
      <c r="BL900"/>
      <c r="BM900"/>
      <c r="BN900"/>
      <c r="BO900"/>
      <c r="BP900"/>
      <c r="BQ900"/>
      <c r="BR900"/>
      <c r="BS900"/>
      <c r="BT900"/>
      <c r="BU900"/>
      <c r="BV900"/>
      <c r="BW900"/>
      <c r="BX900"/>
      <c r="BY900"/>
      <c r="BZ900"/>
      <c r="CA900"/>
      <c r="CB900"/>
      <c r="CC900"/>
      <c r="CD900"/>
      <c r="CE900"/>
      <c r="CF900"/>
      <c r="CG900"/>
      <c r="CH900"/>
      <c r="CI900"/>
      <c r="CJ900"/>
      <c r="CK900"/>
      <c r="CL900"/>
    </row>
    <row r="901" spans="1:90" ht="15" customHeight="1">
      <c r="A901" s="93"/>
      <c r="B901" s="24"/>
      <c r="C901" s="99" t="s">
        <v>197</v>
      </c>
      <c r="D901" s="212" t="str">
        <f t="shared" si="101"/>
        <v/>
      </c>
      <c r="E901" s="213"/>
      <c r="F901" s="213"/>
      <c r="G901" s="213"/>
      <c r="H901" s="213"/>
      <c r="I901" s="213"/>
      <c r="J901" s="213"/>
      <c r="K901" s="213"/>
      <c r="L901" s="213"/>
      <c r="M901" s="213"/>
      <c r="N901" s="213"/>
      <c r="O901" s="213"/>
      <c r="P901" s="214"/>
      <c r="Q901" s="218"/>
      <c r="R901" s="219"/>
      <c r="S901" s="137"/>
      <c r="T901" s="137"/>
      <c r="U901" s="137"/>
      <c r="V901" s="137"/>
      <c r="W901" s="137"/>
      <c r="X901" s="137"/>
      <c r="Y901" s="138"/>
      <c r="Z901" s="138"/>
      <c r="AA901" s="138"/>
      <c r="AB901" s="138"/>
      <c r="AC901" s="138"/>
      <c r="AD901" s="138"/>
      <c r="AG901">
        <f t="shared" si="102"/>
        <v>36</v>
      </c>
      <c r="AH901">
        <f t="shared" si="103"/>
        <v>0</v>
      </c>
      <c r="AI901"/>
      <c r="AJ901">
        <f t="shared" si="104"/>
        <v>0</v>
      </c>
      <c r="AK901">
        <f t="shared" si="105"/>
        <v>0</v>
      </c>
      <c r="AL901"/>
      <c r="AM901">
        <f t="shared" si="106"/>
        <v>0</v>
      </c>
      <c r="AN901">
        <f t="shared" si="107"/>
        <v>0</v>
      </c>
      <c r="AO901"/>
      <c r="AP901">
        <f t="shared" si="108"/>
        <v>0</v>
      </c>
      <c r="AQ901">
        <f t="shared" si="109"/>
        <v>0</v>
      </c>
      <c r="AR901">
        <f t="shared" si="110"/>
        <v>0</v>
      </c>
      <c r="AS901">
        <f t="shared" si="111"/>
        <v>0</v>
      </c>
      <c r="AT901">
        <f t="shared" si="112"/>
        <v>0</v>
      </c>
      <c r="AU901">
        <f t="shared" si="113"/>
        <v>0</v>
      </c>
      <c r="AV901"/>
      <c r="AW901">
        <f t="shared" si="119"/>
        <v>0</v>
      </c>
      <c r="AX901">
        <f t="shared" si="114"/>
        <v>1</v>
      </c>
      <c r="AY901">
        <f t="shared" si="115"/>
        <v>0</v>
      </c>
      <c r="AZ901"/>
      <c r="BA901">
        <f t="shared" si="116"/>
        <v>0</v>
      </c>
      <c r="BB901">
        <f t="shared" si="117"/>
        <v>0</v>
      </c>
      <c r="BC901"/>
      <c r="BD901">
        <f t="shared" si="118"/>
        <v>0</v>
      </c>
      <c r="BE901"/>
      <c r="BF901"/>
      <c r="BG901"/>
      <c r="BH901"/>
      <c r="BI901"/>
      <c r="BJ901"/>
      <c r="BK901"/>
      <c r="BL901"/>
      <c r="BM901"/>
      <c r="BN901"/>
      <c r="BO901"/>
      <c r="BP901"/>
      <c r="BQ901"/>
      <c r="BR901"/>
      <c r="BS901"/>
      <c r="BT901"/>
      <c r="BU901"/>
      <c r="BV901"/>
      <c r="BW901"/>
      <c r="BX901"/>
      <c r="BY901"/>
      <c r="BZ901"/>
      <c r="CA901"/>
      <c r="CB901"/>
      <c r="CC901"/>
      <c r="CD901"/>
      <c r="CE901"/>
      <c r="CF901"/>
      <c r="CG901"/>
      <c r="CH901"/>
      <c r="CI901"/>
      <c r="CJ901"/>
      <c r="CK901"/>
      <c r="CL901"/>
    </row>
    <row r="902" spans="1:90" ht="15" customHeight="1">
      <c r="A902" s="93"/>
      <c r="B902" s="24"/>
      <c r="C902" s="99" t="s">
        <v>198</v>
      </c>
      <c r="D902" s="212" t="str">
        <f t="shared" si="101"/>
        <v/>
      </c>
      <c r="E902" s="213"/>
      <c r="F902" s="213"/>
      <c r="G902" s="213"/>
      <c r="H902" s="213"/>
      <c r="I902" s="213"/>
      <c r="J902" s="213"/>
      <c r="K902" s="213"/>
      <c r="L902" s="213"/>
      <c r="M902" s="213"/>
      <c r="N902" s="213"/>
      <c r="O902" s="213"/>
      <c r="P902" s="214"/>
      <c r="Q902" s="218"/>
      <c r="R902" s="219"/>
      <c r="S902" s="137"/>
      <c r="T902" s="137"/>
      <c r="U902" s="137"/>
      <c r="V902" s="137"/>
      <c r="W902" s="137"/>
      <c r="X902" s="137"/>
      <c r="Y902" s="138"/>
      <c r="Z902" s="138"/>
      <c r="AA902" s="138"/>
      <c r="AB902" s="138"/>
      <c r="AC902" s="138"/>
      <c r="AD902" s="138"/>
      <c r="AG902">
        <f t="shared" si="102"/>
        <v>36</v>
      </c>
      <c r="AH902">
        <f t="shared" si="103"/>
        <v>0</v>
      </c>
      <c r="AI902"/>
      <c r="AJ902">
        <f t="shared" si="104"/>
        <v>0</v>
      </c>
      <c r="AK902">
        <f t="shared" si="105"/>
        <v>0</v>
      </c>
      <c r="AL902"/>
      <c r="AM902">
        <f t="shared" si="106"/>
        <v>0</v>
      </c>
      <c r="AN902">
        <f t="shared" si="107"/>
        <v>0</v>
      </c>
      <c r="AO902"/>
      <c r="AP902">
        <f t="shared" si="108"/>
        <v>0</v>
      </c>
      <c r="AQ902">
        <f t="shared" si="109"/>
        <v>0</v>
      </c>
      <c r="AR902">
        <f t="shared" si="110"/>
        <v>0</v>
      </c>
      <c r="AS902">
        <f t="shared" si="111"/>
        <v>0</v>
      </c>
      <c r="AT902">
        <f t="shared" si="112"/>
        <v>0</v>
      </c>
      <c r="AU902">
        <f t="shared" si="113"/>
        <v>0</v>
      </c>
      <c r="AV902"/>
      <c r="AW902">
        <f t="shared" si="119"/>
        <v>0</v>
      </c>
      <c r="AX902">
        <f t="shared" si="114"/>
        <v>1</v>
      </c>
      <c r="AY902">
        <f t="shared" si="115"/>
        <v>0</v>
      </c>
      <c r="AZ902"/>
      <c r="BA902">
        <f t="shared" si="116"/>
        <v>0</v>
      </c>
      <c r="BB902">
        <f t="shared" si="117"/>
        <v>0</v>
      </c>
      <c r="BC902"/>
      <c r="BD902">
        <f t="shared" si="118"/>
        <v>0</v>
      </c>
      <c r="BE902"/>
      <c r="BF902"/>
      <c r="BG902"/>
      <c r="BH902"/>
      <c r="BI902"/>
      <c r="BJ902"/>
      <c r="BK902"/>
      <c r="BL902"/>
      <c r="BM902"/>
      <c r="BN902"/>
      <c r="BO902"/>
      <c r="BP902"/>
      <c r="BQ902"/>
      <c r="BR902"/>
      <c r="BS902"/>
      <c r="BT902"/>
      <c r="BU902"/>
      <c r="BV902"/>
      <c r="BW902"/>
      <c r="BX902"/>
      <c r="BY902"/>
      <c r="BZ902"/>
      <c r="CA902"/>
      <c r="CB902"/>
      <c r="CC902"/>
      <c r="CD902"/>
      <c r="CE902"/>
      <c r="CF902"/>
      <c r="CG902"/>
      <c r="CH902"/>
      <c r="CI902"/>
      <c r="CJ902"/>
      <c r="CK902"/>
      <c r="CL902"/>
    </row>
    <row r="903" spans="1:90" ht="15" customHeight="1">
      <c r="A903" s="93"/>
      <c r="B903" s="24"/>
      <c r="C903" s="99" t="s">
        <v>199</v>
      </c>
      <c r="D903" s="212" t="str">
        <f t="shared" si="101"/>
        <v/>
      </c>
      <c r="E903" s="213"/>
      <c r="F903" s="213"/>
      <c r="G903" s="213"/>
      <c r="H903" s="213"/>
      <c r="I903" s="213"/>
      <c r="J903" s="213"/>
      <c r="K903" s="213"/>
      <c r="L903" s="213"/>
      <c r="M903" s="213"/>
      <c r="N903" s="213"/>
      <c r="O903" s="213"/>
      <c r="P903" s="214"/>
      <c r="Q903" s="218"/>
      <c r="R903" s="219"/>
      <c r="S903" s="137"/>
      <c r="T903" s="137"/>
      <c r="U903" s="137"/>
      <c r="V903" s="137"/>
      <c r="W903" s="137"/>
      <c r="X903" s="137"/>
      <c r="Y903" s="138"/>
      <c r="Z903" s="138"/>
      <c r="AA903" s="138"/>
      <c r="AB903" s="138"/>
      <c r="AC903" s="138"/>
      <c r="AD903" s="138"/>
      <c r="AG903">
        <f t="shared" si="102"/>
        <v>36</v>
      </c>
      <c r="AH903">
        <f t="shared" si="103"/>
        <v>0</v>
      </c>
      <c r="AI903"/>
      <c r="AJ903">
        <f t="shared" si="104"/>
        <v>0</v>
      </c>
      <c r="AK903">
        <f t="shared" si="105"/>
        <v>0</v>
      </c>
      <c r="AL903"/>
      <c r="AM903">
        <f t="shared" si="106"/>
        <v>0</v>
      </c>
      <c r="AN903">
        <f t="shared" si="107"/>
        <v>0</v>
      </c>
      <c r="AO903"/>
      <c r="AP903">
        <f t="shared" si="108"/>
        <v>0</v>
      </c>
      <c r="AQ903">
        <f t="shared" si="109"/>
        <v>0</v>
      </c>
      <c r="AR903">
        <f t="shared" si="110"/>
        <v>0</v>
      </c>
      <c r="AS903">
        <f t="shared" si="111"/>
        <v>0</v>
      </c>
      <c r="AT903">
        <f t="shared" si="112"/>
        <v>0</v>
      </c>
      <c r="AU903">
        <f t="shared" si="113"/>
        <v>0</v>
      </c>
      <c r="AV903"/>
      <c r="AW903">
        <f t="shared" si="119"/>
        <v>0</v>
      </c>
      <c r="AX903">
        <f t="shared" si="114"/>
        <v>1</v>
      </c>
      <c r="AY903">
        <f t="shared" si="115"/>
        <v>0</v>
      </c>
      <c r="AZ903"/>
      <c r="BA903">
        <f t="shared" si="116"/>
        <v>0</v>
      </c>
      <c r="BB903">
        <f t="shared" si="117"/>
        <v>0</v>
      </c>
      <c r="BC903"/>
      <c r="BD903">
        <f t="shared" si="118"/>
        <v>0</v>
      </c>
      <c r="BE903"/>
      <c r="BF903"/>
      <c r="BG903"/>
      <c r="BH903"/>
      <c r="BI903"/>
      <c r="BJ903"/>
      <c r="BK903"/>
      <c r="BL903"/>
      <c r="BM903"/>
      <c r="BN903"/>
      <c r="BO903"/>
      <c r="BP903"/>
      <c r="BQ903"/>
      <c r="BR903"/>
      <c r="BS903"/>
      <c r="BT903"/>
      <c r="BU903"/>
      <c r="BV903"/>
      <c r="BW903"/>
      <c r="BX903"/>
      <c r="BY903"/>
      <c r="BZ903"/>
      <c r="CA903"/>
      <c r="CB903"/>
      <c r="CC903"/>
      <c r="CD903"/>
      <c r="CE903"/>
      <c r="CF903"/>
      <c r="CG903"/>
      <c r="CH903"/>
      <c r="CI903"/>
      <c r="CJ903"/>
      <c r="CK903"/>
      <c r="CL903"/>
    </row>
    <row r="904" spans="1:90" ht="15" customHeight="1">
      <c r="A904" s="93"/>
      <c r="B904" s="24"/>
      <c r="C904" s="99" t="s">
        <v>200</v>
      </c>
      <c r="D904" s="212" t="str">
        <f t="shared" ref="D904:D924" si="120">+IF(D195="","",D195)</f>
        <v/>
      </c>
      <c r="E904" s="213"/>
      <c r="F904" s="213"/>
      <c r="G904" s="213"/>
      <c r="H904" s="213"/>
      <c r="I904" s="213"/>
      <c r="J904" s="213"/>
      <c r="K904" s="213"/>
      <c r="L904" s="213"/>
      <c r="M904" s="213"/>
      <c r="N904" s="213"/>
      <c r="O904" s="213"/>
      <c r="P904" s="214"/>
      <c r="Q904" s="218"/>
      <c r="R904" s="219"/>
      <c r="S904" s="137"/>
      <c r="T904" s="137"/>
      <c r="U904" s="137"/>
      <c r="V904" s="137"/>
      <c r="W904" s="137"/>
      <c r="X904" s="137"/>
      <c r="Y904" s="138"/>
      <c r="Z904" s="138"/>
      <c r="AA904" s="138"/>
      <c r="AB904" s="138"/>
      <c r="AC904" s="138"/>
      <c r="AD904" s="138"/>
      <c r="AG904">
        <f t="shared" ref="AG904:AG924" si="121">+COUNTBLANK(Q904:AD904)+COUNTBLANK(I1058:AD1058)</f>
        <v>36</v>
      </c>
      <c r="AH904">
        <f t="shared" ref="AH904:AH924" si="122">+IF($AG$758=$AH$758,0,IF(OR(AND(OR(S195=2,S195=9),AG904=36),AND(S195=1,Q904="X",AG904=35),AND(S195=1,Q904="",AG904&lt;=36),AND(D904="",AG904=36),AND(Q904="X",AG904=35),AND(M195="NA",AG904=36)),0,1))</f>
        <v>0</v>
      </c>
      <c r="AI904"/>
      <c r="AJ904">
        <f t="shared" ref="AJ904:AJ924" si="123">+IF($AG$758=$AH$758,0,IF(OR(AND(X904="x",COUNTBLANK(S904:W904)=5),AND(X904="",COUNTBLANK(S904:W904)&lt;=5)),0,1))</f>
        <v>0</v>
      </c>
      <c r="AK904">
        <f t="shared" ref="AK904:AK924" si="124">+IF($AG$758=$AH$758,0,IF(OR(AND(AD904&lt;&gt;"",COUNTBLANK(Y904:AC904)=5),AND(AD904="",COUNTBLANK(Y904:AC904)&lt;=5)),0,1))</f>
        <v>0</v>
      </c>
      <c r="AL904"/>
      <c r="AM904">
        <f t="shared" ref="AM904:AM924" si="125">+COUNTIF(S904:X904,"X")</f>
        <v>0</v>
      </c>
      <c r="AN904">
        <f t="shared" ref="AN904:AN924" si="126">+IF($AG$758=$AH$758,0,IF(OR(AND(D904="",AM904=0),AND(D904&lt;&gt;"",Q904="X",AM904=0),AND(D904&lt;&gt;"",Q904="",AM7888&lt;=1)),0,1))</f>
        <v>0</v>
      </c>
      <c r="AO904"/>
      <c r="AP904">
        <f t="shared" ref="AP904:AP924" si="127">+IF($AG$758=$AH$758,0,IF(OR(AND(S904="",Y904=""),AND(S904="X",Y904&lt;&gt;"")),0,1))</f>
        <v>0</v>
      </c>
      <c r="AQ904">
        <f t="shared" ref="AQ904:AQ924" si="128">+IF($AG$758=$AH$758,0,IF(OR(AND(T904="",Z904=""),AND(T904="X",Z904&lt;&gt;"")),0,1))</f>
        <v>0</v>
      </c>
      <c r="AR904">
        <f t="shared" ref="AR904:AR924" si="129">+IF($AG$758=$AH$758,0,IF(OR(AND(U904="",AA904=""),AND(U904="X",AA904&lt;&gt;"")),0,1))</f>
        <v>0</v>
      </c>
      <c r="AS904">
        <f t="shared" ref="AS904:AS924" si="130">+IF($AG$758=$AH$758,0,IF(OR(AND(V904="",AB904=""),AND(V904="X",AB904&lt;&gt;"")),0,1))</f>
        <v>0</v>
      </c>
      <c r="AT904">
        <f t="shared" ref="AT904:AT924" si="131">+IF($AG$758=$AH$758,0,IF(OR(AND(W904="",AC904=""),AND(W904="X",AC904&lt;&gt;"")),0,1))</f>
        <v>0</v>
      </c>
      <c r="AU904">
        <f t="shared" ref="AU904:AU924" si="132">+IF($AG$758=$AH$758,0,IF(OR(AND(X904="",AD904=""),AND(X904="X",AD904&lt;&gt;"")),0,1))</f>
        <v>0</v>
      </c>
      <c r="AV904"/>
      <c r="AW904">
        <f t="shared" si="119"/>
        <v>0</v>
      </c>
      <c r="AX904">
        <f t="shared" ref="AX904:AX924" si="133">+IF(AW904=0,1,0)</f>
        <v>1</v>
      </c>
      <c r="AY904">
        <f t="shared" ref="AY904:AY924" si="134">+IF($AG$758=$AH$758,0,IF(OR(AND(AW904&gt;=1,COUNTBLANK(I1058:AD1058)&lt;=21),AND(AW904=0,COUNTBLANK(I1058:AD1058)=22)),0,1))</f>
        <v>0</v>
      </c>
      <c r="AZ904"/>
      <c r="BA904">
        <f t="shared" ref="BA904:BA924" si="135">+COUNTA(I1058:AD1058)</f>
        <v>0</v>
      </c>
      <c r="BB904">
        <f t="shared" ref="BB904:BB924" si="136">+IF($AG$758=$AH$758,0,IF(OR(AND(D904="",BA904=0),AND(D904&lt;&gt;"",Q904="x",BA904=0),AND(D904&lt;&gt;"",Q904="",OR(S904="x",T904="x"),BA904&gt;=1),AND(D904&lt;&gt;"",Q904="",S904="",T904="",BA904=0)),0,1))</f>
        <v>0</v>
      </c>
      <c r="BC904"/>
      <c r="BD904">
        <f t="shared" ref="BD904:BD924" si="137">+IF($AG$758=$AH$758,0,IF(OR(AND(AC1058="",AD1058="",COUNTBLANK(I1058:AB1058)&lt;=19),AND(OR(AD1058="x",AC1058="x"),COUNTBLANK(I1058:AB1058)=20),AND(AC1058="",AD1058="X"),AND(AC1058="x",AD1058=""),AND(OR(M195="NA",S195=2,S195=9),COUNTBLANK(I1058:AD1058)=22),AND(D1058="",COUNTBLANK(I1058:AD1058)=22),AND(S195=1,D904&lt;&gt;"",OR(X904="X",S904="",T904="",COUNTBLANK(I1058:AD1058)=22))),0,1))</f>
        <v>0</v>
      </c>
      <c r="BE904"/>
      <c r="BF904"/>
      <c r="BG904"/>
      <c r="BH904"/>
      <c r="BI904"/>
      <c r="BJ904"/>
      <c r="BK904"/>
      <c r="BL904"/>
      <c r="BM904"/>
      <c r="BN904"/>
      <c r="BO904"/>
      <c r="BP904"/>
      <c r="BQ904"/>
      <c r="BR904"/>
      <c r="BS904"/>
      <c r="BT904"/>
      <c r="BU904"/>
      <c r="BV904"/>
      <c r="BW904"/>
      <c r="BX904"/>
      <c r="BY904"/>
      <c r="BZ904"/>
      <c r="CA904"/>
      <c r="CB904"/>
      <c r="CC904"/>
      <c r="CD904"/>
      <c r="CE904"/>
      <c r="CF904"/>
      <c r="CG904"/>
      <c r="CH904"/>
      <c r="CI904"/>
      <c r="CJ904"/>
      <c r="CK904"/>
      <c r="CL904"/>
    </row>
    <row r="905" spans="1:90" ht="15" customHeight="1">
      <c r="A905" s="93"/>
      <c r="B905" s="24"/>
      <c r="C905" s="99" t="s">
        <v>201</v>
      </c>
      <c r="D905" s="212" t="str">
        <f t="shared" si="120"/>
        <v/>
      </c>
      <c r="E905" s="213"/>
      <c r="F905" s="213"/>
      <c r="G905" s="213"/>
      <c r="H905" s="213"/>
      <c r="I905" s="213"/>
      <c r="J905" s="213"/>
      <c r="K905" s="213"/>
      <c r="L905" s="213"/>
      <c r="M905" s="213"/>
      <c r="N905" s="213"/>
      <c r="O905" s="213"/>
      <c r="P905" s="214"/>
      <c r="Q905" s="218"/>
      <c r="R905" s="219"/>
      <c r="S905" s="137"/>
      <c r="T905" s="137"/>
      <c r="U905" s="137"/>
      <c r="V905" s="137"/>
      <c r="W905" s="137"/>
      <c r="X905" s="137"/>
      <c r="Y905" s="138"/>
      <c r="Z905" s="138"/>
      <c r="AA905" s="138"/>
      <c r="AB905" s="138"/>
      <c r="AC905" s="138"/>
      <c r="AD905" s="138"/>
      <c r="AG905">
        <f t="shared" si="121"/>
        <v>36</v>
      </c>
      <c r="AH905">
        <f t="shared" si="122"/>
        <v>0</v>
      </c>
      <c r="AI905"/>
      <c r="AJ905">
        <f t="shared" si="123"/>
        <v>0</v>
      </c>
      <c r="AK905">
        <f t="shared" si="124"/>
        <v>0</v>
      </c>
      <c r="AL905"/>
      <c r="AM905">
        <f t="shared" si="125"/>
        <v>0</v>
      </c>
      <c r="AN905">
        <f t="shared" si="126"/>
        <v>0</v>
      </c>
      <c r="AO905"/>
      <c r="AP905">
        <f t="shared" si="127"/>
        <v>0</v>
      </c>
      <c r="AQ905">
        <f t="shared" si="128"/>
        <v>0</v>
      </c>
      <c r="AR905">
        <f t="shared" si="129"/>
        <v>0</v>
      </c>
      <c r="AS905">
        <f t="shared" si="130"/>
        <v>0</v>
      </c>
      <c r="AT905">
        <f t="shared" si="131"/>
        <v>0</v>
      </c>
      <c r="AU905">
        <f t="shared" si="132"/>
        <v>0</v>
      </c>
      <c r="AV905"/>
      <c r="AW905">
        <f t="shared" si="119"/>
        <v>0</v>
      </c>
      <c r="AX905">
        <f t="shared" si="133"/>
        <v>1</v>
      </c>
      <c r="AY905">
        <f t="shared" si="134"/>
        <v>0</v>
      </c>
      <c r="AZ905"/>
      <c r="BA905">
        <f t="shared" si="135"/>
        <v>0</v>
      </c>
      <c r="BB905">
        <f t="shared" si="136"/>
        <v>0</v>
      </c>
      <c r="BC905"/>
      <c r="BD905">
        <f t="shared" si="137"/>
        <v>0</v>
      </c>
      <c r="BE905"/>
      <c r="BF905"/>
      <c r="BG905"/>
      <c r="BH905"/>
      <c r="BI905"/>
      <c r="BJ905"/>
      <c r="BK905"/>
      <c r="BL905"/>
      <c r="BM905"/>
      <c r="BN905"/>
      <c r="BO905"/>
      <c r="BP905"/>
      <c r="BQ905"/>
      <c r="BR905"/>
      <c r="BS905"/>
      <c r="BT905"/>
      <c r="BU905"/>
      <c r="BV905"/>
      <c r="BW905"/>
      <c r="BX905"/>
      <c r="BY905"/>
      <c r="BZ905"/>
      <c r="CA905"/>
      <c r="CB905"/>
      <c r="CC905"/>
      <c r="CD905"/>
      <c r="CE905"/>
      <c r="CF905"/>
      <c r="CG905"/>
      <c r="CH905"/>
      <c r="CI905"/>
      <c r="CJ905"/>
      <c r="CK905"/>
      <c r="CL905"/>
    </row>
    <row r="906" spans="1:90" ht="15" customHeight="1">
      <c r="A906" s="93"/>
      <c r="B906" s="24"/>
      <c r="C906" s="99" t="s">
        <v>202</v>
      </c>
      <c r="D906" s="212" t="str">
        <f t="shared" si="120"/>
        <v/>
      </c>
      <c r="E906" s="213"/>
      <c r="F906" s="213"/>
      <c r="G906" s="213"/>
      <c r="H906" s="213"/>
      <c r="I906" s="213"/>
      <c r="J906" s="213"/>
      <c r="K906" s="213"/>
      <c r="L906" s="213"/>
      <c r="M906" s="213"/>
      <c r="N906" s="213"/>
      <c r="O906" s="213"/>
      <c r="P906" s="214"/>
      <c r="Q906" s="218"/>
      <c r="R906" s="219"/>
      <c r="S906" s="137"/>
      <c r="T906" s="137"/>
      <c r="U906" s="137"/>
      <c r="V906" s="137"/>
      <c r="W906" s="137"/>
      <c r="X906" s="137"/>
      <c r="Y906" s="138"/>
      <c r="Z906" s="138"/>
      <c r="AA906" s="138"/>
      <c r="AB906" s="138"/>
      <c r="AC906" s="138"/>
      <c r="AD906" s="138"/>
      <c r="AG906">
        <f t="shared" si="121"/>
        <v>36</v>
      </c>
      <c r="AH906">
        <f t="shared" si="122"/>
        <v>0</v>
      </c>
      <c r="AI906"/>
      <c r="AJ906">
        <f t="shared" si="123"/>
        <v>0</v>
      </c>
      <c r="AK906">
        <f t="shared" si="124"/>
        <v>0</v>
      </c>
      <c r="AL906"/>
      <c r="AM906">
        <f t="shared" si="125"/>
        <v>0</v>
      </c>
      <c r="AN906">
        <f t="shared" si="126"/>
        <v>0</v>
      </c>
      <c r="AO906"/>
      <c r="AP906">
        <f t="shared" si="127"/>
        <v>0</v>
      </c>
      <c r="AQ906">
        <f t="shared" si="128"/>
        <v>0</v>
      </c>
      <c r="AR906">
        <f t="shared" si="129"/>
        <v>0</v>
      </c>
      <c r="AS906">
        <f t="shared" si="130"/>
        <v>0</v>
      </c>
      <c r="AT906">
        <f t="shared" si="131"/>
        <v>0</v>
      </c>
      <c r="AU906">
        <f t="shared" si="132"/>
        <v>0</v>
      </c>
      <c r="AV906"/>
      <c r="AW906">
        <f t="shared" ref="AW906:AW924" si="138">+COUNTIF(S906:T906,"x")</f>
        <v>0</v>
      </c>
      <c r="AX906">
        <f t="shared" si="133"/>
        <v>1</v>
      </c>
      <c r="AY906">
        <f t="shared" si="134"/>
        <v>0</v>
      </c>
      <c r="AZ906"/>
      <c r="BA906">
        <f t="shared" si="135"/>
        <v>0</v>
      </c>
      <c r="BB906">
        <f t="shared" si="136"/>
        <v>0</v>
      </c>
      <c r="BC906"/>
      <c r="BD906">
        <f t="shared" si="137"/>
        <v>0</v>
      </c>
      <c r="BE906"/>
      <c r="BF906"/>
      <c r="BG906"/>
      <c r="BH906"/>
      <c r="BI906"/>
      <c r="BJ906"/>
      <c r="BK906"/>
      <c r="BL906"/>
      <c r="BM906"/>
      <c r="BN906"/>
      <c r="BO906"/>
      <c r="BP906"/>
      <c r="BQ906"/>
      <c r="BR906"/>
      <c r="BS906"/>
      <c r="BT906"/>
      <c r="BU906"/>
      <c r="BV906"/>
      <c r="BW906"/>
      <c r="BX906"/>
      <c r="BY906"/>
      <c r="BZ906"/>
      <c r="CA906"/>
      <c r="CB906"/>
      <c r="CC906"/>
      <c r="CD906"/>
      <c r="CE906"/>
      <c r="CF906"/>
      <c r="CG906"/>
      <c r="CH906"/>
      <c r="CI906"/>
      <c r="CJ906"/>
      <c r="CK906"/>
      <c r="CL906"/>
    </row>
    <row r="907" spans="1:90" ht="15" customHeight="1">
      <c r="A907" s="93"/>
      <c r="B907" s="24"/>
      <c r="C907" s="99" t="s">
        <v>203</v>
      </c>
      <c r="D907" s="212" t="str">
        <f t="shared" si="120"/>
        <v/>
      </c>
      <c r="E907" s="213"/>
      <c r="F907" s="213"/>
      <c r="G907" s="213"/>
      <c r="H907" s="213"/>
      <c r="I907" s="213"/>
      <c r="J907" s="213"/>
      <c r="K907" s="213"/>
      <c r="L907" s="213"/>
      <c r="M907" s="213"/>
      <c r="N907" s="213"/>
      <c r="O907" s="213"/>
      <c r="P907" s="214"/>
      <c r="Q907" s="218"/>
      <c r="R907" s="219"/>
      <c r="S907" s="137"/>
      <c r="T907" s="137"/>
      <c r="U907" s="137"/>
      <c r="V907" s="137"/>
      <c r="W907" s="137"/>
      <c r="X907" s="137"/>
      <c r="Y907" s="138"/>
      <c r="Z907" s="138"/>
      <c r="AA907" s="138"/>
      <c r="AB907" s="138"/>
      <c r="AC907" s="138"/>
      <c r="AD907" s="138"/>
      <c r="AG907">
        <f t="shared" si="121"/>
        <v>36</v>
      </c>
      <c r="AH907">
        <f t="shared" si="122"/>
        <v>0</v>
      </c>
      <c r="AI907"/>
      <c r="AJ907">
        <f t="shared" si="123"/>
        <v>0</v>
      </c>
      <c r="AK907">
        <f t="shared" si="124"/>
        <v>0</v>
      </c>
      <c r="AL907"/>
      <c r="AM907">
        <f t="shared" si="125"/>
        <v>0</v>
      </c>
      <c r="AN907">
        <f t="shared" si="126"/>
        <v>0</v>
      </c>
      <c r="AO907"/>
      <c r="AP907">
        <f t="shared" si="127"/>
        <v>0</v>
      </c>
      <c r="AQ907">
        <f t="shared" si="128"/>
        <v>0</v>
      </c>
      <c r="AR907">
        <f t="shared" si="129"/>
        <v>0</v>
      </c>
      <c r="AS907">
        <f t="shared" si="130"/>
        <v>0</v>
      </c>
      <c r="AT907">
        <f t="shared" si="131"/>
        <v>0</v>
      </c>
      <c r="AU907">
        <f t="shared" si="132"/>
        <v>0</v>
      </c>
      <c r="AV907"/>
      <c r="AW907">
        <f t="shared" si="138"/>
        <v>0</v>
      </c>
      <c r="AX907">
        <f t="shared" si="133"/>
        <v>1</v>
      </c>
      <c r="AY907">
        <f t="shared" si="134"/>
        <v>0</v>
      </c>
      <c r="AZ907"/>
      <c r="BA907">
        <f t="shared" si="135"/>
        <v>0</v>
      </c>
      <c r="BB907">
        <f t="shared" si="136"/>
        <v>0</v>
      </c>
      <c r="BC907"/>
      <c r="BD907">
        <f t="shared" si="137"/>
        <v>0</v>
      </c>
      <c r="BE907"/>
      <c r="BF907"/>
      <c r="BG907"/>
      <c r="BH907"/>
      <c r="BI907"/>
      <c r="BJ907"/>
      <c r="BK907"/>
      <c r="BL907"/>
      <c r="BM907"/>
      <c r="BN907"/>
      <c r="BO907"/>
      <c r="BP907"/>
      <c r="BQ907"/>
      <c r="BR907"/>
      <c r="BS907"/>
      <c r="BT907"/>
      <c r="BU907"/>
      <c r="BV907"/>
      <c r="BW907"/>
      <c r="BX907"/>
      <c r="BY907"/>
      <c r="BZ907"/>
      <c r="CA907"/>
      <c r="CB907"/>
      <c r="CC907"/>
      <c r="CD907"/>
      <c r="CE907"/>
      <c r="CF907"/>
      <c r="CG907"/>
      <c r="CH907"/>
      <c r="CI907"/>
      <c r="CJ907"/>
      <c r="CK907"/>
      <c r="CL907"/>
    </row>
    <row r="908" spans="1:90" ht="15" customHeight="1">
      <c r="A908" s="93"/>
      <c r="B908" s="24"/>
      <c r="C908" s="99" t="s">
        <v>204</v>
      </c>
      <c r="D908" s="212" t="str">
        <f t="shared" si="120"/>
        <v/>
      </c>
      <c r="E908" s="213"/>
      <c r="F908" s="213"/>
      <c r="G908" s="213"/>
      <c r="H908" s="213"/>
      <c r="I908" s="213"/>
      <c r="J908" s="213"/>
      <c r="K908" s="213"/>
      <c r="L908" s="213"/>
      <c r="M908" s="213"/>
      <c r="N908" s="213"/>
      <c r="O908" s="213"/>
      <c r="P908" s="214"/>
      <c r="Q908" s="218"/>
      <c r="R908" s="219"/>
      <c r="S908" s="137"/>
      <c r="T908" s="137"/>
      <c r="U908" s="137"/>
      <c r="V908" s="137"/>
      <c r="W908" s="137"/>
      <c r="X908" s="137"/>
      <c r="Y908" s="138"/>
      <c r="Z908" s="138"/>
      <c r="AA908" s="138"/>
      <c r="AB908" s="138"/>
      <c r="AC908" s="138"/>
      <c r="AD908" s="138"/>
      <c r="AG908">
        <f t="shared" si="121"/>
        <v>36</v>
      </c>
      <c r="AH908">
        <f t="shared" si="122"/>
        <v>0</v>
      </c>
      <c r="AI908"/>
      <c r="AJ908">
        <f t="shared" si="123"/>
        <v>0</v>
      </c>
      <c r="AK908">
        <f t="shared" si="124"/>
        <v>0</v>
      </c>
      <c r="AL908"/>
      <c r="AM908">
        <f t="shared" si="125"/>
        <v>0</v>
      </c>
      <c r="AN908">
        <f t="shared" si="126"/>
        <v>0</v>
      </c>
      <c r="AO908"/>
      <c r="AP908">
        <f t="shared" si="127"/>
        <v>0</v>
      </c>
      <c r="AQ908">
        <f t="shared" si="128"/>
        <v>0</v>
      </c>
      <c r="AR908">
        <f t="shared" si="129"/>
        <v>0</v>
      </c>
      <c r="AS908">
        <f t="shared" si="130"/>
        <v>0</v>
      </c>
      <c r="AT908">
        <f t="shared" si="131"/>
        <v>0</v>
      </c>
      <c r="AU908">
        <f t="shared" si="132"/>
        <v>0</v>
      </c>
      <c r="AV908"/>
      <c r="AW908">
        <f t="shared" si="138"/>
        <v>0</v>
      </c>
      <c r="AX908">
        <f t="shared" si="133"/>
        <v>1</v>
      </c>
      <c r="AY908">
        <f t="shared" si="134"/>
        <v>0</v>
      </c>
      <c r="AZ908"/>
      <c r="BA908">
        <f t="shared" si="135"/>
        <v>0</v>
      </c>
      <c r="BB908">
        <f t="shared" si="136"/>
        <v>0</v>
      </c>
      <c r="BC908"/>
      <c r="BD908">
        <f t="shared" si="137"/>
        <v>0</v>
      </c>
      <c r="BE908"/>
      <c r="BF908"/>
      <c r="BG908"/>
      <c r="BH908"/>
      <c r="BI908"/>
      <c r="BJ908"/>
      <c r="BK908"/>
      <c r="BL908"/>
      <c r="BM908"/>
      <c r="BN908"/>
      <c r="BO908"/>
      <c r="BP908"/>
      <c r="BQ908"/>
      <c r="BR908"/>
      <c r="BS908"/>
      <c r="BT908"/>
      <c r="BU908"/>
      <c r="BV908"/>
      <c r="BW908"/>
      <c r="BX908"/>
      <c r="BY908"/>
      <c r="BZ908"/>
      <c r="CA908"/>
      <c r="CB908"/>
      <c r="CC908"/>
      <c r="CD908"/>
      <c r="CE908"/>
      <c r="CF908"/>
      <c r="CG908"/>
      <c r="CH908"/>
      <c r="CI908"/>
      <c r="CJ908"/>
      <c r="CK908"/>
      <c r="CL908"/>
    </row>
    <row r="909" spans="1:90" ht="15" customHeight="1">
      <c r="A909" s="93"/>
      <c r="B909" s="24"/>
      <c r="C909" s="99" t="s">
        <v>205</v>
      </c>
      <c r="D909" s="212" t="str">
        <f t="shared" si="120"/>
        <v/>
      </c>
      <c r="E909" s="213"/>
      <c r="F909" s="213"/>
      <c r="G909" s="213"/>
      <c r="H909" s="213"/>
      <c r="I909" s="213"/>
      <c r="J909" s="213"/>
      <c r="K909" s="213"/>
      <c r="L909" s="213"/>
      <c r="M909" s="213"/>
      <c r="N909" s="213"/>
      <c r="O909" s="213"/>
      <c r="P909" s="214"/>
      <c r="Q909" s="218"/>
      <c r="R909" s="219"/>
      <c r="S909" s="137"/>
      <c r="T909" s="137"/>
      <c r="U909" s="137"/>
      <c r="V909" s="137"/>
      <c r="W909" s="137"/>
      <c r="X909" s="137"/>
      <c r="Y909" s="138"/>
      <c r="Z909" s="138"/>
      <c r="AA909" s="138"/>
      <c r="AB909" s="138"/>
      <c r="AC909" s="138"/>
      <c r="AD909" s="138"/>
      <c r="AG909">
        <f t="shared" si="121"/>
        <v>36</v>
      </c>
      <c r="AH909">
        <f t="shared" si="122"/>
        <v>0</v>
      </c>
      <c r="AI909"/>
      <c r="AJ909">
        <f t="shared" si="123"/>
        <v>0</v>
      </c>
      <c r="AK909">
        <f t="shared" si="124"/>
        <v>0</v>
      </c>
      <c r="AL909"/>
      <c r="AM909">
        <f t="shared" si="125"/>
        <v>0</v>
      </c>
      <c r="AN909">
        <f t="shared" si="126"/>
        <v>0</v>
      </c>
      <c r="AO909"/>
      <c r="AP909">
        <f t="shared" si="127"/>
        <v>0</v>
      </c>
      <c r="AQ909">
        <f t="shared" si="128"/>
        <v>0</v>
      </c>
      <c r="AR909">
        <f t="shared" si="129"/>
        <v>0</v>
      </c>
      <c r="AS909">
        <f t="shared" si="130"/>
        <v>0</v>
      </c>
      <c r="AT909">
        <f t="shared" si="131"/>
        <v>0</v>
      </c>
      <c r="AU909">
        <f t="shared" si="132"/>
        <v>0</v>
      </c>
      <c r="AV909"/>
      <c r="AW909">
        <f t="shared" si="138"/>
        <v>0</v>
      </c>
      <c r="AX909">
        <f t="shared" si="133"/>
        <v>1</v>
      </c>
      <c r="AY909">
        <f t="shared" si="134"/>
        <v>0</v>
      </c>
      <c r="AZ909"/>
      <c r="BA909">
        <f t="shared" si="135"/>
        <v>0</v>
      </c>
      <c r="BB909">
        <f t="shared" si="136"/>
        <v>0</v>
      </c>
      <c r="BC909"/>
      <c r="BD909">
        <f t="shared" si="137"/>
        <v>0</v>
      </c>
      <c r="BE909"/>
      <c r="BF909"/>
      <c r="BG909"/>
      <c r="BH909"/>
      <c r="BI909"/>
      <c r="BJ909"/>
      <c r="BK909"/>
      <c r="BL909"/>
      <c r="BM909"/>
      <c r="BN909"/>
      <c r="BO909"/>
      <c r="BP909"/>
      <c r="BQ909"/>
      <c r="BR909"/>
      <c r="BS909"/>
      <c r="BT909"/>
      <c r="BU909"/>
      <c r="BV909"/>
      <c r="BW909"/>
      <c r="BX909"/>
      <c r="BY909"/>
      <c r="BZ909"/>
      <c r="CA909"/>
      <c r="CB909"/>
      <c r="CC909"/>
      <c r="CD909"/>
      <c r="CE909"/>
      <c r="CF909"/>
      <c r="CG909"/>
      <c r="CH909"/>
      <c r="CI909"/>
      <c r="CJ909"/>
      <c r="CK909"/>
      <c r="CL909"/>
    </row>
    <row r="910" spans="1:90" ht="15" customHeight="1">
      <c r="A910" s="93"/>
      <c r="B910" s="24"/>
      <c r="C910" s="99" t="s">
        <v>206</v>
      </c>
      <c r="D910" s="212" t="str">
        <f t="shared" si="120"/>
        <v/>
      </c>
      <c r="E910" s="213"/>
      <c r="F910" s="213"/>
      <c r="G910" s="213"/>
      <c r="H910" s="213"/>
      <c r="I910" s="213"/>
      <c r="J910" s="213"/>
      <c r="K910" s="213"/>
      <c r="L910" s="213"/>
      <c r="M910" s="213"/>
      <c r="N910" s="213"/>
      <c r="O910" s="213"/>
      <c r="P910" s="214"/>
      <c r="Q910" s="218"/>
      <c r="R910" s="219"/>
      <c r="S910" s="137"/>
      <c r="T910" s="137"/>
      <c r="U910" s="137"/>
      <c r="V910" s="137"/>
      <c r="W910" s="137"/>
      <c r="X910" s="137"/>
      <c r="Y910" s="138"/>
      <c r="Z910" s="138"/>
      <c r="AA910" s="138"/>
      <c r="AB910" s="138"/>
      <c r="AC910" s="138"/>
      <c r="AD910" s="138"/>
      <c r="AG910">
        <f t="shared" si="121"/>
        <v>36</v>
      </c>
      <c r="AH910">
        <f t="shared" si="122"/>
        <v>0</v>
      </c>
      <c r="AI910"/>
      <c r="AJ910">
        <f t="shared" si="123"/>
        <v>0</v>
      </c>
      <c r="AK910">
        <f t="shared" si="124"/>
        <v>0</v>
      </c>
      <c r="AL910"/>
      <c r="AM910">
        <f t="shared" si="125"/>
        <v>0</v>
      </c>
      <c r="AN910">
        <f t="shared" si="126"/>
        <v>0</v>
      </c>
      <c r="AO910"/>
      <c r="AP910">
        <f t="shared" si="127"/>
        <v>0</v>
      </c>
      <c r="AQ910">
        <f t="shared" si="128"/>
        <v>0</v>
      </c>
      <c r="AR910">
        <f t="shared" si="129"/>
        <v>0</v>
      </c>
      <c r="AS910">
        <f t="shared" si="130"/>
        <v>0</v>
      </c>
      <c r="AT910">
        <f t="shared" si="131"/>
        <v>0</v>
      </c>
      <c r="AU910">
        <f t="shared" si="132"/>
        <v>0</v>
      </c>
      <c r="AV910"/>
      <c r="AW910">
        <f t="shared" si="138"/>
        <v>0</v>
      </c>
      <c r="AX910">
        <f t="shared" si="133"/>
        <v>1</v>
      </c>
      <c r="AY910">
        <f t="shared" si="134"/>
        <v>0</v>
      </c>
      <c r="AZ910"/>
      <c r="BA910">
        <f t="shared" si="135"/>
        <v>0</v>
      </c>
      <c r="BB910">
        <f t="shared" si="136"/>
        <v>0</v>
      </c>
      <c r="BC910"/>
      <c r="BD910">
        <f t="shared" si="137"/>
        <v>0</v>
      </c>
      <c r="BE910"/>
      <c r="BF910"/>
      <c r="BG910"/>
      <c r="BH910"/>
      <c r="BI910"/>
      <c r="BJ910"/>
      <c r="BK910"/>
      <c r="BL910"/>
      <c r="BM910"/>
      <c r="BN910"/>
      <c r="BO910"/>
      <c r="BP910"/>
      <c r="BQ910"/>
      <c r="BR910"/>
      <c r="BS910"/>
      <c r="BT910"/>
      <c r="BU910"/>
      <c r="BV910"/>
      <c r="BW910"/>
      <c r="BX910"/>
      <c r="BY910"/>
      <c r="BZ910"/>
      <c r="CA910"/>
      <c r="CB910"/>
      <c r="CC910"/>
      <c r="CD910"/>
      <c r="CE910"/>
      <c r="CF910"/>
      <c r="CG910"/>
      <c r="CH910"/>
      <c r="CI910"/>
      <c r="CJ910"/>
      <c r="CK910"/>
      <c r="CL910"/>
    </row>
    <row r="911" spans="1:90" ht="15" customHeight="1">
      <c r="A911" s="93"/>
      <c r="B911" s="24"/>
      <c r="C911" s="99" t="s">
        <v>207</v>
      </c>
      <c r="D911" s="212" t="str">
        <f t="shared" si="120"/>
        <v/>
      </c>
      <c r="E911" s="213"/>
      <c r="F911" s="213"/>
      <c r="G911" s="213"/>
      <c r="H911" s="213"/>
      <c r="I911" s="213"/>
      <c r="J911" s="213"/>
      <c r="K911" s="213"/>
      <c r="L911" s="213"/>
      <c r="M911" s="213"/>
      <c r="N911" s="213"/>
      <c r="O911" s="213"/>
      <c r="P911" s="214"/>
      <c r="Q911" s="218"/>
      <c r="R911" s="219"/>
      <c r="S911" s="137"/>
      <c r="T911" s="137"/>
      <c r="U911" s="137"/>
      <c r="V911" s="137"/>
      <c r="W911" s="137"/>
      <c r="X911" s="137"/>
      <c r="Y911" s="138"/>
      <c r="Z911" s="138"/>
      <c r="AA911" s="138"/>
      <c r="AB911" s="138"/>
      <c r="AC911" s="138"/>
      <c r="AD911" s="138"/>
      <c r="AG911">
        <f t="shared" si="121"/>
        <v>36</v>
      </c>
      <c r="AH911">
        <f t="shared" si="122"/>
        <v>0</v>
      </c>
      <c r="AI911"/>
      <c r="AJ911">
        <f t="shared" si="123"/>
        <v>0</v>
      </c>
      <c r="AK911">
        <f t="shared" si="124"/>
        <v>0</v>
      </c>
      <c r="AL911"/>
      <c r="AM911">
        <f t="shared" si="125"/>
        <v>0</v>
      </c>
      <c r="AN911">
        <f t="shared" si="126"/>
        <v>0</v>
      </c>
      <c r="AO911"/>
      <c r="AP911">
        <f t="shared" si="127"/>
        <v>0</v>
      </c>
      <c r="AQ911">
        <f t="shared" si="128"/>
        <v>0</v>
      </c>
      <c r="AR911">
        <f t="shared" si="129"/>
        <v>0</v>
      </c>
      <c r="AS911">
        <f t="shared" si="130"/>
        <v>0</v>
      </c>
      <c r="AT911">
        <f t="shared" si="131"/>
        <v>0</v>
      </c>
      <c r="AU911">
        <f t="shared" si="132"/>
        <v>0</v>
      </c>
      <c r="AV911"/>
      <c r="AW911">
        <f t="shared" si="138"/>
        <v>0</v>
      </c>
      <c r="AX911">
        <f t="shared" si="133"/>
        <v>1</v>
      </c>
      <c r="AY911">
        <f t="shared" si="134"/>
        <v>0</v>
      </c>
      <c r="AZ911"/>
      <c r="BA911">
        <f t="shared" si="135"/>
        <v>0</v>
      </c>
      <c r="BB911">
        <f t="shared" si="136"/>
        <v>0</v>
      </c>
      <c r="BC911"/>
      <c r="BD911">
        <f t="shared" si="137"/>
        <v>0</v>
      </c>
      <c r="BE911"/>
      <c r="BF911"/>
      <c r="BG911"/>
      <c r="BH911"/>
      <c r="BI911"/>
      <c r="BJ911"/>
      <c r="BK911"/>
      <c r="BL911"/>
      <c r="BM911"/>
      <c r="BN911"/>
      <c r="BO911"/>
      <c r="BP911"/>
      <c r="BQ911"/>
      <c r="BR911"/>
      <c r="BS911"/>
      <c r="BT911"/>
      <c r="BU911"/>
      <c r="BV911"/>
      <c r="BW911"/>
      <c r="BX911"/>
      <c r="BY911"/>
      <c r="BZ911"/>
      <c r="CA911"/>
      <c r="CB911"/>
      <c r="CC911"/>
      <c r="CD911"/>
      <c r="CE911"/>
      <c r="CF911"/>
      <c r="CG911"/>
      <c r="CH911"/>
      <c r="CI911"/>
      <c r="CJ911"/>
      <c r="CK911"/>
      <c r="CL911"/>
    </row>
    <row r="912" spans="1:90" ht="15" customHeight="1">
      <c r="A912" s="93"/>
      <c r="B912" s="24"/>
      <c r="C912" s="99" t="s">
        <v>208</v>
      </c>
      <c r="D912" s="212" t="str">
        <f t="shared" si="120"/>
        <v/>
      </c>
      <c r="E912" s="213"/>
      <c r="F912" s="213"/>
      <c r="G912" s="213"/>
      <c r="H912" s="213"/>
      <c r="I912" s="213"/>
      <c r="J912" s="213"/>
      <c r="K912" s="213"/>
      <c r="L912" s="213"/>
      <c r="M912" s="213"/>
      <c r="N912" s="213"/>
      <c r="O912" s="213"/>
      <c r="P912" s="214"/>
      <c r="Q912" s="218"/>
      <c r="R912" s="219"/>
      <c r="S912" s="137"/>
      <c r="T912" s="137"/>
      <c r="U912" s="137"/>
      <c r="V912" s="137"/>
      <c r="W912" s="137"/>
      <c r="X912" s="137"/>
      <c r="Y912" s="138"/>
      <c r="Z912" s="138"/>
      <c r="AA912" s="138"/>
      <c r="AB912" s="138"/>
      <c r="AC912" s="138"/>
      <c r="AD912" s="138"/>
      <c r="AG912">
        <f t="shared" si="121"/>
        <v>36</v>
      </c>
      <c r="AH912">
        <f t="shared" si="122"/>
        <v>0</v>
      </c>
      <c r="AI912"/>
      <c r="AJ912">
        <f t="shared" si="123"/>
        <v>0</v>
      </c>
      <c r="AK912">
        <f t="shared" si="124"/>
        <v>0</v>
      </c>
      <c r="AL912"/>
      <c r="AM912">
        <f t="shared" si="125"/>
        <v>0</v>
      </c>
      <c r="AN912">
        <f t="shared" si="126"/>
        <v>0</v>
      </c>
      <c r="AO912"/>
      <c r="AP912">
        <f t="shared" si="127"/>
        <v>0</v>
      </c>
      <c r="AQ912">
        <f t="shared" si="128"/>
        <v>0</v>
      </c>
      <c r="AR912">
        <f t="shared" si="129"/>
        <v>0</v>
      </c>
      <c r="AS912">
        <f t="shared" si="130"/>
        <v>0</v>
      </c>
      <c r="AT912">
        <f t="shared" si="131"/>
        <v>0</v>
      </c>
      <c r="AU912">
        <f t="shared" si="132"/>
        <v>0</v>
      </c>
      <c r="AV912"/>
      <c r="AW912">
        <f t="shared" si="138"/>
        <v>0</v>
      </c>
      <c r="AX912">
        <f t="shared" si="133"/>
        <v>1</v>
      </c>
      <c r="AY912">
        <f t="shared" si="134"/>
        <v>0</v>
      </c>
      <c r="AZ912"/>
      <c r="BA912">
        <f t="shared" si="135"/>
        <v>0</v>
      </c>
      <c r="BB912">
        <f t="shared" si="136"/>
        <v>0</v>
      </c>
      <c r="BC912"/>
      <c r="BD912">
        <f t="shared" si="137"/>
        <v>0</v>
      </c>
      <c r="BE912"/>
      <c r="BF912"/>
      <c r="BG912"/>
      <c r="BH912"/>
      <c r="BI912"/>
      <c r="BJ912"/>
      <c r="BK912"/>
      <c r="BL912"/>
      <c r="BM912"/>
      <c r="BN912"/>
      <c r="BO912"/>
      <c r="BP912"/>
      <c r="BQ912"/>
      <c r="BR912"/>
      <c r="BS912"/>
      <c r="BT912"/>
      <c r="BU912"/>
      <c r="BV912"/>
      <c r="BW912"/>
      <c r="BX912"/>
      <c r="BY912"/>
      <c r="BZ912"/>
      <c r="CA912"/>
      <c r="CB912"/>
      <c r="CC912"/>
      <c r="CD912"/>
      <c r="CE912"/>
      <c r="CF912"/>
      <c r="CG912"/>
      <c r="CH912"/>
      <c r="CI912"/>
      <c r="CJ912"/>
      <c r="CK912"/>
      <c r="CL912"/>
    </row>
    <row r="913" spans="1:90" ht="15" customHeight="1">
      <c r="A913" s="93"/>
      <c r="B913" s="24"/>
      <c r="C913" s="99" t="s">
        <v>209</v>
      </c>
      <c r="D913" s="212" t="str">
        <f t="shared" si="120"/>
        <v/>
      </c>
      <c r="E913" s="213"/>
      <c r="F913" s="213"/>
      <c r="G913" s="213"/>
      <c r="H913" s="213"/>
      <c r="I913" s="213"/>
      <c r="J913" s="213"/>
      <c r="K913" s="213"/>
      <c r="L913" s="213"/>
      <c r="M913" s="213"/>
      <c r="N913" s="213"/>
      <c r="O913" s="213"/>
      <c r="P913" s="214"/>
      <c r="Q913" s="218"/>
      <c r="R913" s="219"/>
      <c r="S913" s="137"/>
      <c r="T913" s="137"/>
      <c r="U913" s="137"/>
      <c r="V913" s="137"/>
      <c r="W913" s="137"/>
      <c r="X913" s="137"/>
      <c r="Y913" s="138"/>
      <c r="Z913" s="138"/>
      <c r="AA913" s="138"/>
      <c r="AB913" s="138"/>
      <c r="AC913" s="138"/>
      <c r="AD913" s="138"/>
      <c r="AG913">
        <f t="shared" si="121"/>
        <v>36</v>
      </c>
      <c r="AH913">
        <f t="shared" si="122"/>
        <v>0</v>
      </c>
      <c r="AI913"/>
      <c r="AJ913">
        <f t="shared" si="123"/>
        <v>0</v>
      </c>
      <c r="AK913">
        <f t="shared" si="124"/>
        <v>0</v>
      </c>
      <c r="AL913"/>
      <c r="AM913">
        <f t="shared" si="125"/>
        <v>0</v>
      </c>
      <c r="AN913">
        <f t="shared" si="126"/>
        <v>0</v>
      </c>
      <c r="AO913"/>
      <c r="AP913">
        <f t="shared" si="127"/>
        <v>0</v>
      </c>
      <c r="AQ913">
        <f t="shared" si="128"/>
        <v>0</v>
      </c>
      <c r="AR913">
        <f t="shared" si="129"/>
        <v>0</v>
      </c>
      <c r="AS913">
        <f t="shared" si="130"/>
        <v>0</v>
      </c>
      <c r="AT913">
        <f t="shared" si="131"/>
        <v>0</v>
      </c>
      <c r="AU913">
        <f t="shared" si="132"/>
        <v>0</v>
      </c>
      <c r="AV913"/>
      <c r="AW913">
        <f t="shared" si="138"/>
        <v>0</v>
      </c>
      <c r="AX913">
        <f t="shared" si="133"/>
        <v>1</v>
      </c>
      <c r="AY913">
        <f t="shared" si="134"/>
        <v>0</v>
      </c>
      <c r="AZ913"/>
      <c r="BA913">
        <f t="shared" si="135"/>
        <v>0</v>
      </c>
      <c r="BB913">
        <f t="shared" si="136"/>
        <v>0</v>
      </c>
      <c r="BC913"/>
      <c r="BD913">
        <f t="shared" si="137"/>
        <v>0</v>
      </c>
      <c r="BE913"/>
      <c r="BF913"/>
      <c r="BG913"/>
      <c r="BH913"/>
      <c r="BI913"/>
      <c r="BJ913"/>
      <c r="BK913"/>
      <c r="BL913"/>
      <c r="BM913"/>
      <c r="BN913"/>
      <c r="BO913"/>
      <c r="BP913"/>
      <c r="BQ913"/>
      <c r="BR913"/>
      <c r="BS913"/>
      <c r="BT913"/>
      <c r="BU913"/>
      <c r="BV913"/>
      <c r="BW913"/>
      <c r="BX913"/>
      <c r="BY913"/>
      <c r="BZ913"/>
      <c r="CA913"/>
      <c r="CB913"/>
      <c r="CC913"/>
      <c r="CD913"/>
      <c r="CE913"/>
      <c r="CF913"/>
      <c r="CG913"/>
      <c r="CH913"/>
      <c r="CI913"/>
      <c r="CJ913"/>
      <c r="CK913"/>
      <c r="CL913"/>
    </row>
    <row r="914" spans="1:90" ht="15" customHeight="1">
      <c r="A914" s="93"/>
      <c r="B914" s="24"/>
      <c r="C914" s="99" t="s">
        <v>210</v>
      </c>
      <c r="D914" s="212" t="str">
        <f t="shared" si="120"/>
        <v/>
      </c>
      <c r="E914" s="213"/>
      <c r="F914" s="213"/>
      <c r="G914" s="213"/>
      <c r="H914" s="213"/>
      <c r="I914" s="213"/>
      <c r="J914" s="213"/>
      <c r="K914" s="213"/>
      <c r="L914" s="213"/>
      <c r="M914" s="213"/>
      <c r="N914" s="213"/>
      <c r="O914" s="213"/>
      <c r="P914" s="214"/>
      <c r="Q914" s="218"/>
      <c r="R914" s="219"/>
      <c r="S914" s="137"/>
      <c r="T914" s="137"/>
      <c r="U914" s="137"/>
      <c r="V914" s="137"/>
      <c r="W914" s="137"/>
      <c r="X914" s="137"/>
      <c r="Y914" s="138"/>
      <c r="Z914" s="138"/>
      <c r="AA914" s="138"/>
      <c r="AB914" s="138"/>
      <c r="AC914" s="138"/>
      <c r="AD914" s="138"/>
      <c r="AG914">
        <f t="shared" si="121"/>
        <v>36</v>
      </c>
      <c r="AH914">
        <f t="shared" si="122"/>
        <v>0</v>
      </c>
      <c r="AI914"/>
      <c r="AJ914">
        <f t="shared" si="123"/>
        <v>0</v>
      </c>
      <c r="AK914">
        <f t="shared" si="124"/>
        <v>0</v>
      </c>
      <c r="AL914"/>
      <c r="AM914">
        <f t="shared" si="125"/>
        <v>0</v>
      </c>
      <c r="AN914">
        <f t="shared" si="126"/>
        <v>0</v>
      </c>
      <c r="AO914"/>
      <c r="AP914">
        <f t="shared" si="127"/>
        <v>0</v>
      </c>
      <c r="AQ914">
        <f t="shared" si="128"/>
        <v>0</v>
      </c>
      <c r="AR914">
        <f t="shared" si="129"/>
        <v>0</v>
      </c>
      <c r="AS914">
        <f t="shared" si="130"/>
        <v>0</v>
      </c>
      <c r="AT914">
        <f t="shared" si="131"/>
        <v>0</v>
      </c>
      <c r="AU914">
        <f t="shared" si="132"/>
        <v>0</v>
      </c>
      <c r="AV914"/>
      <c r="AW914">
        <f t="shared" si="138"/>
        <v>0</v>
      </c>
      <c r="AX914">
        <f t="shared" si="133"/>
        <v>1</v>
      </c>
      <c r="AY914">
        <f t="shared" si="134"/>
        <v>0</v>
      </c>
      <c r="AZ914"/>
      <c r="BA914">
        <f t="shared" si="135"/>
        <v>0</v>
      </c>
      <c r="BB914">
        <f t="shared" si="136"/>
        <v>0</v>
      </c>
      <c r="BC914"/>
      <c r="BD914">
        <f t="shared" si="137"/>
        <v>0</v>
      </c>
      <c r="BE914"/>
      <c r="BF914"/>
      <c r="BG914"/>
      <c r="BH914"/>
      <c r="BI914"/>
      <c r="BJ914"/>
      <c r="BK914"/>
      <c r="BL914"/>
      <c r="BM914"/>
      <c r="BN914"/>
      <c r="BO914"/>
      <c r="BP914"/>
      <c r="BQ914"/>
      <c r="BR914"/>
      <c r="BS914"/>
      <c r="BT914"/>
      <c r="BU914"/>
      <c r="BV914"/>
      <c r="BW914"/>
      <c r="BX914"/>
      <c r="BY914"/>
      <c r="BZ914"/>
      <c r="CA914"/>
      <c r="CB914"/>
      <c r="CC914"/>
      <c r="CD914"/>
      <c r="CE914"/>
      <c r="CF914"/>
      <c r="CG914"/>
      <c r="CH914"/>
      <c r="CI914"/>
      <c r="CJ914"/>
      <c r="CK914"/>
      <c r="CL914"/>
    </row>
    <row r="915" spans="1:90" ht="15" customHeight="1">
      <c r="A915" s="93"/>
      <c r="B915" s="24"/>
      <c r="C915" s="99" t="s">
        <v>211</v>
      </c>
      <c r="D915" s="212" t="str">
        <f t="shared" si="120"/>
        <v/>
      </c>
      <c r="E915" s="213"/>
      <c r="F915" s="213"/>
      <c r="G915" s="213"/>
      <c r="H915" s="213"/>
      <c r="I915" s="213"/>
      <c r="J915" s="213"/>
      <c r="K915" s="213"/>
      <c r="L915" s="213"/>
      <c r="M915" s="213"/>
      <c r="N915" s="213"/>
      <c r="O915" s="213"/>
      <c r="P915" s="214"/>
      <c r="Q915" s="218"/>
      <c r="R915" s="219"/>
      <c r="S915" s="137"/>
      <c r="T915" s="137"/>
      <c r="U915" s="137"/>
      <c r="V915" s="137"/>
      <c r="W915" s="137"/>
      <c r="X915" s="137"/>
      <c r="Y915" s="138"/>
      <c r="Z915" s="138"/>
      <c r="AA915" s="138"/>
      <c r="AB915" s="138"/>
      <c r="AC915" s="138"/>
      <c r="AD915" s="138"/>
      <c r="AG915">
        <f t="shared" si="121"/>
        <v>36</v>
      </c>
      <c r="AH915">
        <f t="shared" si="122"/>
        <v>0</v>
      </c>
      <c r="AI915"/>
      <c r="AJ915">
        <f t="shared" si="123"/>
        <v>0</v>
      </c>
      <c r="AK915">
        <f t="shared" si="124"/>
        <v>0</v>
      </c>
      <c r="AL915"/>
      <c r="AM915">
        <f t="shared" si="125"/>
        <v>0</v>
      </c>
      <c r="AN915">
        <f t="shared" si="126"/>
        <v>0</v>
      </c>
      <c r="AO915"/>
      <c r="AP915">
        <f t="shared" si="127"/>
        <v>0</v>
      </c>
      <c r="AQ915">
        <f t="shared" si="128"/>
        <v>0</v>
      </c>
      <c r="AR915">
        <f t="shared" si="129"/>
        <v>0</v>
      </c>
      <c r="AS915">
        <f t="shared" si="130"/>
        <v>0</v>
      </c>
      <c r="AT915">
        <f t="shared" si="131"/>
        <v>0</v>
      </c>
      <c r="AU915">
        <f t="shared" si="132"/>
        <v>0</v>
      </c>
      <c r="AV915"/>
      <c r="AW915">
        <f t="shared" si="138"/>
        <v>0</v>
      </c>
      <c r="AX915">
        <f t="shared" si="133"/>
        <v>1</v>
      </c>
      <c r="AY915">
        <f t="shared" si="134"/>
        <v>0</v>
      </c>
      <c r="AZ915"/>
      <c r="BA915">
        <f t="shared" si="135"/>
        <v>0</v>
      </c>
      <c r="BB915">
        <f t="shared" si="136"/>
        <v>0</v>
      </c>
      <c r="BC915"/>
      <c r="BD915">
        <f t="shared" si="137"/>
        <v>0</v>
      </c>
      <c r="BE915"/>
      <c r="BF915"/>
      <c r="BG915"/>
      <c r="BH915"/>
      <c r="BI915"/>
      <c r="BJ915"/>
      <c r="BK915"/>
      <c r="BL915"/>
      <c r="BM915"/>
      <c r="BN915"/>
      <c r="BO915"/>
      <c r="BP915"/>
      <c r="BQ915"/>
      <c r="BR915"/>
      <c r="BS915"/>
      <c r="BT915"/>
      <c r="BU915"/>
      <c r="BV915"/>
      <c r="BW915"/>
      <c r="BX915"/>
      <c r="BY915"/>
      <c r="BZ915"/>
      <c r="CA915"/>
      <c r="CB915"/>
      <c r="CC915"/>
      <c r="CD915"/>
      <c r="CE915"/>
      <c r="CF915"/>
      <c r="CG915"/>
      <c r="CH915"/>
      <c r="CI915"/>
      <c r="CJ915"/>
      <c r="CK915"/>
      <c r="CL915"/>
    </row>
    <row r="916" spans="1:90" ht="15" customHeight="1">
      <c r="A916" s="93"/>
      <c r="B916" s="24"/>
      <c r="C916" s="99" t="s">
        <v>212</v>
      </c>
      <c r="D916" s="212" t="str">
        <f t="shared" si="120"/>
        <v/>
      </c>
      <c r="E916" s="213"/>
      <c r="F916" s="213"/>
      <c r="G916" s="213"/>
      <c r="H916" s="213"/>
      <c r="I916" s="213"/>
      <c r="J916" s="213"/>
      <c r="K916" s="213"/>
      <c r="L916" s="213"/>
      <c r="M916" s="213"/>
      <c r="N916" s="213"/>
      <c r="O916" s="213"/>
      <c r="P916" s="214"/>
      <c r="Q916" s="218"/>
      <c r="R916" s="219"/>
      <c r="S916" s="137"/>
      <c r="T916" s="137"/>
      <c r="U916" s="137"/>
      <c r="V916" s="137"/>
      <c r="W916" s="137"/>
      <c r="X916" s="137"/>
      <c r="Y916" s="138"/>
      <c r="Z916" s="138"/>
      <c r="AA916" s="138"/>
      <c r="AB916" s="138"/>
      <c r="AC916" s="138"/>
      <c r="AD916" s="138"/>
      <c r="AG916">
        <f t="shared" si="121"/>
        <v>36</v>
      </c>
      <c r="AH916">
        <f t="shared" si="122"/>
        <v>0</v>
      </c>
      <c r="AI916"/>
      <c r="AJ916">
        <f t="shared" si="123"/>
        <v>0</v>
      </c>
      <c r="AK916">
        <f t="shared" si="124"/>
        <v>0</v>
      </c>
      <c r="AL916"/>
      <c r="AM916">
        <f t="shared" si="125"/>
        <v>0</v>
      </c>
      <c r="AN916">
        <f t="shared" si="126"/>
        <v>0</v>
      </c>
      <c r="AO916"/>
      <c r="AP916">
        <f t="shared" si="127"/>
        <v>0</v>
      </c>
      <c r="AQ916">
        <f t="shared" si="128"/>
        <v>0</v>
      </c>
      <c r="AR916">
        <f t="shared" si="129"/>
        <v>0</v>
      </c>
      <c r="AS916">
        <f t="shared" si="130"/>
        <v>0</v>
      </c>
      <c r="AT916">
        <f t="shared" si="131"/>
        <v>0</v>
      </c>
      <c r="AU916">
        <f t="shared" si="132"/>
        <v>0</v>
      </c>
      <c r="AV916"/>
      <c r="AW916">
        <f t="shared" si="138"/>
        <v>0</v>
      </c>
      <c r="AX916">
        <f t="shared" si="133"/>
        <v>1</v>
      </c>
      <c r="AY916">
        <f t="shared" si="134"/>
        <v>0</v>
      </c>
      <c r="AZ916"/>
      <c r="BA916">
        <f t="shared" si="135"/>
        <v>0</v>
      </c>
      <c r="BB916">
        <f t="shared" si="136"/>
        <v>0</v>
      </c>
      <c r="BC916"/>
      <c r="BD916">
        <f t="shared" si="137"/>
        <v>0</v>
      </c>
      <c r="BE916"/>
      <c r="BF916"/>
      <c r="BG916"/>
      <c r="BH916"/>
      <c r="BI916"/>
      <c r="BJ916"/>
      <c r="BK916"/>
      <c r="BL916"/>
      <c r="BM916"/>
      <c r="BN916"/>
      <c r="BO916"/>
      <c r="BP916"/>
      <c r="BQ916"/>
      <c r="BR916"/>
      <c r="BS916"/>
      <c r="BT916"/>
      <c r="BU916"/>
      <c r="BV916"/>
      <c r="BW916"/>
      <c r="BX916"/>
      <c r="BY916"/>
      <c r="BZ916"/>
      <c r="CA916"/>
      <c r="CB916"/>
      <c r="CC916"/>
      <c r="CD916"/>
      <c r="CE916"/>
      <c r="CF916"/>
      <c r="CG916"/>
      <c r="CH916"/>
      <c r="CI916"/>
      <c r="CJ916"/>
      <c r="CK916"/>
      <c r="CL916"/>
    </row>
    <row r="917" spans="1:90" ht="15" customHeight="1">
      <c r="A917" s="93"/>
      <c r="B917" s="24"/>
      <c r="C917" s="99" t="s">
        <v>213</v>
      </c>
      <c r="D917" s="212" t="str">
        <f t="shared" si="120"/>
        <v/>
      </c>
      <c r="E917" s="213"/>
      <c r="F917" s="213"/>
      <c r="G917" s="213"/>
      <c r="H917" s="213"/>
      <c r="I917" s="213"/>
      <c r="J917" s="213"/>
      <c r="K917" s="213"/>
      <c r="L917" s="213"/>
      <c r="M917" s="213"/>
      <c r="N917" s="213"/>
      <c r="O917" s="213"/>
      <c r="P917" s="214"/>
      <c r="Q917" s="218"/>
      <c r="R917" s="219"/>
      <c r="S917" s="137"/>
      <c r="T917" s="137"/>
      <c r="U917" s="137"/>
      <c r="V917" s="137"/>
      <c r="W917" s="137"/>
      <c r="X917" s="137"/>
      <c r="Y917" s="138"/>
      <c r="Z917" s="138"/>
      <c r="AA917" s="138"/>
      <c r="AB917" s="138"/>
      <c r="AC917" s="138"/>
      <c r="AD917" s="138"/>
      <c r="AG917">
        <f t="shared" si="121"/>
        <v>36</v>
      </c>
      <c r="AH917">
        <f t="shared" si="122"/>
        <v>0</v>
      </c>
      <c r="AI917"/>
      <c r="AJ917">
        <f t="shared" si="123"/>
        <v>0</v>
      </c>
      <c r="AK917">
        <f t="shared" si="124"/>
        <v>0</v>
      </c>
      <c r="AL917"/>
      <c r="AM917">
        <f t="shared" si="125"/>
        <v>0</v>
      </c>
      <c r="AN917">
        <f t="shared" si="126"/>
        <v>0</v>
      </c>
      <c r="AO917"/>
      <c r="AP917">
        <f t="shared" si="127"/>
        <v>0</v>
      </c>
      <c r="AQ917">
        <f t="shared" si="128"/>
        <v>0</v>
      </c>
      <c r="AR917">
        <f t="shared" si="129"/>
        <v>0</v>
      </c>
      <c r="AS917">
        <f t="shared" si="130"/>
        <v>0</v>
      </c>
      <c r="AT917">
        <f t="shared" si="131"/>
        <v>0</v>
      </c>
      <c r="AU917">
        <f t="shared" si="132"/>
        <v>0</v>
      </c>
      <c r="AV917"/>
      <c r="AW917">
        <f t="shared" si="138"/>
        <v>0</v>
      </c>
      <c r="AX917">
        <f t="shared" si="133"/>
        <v>1</v>
      </c>
      <c r="AY917">
        <f t="shared" si="134"/>
        <v>0</v>
      </c>
      <c r="AZ917"/>
      <c r="BA917">
        <f t="shared" si="135"/>
        <v>0</v>
      </c>
      <c r="BB917">
        <f t="shared" si="136"/>
        <v>0</v>
      </c>
      <c r="BC917"/>
      <c r="BD917">
        <f t="shared" si="137"/>
        <v>0</v>
      </c>
      <c r="BE917"/>
      <c r="BF917"/>
      <c r="BG917"/>
      <c r="BH917"/>
      <c r="BI917"/>
      <c r="BJ917"/>
      <c r="BK917"/>
      <c r="BL917"/>
      <c r="BM917"/>
      <c r="BN917"/>
      <c r="BO917"/>
      <c r="BP917"/>
      <c r="BQ917"/>
      <c r="BR917"/>
      <c r="BS917"/>
      <c r="BT917"/>
      <c r="BU917"/>
      <c r="BV917"/>
      <c r="BW917"/>
      <c r="BX917"/>
      <c r="BY917"/>
      <c r="BZ917"/>
      <c r="CA917"/>
      <c r="CB917"/>
      <c r="CC917"/>
      <c r="CD917"/>
      <c r="CE917"/>
      <c r="CF917"/>
      <c r="CG917"/>
      <c r="CH917"/>
      <c r="CI917"/>
      <c r="CJ917"/>
      <c r="CK917"/>
      <c r="CL917"/>
    </row>
    <row r="918" spans="1:90" ht="15" customHeight="1">
      <c r="A918" s="93"/>
      <c r="B918" s="24"/>
      <c r="C918" s="99" t="s">
        <v>214</v>
      </c>
      <c r="D918" s="212" t="str">
        <f t="shared" si="120"/>
        <v/>
      </c>
      <c r="E918" s="213"/>
      <c r="F918" s="213"/>
      <c r="G918" s="213"/>
      <c r="H918" s="213"/>
      <c r="I918" s="213"/>
      <c r="J918" s="213"/>
      <c r="K918" s="213"/>
      <c r="L918" s="213"/>
      <c r="M918" s="213"/>
      <c r="N918" s="213"/>
      <c r="O918" s="213"/>
      <c r="P918" s="214"/>
      <c r="Q918" s="218"/>
      <c r="R918" s="219"/>
      <c r="S918" s="137"/>
      <c r="T918" s="137"/>
      <c r="U918" s="137"/>
      <c r="V918" s="137"/>
      <c r="W918" s="137"/>
      <c r="X918" s="137"/>
      <c r="Y918" s="138"/>
      <c r="Z918" s="138"/>
      <c r="AA918" s="138"/>
      <c r="AB918" s="138"/>
      <c r="AC918" s="138"/>
      <c r="AD918" s="138"/>
      <c r="AG918">
        <f t="shared" si="121"/>
        <v>36</v>
      </c>
      <c r="AH918">
        <f t="shared" si="122"/>
        <v>0</v>
      </c>
      <c r="AI918"/>
      <c r="AJ918">
        <f t="shared" si="123"/>
        <v>0</v>
      </c>
      <c r="AK918">
        <f t="shared" si="124"/>
        <v>0</v>
      </c>
      <c r="AL918"/>
      <c r="AM918">
        <f t="shared" si="125"/>
        <v>0</v>
      </c>
      <c r="AN918">
        <f t="shared" si="126"/>
        <v>0</v>
      </c>
      <c r="AO918"/>
      <c r="AP918">
        <f t="shared" si="127"/>
        <v>0</v>
      </c>
      <c r="AQ918">
        <f t="shared" si="128"/>
        <v>0</v>
      </c>
      <c r="AR918">
        <f t="shared" si="129"/>
        <v>0</v>
      </c>
      <c r="AS918">
        <f t="shared" si="130"/>
        <v>0</v>
      </c>
      <c r="AT918">
        <f t="shared" si="131"/>
        <v>0</v>
      </c>
      <c r="AU918">
        <f t="shared" si="132"/>
        <v>0</v>
      </c>
      <c r="AV918"/>
      <c r="AW918">
        <f t="shared" si="138"/>
        <v>0</v>
      </c>
      <c r="AX918">
        <f t="shared" si="133"/>
        <v>1</v>
      </c>
      <c r="AY918">
        <f t="shared" si="134"/>
        <v>0</v>
      </c>
      <c r="AZ918"/>
      <c r="BA918">
        <f t="shared" si="135"/>
        <v>0</v>
      </c>
      <c r="BB918">
        <f t="shared" si="136"/>
        <v>0</v>
      </c>
      <c r="BC918"/>
      <c r="BD918">
        <f t="shared" si="137"/>
        <v>0</v>
      </c>
      <c r="BE918"/>
      <c r="BF918"/>
      <c r="BG918"/>
      <c r="BH918"/>
      <c r="BI918"/>
      <c r="BJ918"/>
      <c r="BK918"/>
      <c r="BL918"/>
      <c r="BM918"/>
      <c r="BN918"/>
      <c r="BO918"/>
      <c r="BP918"/>
      <c r="BQ918"/>
      <c r="BR918"/>
      <c r="BS918"/>
      <c r="BT918"/>
      <c r="BU918"/>
      <c r="BV918"/>
      <c r="BW918"/>
      <c r="BX918"/>
      <c r="BY918"/>
      <c r="BZ918"/>
      <c r="CA918"/>
      <c r="CB918"/>
      <c r="CC918"/>
      <c r="CD918"/>
      <c r="CE918"/>
      <c r="CF918"/>
      <c r="CG918"/>
      <c r="CH918"/>
      <c r="CI918"/>
      <c r="CJ918"/>
      <c r="CK918"/>
      <c r="CL918"/>
    </row>
    <row r="919" spans="1:90" ht="15" customHeight="1">
      <c r="A919" s="93"/>
      <c r="B919" s="24"/>
      <c r="C919" s="99" t="s">
        <v>215</v>
      </c>
      <c r="D919" s="212" t="str">
        <f t="shared" si="120"/>
        <v/>
      </c>
      <c r="E919" s="213"/>
      <c r="F919" s="213"/>
      <c r="G919" s="213"/>
      <c r="H919" s="213"/>
      <c r="I919" s="213"/>
      <c r="J919" s="213"/>
      <c r="K919" s="213"/>
      <c r="L919" s="213"/>
      <c r="M919" s="213"/>
      <c r="N919" s="213"/>
      <c r="O919" s="213"/>
      <c r="P919" s="214"/>
      <c r="Q919" s="218"/>
      <c r="R919" s="219"/>
      <c r="S919" s="137"/>
      <c r="T919" s="137"/>
      <c r="U919" s="137"/>
      <c r="V919" s="137"/>
      <c r="W919" s="137"/>
      <c r="X919" s="137"/>
      <c r="Y919" s="138"/>
      <c r="Z919" s="138"/>
      <c r="AA919" s="138"/>
      <c r="AB919" s="138"/>
      <c r="AC919" s="138"/>
      <c r="AD919" s="138"/>
      <c r="AG919">
        <f t="shared" si="121"/>
        <v>36</v>
      </c>
      <c r="AH919">
        <f t="shared" si="122"/>
        <v>0</v>
      </c>
      <c r="AI919"/>
      <c r="AJ919">
        <f t="shared" si="123"/>
        <v>0</v>
      </c>
      <c r="AK919">
        <f t="shared" si="124"/>
        <v>0</v>
      </c>
      <c r="AL919"/>
      <c r="AM919">
        <f t="shared" si="125"/>
        <v>0</v>
      </c>
      <c r="AN919">
        <f t="shared" si="126"/>
        <v>0</v>
      </c>
      <c r="AO919"/>
      <c r="AP919">
        <f t="shared" si="127"/>
        <v>0</v>
      </c>
      <c r="AQ919">
        <f t="shared" si="128"/>
        <v>0</v>
      </c>
      <c r="AR919">
        <f t="shared" si="129"/>
        <v>0</v>
      </c>
      <c r="AS919">
        <f t="shared" si="130"/>
        <v>0</v>
      </c>
      <c r="AT919">
        <f t="shared" si="131"/>
        <v>0</v>
      </c>
      <c r="AU919">
        <f t="shared" si="132"/>
        <v>0</v>
      </c>
      <c r="AV919"/>
      <c r="AW919">
        <f t="shared" si="138"/>
        <v>0</v>
      </c>
      <c r="AX919">
        <f t="shared" si="133"/>
        <v>1</v>
      </c>
      <c r="AY919">
        <f t="shared" si="134"/>
        <v>0</v>
      </c>
      <c r="AZ919"/>
      <c r="BA919">
        <f t="shared" si="135"/>
        <v>0</v>
      </c>
      <c r="BB919">
        <f t="shared" si="136"/>
        <v>0</v>
      </c>
      <c r="BC919"/>
      <c r="BD919">
        <f t="shared" si="137"/>
        <v>0</v>
      </c>
      <c r="BE919"/>
      <c r="BF919"/>
      <c r="BG919"/>
      <c r="BH919"/>
      <c r="BI919"/>
      <c r="BJ919"/>
      <c r="BK919"/>
      <c r="BL919"/>
      <c r="BM919"/>
      <c r="BN919"/>
      <c r="BO919"/>
      <c r="BP919"/>
      <c r="BQ919"/>
      <c r="BR919"/>
      <c r="BS919"/>
      <c r="BT919"/>
      <c r="BU919"/>
      <c r="BV919"/>
      <c r="BW919"/>
      <c r="BX919"/>
      <c r="BY919"/>
      <c r="BZ919"/>
      <c r="CA919"/>
      <c r="CB919"/>
      <c r="CC919"/>
      <c r="CD919"/>
      <c r="CE919"/>
      <c r="CF919"/>
      <c r="CG919"/>
      <c r="CH919"/>
      <c r="CI919"/>
      <c r="CJ919"/>
      <c r="CK919"/>
      <c r="CL919"/>
    </row>
    <row r="920" spans="1:90" ht="15" customHeight="1">
      <c r="A920" s="93"/>
      <c r="B920" s="24"/>
      <c r="C920" s="99" t="s">
        <v>216</v>
      </c>
      <c r="D920" s="212" t="str">
        <f t="shared" si="120"/>
        <v/>
      </c>
      <c r="E920" s="213"/>
      <c r="F920" s="213"/>
      <c r="G920" s="213"/>
      <c r="H920" s="213"/>
      <c r="I920" s="213"/>
      <c r="J920" s="213"/>
      <c r="K920" s="213"/>
      <c r="L920" s="213"/>
      <c r="M920" s="213"/>
      <c r="N920" s="213"/>
      <c r="O920" s="213"/>
      <c r="P920" s="214"/>
      <c r="Q920" s="218"/>
      <c r="R920" s="219"/>
      <c r="S920" s="137"/>
      <c r="T920" s="137"/>
      <c r="U920" s="137"/>
      <c r="V920" s="137"/>
      <c r="W920" s="137"/>
      <c r="X920" s="137"/>
      <c r="Y920" s="138"/>
      <c r="Z920" s="138"/>
      <c r="AA920" s="138"/>
      <c r="AB920" s="138"/>
      <c r="AC920" s="138"/>
      <c r="AD920" s="138"/>
      <c r="AG920">
        <f t="shared" si="121"/>
        <v>36</v>
      </c>
      <c r="AH920">
        <f t="shared" si="122"/>
        <v>0</v>
      </c>
      <c r="AI920"/>
      <c r="AJ920">
        <f t="shared" si="123"/>
        <v>0</v>
      </c>
      <c r="AK920">
        <f t="shared" si="124"/>
        <v>0</v>
      </c>
      <c r="AL920"/>
      <c r="AM920">
        <f t="shared" si="125"/>
        <v>0</v>
      </c>
      <c r="AN920">
        <f t="shared" si="126"/>
        <v>0</v>
      </c>
      <c r="AO920"/>
      <c r="AP920">
        <f t="shared" si="127"/>
        <v>0</v>
      </c>
      <c r="AQ920">
        <f t="shared" si="128"/>
        <v>0</v>
      </c>
      <c r="AR920">
        <f t="shared" si="129"/>
        <v>0</v>
      </c>
      <c r="AS920">
        <f t="shared" si="130"/>
        <v>0</v>
      </c>
      <c r="AT920">
        <f t="shared" si="131"/>
        <v>0</v>
      </c>
      <c r="AU920">
        <f t="shared" si="132"/>
        <v>0</v>
      </c>
      <c r="AV920"/>
      <c r="AW920">
        <f t="shared" si="138"/>
        <v>0</v>
      </c>
      <c r="AX920">
        <f t="shared" si="133"/>
        <v>1</v>
      </c>
      <c r="AY920">
        <f t="shared" si="134"/>
        <v>0</v>
      </c>
      <c r="AZ920"/>
      <c r="BA920">
        <f t="shared" si="135"/>
        <v>0</v>
      </c>
      <c r="BB920">
        <f t="shared" si="136"/>
        <v>0</v>
      </c>
      <c r="BC920"/>
      <c r="BD920">
        <f t="shared" si="137"/>
        <v>0</v>
      </c>
      <c r="BE920"/>
      <c r="BF920"/>
      <c r="BG920"/>
      <c r="BH920"/>
      <c r="BI920"/>
      <c r="BJ920"/>
      <c r="BK920"/>
      <c r="BL920"/>
      <c r="BM920"/>
      <c r="BN920"/>
      <c r="BO920"/>
      <c r="BP920"/>
      <c r="BQ920"/>
      <c r="BR920"/>
      <c r="BS920"/>
      <c r="BT920"/>
      <c r="BU920"/>
      <c r="BV920"/>
      <c r="BW920"/>
      <c r="BX920"/>
      <c r="BY920"/>
      <c r="BZ920"/>
      <c r="CA920"/>
      <c r="CB920"/>
      <c r="CC920"/>
      <c r="CD920"/>
      <c r="CE920"/>
      <c r="CF920"/>
      <c r="CG920"/>
      <c r="CH920"/>
      <c r="CI920"/>
      <c r="CJ920"/>
      <c r="CK920"/>
      <c r="CL920"/>
    </row>
    <row r="921" spans="1:90" ht="15" customHeight="1">
      <c r="A921" s="93"/>
      <c r="B921" s="24"/>
      <c r="C921" s="99" t="s">
        <v>217</v>
      </c>
      <c r="D921" s="212" t="str">
        <f t="shared" si="120"/>
        <v/>
      </c>
      <c r="E921" s="213"/>
      <c r="F921" s="213"/>
      <c r="G921" s="213"/>
      <c r="H921" s="213"/>
      <c r="I921" s="213"/>
      <c r="J921" s="213"/>
      <c r="K921" s="213"/>
      <c r="L921" s="213"/>
      <c r="M921" s="213"/>
      <c r="N921" s="213"/>
      <c r="O921" s="213"/>
      <c r="P921" s="214"/>
      <c r="Q921" s="218"/>
      <c r="R921" s="219"/>
      <c r="S921" s="137"/>
      <c r="T921" s="137"/>
      <c r="U921" s="137"/>
      <c r="V921" s="137"/>
      <c r="W921" s="137"/>
      <c r="X921" s="137"/>
      <c r="Y921" s="138"/>
      <c r="Z921" s="138"/>
      <c r="AA921" s="138"/>
      <c r="AB921" s="138"/>
      <c r="AC921" s="138"/>
      <c r="AD921" s="138"/>
      <c r="AG921">
        <f t="shared" si="121"/>
        <v>36</v>
      </c>
      <c r="AH921">
        <f t="shared" si="122"/>
        <v>0</v>
      </c>
      <c r="AI921"/>
      <c r="AJ921">
        <f t="shared" si="123"/>
        <v>0</v>
      </c>
      <c r="AK921">
        <f t="shared" si="124"/>
        <v>0</v>
      </c>
      <c r="AL921"/>
      <c r="AM921">
        <f t="shared" si="125"/>
        <v>0</v>
      </c>
      <c r="AN921">
        <f t="shared" si="126"/>
        <v>0</v>
      </c>
      <c r="AO921"/>
      <c r="AP921">
        <f t="shared" si="127"/>
        <v>0</v>
      </c>
      <c r="AQ921">
        <f t="shared" si="128"/>
        <v>0</v>
      </c>
      <c r="AR921">
        <f t="shared" si="129"/>
        <v>0</v>
      </c>
      <c r="AS921">
        <f t="shared" si="130"/>
        <v>0</v>
      </c>
      <c r="AT921">
        <f t="shared" si="131"/>
        <v>0</v>
      </c>
      <c r="AU921">
        <f t="shared" si="132"/>
        <v>0</v>
      </c>
      <c r="AV921"/>
      <c r="AW921">
        <f t="shared" si="138"/>
        <v>0</v>
      </c>
      <c r="AX921">
        <f t="shared" si="133"/>
        <v>1</v>
      </c>
      <c r="AY921">
        <f t="shared" si="134"/>
        <v>0</v>
      </c>
      <c r="AZ921"/>
      <c r="BA921">
        <f t="shared" si="135"/>
        <v>0</v>
      </c>
      <c r="BB921">
        <f t="shared" si="136"/>
        <v>0</v>
      </c>
      <c r="BC921"/>
      <c r="BD921">
        <f t="shared" si="137"/>
        <v>0</v>
      </c>
      <c r="BE921"/>
      <c r="BF921"/>
      <c r="BG921"/>
      <c r="BH921"/>
      <c r="BI921"/>
      <c r="BJ921"/>
      <c r="BK921"/>
      <c r="BL921"/>
      <c r="BM921"/>
      <c r="BN921"/>
      <c r="BO921"/>
      <c r="BP921"/>
      <c r="BQ921"/>
      <c r="BR921"/>
      <c r="BS921"/>
      <c r="BT921"/>
      <c r="BU921"/>
      <c r="BV921"/>
      <c r="BW921"/>
      <c r="BX921"/>
      <c r="BY921"/>
      <c r="BZ921"/>
      <c r="CA921"/>
      <c r="CB921"/>
      <c r="CC921"/>
      <c r="CD921"/>
      <c r="CE921"/>
      <c r="CF921"/>
      <c r="CG921"/>
      <c r="CH921"/>
      <c r="CI921"/>
      <c r="CJ921"/>
      <c r="CK921"/>
      <c r="CL921"/>
    </row>
    <row r="922" spans="1:90" ht="15" customHeight="1">
      <c r="A922" s="93"/>
      <c r="B922" s="24"/>
      <c r="C922" s="99" t="s">
        <v>218</v>
      </c>
      <c r="D922" s="212" t="str">
        <f t="shared" si="120"/>
        <v/>
      </c>
      <c r="E922" s="213"/>
      <c r="F922" s="213"/>
      <c r="G922" s="213"/>
      <c r="H922" s="213"/>
      <c r="I922" s="213"/>
      <c r="J922" s="213"/>
      <c r="K922" s="213"/>
      <c r="L922" s="213"/>
      <c r="M922" s="213"/>
      <c r="N922" s="213"/>
      <c r="O922" s="213"/>
      <c r="P922" s="214"/>
      <c r="Q922" s="218"/>
      <c r="R922" s="219"/>
      <c r="S922" s="137"/>
      <c r="T922" s="137"/>
      <c r="U922" s="137"/>
      <c r="V922" s="137"/>
      <c r="W922" s="137"/>
      <c r="X922" s="137"/>
      <c r="Y922" s="138"/>
      <c r="Z922" s="138"/>
      <c r="AA922" s="138"/>
      <c r="AB922" s="138"/>
      <c r="AC922" s="138"/>
      <c r="AD922" s="138"/>
      <c r="AG922">
        <f t="shared" si="121"/>
        <v>36</v>
      </c>
      <c r="AH922">
        <f t="shared" si="122"/>
        <v>0</v>
      </c>
      <c r="AI922"/>
      <c r="AJ922">
        <f t="shared" si="123"/>
        <v>0</v>
      </c>
      <c r="AK922">
        <f t="shared" si="124"/>
        <v>0</v>
      </c>
      <c r="AL922"/>
      <c r="AM922">
        <f t="shared" si="125"/>
        <v>0</v>
      </c>
      <c r="AN922">
        <f t="shared" si="126"/>
        <v>0</v>
      </c>
      <c r="AO922"/>
      <c r="AP922">
        <f t="shared" si="127"/>
        <v>0</v>
      </c>
      <c r="AQ922">
        <f t="shared" si="128"/>
        <v>0</v>
      </c>
      <c r="AR922">
        <f t="shared" si="129"/>
        <v>0</v>
      </c>
      <c r="AS922">
        <f t="shared" si="130"/>
        <v>0</v>
      </c>
      <c r="AT922">
        <f t="shared" si="131"/>
        <v>0</v>
      </c>
      <c r="AU922">
        <f t="shared" si="132"/>
        <v>0</v>
      </c>
      <c r="AV922"/>
      <c r="AW922">
        <f t="shared" si="138"/>
        <v>0</v>
      </c>
      <c r="AX922">
        <f t="shared" si="133"/>
        <v>1</v>
      </c>
      <c r="AY922">
        <f t="shared" si="134"/>
        <v>0</v>
      </c>
      <c r="AZ922"/>
      <c r="BA922">
        <f t="shared" si="135"/>
        <v>0</v>
      </c>
      <c r="BB922">
        <f t="shared" si="136"/>
        <v>0</v>
      </c>
      <c r="BC922"/>
      <c r="BD922">
        <f t="shared" si="137"/>
        <v>0</v>
      </c>
      <c r="BE922"/>
      <c r="BF922"/>
      <c r="BG922"/>
      <c r="BH922"/>
      <c r="BI922"/>
      <c r="BJ922"/>
      <c r="BK922"/>
      <c r="BL922"/>
      <c r="BM922"/>
      <c r="BN922"/>
      <c r="BO922"/>
      <c r="BP922"/>
      <c r="BQ922"/>
      <c r="BR922"/>
      <c r="BS922"/>
      <c r="BT922"/>
      <c r="BU922"/>
      <c r="BV922"/>
      <c r="BW922"/>
      <c r="BX922"/>
      <c r="BY922"/>
      <c r="BZ922"/>
      <c r="CA922"/>
      <c r="CB922"/>
      <c r="CC922"/>
      <c r="CD922"/>
      <c r="CE922"/>
      <c r="CF922"/>
      <c r="CG922"/>
      <c r="CH922"/>
      <c r="CI922"/>
      <c r="CJ922"/>
      <c r="CK922"/>
      <c r="CL922"/>
    </row>
    <row r="923" spans="1:90" ht="15" customHeight="1">
      <c r="A923" s="93"/>
      <c r="B923" s="24"/>
      <c r="C923" s="99" t="s">
        <v>219</v>
      </c>
      <c r="D923" s="212" t="str">
        <f t="shared" si="120"/>
        <v/>
      </c>
      <c r="E923" s="213"/>
      <c r="F923" s="213"/>
      <c r="G923" s="213"/>
      <c r="H923" s="213"/>
      <c r="I923" s="213"/>
      <c r="J923" s="213"/>
      <c r="K923" s="213"/>
      <c r="L923" s="213"/>
      <c r="M923" s="213"/>
      <c r="N923" s="213"/>
      <c r="O923" s="213"/>
      <c r="P923" s="214"/>
      <c r="Q923" s="218"/>
      <c r="R923" s="219"/>
      <c r="S923" s="137"/>
      <c r="T923" s="137"/>
      <c r="U923" s="137"/>
      <c r="V923" s="137"/>
      <c r="W923" s="137"/>
      <c r="X923" s="137"/>
      <c r="Y923" s="138"/>
      <c r="Z923" s="138"/>
      <c r="AA923" s="138"/>
      <c r="AB923" s="138"/>
      <c r="AC923" s="138"/>
      <c r="AD923" s="138"/>
      <c r="AG923">
        <f t="shared" si="121"/>
        <v>36</v>
      </c>
      <c r="AH923">
        <f t="shared" si="122"/>
        <v>0</v>
      </c>
      <c r="AI923"/>
      <c r="AJ923">
        <f t="shared" si="123"/>
        <v>0</v>
      </c>
      <c r="AK923">
        <f t="shared" si="124"/>
        <v>0</v>
      </c>
      <c r="AL923"/>
      <c r="AM923">
        <f t="shared" si="125"/>
        <v>0</v>
      </c>
      <c r="AN923">
        <f t="shared" si="126"/>
        <v>0</v>
      </c>
      <c r="AO923"/>
      <c r="AP923">
        <f t="shared" si="127"/>
        <v>0</v>
      </c>
      <c r="AQ923">
        <f t="shared" si="128"/>
        <v>0</v>
      </c>
      <c r="AR923">
        <f t="shared" si="129"/>
        <v>0</v>
      </c>
      <c r="AS923">
        <f t="shared" si="130"/>
        <v>0</v>
      </c>
      <c r="AT923">
        <f t="shared" si="131"/>
        <v>0</v>
      </c>
      <c r="AU923">
        <f t="shared" si="132"/>
        <v>0</v>
      </c>
      <c r="AV923"/>
      <c r="AW923">
        <f t="shared" si="138"/>
        <v>0</v>
      </c>
      <c r="AX923">
        <f t="shared" si="133"/>
        <v>1</v>
      </c>
      <c r="AY923">
        <f t="shared" si="134"/>
        <v>0</v>
      </c>
      <c r="AZ923"/>
      <c r="BA923">
        <f t="shared" si="135"/>
        <v>0</v>
      </c>
      <c r="BB923">
        <f t="shared" si="136"/>
        <v>0</v>
      </c>
      <c r="BC923"/>
      <c r="BD923">
        <f t="shared" si="137"/>
        <v>0</v>
      </c>
      <c r="BE923"/>
      <c r="BF923"/>
      <c r="BG923"/>
      <c r="BH923"/>
      <c r="BI923"/>
      <c r="BJ923"/>
      <c r="BK923"/>
      <c r="BL923"/>
      <c r="BM923"/>
      <c r="BN923"/>
      <c r="BO923"/>
      <c r="BP923"/>
      <c r="BQ923"/>
      <c r="BR923"/>
      <c r="BS923"/>
      <c r="BT923"/>
      <c r="BU923"/>
      <c r="BV923"/>
      <c r="BW923"/>
      <c r="BX923"/>
      <c r="BY923"/>
      <c r="BZ923"/>
      <c r="CA923"/>
      <c r="CB923"/>
      <c r="CC923"/>
      <c r="CD923"/>
      <c r="CE923"/>
      <c r="CF923"/>
      <c r="CG923"/>
      <c r="CH923"/>
      <c r="CI923"/>
      <c r="CJ923"/>
      <c r="CK923"/>
      <c r="CL923"/>
    </row>
    <row r="924" spans="1:90" ht="15" customHeight="1">
      <c r="A924" s="93"/>
      <c r="B924" s="24"/>
      <c r="C924" s="99" t="s">
        <v>220</v>
      </c>
      <c r="D924" s="212" t="str">
        <f t="shared" si="120"/>
        <v/>
      </c>
      <c r="E924" s="213"/>
      <c r="F924" s="213"/>
      <c r="G924" s="213"/>
      <c r="H924" s="213"/>
      <c r="I924" s="213"/>
      <c r="J924" s="213"/>
      <c r="K924" s="213"/>
      <c r="L924" s="213"/>
      <c r="M924" s="213"/>
      <c r="N924" s="213"/>
      <c r="O924" s="213"/>
      <c r="P924" s="214"/>
      <c r="Q924" s="218"/>
      <c r="R924" s="219"/>
      <c r="S924" s="137"/>
      <c r="T924" s="137"/>
      <c r="U924" s="137"/>
      <c r="V924" s="137"/>
      <c r="W924" s="137"/>
      <c r="X924" s="137"/>
      <c r="Y924" s="138"/>
      <c r="Z924" s="138"/>
      <c r="AA924" s="138"/>
      <c r="AB924" s="138"/>
      <c r="AC924" s="138"/>
      <c r="AD924" s="138"/>
      <c r="AG924">
        <f t="shared" si="121"/>
        <v>36</v>
      </c>
      <c r="AH924">
        <f t="shared" si="122"/>
        <v>0</v>
      </c>
      <c r="AI924"/>
      <c r="AJ924">
        <f t="shared" si="123"/>
        <v>0</v>
      </c>
      <c r="AK924">
        <f t="shared" si="124"/>
        <v>0</v>
      </c>
      <c r="AL924"/>
      <c r="AM924">
        <f t="shared" si="125"/>
        <v>0</v>
      </c>
      <c r="AN924">
        <f t="shared" si="126"/>
        <v>0</v>
      </c>
      <c r="AO924"/>
      <c r="AP924">
        <f t="shared" si="127"/>
        <v>0</v>
      </c>
      <c r="AQ924">
        <f t="shared" si="128"/>
        <v>0</v>
      </c>
      <c r="AR924">
        <f t="shared" si="129"/>
        <v>0</v>
      </c>
      <c r="AS924">
        <f t="shared" si="130"/>
        <v>0</v>
      </c>
      <c r="AT924">
        <f t="shared" si="131"/>
        <v>0</v>
      </c>
      <c r="AU924">
        <f t="shared" si="132"/>
        <v>0</v>
      </c>
      <c r="AV924"/>
      <c r="AW924">
        <f t="shared" si="138"/>
        <v>0</v>
      </c>
      <c r="AX924">
        <f t="shared" si="133"/>
        <v>1</v>
      </c>
      <c r="AY924">
        <f t="shared" si="134"/>
        <v>0</v>
      </c>
      <c r="AZ924"/>
      <c r="BA924">
        <f t="shared" si="135"/>
        <v>0</v>
      </c>
      <c r="BB924">
        <f t="shared" si="136"/>
        <v>0</v>
      </c>
      <c r="BC924"/>
      <c r="BD924">
        <f t="shared" si="137"/>
        <v>0</v>
      </c>
      <c r="BE924"/>
      <c r="BF924"/>
      <c r="BG924"/>
      <c r="BH924"/>
      <c r="BI924"/>
      <c r="BJ924"/>
      <c r="BK924"/>
      <c r="BL924"/>
      <c r="BM924"/>
      <c r="BN924"/>
      <c r="BO924"/>
      <c r="BP924"/>
      <c r="BQ924"/>
      <c r="BR924"/>
      <c r="BS924"/>
      <c r="BT924"/>
      <c r="BU924"/>
      <c r="BV924"/>
      <c r="BW924"/>
      <c r="BX924"/>
      <c r="BY924"/>
      <c r="BZ924"/>
      <c r="CA924"/>
      <c r="CB924"/>
      <c r="CC924"/>
      <c r="CD924"/>
      <c r="CE924"/>
      <c r="CF924"/>
      <c r="CG924"/>
      <c r="CH924"/>
      <c r="CI924"/>
      <c r="CJ924"/>
      <c r="CK924"/>
      <c r="CL924"/>
    </row>
    <row r="925" spans="1:90" ht="15" customHeight="1">
      <c r="A925" s="93"/>
      <c r="B925" s="24"/>
      <c r="C925"/>
      <c r="D925"/>
      <c r="E925"/>
      <c r="F925"/>
      <c r="G925"/>
      <c r="H925"/>
      <c r="I925"/>
      <c r="J925"/>
      <c r="K925"/>
      <c r="L925"/>
      <c r="M925"/>
      <c r="N925"/>
      <c r="O925"/>
      <c r="P925"/>
      <c r="Q925"/>
      <c r="R925"/>
      <c r="S925"/>
      <c r="T925"/>
      <c r="U925"/>
      <c r="V925"/>
      <c r="W925"/>
      <c r="X925"/>
      <c r="Y925"/>
      <c r="Z925"/>
      <c r="AA925"/>
      <c r="AB925"/>
      <c r="AC925"/>
      <c r="AD925"/>
      <c r="AG925"/>
      <c r="AH925">
        <f>+SUM(AH775:AH924)</f>
        <v>0</v>
      </c>
      <c r="AI925"/>
      <c r="AJ925">
        <f>+SUM(AJ775:AJ924)</f>
        <v>0</v>
      </c>
      <c r="AK925">
        <f>+SUM(AK775:AK924)</f>
        <v>0</v>
      </c>
      <c r="AL925"/>
      <c r="AM925"/>
      <c r="AN925">
        <f>+SUM(AN775:AN924)</f>
        <v>0</v>
      </c>
      <c r="AO925"/>
      <c r="AP925">
        <f>+SUM(AP775:AP924)</f>
        <v>0</v>
      </c>
      <c r="AQ925"/>
      <c r="AR925"/>
      <c r="AS925"/>
      <c r="AT925"/>
      <c r="AU925">
        <f>+SUM(AP775:AU924)</f>
        <v>0</v>
      </c>
      <c r="AV925"/>
      <c r="AW925"/>
      <c r="AX925"/>
      <c r="AY925">
        <f>+SUM(AY775:AY924)</f>
        <v>0</v>
      </c>
      <c r="AZ925"/>
      <c r="BA925"/>
      <c r="BB925">
        <f>+SUM(BB775:BB924)</f>
        <v>0</v>
      </c>
      <c r="BC925"/>
      <c r="BD925">
        <f>+SUM(BD775:BD924)</f>
        <v>0</v>
      </c>
      <c r="BE925"/>
      <c r="BF925"/>
      <c r="BG925"/>
      <c r="BH925"/>
      <c r="BI925"/>
      <c r="BJ925"/>
      <c r="BK925"/>
      <c r="BL925"/>
      <c r="BM925"/>
      <c r="BN925"/>
      <c r="BO925"/>
      <c r="BP925"/>
      <c r="BQ925"/>
      <c r="BR925"/>
      <c r="BS925"/>
      <c r="BT925"/>
      <c r="BU925"/>
      <c r="BV925"/>
      <c r="BW925"/>
      <c r="BX925"/>
      <c r="BY925"/>
      <c r="BZ925"/>
      <c r="CA925"/>
      <c r="CB925"/>
      <c r="CC925"/>
      <c r="CD925"/>
      <c r="CE925"/>
      <c r="CF925"/>
      <c r="CG925"/>
      <c r="CH925"/>
      <c r="CI925"/>
      <c r="CJ925"/>
      <c r="CK925"/>
      <c r="CL925"/>
    </row>
    <row r="926" spans="1:90" customFormat="1" ht="15" customHeight="1">
      <c r="A926" s="93"/>
      <c r="B926" s="24"/>
      <c r="C926" s="24"/>
      <c r="D926" s="24"/>
      <c r="E926" s="24"/>
      <c r="F926" s="24"/>
      <c r="G926" s="24"/>
      <c r="H926" s="24"/>
      <c r="I926" s="24"/>
      <c r="J926" s="24"/>
      <c r="K926" s="24"/>
      <c r="L926" s="24"/>
      <c r="M926" s="24"/>
      <c r="N926" s="24"/>
      <c r="O926" s="24"/>
      <c r="P926" s="24"/>
      <c r="Q926" s="24"/>
      <c r="R926" s="24"/>
      <c r="S926" s="24"/>
      <c r="T926" s="24"/>
      <c r="U926" s="24"/>
      <c r="V926" s="24"/>
      <c r="W926" s="24"/>
      <c r="X926" s="24"/>
      <c r="Y926" s="24"/>
      <c r="Z926" s="24"/>
      <c r="AA926" s="220" t="s">
        <v>221</v>
      </c>
      <c r="AB926" s="220"/>
      <c r="AC926" s="220"/>
      <c r="AD926" s="220"/>
      <c r="AF926" s="140"/>
    </row>
    <row r="927" spans="1:90" customFormat="1" ht="24" customHeight="1">
      <c r="A927" s="93"/>
      <c r="B927" s="24"/>
      <c r="C927" s="221" t="s">
        <v>299</v>
      </c>
      <c r="D927" s="222"/>
      <c r="E927" s="222"/>
      <c r="F927" s="222"/>
      <c r="G927" s="222"/>
      <c r="H927" s="223"/>
      <c r="I927" s="227" t="s">
        <v>358</v>
      </c>
      <c r="J927" s="228"/>
      <c r="K927" s="228"/>
      <c r="L927" s="228"/>
      <c r="M927" s="228"/>
      <c r="N927" s="228"/>
      <c r="O927" s="228"/>
      <c r="P927" s="228"/>
      <c r="Q927" s="228"/>
      <c r="R927" s="228"/>
      <c r="S927" s="228"/>
      <c r="T927" s="228"/>
      <c r="U927" s="228"/>
      <c r="V927" s="228"/>
      <c r="W927" s="228"/>
      <c r="X927" s="228"/>
      <c r="Y927" s="228"/>
      <c r="Z927" s="228"/>
      <c r="AA927" s="228"/>
      <c r="AB927" s="228"/>
      <c r="AC927" s="228"/>
      <c r="AD927" s="229"/>
      <c r="AF927" s="140"/>
    </row>
    <row r="928" spans="1:90" customFormat="1" ht="147.94999999999999" customHeight="1">
      <c r="A928" s="93"/>
      <c r="B928" s="24"/>
      <c r="C928" s="224"/>
      <c r="D928" s="225"/>
      <c r="E928" s="225"/>
      <c r="F928" s="225"/>
      <c r="G928" s="225"/>
      <c r="H928" s="226"/>
      <c r="I928" s="133" t="s">
        <v>58</v>
      </c>
      <c r="J928" s="133" t="s">
        <v>59</v>
      </c>
      <c r="K928" s="133" t="s">
        <v>60</v>
      </c>
      <c r="L928" s="133" t="s">
        <v>61</v>
      </c>
      <c r="M928" s="133" t="s">
        <v>62</v>
      </c>
      <c r="N928" s="133" t="s">
        <v>63</v>
      </c>
      <c r="O928" s="133" t="s">
        <v>64</v>
      </c>
      <c r="P928" s="133" t="s">
        <v>65</v>
      </c>
      <c r="Q928" s="133" t="s">
        <v>66</v>
      </c>
      <c r="R928" s="133" t="s">
        <v>67</v>
      </c>
      <c r="S928" s="133" t="s">
        <v>68</v>
      </c>
      <c r="T928" s="133" t="s">
        <v>69</v>
      </c>
      <c r="U928" s="133" t="s">
        <v>70</v>
      </c>
      <c r="V928" s="133" t="s">
        <v>71</v>
      </c>
      <c r="W928" s="133" t="s">
        <v>72</v>
      </c>
      <c r="X928" s="133" t="s">
        <v>73</v>
      </c>
      <c r="Y928" s="133" t="s">
        <v>74</v>
      </c>
      <c r="Z928" s="133" t="s">
        <v>75</v>
      </c>
      <c r="AA928" s="133" t="s">
        <v>76</v>
      </c>
      <c r="AB928" s="133" t="s">
        <v>77</v>
      </c>
      <c r="AC928" s="133" t="s">
        <v>78</v>
      </c>
      <c r="AD928" s="133" t="s">
        <v>169</v>
      </c>
      <c r="AF928" s="140"/>
    </row>
    <row r="929" spans="1:32" customFormat="1" ht="15" customHeight="1">
      <c r="A929" s="93"/>
      <c r="B929" s="24"/>
      <c r="C929" s="133" t="s">
        <v>58</v>
      </c>
      <c r="D929" s="212" t="str">
        <f>+IF(D66="","",D66)</f>
        <v/>
      </c>
      <c r="E929" s="213"/>
      <c r="F929" s="213"/>
      <c r="G929" s="213"/>
      <c r="H929" s="214"/>
      <c r="I929" s="137"/>
      <c r="J929" s="137"/>
      <c r="K929" s="137"/>
      <c r="L929" s="137"/>
      <c r="M929" s="137"/>
      <c r="N929" s="137"/>
      <c r="O929" s="137"/>
      <c r="P929" s="137"/>
      <c r="Q929" s="137"/>
      <c r="R929" s="137"/>
      <c r="S929" s="137"/>
      <c r="T929" s="137"/>
      <c r="U929" s="137"/>
      <c r="V929" s="137"/>
      <c r="W929" s="137"/>
      <c r="X929" s="137"/>
      <c r="Y929" s="137"/>
      <c r="Z929" s="137"/>
      <c r="AA929" s="137"/>
      <c r="AB929" s="137"/>
      <c r="AC929" s="137"/>
      <c r="AD929" s="137"/>
      <c r="AF929" s="140"/>
    </row>
    <row r="930" spans="1:32" customFormat="1" ht="15" customHeight="1">
      <c r="A930" s="93"/>
      <c r="B930" s="24"/>
      <c r="C930" s="133" t="s">
        <v>59</v>
      </c>
      <c r="D930" s="212" t="str">
        <f t="shared" ref="D930:D993" si="139">+IF(D67="","",D67)</f>
        <v/>
      </c>
      <c r="E930" s="213"/>
      <c r="F930" s="213"/>
      <c r="G930" s="213"/>
      <c r="H930" s="214"/>
      <c r="I930" s="137"/>
      <c r="J930" s="137"/>
      <c r="K930" s="137"/>
      <c r="L930" s="137"/>
      <c r="M930" s="137"/>
      <c r="N930" s="137"/>
      <c r="O930" s="137"/>
      <c r="P930" s="137"/>
      <c r="Q930" s="137"/>
      <c r="R930" s="137"/>
      <c r="S930" s="137"/>
      <c r="T930" s="137"/>
      <c r="U930" s="137"/>
      <c r="V930" s="137"/>
      <c r="W930" s="137"/>
      <c r="X930" s="137"/>
      <c r="Y930" s="137"/>
      <c r="Z930" s="137"/>
      <c r="AA930" s="137"/>
      <c r="AB930" s="137"/>
      <c r="AC930" s="137"/>
      <c r="AD930" s="137"/>
      <c r="AF930" s="140"/>
    </row>
    <row r="931" spans="1:32" customFormat="1" ht="15" customHeight="1">
      <c r="A931" s="93"/>
      <c r="B931" s="24"/>
      <c r="C931" s="133" t="s">
        <v>60</v>
      </c>
      <c r="D931" s="212" t="str">
        <f t="shared" si="139"/>
        <v/>
      </c>
      <c r="E931" s="213"/>
      <c r="F931" s="213"/>
      <c r="G931" s="213"/>
      <c r="H931" s="214"/>
      <c r="I931" s="137"/>
      <c r="J931" s="137"/>
      <c r="K931" s="137"/>
      <c r="L931" s="137"/>
      <c r="M931" s="137"/>
      <c r="N931" s="137"/>
      <c r="O931" s="137"/>
      <c r="P931" s="137"/>
      <c r="Q931" s="137"/>
      <c r="R931" s="137"/>
      <c r="S931" s="137"/>
      <c r="T931" s="137"/>
      <c r="U931" s="137"/>
      <c r="V931" s="137"/>
      <c r="W931" s="137"/>
      <c r="X931" s="137"/>
      <c r="Y931" s="137"/>
      <c r="Z931" s="137"/>
      <c r="AA931" s="137"/>
      <c r="AB931" s="137"/>
      <c r="AC931" s="137"/>
      <c r="AD931" s="137"/>
      <c r="AF931" s="140"/>
    </row>
    <row r="932" spans="1:32" customFormat="1" ht="15" customHeight="1">
      <c r="A932" s="93"/>
      <c r="B932" s="24"/>
      <c r="C932" s="133" t="s">
        <v>61</v>
      </c>
      <c r="D932" s="212" t="str">
        <f t="shared" si="139"/>
        <v/>
      </c>
      <c r="E932" s="213"/>
      <c r="F932" s="213"/>
      <c r="G932" s="213"/>
      <c r="H932" s="214"/>
      <c r="I932" s="137"/>
      <c r="J932" s="137"/>
      <c r="K932" s="137"/>
      <c r="L932" s="137"/>
      <c r="M932" s="137"/>
      <c r="N932" s="137"/>
      <c r="O932" s="137"/>
      <c r="P932" s="137"/>
      <c r="Q932" s="137"/>
      <c r="R932" s="137"/>
      <c r="S932" s="137"/>
      <c r="T932" s="137"/>
      <c r="U932" s="137"/>
      <c r="V932" s="137"/>
      <c r="W932" s="137"/>
      <c r="X932" s="137"/>
      <c r="Y932" s="137"/>
      <c r="Z932" s="137"/>
      <c r="AA932" s="137"/>
      <c r="AB932" s="137"/>
      <c r="AC932" s="137"/>
      <c r="AD932" s="137"/>
      <c r="AF932" s="140"/>
    </row>
    <row r="933" spans="1:32" customFormat="1" ht="15" customHeight="1">
      <c r="A933" s="93"/>
      <c r="B933" s="24"/>
      <c r="C933" s="133" t="s">
        <v>62</v>
      </c>
      <c r="D933" s="212" t="str">
        <f t="shared" si="139"/>
        <v/>
      </c>
      <c r="E933" s="213"/>
      <c r="F933" s="213"/>
      <c r="G933" s="213"/>
      <c r="H933" s="214"/>
      <c r="I933" s="137"/>
      <c r="J933" s="137"/>
      <c r="K933" s="137"/>
      <c r="L933" s="137"/>
      <c r="M933" s="137"/>
      <c r="N933" s="137"/>
      <c r="O933" s="137"/>
      <c r="P933" s="137"/>
      <c r="Q933" s="137"/>
      <c r="R933" s="137"/>
      <c r="S933" s="137"/>
      <c r="T933" s="137"/>
      <c r="U933" s="137"/>
      <c r="V933" s="137"/>
      <c r="W933" s="137"/>
      <c r="X933" s="137"/>
      <c r="Y933" s="137"/>
      <c r="Z933" s="137"/>
      <c r="AA933" s="137"/>
      <c r="AB933" s="137"/>
      <c r="AC933" s="137"/>
      <c r="AD933" s="137"/>
      <c r="AF933" s="140"/>
    </row>
    <row r="934" spans="1:32" customFormat="1" ht="15" customHeight="1">
      <c r="A934" s="93"/>
      <c r="B934" s="24"/>
      <c r="C934" s="133" t="s">
        <v>63</v>
      </c>
      <c r="D934" s="212" t="str">
        <f t="shared" si="139"/>
        <v/>
      </c>
      <c r="E934" s="213"/>
      <c r="F934" s="213"/>
      <c r="G934" s="213"/>
      <c r="H934" s="214"/>
      <c r="I934" s="137"/>
      <c r="J934" s="137"/>
      <c r="K934" s="137"/>
      <c r="L934" s="137"/>
      <c r="M934" s="137"/>
      <c r="N934" s="137"/>
      <c r="O934" s="137"/>
      <c r="P934" s="137"/>
      <c r="Q934" s="137"/>
      <c r="R934" s="137"/>
      <c r="S934" s="137"/>
      <c r="T934" s="137"/>
      <c r="U934" s="137"/>
      <c r="V934" s="137"/>
      <c r="W934" s="137"/>
      <c r="X934" s="137"/>
      <c r="Y934" s="137"/>
      <c r="Z934" s="137"/>
      <c r="AA934" s="137"/>
      <c r="AB934" s="137"/>
      <c r="AC934" s="137"/>
      <c r="AD934" s="137"/>
      <c r="AF934" s="140"/>
    </row>
    <row r="935" spans="1:32" customFormat="1" ht="15" customHeight="1">
      <c r="A935" s="93"/>
      <c r="B935" s="24"/>
      <c r="C935" s="133" t="s">
        <v>64</v>
      </c>
      <c r="D935" s="212" t="str">
        <f t="shared" si="139"/>
        <v/>
      </c>
      <c r="E935" s="213"/>
      <c r="F935" s="213"/>
      <c r="G935" s="213"/>
      <c r="H935" s="214"/>
      <c r="I935" s="137"/>
      <c r="J935" s="137"/>
      <c r="K935" s="137"/>
      <c r="L935" s="137"/>
      <c r="M935" s="137"/>
      <c r="N935" s="137"/>
      <c r="O935" s="137"/>
      <c r="P935" s="137"/>
      <c r="Q935" s="137"/>
      <c r="R935" s="137"/>
      <c r="S935" s="137"/>
      <c r="T935" s="137"/>
      <c r="U935" s="137"/>
      <c r="V935" s="137"/>
      <c r="W935" s="137"/>
      <c r="X935" s="137"/>
      <c r="Y935" s="137"/>
      <c r="Z935" s="137"/>
      <c r="AA935" s="137"/>
      <c r="AB935" s="137"/>
      <c r="AC935" s="137"/>
      <c r="AD935" s="137"/>
      <c r="AF935" s="140"/>
    </row>
    <row r="936" spans="1:32" customFormat="1" ht="15" customHeight="1">
      <c r="A936" s="93"/>
      <c r="B936" s="24"/>
      <c r="C936" s="133" t="s">
        <v>65</v>
      </c>
      <c r="D936" s="212" t="str">
        <f t="shared" si="139"/>
        <v/>
      </c>
      <c r="E936" s="213"/>
      <c r="F936" s="213"/>
      <c r="G936" s="213"/>
      <c r="H936" s="214"/>
      <c r="I936" s="137"/>
      <c r="J936" s="137"/>
      <c r="K936" s="137"/>
      <c r="L936" s="137"/>
      <c r="M936" s="137"/>
      <c r="N936" s="137"/>
      <c r="O936" s="137"/>
      <c r="P936" s="137"/>
      <c r="Q936" s="137"/>
      <c r="R936" s="137"/>
      <c r="S936" s="137"/>
      <c r="T936" s="137"/>
      <c r="U936" s="137"/>
      <c r="V936" s="137"/>
      <c r="W936" s="137"/>
      <c r="X936" s="137"/>
      <c r="Y936" s="137"/>
      <c r="Z936" s="137"/>
      <c r="AA936" s="137"/>
      <c r="AB936" s="137"/>
      <c r="AC936" s="137"/>
      <c r="AD936" s="137"/>
      <c r="AF936" s="140"/>
    </row>
    <row r="937" spans="1:32" customFormat="1" ht="15" customHeight="1">
      <c r="A937" s="93"/>
      <c r="B937" s="24"/>
      <c r="C937" s="133" t="s">
        <v>66</v>
      </c>
      <c r="D937" s="212" t="str">
        <f t="shared" si="139"/>
        <v/>
      </c>
      <c r="E937" s="213"/>
      <c r="F937" s="213"/>
      <c r="G937" s="213"/>
      <c r="H937" s="214"/>
      <c r="I937" s="137"/>
      <c r="J937" s="137"/>
      <c r="K937" s="137"/>
      <c r="L937" s="137"/>
      <c r="M937" s="137"/>
      <c r="N937" s="137"/>
      <c r="O937" s="137"/>
      <c r="P937" s="137"/>
      <c r="Q937" s="137"/>
      <c r="R937" s="137"/>
      <c r="S937" s="137"/>
      <c r="T937" s="137"/>
      <c r="U937" s="137"/>
      <c r="V937" s="137"/>
      <c r="W937" s="137"/>
      <c r="X937" s="137"/>
      <c r="Y937" s="137"/>
      <c r="Z937" s="137"/>
      <c r="AA937" s="137"/>
      <c r="AB937" s="137"/>
      <c r="AC937" s="137"/>
      <c r="AD937" s="137"/>
      <c r="AF937" s="140"/>
    </row>
    <row r="938" spans="1:32" customFormat="1" ht="15" customHeight="1">
      <c r="A938" s="93"/>
      <c r="B938" s="24"/>
      <c r="C938" s="133" t="s">
        <v>67</v>
      </c>
      <c r="D938" s="212" t="str">
        <f t="shared" si="139"/>
        <v/>
      </c>
      <c r="E938" s="213"/>
      <c r="F938" s="213"/>
      <c r="G938" s="213"/>
      <c r="H938" s="214"/>
      <c r="I938" s="137"/>
      <c r="J938" s="137"/>
      <c r="K938" s="137"/>
      <c r="L938" s="137"/>
      <c r="M938" s="137"/>
      <c r="N938" s="137"/>
      <c r="O938" s="137"/>
      <c r="P938" s="137"/>
      <c r="Q938" s="137"/>
      <c r="R938" s="137"/>
      <c r="S938" s="137"/>
      <c r="T938" s="137"/>
      <c r="U938" s="137"/>
      <c r="V938" s="137"/>
      <c r="W938" s="137"/>
      <c r="X938" s="137"/>
      <c r="Y938" s="137"/>
      <c r="Z938" s="137"/>
      <c r="AA938" s="137"/>
      <c r="AB938" s="137"/>
      <c r="AC938" s="137"/>
      <c r="AD938" s="137"/>
      <c r="AF938" s="140"/>
    </row>
    <row r="939" spans="1:32" customFormat="1" ht="15" customHeight="1">
      <c r="A939" s="93"/>
      <c r="B939" s="24"/>
      <c r="C939" s="133" t="s">
        <v>68</v>
      </c>
      <c r="D939" s="212" t="str">
        <f t="shared" si="139"/>
        <v/>
      </c>
      <c r="E939" s="213"/>
      <c r="F939" s="213"/>
      <c r="G939" s="213"/>
      <c r="H939" s="214"/>
      <c r="I939" s="137"/>
      <c r="J939" s="137"/>
      <c r="K939" s="137"/>
      <c r="L939" s="137"/>
      <c r="M939" s="137"/>
      <c r="N939" s="137"/>
      <c r="O939" s="137"/>
      <c r="P939" s="137"/>
      <c r="Q939" s="137"/>
      <c r="R939" s="137"/>
      <c r="S939" s="137"/>
      <c r="T939" s="137"/>
      <c r="U939" s="137"/>
      <c r="V939" s="137"/>
      <c r="W939" s="137"/>
      <c r="X939" s="137"/>
      <c r="Y939" s="137"/>
      <c r="Z939" s="137"/>
      <c r="AA939" s="137"/>
      <c r="AB939" s="137"/>
      <c r="AC939" s="137"/>
      <c r="AD939" s="137"/>
      <c r="AF939" s="140"/>
    </row>
    <row r="940" spans="1:32" customFormat="1" ht="15" customHeight="1">
      <c r="A940" s="93"/>
      <c r="B940" s="24"/>
      <c r="C940" s="133" t="s">
        <v>69</v>
      </c>
      <c r="D940" s="212" t="str">
        <f t="shared" si="139"/>
        <v/>
      </c>
      <c r="E940" s="213"/>
      <c r="F940" s="213"/>
      <c r="G940" s="213"/>
      <c r="H940" s="214"/>
      <c r="I940" s="137"/>
      <c r="J940" s="137"/>
      <c r="K940" s="137"/>
      <c r="L940" s="137"/>
      <c r="M940" s="137"/>
      <c r="N940" s="137"/>
      <c r="O940" s="137"/>
      <c r="P940" s="137"/>
      <c r="Q940" s="137"/>
      <c r="R940" s="137"/>
      <c r="S940" s="137"/>
      <c r="T940" s="137"/>
      <c r="U940" s="137"/>
      <c r="V940" s="137"/>
      <c r="W940" s="137"/>
      <c r="X940" s="137"/>
      <c r="Y940" s="137"/>
      <c r="Z940" s="137"/>
      <c r="AA940" s="137"/>
      <c r="AB940" s="137"/>
      <c r="AC940" s="137"/>
      <c r="AD940" s="137"/>
      <c r="AF940" s="140"/>
    </row>
    <row r="941" spans="1:32" customFormat="1" ht="15" customHeight="1">
      <c r="A941" s="93"/>
      <c r="B941" s="24"/>
      <c r="C941" s="133" t="s">
        <v>70</v>
      </c>
      <c r="D941" s="212" t="str">
        <f t="shared" si="139"/>
        <v/>
      </c>
      <c r="E941" s="213"/>
      <c r="F941" s="213"/>
      <c r="G941" s="213"/>
      <c r="H941" s="214"/>
      <c r="I941" s="137"/>
      <c r="J941" s="137"/>
      <c r="K941" s="137"/>
      <c r="L941" s="137"/>
      <c r="M941" s="137"/>
      <c r="N941" s="137"/>
      <c r="O941" s="137"/>
      <c r="P941" s="137"/>
      <c r="Q941" s="137"/>
      <c r="R941" s="137"/>
      <c r="S941" s="137"/>
      <c r="T941" s="137"/>
      <c r="U941" s="137"/>
      <c r="V941" s="137"/>
      <c r="W941" s="137"/>
      <c r="X941" s="137"/>
      <c r="Y941" s="137"/>
      <c r="Z941" s="137"/>
      <c r="AA941" s="137"/>
      <c r="AB941" s="137"/>
      <c r="AC941" s="137"/>
      <c r="AD941" s="137"/>
      <c r="AF941" s="140"/>
    </row>
    <row r="942" spans="1:32" customFormat="1" ht="15" customHeight="1">
      <c r="A942" s="93"/>
      <c r="B942" s="24"/>
      <c r="C942" s="133" t="s">
        <v>71</v>
      </c>
      <c r="D942" s="212" t="str">
        <f t="shared" si="139"/>
        <v/>
      </c>
      <c r="E942" s="213"/>
      <c r="F942" s="213"/>
      <c r="G942" s="213"/>
      <c r="H942" s="214"/>
      <c r="I942" s="137"/>
      <c r="J942" s="137"/>
      <c r="K942" s="137"/>
      <c r="L942" s="137"/>
      <c r="M942" s="137"/>
      <c r="N942" s="137"/>
      <c r="O942" s="137"/>
      <c r="P942" s="137"/>
      <c r="Q942" s="137"/>
      <c r="R942" s="137"/>
      <c r="S942" s="137"/>
      <c r="T942" s="137"/>
      <c r="U942" s="137"/>
      <c r="V942" s="137"/>
      <c r="W942" s="137"/>
      <c r="X942" s="137"/>
      <c r="Y942" s="137"/>
      <c r="Z942" s="137"/>
      <c r="AA942" s="137"/>
      <c r="AB942" s="137"/>
      <c r="AC942" s="137"/>
      <c r="AD942" s="137"/>
      <c r="AF942" s="140"/>
    </row>
    <row r="943" spans="1:32" customFormat="1" ht="15" customHeight="1">
      <c r="A943" s="93"/>
      <c r="B943" s="24"/>
      <c r="C943" s="133" t="s">
        <v>72</v>
      </c>
      <c r="D943" s="212" t="str">
        <f t="shared" si="139"/>
        <v/>
      </c>
      <c r="E943" s="213"/>
      <c r="F943" s="213"/>
      <c r="G943" s="213"/>
      <c r="H943" s="214"/>
      <c r="I943" s="137"/>
      <c r="J943" s="137"/>
      <c r="K943" s="137"/>
      <c r="L943" s="137"/>
      <c r="M943" s="137"/>
      <c r="N943" s="137"/>
      <c r="O943" s="137"/>
      <c r="P943" s="137"/>
      <c r="Q943" s="137"/>
      <c r="R943" s="137"/>
      <c r="S943" s="137"/>
      <c r="T943" s="137"/>
      <c r="U943" s="137"/>
      <c r="V943" s="137"/>
      <c r="W943" s="137"/>
      <c r="X943" s="137"/>
      <c r="Y943" s="137"/>
      <c r="Z943" s="137"/>
      <c r="AA943" s="137"/>
      <c r="AB943" s="137"/>
      <c r="AC943" s="137"/>
      <c r="AD943" s="137"/>
      <c r="AF943" s="140"/>
    </row>
    <row r="944" spans="1:32" customFormat="1" ht="15" customHeight="1">
      <c r="A944" s="93"/>
      <c r="B944" s="24"/>
      <c r="C944" s="133" t="s">
        <v>73</v>
      </c>
      <c r="D944" s="212" t="str">
        <f t="shared" si="139"/>
        <v/>
      </c>
      <c r="E944" s="213"/>
      <c r="F944" s="213"/>
      <c r="G944" s="213"/>
      <c r="H944" s="214"/>
      <c r="I944" s="137"/>
      <c r="J944" s="137"/>
      <c r="K944" s="137"/>
      <c r="L944" s="137"/>
      <c r="M944" s="137"/>
      <c r="N944" s="137"/>
      <c r="O944" s="137"/>
      <c r="P944" s="137"/>
      <c r="Q944" s="137"/>
      <c r="R944" s="137"/>
      <c r="S944" s="137"/>
      <c r="T944" s="137"/>
      <c r="U944" s="137"/>
      <c r="V944" s="137"/>
      <c r="W944" s="137"/>
      <c r="X944" s="137"/>
      <c r="Y944" s="137"/>
      <c r="Z944" s="137"/>
      <c r="AA944" s="137"/>
      <c r="AB944" s="137"/>
      <c r="AC944" s="137"/>
      <c r="AD944" s="137"/>
      <c r="AF944" s="140"/>
    </row>
    <row r="945" spans="1:32" customFormat="1" ht="15" customHeight="1">
      <c r="A945" s="93"/>
      <c r="B945" s="24"/>
      <c r="C945" s="133" t="s">
        <v>74</v>
      </c>
      <c r="D945" s="212" t="str">
        <f t="shared" si="139"/>
        <v/>
      </c>
      <c r="E945" s="213"/>
      <c r="F945" s="213"/>
      <c r="G945" s="213"/>
      <c r="H945" s="214"/>
      <c r="I945" s="137"/>
      <c r="J945" s="137"/>
      <c r="K945" s="137"/>
      <c r="L945" s="137"/>
      <c r="M945" s="137"/>
      <c r="N945" s="137"/>
      <c r="O945" s="137"/>
      <c r="P945" s="137"/>
      <c r="Q945" s="137"/>
      <c r="R945" s="137"/>
      <c r="S945" s="137"/>
      <c r="T945" s="137"/>
      <c r="U945" s="137"/>
      <c r="V945" s="137"/>
      <c r="W945" s="137"/>
      <c r="X945" s="137"/>
      <c r="Y945" s="137"/>
      <c r="Z945" s="137"/>
      <c r="AA945" s="137"/>
      <c r="AB945" s="137"/>
      <c r="AC945" s="137"/>
      <c r="AD945" s="137"/>
      <c r="AF945" s="140"/>
    </row>
    <row r="946" spans="1:32" customFormat="1" ht="15" customHeight="1">
      <c r="A946" s="93"/>
      <c r="B946" s="24"/>
      <c r="C946" s="133" t="s">
        <v>75</v>
      </c>
      <c r="D946" s="212" t="str">
        <f t="shared" si="139"/>
        <v/>
      </c>
      <c r="E946" s="213"/>
      <c r="F946" s="213"/>
      <c r="G946" s="213"/>
      <c r="H946" s="214"/>
      <c r="I946" s="137"/>
      <c r="J946" s="137"/>
      <c r="K946" s="137"/>
      <c r="L946" s="137"/>
      <c r="M946" s="137"/>
      <c r="N946" s="137"/>
      <c r="O946" s="137"/>
      <c r="P946" s="137"/>
      <c r="Q946" s="137"/>
      <c r="R946" s="137"/>
      <c r="S946" s="137"/>
      <c r="T946" s="137"/>
      <c r="U946" s="137"/>
      <c r="V946" s="137"/>
      <c r="W946" s="137"/>
      <c r="X946" s="137"/>
      <c r="Y946" s="137"/>
      <c r="Z946" s="137"/>
      <c r="AA946" s="137"/>
      <c r="AB946" s="137"/>
      <c r="AC946" s="137"/>
      <c r="AD946" s="137"/>
      <c r="AF946" s="140"/>
    </row>
    <row r="947" spans="1:32" customFormat="1" ht="15" customHeight="1">
      <c r="A947" s="93"/>
      <c r="B947" s="24"/>
      <c r="C947" s="133" t="s">
        <v>76</v>
      </c>
      <c r="D947" s="212" t="str">
        <f t="shared" si="139"/>
        <v/>
      </c>
      <c r="E947" s="213"/>
      <c r="F947" s="213"/>
      <c r="G947" s="213"/>
      <c r="H947" s="214"/>
      <c r="I947" s="137"/>
      <c r="J947" s="137"/>
      <c r="K947" s="137"/>
      <c r="L947" s="137"/>
      <c r="M947" s="137"/>
      <c r="N947" s="137"/>
      <c r="O947" s="137"/>
      <c r="P947" s="137"/>
      <c r="Q947" s="137"/>
      <c r="R947" s="137"/>
      <c r="S947" s="137"/>
      <c r="T947" s="137"/>
      <c r="U947" s="137"/>
      <c r="V947" s="137"/>
      <c r="W947" s="137"/>
      <c r="X947" s="137"/>
      <c r="Y947" s="137"/>
      <c r="Z947" s="137"/>
      <c r="AA947" s="137"/>
      <c r="AB947" s="137"/>
      <c r="AC947" s="137"/>
      <c r="AD947" s="137"/>
      <c r="AF947" s="140"/>
    </row>
    <row r="948" spans="1:32" customFormat="1" ht="15" customHeight="1">
      <c r="A948" s="93"/>
      <c r="B948" s="24"/>
      <c r="C948" s="133" t="s">
        <v>77</v>
      </c>
      <c r="D948" s="212" t="str">
        <f t="shared" si="139"/>
        <v/>
      </c>
      <c r="E948" s="213"/>
      <c r="F948" s="213"/>
      <c r="G948" s="213"/>
      <c r="H948" s="214"/>
      <c r="I948" s="137"/>
      <c r="J948" s="137"/>
      <c r="K948" s="137"/>
      <c r="L948" s="137"/>
      <c r="M948" s="137"/>
      <c r="N948" s="137"/>
      <c r="O948" s="137"/>
      <c r="P948" s="137"/>
      <c r="Q948" s="137"/>
      <c r="R948" s="137"/>
      <c r="S948" s="137"/>
      <c r="T948" s="137"/>
      <c r="U948" s="137"/>
      <c r="V948" s="137"/>
      <c r="W948" s="137"/>
      <c r="X948" s="137"/>
      <c r="Y948" s="137"/>
      <c r="Z948" s="137"/>
      <c r="AA948" s="137"/>
      <c r="AB948" s="137"/>
      <c r="AC948" s="137"/>
      <c r="AD948" s="137"/>
      <c r="AF948" s="140"/>
    </row>
    <row r="949" spans="1:32" customFormat="1" ht="15" customHeight="1">
      <c r="A949" s="93"/>
      <c r="B949" s="24"/>
      <c r="C949" s="133" t="s">
        <v>78</v>
      </c>
      <c r="D949" s="212" t="str">
        <f t="shared" si="139"/>
        <v/>
      </c>
      <c r="E949" s="213"/>
      <c r="F949" s="213"/>
      <c r="G949" s="213"/>
      <c r="H949" s="214"/>
      <c r="I949" s="137"/>
      <c r="J949" s="137"/>
      <c r="K949" s="137"/>
      <c r="L949" s="137"/>
      <c r="M949" s="137"/>
      <c r="N949" s="137"/>
      <c r="O949" s="137"/>
      <c r="P949" s="137"/>
      <c r="Q949" s="137"/>
      <c r="R949" s="137"/>
      <c r="S949" s="137"/>
      <c r="T949" s="137"/>
      <c r="U949" s="137"/>
      <c r="V949" s="137"/>
      <c r="W949" s="137"/>
      <c r="X949" s="137"/>
      <c r="Y949" s="137"/>
      <c r="Z949" s="137"/>
      <c r="AA949" s="137"/>
      <c r="AB949" s="137"/>
      <c r="AC949" s="137"/>
      <c r="AD949" s="137"/>
      <c r="AF949" s="140"/>
    </row>
    <row r="950" spans="1:32" customFormat="1" ht="15" customHeight="1">
      <c r="A950" s="93"/>
      <c r="B950" s="24"/>
      <c r="C950" s="133" t="s">
        <v>79</v>
      </c>
      <c r="D950" s="212" t="str">
        <f t="shared" si="139"/>
        <v/>
      </c>
      <c r="E950" s="213"/>
      <c r="F950" s="213"/>
      <c r="G950" s="213"/>
      <c r="H950" s="214"/>
      <c r="I950" s="137"/>
      <c r="J950" s="137"/>
      <c r="K950" s="137"/>
      <c r="L950" s="137"/>
      <c r="M950" s="137"/>
      <c r="N950" s="137"/>
      <c r="O950" s="137"/>
      <c r="P950" s="137"/>
      <c r="Q950" s="137"/>
      <c r="R950" s="137"/>
      <c r="S950" s="137"/>
      <c r="T950" s="137"/>
      <c r="U950" s="137"/>
      <c r="V950" s="137"/>
      <c r="W950" s="137"/>
      <c r="X950" s="137"/>
      <c r="Y950" s="137"/>
      <c r="Z950" s="137"/>
      <c r="AA950" s="137"/>
      <c r="AB950" s="137"/>
      <c r="AC950" s="137"/>
      <c r="AD950" s="137"/>
      <c r="AF950" s="140"/>
    </row>
    <row r="951" spans="1:32" customFormat="1" ht="15" customHeight="1">
      <c r="A951" s="93"/>
      <c r="B951" s="24"/>
      <c r="C951" s="133" t="s">
        <v>80</v>
      </c>
      <c r="D951" s="212" t="str">
        <f t="shared" si="139"/>
        <v/>
      </c>
      <c r="E951" s="213"/>
      <c r="F951" s="213"/>
      <c r="G951" s="213"/>
      <c r="H951" s="214"/>
      <c r="I951" s="137"/>
      <c r="J951" s="137"/>
      <c r="K951" s="137"/>
      <c r="L951" s="137"/>
      <c r="M951" s="137"/>
      <c r="N951" s="137"/>
      <c r="O951" s="137"/>
      <c r="P951" s="137"/>
      <c r="Q951" s="137"/>
      <c r="R951" s="137"/>
      <c r="S951" s="137"/>
      <c r="T951" s="137"/>
      <c r="U951" s="137"/>
      <c r="V951" s="137"/>
      <c r="W951" s="137"/>
      <c r="X951" s="137"/>
      <c r="Y951" s="137"/>
      <c r="Z951" s="137"/>
      <c r="AA951" s="137"/>
      <c r="AB951" s="137"/>
      <c r="AC951" s="137"/>
      <c r="AD951" s="137"/>
      <c r="AF951" s="140"/>
    </row>
    <row r="952" spans="1:32" customFormat="1" ht="15" customHeight="1">
      <c r="A952" s="93"/>
      <c r="B952" s="24"/>
      <c r="C952" s="133" t="s">
        <v>81</v>
      </c>
      <c r="D952" s="212" t="str">
        <f t="shared" si="139"/>
        <v/>
      </c>
      <c r="E952" s="213"/>
      <c r="F952" s="213"/>
      <c r="G952" s="213"/>
      <c r="H952" s="214"/>
      <c r="I952" s="137"/>
      <c r="J952" s="137"/>
      <c r="K952" s="137"/>
      <c r="L952" s="137"/>
      <c r="M952" s="137"/>
      <c r="N952" s="137"/>
      <c r="O952" s="137"/>
      <c r="P952" s="137"/>
      <c r="Q952" s="137"/>
      <c r="R952" s="137"/>
      <c r="S952" s="137"/>
      <c r="T952" s="137"/>
      <c r="U952" s="137"/>
      <c r="V952" s="137"/>
      <c r="W952" s="137"/>
      <c r="X952" s="137"/>
      <c r="Y952" s="137"/>
      <c r="Z952" s="137"/>
      <c r="AA952" s="137"/>
      <c r="AB952" s="137"/>
      <c r="AC952" s="137"/>
      <c r="AD952" s="137"/>
      <c r="AF952" s="140"/>
    </row>
    <row r="953" spans="1:32" customFormat="1" ht="15" customHeight="1">
      <c r="A953" s="93"/>
      <c r="B953" s="24"/>
      <c r="C953" s="133" t="s">
        <v>82</v>
      </c>
      <c r="D953" s="212" t="str">
        <f t="shared" si="139"/>
        <v/>
      </c>
      <c r="E953" s="213"/>
      <c r="F953" s="213"/>
      <c r="G953" s="213"/>
      <c r="H953" s="214"/>
      <c r="I953" s="137"/>
      <c r="J953" s="137"/>
      <c r="K953" s="137"/>
      <c r="L953" s="137"/>
      <c r="M953" s="137"/>
      <c r="N953" s="137"/>
      <c r="O953" s="137"/>
      <c r="P953" s="137"/>
      <c r="Q953" s="137"/>
      <c r="R953" s="137"/>
      <c r="S953" s="137"/>
      <c r="T953" s="137"/>
      <c r="U953" s="137"/>
      <c r="V953" s="137"/>
      <c r="W953" s="137"/>
      <c r="X953" s="137"/>
      <c r="Y953" s="137"/>
      <c r="Z953" s="137"/>
      <c r="AA953" s="137"/>
      <c r="AB953" s="137"/>
      <c r="AC953" s="137"/>
      <c r="AD953" s="137"/>
      <c r="AF953" s="140"/>
    </row>
    <row r="954" spans="1:32" customFormat="1" ht="15" customHeight="1">
      <c r="A954" s="93"/>
      <c r="B954" s="24"/>
      <c r="C954" s="133" t="s">
        <v>83</v>
      </c>
      <c r="D954" s="212" t="str">
        <f t="shared" si="139"/>
        <v/>
      </c>
      <c r="E954" s="213"/>
      <c r="F954" s="213"/>
      <c r="G954" s="213"/>
      <c r="H954" s="214"/>
      <c r="I954" s="137"/>
      <c r="J954" s="137"/>
      <c r="K954" s="137"/>
      <c r="L954" s="137"/>
      <c r="M954" s="137"/>
      <c r="N954" s="137"/>
      <c r="O954" s="137"/>
      <c r="P954" s="137"/>
      <c r="Q954" s="137"/>
      <c r="R954" s="137"/>
      <c r="S954" s="137"/>
      <c r="T954" s="137"/>
      <c r="U954" s="137"/>
      <c r="V954" s="137"/>
      <c r="W954" s="137"/>
      <c r="X954" s="137"/>
      <c r="Y954" s="137"/>
      <c r="Z954" s="137"/>
      <c r="AA954" s="137"/>
      <c r="AB954" s="137"/>
      <c r="AC954" s="137"/>
      <c r="AD954" s="137"/>
      <c r="AF954" s="140"/>
    </row>
    <row r="955" spans="1:32" customFormat="1" ht="15" customHeight="1">
      <c r="A955" s="93"/>
      <c r="B955" s="24"/>
      <c r="C955" s="133" t="s">
        <v>84</v>
      </c>
      <c r="D955" s="212" t="str">
        <f t="shared" si="139"/>
        <v/>
      </c>
      <c r="E955" s="213"/>
      <c r="F955" s="213"/>
      <c r="G955" s="213"/>
      <c r="H955" s="214"/>
      <c r="I955" s="137"/>
      <c r="J955" s="137"/>
      <c r="K955" s="137"/>
      <c r="L955" s="137"/>
      <c r="M955" s="137"/>
      <c r="N955" s="137"/>
      <c r="O955" s="137"/>
      <c r="P955" s="137"/>
      <c r="Q955" s="137"/>
      <c r="R955" s="137"/>
      <c r="S955" s="137"/>
      <c r="T955" s="137"/>
      <c r="U955" s="137"/>
      <c r="V955" s="137"/>
      <c r="W955" s="137"/>
      <c r="X955" s="137"/>
      <c r="Y955" s="137"/>
      <c r="Z955" s="137"/>
      <c r="AA955" s="137"/>
      <c r="AB955" s="137"/>
      <c r="AC955" s="137"/>
      <c r="AD955" s="137"/>
      <c r="AF955" s="140"/>
    </row>
    <row r="956" spans="1:32" customFormat="1" ht="15" customHeight="1">
      <c r="A956" s="93"/>
      <c r="B956" s="24"/>
      <c r="C956" s="133" t="s">
        <v>85</v>
      </c>
      <c r="D956" s="212" t="str">
        <f t="shared" si="139"/>
        <v/>
      </c>
      <c r="E956" s="213"/>
      <c r="F956" s="213"/>
      <c r="G956" s="213"/>
      <c r="H956" s="214"/>
      <c r="I956" s="137"/>
      <c r="J956" s="137"/>
      <c r="K956" s="137"/>
      <c r="L956" s="137"/>
      <c r="M956" s="137"/>
      <c r="N956" s="137"/>
      <c r="O956" s="137"/>
      <c r="P956" s="137"/>
      <c r="Q956" s="137"/>
      <c r="R956" s="137"/>
      <c r="S956" s="137"/>
      <c r="T956" s="137"/>
      <c r="U956" s="137"/>
      <c r="V956" s="137"/>
      <c r="W956" s="137"/>
      <c r="X956" s="137"/>
      <c r="Y956" s="137"/>
      <c r="Z956" s="137"/>
      <c r="AA956" s="137"/>
      <c r="AB956" s="137"/>
      <c r="AC956" s="137"/>
      <c r="AD956" s="137"/>
      <c r="AF956" s="140"/>
    </row>
    <row r="957" spans="1:32" customFormat="1" ht="15" customHeight="1">
      <c r="A957" s="93"/>
      <c r="B957" s="24"/>
      <c r="C957" s="133" t="s">
        <v>86</v>
      </c>
      <c r="D957" s="212" t="str">
        <f t="shared" si="139"/>
        <v/>
      </c>
      <c r="E957" s="213"/>
      <c r="F957" s="213"/>
      <c r="G957" s="213"/>
      <c r="H957" s="214"/>
      <c r="I957" s="137"/>
      <c r="J957" s="137"/>
      <c r="K957" s="137"/>
      <c r="L957" s="137"/>
      <c r="M957" s="137"/>
      <c r="N957" s="137"/>
      <c r="O957" s="137"/>
      <c r="P957" s="137"/>
      <c r="Q957" s="137"/>
      <c r="R957" s="137"/>
      <c r="S957" s="137"/>
      <c r="T957" s="137"/>
      <c r="U957" s="137"/>
      <c r="V957" s="137"/>
      <c r="W957" s="137"/>
      <c r="X957" s="137"/>
      <c r="Y957" s="137"/>
      <c r="Z957" s="137"/>
      <c r="AA957" s="137"/>
      <c r="AB957" s="137"/>
      <c r="AC957" s="137"/>
      <c r="AD957" s="137"/>
      <c r="AF957" s="140"/>
    </row>
    <row r="958" spans="1:32" customFormat="1" ht="15" customHeight="1">
      <c r="A958" s="93"/>
      <c r="B958" s="24"/>
      <c r="C958" s="133" t="s">
        <v>87</v>
      </c>
      <c r="D958" s="212" t="str">
        <f t="shared" si="139"/>
        <v/>
      </c>
      <c r="E958" s="213"/>
      <c r="F958" s="213"/>
      <c r="G958" s="213"/>
      <c r="H958" s="214"/>
      <c r="I958" s="137"/>
      <c r="J958" s="137"/>
      <c r="K958" s="137"/>
      <c r="L958" s="137"/>
      <c r="M958" s="137"/>
      <c r="N958" s="137"/>
      <c r="O958" s="137"/>
      <c r="P958" s="137"/>
      <c r="Q958" s="137"/>
      <c r="R958" s="137"/>
      <c r="S958" s="137"/>
      <c r="T958" s="137"/>
      <c r="U958" s="137"/>
      <c r="V958" s="137"/>
      <c r="W958" s="137"/>
      <c r="X958" s="137"/>
      <c r="Y958" s="137"/>
      <c r="Z958" s="137"/>
      <c r="AA958" s="137"/>
      <c r="AB958" s="137"/>
      <c r="AC958" s="137"/>
      <c r="AD958" s="137"/>
      <c r="AF958" s="140"/>
    </row>
    <row r="959" spans="1:32" customFormat="1" ht="15" customHeight="1">
      <c r="A959" s="93"/>
      <c r="B959" s="24"/>
      <c r="C959" s="133" t="s">
        <v>88</v>
      </c>
      <c r="D959" s="212" t="str">
        <f t="shared" si="139"/>
        <v/>
      </c>
      <c r="E959" s="213"/>
      <c r="F959" s="213"/>
      <c r="G959" s="213"/>
      <c r="H959" s="214"/>
      <c r="I959" s="137"/>
      <c r="J959" s="137"/>
      <c r="K959" s="137"/>
      <c r="L959" s="137"/>
      <c r="M959" s="137"/>
      <c r="N959" s="137"/>
      <c r="O959" s="137"/>
      <c r="P959" s="137"/>
      <c r="Q959" s="137"/>
      <c r="R959" s="137"/>
      <c r="S959" s="137"/>
      <c r="T959" s="137"/>
      <c r="U959" s="137"/>
      <c r="V959" s="137"/>
      <c r="W959" s="137"/>
      <c r="X959" s="137"/>
      <c r="Y959" s="137"/>
      <c r="Z959" s="137"/>
      <c r="AA959" s="137"/>
      <c r="AB959" s="137"/>
      <c r="AC959" s="137"/>
      <c r="AD959" s="137"/>
      <c r="AF959" s="140"/>
    </row>
    <row r="960" spans="1:32" customFormat="1" ht="15" customHeight="1">
      <c r="A960" s="93"/>
      <c r="B960" s="24"/>
      <c r="C960" s="133" t="s">
        <v>89</v>
      </c>
      <c r="D960" s="212" t="str">
        <f t="shared" si="139"/>
        <v/>
      </c>
      <c r="E960" s="213"/>
      <c r="F960" s="213"/>
      <c r="G960" s="213"/>
      <c r="H960" s="214"/>
      <c r="I960" s="137"/>
      <c r="J960" s="137"/>
      <c r="K960" s="137"/>
      <c r="L960" s="137"/>
      <c r="M960" s="137"/>
      <c r="N960" s="137"/>
      <c r="O960" s="137"/>
      <c r="P960" s="137"/>
      <c r="Q960" s="137"/>
      <c r="R960" s="137"/>
      <c r="S960" s="137"/>
      <c r="T960" s="137"/>
      <c r="U960" s="137"/>
      <c r="V960" s="137"/>
      <c r="W960" s="137"/>
      <c r="X960" s="137"/>
      <c r="Y960" s="137"/>
      <c r="Z960" s="137"/>
      <c r="AA960" s="137"/>
      <c r="AB960" s="137"/>
      <c r="AC960" s="137"/>
      <c r="AD960" s="137"/>
      <c r="AF960" s="140"/>
    </row>
    <row r="961" spans="1:32" customFormat="1" ht="15" customHeight="1">
      <c r="A961" s="93"/>
      <c r="B961" s="24"/>
      <c r="C961" s="133" t="s">
        <v>90</v>
      </c>
      <c r="D961" s="212" t="str">
        <f t="shared" si="139"/>
        <v/>
      </c>
      <c r="E961" s="213"/>
      <c r="F961" s="213"/>
      <c r="G961" s="213"/>
      <c r="H961" s="214"/>
      <c r="I961" s="137"/>
      <c r="J961" s="137"/>
      <c r="K961" s="137"/>
      <c r="L961" s="137"/>
      <c r="M961" s="137"/>
      <c r="N961" s="137"/>
      <c r="O961" s="137"/>
      <c r="P961" s="137"/>
      <c r="Q961" s="137"/>
      <c r="R961" s="137"/>
      <c r="S961" s="137"/>
      <c r="T961" s="137"/>
      <c r="U961" s="137"/>
      <c r="V961" s="137"/>
      <c r="W961" s="137"/>
      <c r="X961" s="137"/>
      <c r="Y961" s="137"/>
      <c r="Z961" s="137"/>
      <c r="AA961" s="137"/>
      <c r="AB961" s="137"/>
      <c r="AC961" s="137"/>
      <c r="AD961" s="137"/>
      <c r="AF961" s="140"/>
    </row>
    <row r="962" spans="1:32" customFormat="1" ht="15" customHeight="1">
      <c r="A962" s="93"/>
      <c r="B962" s="24"/>
      <c r="C962" s="133" t="s">
        <v>91</v>
      </c>
      <c r="D962" s="212" t="str">
        <f t="shared" si="139"/>
        <v/>
      </c>
      <c r="E962" s="213"/>
      <c r="F962" s="213"/>
      <c r="G962" s="213"/>
      <c r="H962" s="214"/>
      <c r="I962" s="137"/>
      <c r="J962" s="137"/>
      <c r="K962" s="137"/>
      <c r="L962" s="137"/>
      <c r="M962" s="137"/>
      <c r="N962" s="137"/>
      <c r="O962" s="137"/>
      <c r="P962" s="137"/>
      <c r="Q962" s="137"/>
      <c r="R962" s="137"/>
      <c r="S962" s="137"/>
      <c r="T962" s="137"/>
      <c r="U962" s="137"/>
      <c r="V962" s="137"/>
      <c r="W962" s="137"/>
      <c r="X962" s="137"/>
      <c r="Y962" s="137"/>
      <c r="Z962" s="137"/>
      <c r="AA962" s="137"/>
      <c r="AB962" s="137"/>
      <c r="AC962" s="137"/>
      <c r="AD962" s="137"/>
      <c r="AF962" s="140"/>
    </row>
    <row r="963" spans="1:32" customFormat="1" ht="15" customHeight="1">
      <c r="A963" s="93"/>
      <c r="B963" s="24"/>
      <c r="C963" s="133" t="s">
        <v>92</v>
      </c>
      <c r="D963" s="212" t="str">
        <f t="shared" si="139"/>
        <v/>
      </c>
      <c r="E963" s="213"/>
      <c r="F963" s="213"/>
      <c r="G963" s="213"/>
      <c r="H963" s="214"/>
      <c r="I963" s="137"/>
      <c r="J963" s="137"/>
      <c r="K963" s="137"/>
      <c r="L963" s="137"/>
      <c r="M963" s="137"/>
      <c r="N963" s="137"/>
      <c r="O963" s="137"/>
      <c r="P963" s="137"/>
      <c r="Q963" s="137"/>
      <c r="R963" s="137"/>
      <c r="S963" s="137"/>
      <c r="T963" s="137"/>
      <c r="U963" s="137"/>
      <c r="V963" s="137"/>
      <c r="W963" s="137"/>
      <c r="X963" s="137"/>
      <c r="Y963" s="137"/>
      <c r="Z963" s="137"/>
      <c r="AA963" s="137"/>
      <c r="AB963" s="137"/>
      <c r="AC963" s="137"/>
      <c r="AD963" s="137"/>
      <c r="AF963" s="140"/>
    </row>
    <row r="964" spans="1:32" customFormat="1" ht="15" customHeight="1">
      <c r="A964" s="93"/>
      <c r="B964" s="24"/>
      <c r="C964" s="133" t="s">
        <v>106</v>
      </c>
      <c r="D964" s="212" t="str">
        <f t="shared" si="139"/>
        <v/>
      </c>
      <c r="E964" s="213"/>
      <c r="F964" s="213"/>
      <c r="G964" s="213"/>
      <c r="H964" s="214"/>
      <c r="I964" s="137"/>
      <c r="J964" s="137"/>
      <c r="K964" s="137"/>
      <c r="L964" s="137"/>
      <c r="M964" s="137"/>
      <c r="N964" s="137"/>
      <c r="O964" s="137"/>
      <c r="P964" s="137"/>
      <c r="Q964" s="137"/>
      <c r="R964" s="137"/>
      <c r="S964" s="137"/>
      <c r="T964" s="137"/>
      <c r="U964" s="137"/>
      <c r="V964" s="137"/>
      <c r="W964" s="137"/>
      <c r="X964" s="137"/>
      <c r="Y964" s="137"/>
      <c r="Z964" s="137"/>
      <c r="AA964" s="137"/>
      <c r="AB964" s="137"/>
      <c r="AC964" s="137"/>
      <c r="AD964" s="137"/>
      <c r="AF964" s="140"/>
    </row>
    <row r="965" spans="1:32" customFormat="1" ht="15" customHeight="1">
      <c r="A965" s="93"/>
      <c r="B965" s="24"/>
      <c r="C965" s="133" t="s">
        <v>107</v>
      </c>
      <c r="D965" s="212" t="str">
        <f t="shared" si="139"/>
        <v/>
      </c>
      <c r="E965" s="213"/>
      <c r="F965" s="213"/>
      <c r="G965" s="213"/>
      <c r="H965" s="214"/>
      <c r="I965" s="137"/>
      <c r="J965" s="137"/>
      <c r="K965" s="137"/>
      <c r="L965" s="137"/>
      <c r="M965" s="137"/>
      <c r="N965" s="137"/>
      <c r="O965" s="137"/>
      <c r="P965" s="137"/>
      <c r="Q965" s="137"/>
      <c r="R965" s="137"/>
      <c r="S965" s="137"/>
      <c r="T965" s="137"/>
      <c r="U965" s="137"/>
      <c r="V965" s="137"/>
      <c r="W965" s="137"/>
      <c r="X965" s="137"/>
      <c r="Y965" s="137"/>
      <c r="Z965" s="137"/>
      <c r="AA965" s="137"/>
      <c r="AB965" s="137"/>
      <c r="AC965" s="137"/>
      <c r="AD965" s="137"/>
      <c r="AF965" s="140"/>
    </row>
    <row r="966" spans="1:32" customFormat="1" ht="15" customHeight="1">
      <c r="A966" s="93"/>
      <c r="B966" s="24"/>
      <c r="C966" s="133" t="s">
        <v>108</v>
      </c>
      <c r="D966" s="212" t="str">
        <f t="shared" si="139"/>
        <v/>
      </c>
      <c r="E966" s="213"/>
      <c r="F966" s="213"/>
      <c r="G966" s="213"/>
      <c r="H966" s="214"/>
      <c r="I966" s="137"/>
      <c r="J966" s="137"/>
      <c r="K966" s="137"/>
      <c r="L966" s="137"/>
      <c r="M966" s="137"/>
      <c r="N966" s="137"/>
      <c r="O966" s="137"/>
      <c r="P966" s="137"/>
      <c r="Q966" s="137"/>
      <c r="R966" s="137"/>
      <c r="S966" s="137"/>
      <c r="T966" s="137"/>
      <c r="U966" s="137"/>
      <c r="V966" s="137"/>
      <c r="W966" s="137"/>
      <c r="X966" s="137"/>
      <c r="Y966" s="137"/>
      <c r="Z966" s="137"/>
      <c r="AA966" s="137"/>
      <c r="AB966" s="137"/>
      <c r="AC966" s="137"/>
      <c r="AD966" s="137"/>
      <c r="AF966" s="140"/>
    </row>
    <row r="967" spans="1:32" customFormat="1" ht="15" customHeight="1">
      <c r="A967" s="93"/>
      <c r="B967" s="24"/>
      <c r="C967" s="133" t="s">
        <v>109</v>
      </c>
      <c r="D967" s="212" t="str">
        <f t="shared" si="139"/>
        <v/>
      </c>
      <c r="E967" s="213"/>
      <c r="F967" s="213"/>
      <c r="G967" s="213"/>
      <c r="H967" s="214"/>
      <c r="I967" s="137"/>
      <c r="J967" s="137"/>
      <c r="K967" s="137"/>
      <c r="L967" s="137"/>
      <c r="M967" s="137"/>
      <c r="N967" s="137"/>
      <c r="O967" s="137"/>
      <c r="P967" s="137"/>
      <c r="Q967" s="137"/>
      <c r="R967" s="137"/>
      <c r="S967" s="137"/>
      <c r="T967" s="137"/>
      <c r="U967" s="137"/>
      <c r="V967" s="137"/>
      <c r="W967" s="137"/>
      <c r="X967" s="137"/>
      <c r="Y967" s="137"/>
      <c r="Z967" s="137"/>
      <c r="AA967" s="137"/>
      <c r="AB967" s="137"/>
      <c r="AC967" s="137"/>
      <c r="AD967" s="137"/>
      <c r="AF967" s="140"/>
    </row>
    <row r="968" spans="1:32" customFormat="1" ht="15" customHeight="1">
      <c r="A968" s="93"/>
      <c r="B968" s="24"/>
      <c r="C968" s="133" t="s">
        <v>110</v>
      </c>
      <c r="D968" s="212" t="str">
        <f t="shared" si="139"/>
        <v/>
      </c>
      <c r="E968" s="213"/>
      <c r="F968" s="213"/>
      <c r="G968" s="213"/>
      <c r="H968" s="214"/>
      <c r="I968" s="137"/>
      <c r="J968" s="137"/>
      <c r="K968" s="137"/>
      <c r="L968" s="137"/>
      <c r="M968" s="137"/>
      <c r="N968" s="137"/>
      <c r="O968" s="137"/>
      <c r="P968" s="137"/>
      <c r="Q968" s="137"/>
      <c r="R968" s="137"/>
      <c r="S968" s="137"/>
      <c r="T968" s="137"/>
      <c r="U968" s="137"/>
      <c r="V968" s="137"/>
      <c r="W968" s="137"/>
      <c r="X968" s="137"/>
      <c r="Y968" s="137"/>
      <c r="Z968" s="137"/>
      <c r="AA968" s="137"/>
      <c r="AB968" s="137"/>
      <c r="AC968" s="137"/>
      <c r="AD968" s="137"/>
      <c r="AF968" s="140"/>
    </row>
    <row r="969" spans="1:32" customFormat="1" ht="15" customHeight="1">
      <c r="A969" s="93"/>
      <c r="B969" s="24"/>
      <c r="C969" s="133" t="s">
        <v>111</v>
      </c>
      <c r="D969" s="212" t="str">
        <f t="shared" si="139"/>
        <v/>
      </c>
      <c r="E969" s="213"/>
      <c r="F969" s="213"/>
      <c r="G969" s="213"/>
      <c r="H969" s="214"/>
      <c r="I969" s="137"/>
      <c r="J969" s="137"/>
      <c r="K969" s="137"/>
      <c r="L969" s="137"/>
      <c r="M969" s="137"/>
      <c r="N969" s="137"/>
      <c r="O969" s="137"/>
      <c r="P969" s="137"/>
      <c r="Q969" s="137"/>
      <c r="R969" s="137"/>
      <c r="S969" s="137"/>
      <c r="T969" s="137"/>
      <c r="U969" s="137"/>
      <c r="V969" s="137"/>
      <c r="W969" s="137"/>
      <c r="X969" s="137"/>
      <c r="Y969" s="137"/>
      <c r="Z969" s="137"/>
      <c r="AA969" s="137"/>
      <c r="AB969" s="137"/>
      <c r="AC969" s="137"/>
      <c r="AD969" s="137"/>
      <c r="AF969" s="140"/>
    </row>
    <row r="970" spans="1:32" customFormat="1" ht="15" customHeight="1">
      <c r="A970" s="93"/>
      <c r="B970" s="24"/>
      <c r="C970" s="133" t="s">
        <v>112</v>
      </c>
      <c r="D970" s="212" t="str">
        <f t="shared" si="139"/>
        <v/>
      </c>
      <c r="E970" s="213"/>
      <c r="F970" s="213"/>
      <c r="G970" s="213"/>
      <c r="H970" s="214"/>
      <c r="I970" s="137"/>
      <c r="J970" s="137"/>
      <c r="K970" s="137"/>
      <c r="L970" s="137"/>
      <c r="M970" s="137"/>
      <c r="N970" s="137"/>
      <c r="O970" s="137"/>
      <c r="P970" s="137"/>
      <c r="Q970" s="137"/>
      <c r="R970" s="137"/>
      <c r="S970" s="137"/>
      <c r="T970" s="137"/>
      <c r="U970" s="137"/>
      <c r="V970" s="137"/>
      <c r="W970" s="137"/>
      <c r="X970" s="137"/>
      <c r="Y970" s="137"/>
      <c r="Z970" s="137"/>
      <c r="AA970" s="137"/>
      <c r="AB970" s="137"/>
      <c r="AC970" s="137"/>
      <c r="AD970" s="137"/>
      <c r="AF970" s="140"/>
    </row>
    <row r="971" spans="1:32" customFormat="1" ht="15" customHeight="1">
      <c r="A971" s="93"/>
      <c r="B971" s="24"/>
      <c r="C971" s="133" t="s">
        <v>113</v>
      </c>
      <c r="D971" s="212" t="str">
        <f t="shared" si="139"/>
        <v/>
      </c>
      <c r="E971" s="213"/>
      <c r="F971" s="213"/>
      <c r="G971" s="213"/>
      <c r="H971" s="214"/>
      <c r="I971" s="137"/>
      <c r="J971" s="137"/>
      <c r="K971" s="137"/>
      <c r="L971" s="137"/>
      <c r="M971" s="137"/>
      <c r="N971" s="137"/>
      <c r="O971" s="137"/>
      <c r="P971" s="137"/>
      <c r="Q971" s="137"/>
      <c r="R971" s="137"/>
      <c r="S971" s="137"/>
      <c r="T971" s="137"/>
      <c r="U971" s="137"/>
      <c r="V971" s="137"/>
      <c r="W971" s="137"/>
      <c r="X971" s="137"/>
      <c r="Y971" s="137"/>
      <c r="Z971" s="137"/>
      <c r="AA971" s="137"/>
      <c r="AB971" s="137"/>
      <c r="AC971" s="137"/>
      <c r="AD971" s="137"/>
      <c r="AF971" s="140"/>
    </row>
    <row r="972" spans="1:32" customFormat="1" ht="15" customHeight="1">
      <c r="A972" s="93"/>
      <c r="B972" s="24"/>
      <c r="C972" s="133" t="s">
        <v>114</v>
      </c>
      <c r="D972" s="212" t="str">
        <f t="shared" si="139"/>
        <v/>
      </c>
      <c r="E972" s="213"/>
      <c r="F972" s="213"/>
      <c r="G972" s="213"/>
      <c r="H972" s="214"/>
      <c r="I972" s="137"/>
      <c r="J972" s="137"/>
      <c r="K972" s="137"/>
      <c r="L972" s="137"/>
      <c r="M972" s="137"/>
      <c r="N972" s="137"/>
      <c r="O972" s="137"/>
      <c r="P972" s="137"/>
      <c r="Q972" s="137"/>
      <c r="R972" s="137"/>
      <c r="S972" s="137"/>
      <c r="T972" s="137"/>
      <c r="U972" s="137"/>
      <c r="V972" s="137"/>
      <c r="W972" s="137"/>
      <c r="X972" s="137"/>
      <c r="Y972" s="137"/>
      <c r="Z972" s="137"/>
      <c r="AA972" s="137"/>
      <c r="AB972" s="137"/>
      <c r="AC972" s="137"/>
      <c r="AD972" s="137"/>
      <c r="AF972" s="140"/>
    </row>
    <row r="973" spans="1:32" customFormat="1" ht="15" customHeight="1">
      <c r="A973" s="93"/>
      <c r="B973" s="24"/>
      <c r="C973" s="133" t="s">
        <v>115</v>
      </c>
      <c r="D973" s="212" t="str">
        <f t="shared" si="139"/>
        <v/>
      </c>
      <c r="E973" s="213"/>
      <c r="F973" s="213"/>
      <c r="G973" s="213"/>
      <c r="H973" s="214"/>
      <c r="I973" s="137"/>
      <c r="J973" s="137"/>
      <c r="K973" s="137"/>
      <c r="L973" s="137"/>
      <c r="M973" s="137"/>
      <c r="N973" s="137"/>
      <c r="O973" s="137"/>
      <c r="P973" s="137"/>
      <c r="Q973" s="137"/>
      <c r="R973" s="137"/>
      <c r="S973" s="137"/>
      <c r="T973" s="137"/>
      <c r="U973" s="137"/>
      <c r="V973" s="137"/>
      <c r="W973" s="137"/>
      <c r="X973" s="137"/>
      <c r="Y973" s="137"/>
      <c r="Z973" s="137"/>
      <c r="AA973" s="137"/>
      <c r="AB973" s="137"/>
      <c r="AC973" s="137"/>
      <c r="AD973" s="137"/>
      <c r="AF973" s="140"/>
    </row>
    <row r="974" spans="1:32" customFormat="1" ht="15" customHeight="1">
      <c r="A974" s="93"/>
      <c r="B974" s="24"/>
      <c r="C974" s="133" t="s">
        <v>116</v>
      </c>
      <c r="D974" s="212" t="str">
        <f t="shared" si="139"/>
        <v/>
      </c>
      <c r="E974" s="213"/>
      <c r="F974" s="213"/>
      <c r="G974" s="213"/>
      <c r="H974" s="214"/>
      <c r="I974" s="137"/>
      <c r="J974" s="137"/>
      <c r="K974" s="137"/>
      <c r="L974" s="137"/>
      <c r="M974" s="137"/>
      <c r="N974" s="137"/>
      <c r="O974" s="137"/>
      <c r="P974" s="137"/>
      <c r="Q974" s="137"/>
      <c r="R974" s="137"/>
      <c r="S974" s="137"/>
      <c r="T974" s="137"/>
      <c r="U974" s="137"/>
      <c r="V974" s="137"/>
      <c r="W974" s="137"/>
      <c r="X974" s="137"/>
      <c r="Y974" s="137"/>
      <c r="Z974" s="137"/>
      <c r="AA974" s="137"/>
      <c r="AB974" s="137"/>
      <c r="AC974" s="137"/>
      <c r="AD974" s="137"/>
      <c r="AF974" s="140"/>
    </row>
    <row r="975" spans="1:32" customFormat="1" ht="15" customHeight="1">
      <c r="A975" s="93"/>
      <c r="B975" s="24"/>
      <c r="C975" s="133" t="s">
        <v>117</v>
      </c>
      <c r="D975" s="212" t="str">
        <f t="shared" si="139"/>
        <v/>
      </c>
      <c r="E975" s="213"/>
      <c r="F975" s="213"/>
      <c r="G975" s="213"/>
      <c r="H975" s="214"/>
      <c r="I975" s="137"/>
      <c r="J975" s="137"/>
      <c r="K975" s="137"/>
      <c r="L975" s="137"/>
      <c r="M975" s="137"/>
      <c r="N975" s="137"/>
      <c r="O975" s="137"/>
      <c r="P975" s="137"/>
      <c r="Q975" s="137"/>
      <c r="R975" s="137"/>
      <c r="S975" s="137"/>
      <c r="T975" s="137"/>
      <c r="U975" s="137"/>
      <c r="V975" s="137"/>
      <c r="W975" s="137"/>
      <c r="X975" s="137"/>
      <c r="Y975" s="137"/>
      <c r="Z975" s="137"/>
      <c r="AA975" s="137"/>
      <c r="AB975" s="137"/>
      <c r="AC975" s="137"/>
      <c r="AD975" s="137"/>
      <c r="AF975" s="140"/>
    </row>
    <row r="976" spans="1:32" customFormat="1" ht="15" customHeight="1">
      <c r="A976" s="93"/>
      <c r="B976" s="24"/>
      <c r="C976" s="133" t="s">
        <v>118</v>
      </c>
      <c r="D976" s="212" t="str">
        <f t="shared" si="139"/>
        <v/>
      </c>
      <c r="E976" s="213"/>
      <c r="F976" s="213"/>
      <c r="G976" s="213"/>
      <c r="H976" s="214"/>
      <c r="I976" s="137"/>
      <c r="J976" s="137"/>
      <c r="K976" s="137"/>
      <c r="L976" s="137"/>
      <c r="M976" s="137"/>
      <c r="N976" s="137"/>
      <c r="O976" s="137"/>
      <c r="P976" s="137"/>
      <c r="Q976" s="137"/>
      <c r="R976" s="137"/>
      <c r="S976" s="137"/>
      <c r="T976" s="137"/>
      <c r="U976" s="137"/>
      <c r="V976" s="137"/>
      <c r="W976" s="137"/>
      <c r="X976" s="137"/>
      <c r="Y976" s="137"/>
      <c r="Z976" s="137"/>
      <c r="AA976" s="137"/>
      <c r="AB976" s="137"/>
      <c r="AC976" s="137"/>
      <c r="AD976" s="137"/>
      <c r="AF976" s="140"/>
    </row>
    <row r="977" spans="1:32" customFormat="1" ht="15" customHeight="1">
      <c r="A977" s="93"/>
      <c r="B977" s="24"/>
      <c r="C977" s="133" t="s">
        <v>119</v>
      </c>
      <c r="D977" s="212" t="str">
        <f t="shared" si="139"/>
        <v/>
      </c>
      <c r="E977" s="213"/>
      <c r="F977" s="213"/>
      <c r="G977" s="213"/>
      <c r="H977" s="214"/>
      <c r="I977" s="137"/>
      <c r="J977" s="137"/>
      <c r="K977" s="137"/>
      <c r="L977" s="137"/>
      <c r="M977" s="137"/>
      <c r="N977" s="137"/>
      <c r="O977" s="137"/>
      <c r="P977" s="137"/>
      <c r="Q977" s="137"/>
      <c r="R977" s="137"/>
      <c r="S977" s="137"/>
      <c r="T977" s="137"/>
      <c r="U977" s="137"/>
      <c r="V977" s="137"/>
      <c r="W977" s="137"/>
      <c r="X977" s="137"/>
      <c r="Y977" s="137"/>
      <c r="Z977" s="137"/>
      <c r="AA977" s="137"/>
      <c r="AB977" s="137"/>
      <c r="AC977" s="137"/>
      <c r="AD977" s="137"/>
      <c r="AF977" s="140"/>
    </row>
    <row r="978" spans="1:32" customFormat="1" ht="15" customHeight="1">
      <c r="A978" s="93"/>
      <c r="B978" s="24"/>
      <c r="C978" s="133" t="s">
        <v>120</v>
      </c>
      <c r="D978" s="212" t="str">
        <f t="shared" si="139"/>
        <v/>
      </c>
      <c r="E978" s="213"/>
      <c r="F978" s="213"/>
      <c r="G978" s="213"/>
      <c r="H978" s="214"/>
      <c r="I978" s="137"/>
      <c r="J978" s="137"/>
      <c r="K978" s="137"/>
      <c r="L978" s="137"/>
      <c r="M978" s="137"/>
      <c r="N978" s="137"/>
      <c r="O978" s="137"/>
      <c r="P978" s="137"/>
      <c r="Q978" s="137"/>
      <c r="R978" s="137"/>
      <c r="S978" s="137"/>
      <c r="T978" s="137"/>
      <c r="U978" s="137"/>
      <c r="V978" s="137"/>
      <c r="W978" s="137"/>
      <c r="X978" s="137"/>
      <c r="Y978" s="137"/>
      <c r="Z978" s="137"/>
      <c r="AA978" s="137"/>
      <c r="AB978" s="137"/>
      <c r="AC978" s="137"/>
      <c r="AD978" s="137"/>
      <c r="AF978" s="140"/>
    </row>
    <row r="979" spans="1:32" customFormat="1" ht="15" customHeight="1">
      <c r="A979" s="93"/>
      <c r="B979" s="24"/>
      <c r="C979" s="133" t="s">
        <v>121</v>
      </c>
      <c r="D979" s="212" t="str">
        <f t="shared" si="139"/>
        <v/>
      </c>
      <c r="E979" s="213"/>
      <c r="F979" s="213"/>
      <c r="G979" s="213"/>
      <c r="H979" s="214"/>
      <c r="I979" s="137"/>
      <c r="J979" s="137"/>
      <c r="K979" s="137"/>
      <c r="L979" s="137"/>
      <c r="M979" s="137"/>
      <c r="N979" s="137"/>
      <c r="O979" s="137"/>
      <c r="P979" s="137"/>
      <c r="Q979" s="137"/>
      <c r="R979" s="137"/>
      <c r="S979" s="137"/>
      <c r="T979" s="137"/>
      <c r="U979" s="137"/>
      <c r="V979" s="137"/>
      <c r="W979" s="137"/>
      <c r="X979" s="137"/>
      <c r="Y979" s="137"/>
      <c r="Z979" s="137"/>
      <c r="AA979" s="137"/>
      <c r="AB979" s="137"/>
      <c r="AC979" s="137"/>
      <c r="AD979" s="137"/>
      <c r="AF979" s="140"/>
    </row>
    <row r="980" spans="1:32" customFormat="1" ht="15" customHeight="1">
      <c r="A980" s="93"/>
      <c r="B980" s="24"/>
      <c r="C980" s="133" t="s">
        <v>122</v>
      </c>
      <c r="D980" s="212" t="str">
        <f t="shared" si="139"/>
        <v/>
      </c>
      <c r="E980" s="213"/>
      <c r="F980" s="213"/>
      <c r="G980" s="213"/>
      <c r="H980" s="214"/>
      <c r="I980" s="137"/>
      <c r="J980" s="137"/>
      <c r="K980" s="137"/>
      <c r="L980" s="137"/>
      <c r="M980" s="137"/>
      <c r="N980" s="137"/>
      <c r="O980" s="137"/>
      <c r="P980" s="137"/>
      <c r="Q980" s="137"/>
      <c r="R980" s="137"/>
      <c r="S980" s="137"/>
      <c r="T980" s="137"/>
      <c r="U980" s="137"/>
      <c r="V980" s="137"/>
      <c r="W980" s="137"/>
      <c r="X980" s="137"/>
      <c r="Y980" s="137"/>
      <c r="Z980" s="137"/>
      <c r="AA980" s="137"/>
      <c r="AB980" s="137"/>
      <c r="AC980" s="137"/>
      <c r="AD980" s="137"/>
      <c r="AF980" s="140"/>
    </row>
    <row r="981" spans="1:32" customFormat="1" ht="15" customHeight="1">
      <c r="A981" s="93"/>
      <c r="B981" s="24"/>
      <c r="C981" s="133" t="s">
        <v>123</v>
      </c>
      <c r="D981" s="212" t="str">
        <f t="shared" si="139"/>
        <v/>
      </c>
      <c r="E981" s="213"/>
      <c r="F981" s="213"/>
      <c r="G981" s="213"/>
      <c r="H981" s="214"/>
      <c r="I981" s="137"/>
      <c r="J981" s="137"/>
      <c r="K981" s="137"/>
      <c r="L981" s="137"/>
      <c r="M981" s="137"/>
      <c r="N981" s="137"/>
      <c r="O981" s="137"/>
      <c r="P981" s="137"/>
      <c r="Q981" s="137"/>
      <c r="R981" s="137"/>
      <c r="S981" s="137"/>
      <c r="T981" s="137"/>
      <c r="U981" s="137"/>
      <c r="V981" s="137"/>
      <c r="W981" s="137"/>
      <c r="X981" s="137"/>
      <c r="Y981" s="137"/>
      <c r="Z981" s="137"/>
      <c r="AA981" s="137"/>
      <c r="AB981" s="137"/>
      <c r="AC981" s="137"/>
      <c r="AD981" s="137"/>
      <c r="AF981" s="140"/>
    </row>
    <row r="982" spans="1:32" customFormat="1" ht="15" customHeight="1">
      <c r="A982" s="93"/>
      <c r="B982" s="24"/>
      <c r="C982" s="133" t="s">
        <v>124</v>
      </c>
      <c r="D982" s="212" t="str">
        <f t="shared" si="139"/>
        <v/>
      </c>
      <c r="E982" s="213"/>
      <c r="F982" s="213"/>
      <c r="G982" s="213"/>
      <c r="H982" s="214"/>
      <c r="I982" s="137"/>
      <c r="J982" s="137"/>
      <c r="K982" s="137"/>
      <c r="L982" s="137"/>
      <c r="M982" s="137"/>
      <c r="N982" s="137"/>
      <c r="O982" s="137"/>
      <c r="P982" s="137"/>
      <c r="Q982" s="137"/>
      <c r="R982" s="137"/>
      <c r="S982" s="137"/>
      <c r="T982" s="137"/>
      <c r="U982" s="137"/>
      <c r="V982" s="137"/>
      <c r="W982" s="137"/>
      <c r="X982" s="137"/>
      <c r="Y982" s="137"/>
      <c r="Z982" s="137"/>
      <c r="AA982" s="137"/>
      <c r="AB982" s="137"/>
      <c r="AC982" s="137"/>
      <c r="AD982" s="137"/>
      <c r="AF982" s="140"/>
    </row>
    <row r="983" spans="1:32" customFormat="1" ht="15" customHeight="1">
      <c r="A983" s="93"/>
      <c r="B983" s="24"/>
      <c r="C983" s="133" t="s">
        <v>125</v>
      </c>
      <c r="D983" s="212" t="str">
        <f t="shared" si="139"/>
        <v/>
      </c>
      <c r="E983" s="213"/>
      <c r="F983" s="213"/>
      <c r="G983" s="213"/>
      <c r="H983" s="214"/>
      <c r="I983" s="137"/>
      <c r="J983" s="137"/>
      <c r="K983" s="137"/>
      <c r="L983" s="137"/>
      <c r="M983" s="137"/>
      <c r="N983" s="137"/>
      <c r="O983" s="137"/>
      <c r="P983" s="137"/>
      <c r="Q983" s="137"/>
      <c r="R983" s="137"/>
      <c r="S983" s="137"/>
      <c r="T983" s="137"/>
      <c r="U983" s="137"/>
      <c r="V983" s="137"/>
      <c r="W983" s="137"/>
      <c r="X983" s="137"/>
      <c r="Y983" s="137"/>
      <c r="Z983" s="137"/>
      <c r="AA983" s="137"/>
      <c r="AB983" s="137"/>
      <c r="AC983" s="137"/>
      <c r="AD983" s="137"/>
      <c r="AF983" s="140"/>
    </row>
    <row r="984" spans="1:32" customFormat="1" ht="15" customHeight="1">
      <c r="A984" s="93"/>
      <c r="B984" s="24"/>
      <c r="C984" s="133" t="s">
        <v>126</v>
      </c>
      <c r="D984" s="212" t="str">
        <f t="shared" si="139"/>
        <v/>
      </c>
      <c r="E984" s="213"/>
      <c r="F984" s="213"/>
      <c r="G984" s="213"/>
      <c r="H984" s="214"/>
      <c r="I984" s="137"/>
      <c r="J984" s="137"/>
      <c r="K984" s="137"/>
      <c r="L984" s="137"/>
      <c r="M984" s="137"/>
      <c r="N984" s="137"/>
      <c r="O984" s="137"/>
      <c r="P984" s="137"/>
      <c r="Q984" s="137"/>
      <c r="R984" s="137"/>
      <c r="S984" s="137"/>
      <c r="T984" s="137"/>
      <c r="U984" s="137"/>
      <c r="V984" s="137"/>
      <c r="W984" s="137"/>
      <c r="X984" s="137"/>
      <c r="Y984" s="137"/>
      <c r="Z984" s="137"/>
      <c r="AA984" s="137"/>
      <c r="AB984" s="137"/>
      <c r="AC984" s="137"/>
      <c r="AD984" s="137"/>
      <c r="AF984" s="140"/>
    </row>
    <row r="985" spans="1:32" customFormat="1" ht="15" customHeight="1">
      <c r="A985" s="93"/>
      <c r="B985" s="24"/>
      <c r="C985" s="133" t="s">
        <v>127</v>
      </c>
      <c r="D985" s="212" t="str">
        <f t="shared" si="139"/>
        <v/>
      </c>
      <c r="E985" s="213"/>
      <c r="F985" s="213"/>
      <c r="G985" s="213"/>
      <c r="H985" s="214"/>
      <c r="I985" s="137"/>
      <c r="J985" s="137"/>
      <c r="K985" s="137"/>
      <c r="L985" s="137"/>
      <c r="M985" s="137"/>
      <c r="N985" s="137"/>
      <c r="O985" s="137"/>
      <c r="P985" s="137"/>
      <c r="Q985" s="137"/>
      <c r="R985" s="137"/>
      <c r="S985" s="137"/>
      <c r="T985" s="137"/>
      <c r="U985" s="137"/>
      <c r="V985" s="137"/>
      <c r="W985" s="137"/>
      <c r="X985" s="137"/>
      <c r="Y985" s="137"/>
      <c r="Z985" s="137"/>
      <c r="AA985" s="137"/>
      <c r="AB985" s="137"/>
      <c r="AC985" s="137"/>
      <c r="AD985" s="137"/>
      <c r="AF985" s="140"/>
    </row>
    <row r="986" spans="1:32" customFormat="1" ht="15" customHeight="1">
      <c r="A986" s="93"/>
      <c r="B986" s="24"/>
      <c r="C986" s="133" t="s">
        <v>128</v>
      </c>
      <c r="D986" s="212" t="str">
        <f t="shared" si="139"/>
        <v/>
      </c>
      <c r="E986" s="213"/>
      <c r="F986" s="213"/>
      <c r="G986" s="213"/>
      <c r="H986" s="214"/>
      <c r="I986" s="137"/>
      <c r="J986" s="137"/>
      <c r="K986" s="137"/>
      <c r="L986" s="137"/>
      <c r="M986" s="137"/>
      <c r="N986" s="137"/>
      <c r="O986" s="137"/>
      <c r="P986" s="137"/>
      <c r="Q986" s="137"/>
      <c r="R986" s="137"/>
      <c r="S986" s="137"/>
      <c r="T986" s="137"/>
      <c r="U986" s="137"/>
      <c r="V986" s="137"/>
      <c r="W986" s="137"/>
      <c r="X986" s="137"/>
      <c r="Y986" s="137"/>
      <c r="Z986" s="137"/>
      <c r="AA986" s="137"/>
      <c r="AB986" s="137"/>
      <c r="AC986" s="137"/>
      <c r="AD986" s="137"/>
      <c r="AF986" s="140"/>
    </row>
    <row r="987" spans="1:32" customFormat="1" ht="15" customHeight="1">
      <c r="A987" s="93"/>
      <c r="B987" s="24"/>
      <c r="C987" s="133" t="s">
        <v>129</v>
      </c>
      <c r="D987" s="212" t="str">
        <f t="shared" si="139"/>
        <v/>
      </c>
      <c r="E987" s="213"/>
      <c r="F987" s="213"/>
      <c r="G987" s="213"/>
      <c r="H987" s="214"/>
      <c r="I987" s="137"/>
      <c r="J987" s="137"/>
      <c r="K987" s="137"/>
      <c r="L987" s="137"/>
      <c r="M987" s="137"/>
      <c r="N987" s="137"/>
      <c r="O987" s="137"/>
      <c r="P987" s="137"/>
      <c r="Q987" s="137"/>
      <c r="R987" s="137"/>
      <c r="S987" s="137"/>
      <c r="T987" s="137"/>
      <c r="U987" s="137"/>
      <c r="V987" s="137"/>
      <c r="W987" s="137"/>
      <c r="X987" s="137"/>
      <c r="Y987" s="137"/>
      <c r="Z987" s="137"/>
      <c r="AA987" s="137"/>
      <c r="AB987" s="137"/>
      <c r="AC987" s="137"/>
      <c r="AD987" s="137"/>
      <c r="AF987" s="140"/>
    </row>
    <row r="988" spans="1:32" customFormat="1" ht="15" customHeight="1">
      <c r="A988" s="93"/>
      <c r="B988" s="24"/>
      <c r="C988" s="133" t="s">
        <v>130</v>
      </c>
      <c r="D988" s="212" t="str">
        <f t="shared" si="139"/>
        <v/>
      </c>
      <c r="E988" s="213"/>
      <c r="F988" s="213"/>
      <c r="G988" s="213"/>
      <c r="H988" s="214"/>
      <c r="I988" s="137"/>
      <c r="J988" s="137"/>
      <c r="K988" s="137"/>
      <c r="L988" s="137"/>
      <c r="M988" s="137"/>
      <c r="N988" s="137"/>
      <c r="O988" s="137"/>
      <c r="P988" s="137"/>
      <c r="Q988" s="137"/>
      <c r="R988" s="137"/>
      <c r="S988" s="137"/>
      <c r="T988" s="137"/>
      <c r="U988" s="137"/>
      <c r="V988" s="137"/>
      <c r="W988" s="137"/>
      <c r="X988" s="137"/>
      <c r="Y988" s="137"/>
      <c r="Z988" s="137"/>
      <c r="AA988" s="137"/>
      <c r="AB988" s="137"/>
      <c r="AC988" s="137"/>
      <c r="AD988" s="137"/>
      <c r="AF988" s="140"/>
    </row>
    <row r="989" spans="1:32" customFormat="1" ht="15" customHeight="1">
      <c r="A989" s="93"/>
      <c r="B989" s="24"/>
      <c r="C989" s="133" t="s">
        <v>131</v>
      </c>
      <c r="D989" s="212" t="str">
        <f t="shared" si="139"/>
        <v/>
      </c>
      <c r="E989" s="213"/>
      <c r="F989" s="213"/>
      <c r="G989" s="213"/>
      <c r="H989" s="214"/>
      <c r="I989" s="137"/>
      <c r="J989" s="137"/>
      <c r="K989" s="137"/>
      <c r="L989" s="137"/>
      <c r="M989" s="137"/>
      <c r="N989" s="137"/>
      <c r="O989" s="137"/>
      <c r="P989" s="137"/>
      <c r="Q989" s="137"/>
      <c r="R989" s="137"/>
      <c r="S989" s="137"/>
      <c r="T989" s="137"/>
      <c r="U989" s="137"/>
      <c r="V989" s="137"/>
      <c r="W989" s="137"/>
      <c r="X989" s="137"/>
      <c r="Y989" s="137"/>
      <c r="Z989" s="137"/>
      <c r="AA989" s="137"/>
      <c r="AB989" s="137"/>
      <c r="AC989" s="137"/>
      <c r="AD989" s="137"/>
      <c r="AF989" s="140"/>
    </row>
    <row r="990" spans="1:32" customFormat="1" ht="15" customHeight="1">
      <c r="A990" s="93"/>
      <c r="B990" s="24"/>
      <c r="C990" s="133" t="s">
        <v>132</v>
      </c>
      <c r="D990" s="212" t="str">
        <f t="shared" si="139"/>
        <v/>
      </c>
      <c r="E990" s="213"/>
      <c r="F990" s="213"/>
      <c r="G990" s="213"/>
      <c r="H990" s="214"/>
      <c r="I990" s="137"/>
      <c r="J990" s="137"/>
      <c r="K990" s="137"/>
      <c r="L990" s="137"/>
      <c r="M990" s="137"/>
      <c r="N990" s="137"/>
      <c r="O990" s="137"/>
      <c r="P990" s="137"/>
      <c r="Q990" s="137"/>
      <c r="R990" s="137"/>
      <c r="S990" s="137"/>
      <c r="T990" s="137"/>
      <c r="U990" s="137"/>
      <c r="V990" s="137"/>
      <c r="W990" s="137"/>
      <c r="X990" s="137"/>
      <c r="Y990" s="137"/>
      <c r="Z990" s="137"/>
      <c r="AA990" s="137"/>
      <c r="AB990" s="137"/>
      <c r="AC990" s="137"/>
      <c r="AD990" s="137"/>
      <c r="AF990" s="140"/>
    </row>
    <row r="991" spans="1:32" customFormat="1" ht="15" customHeight="1">
      <c r="A991" s="93"/>
      <c r="B991" s="24"/>
      <c r="C991" s="133" t="s">
        <v>133</v>
      </c>
      <c r="D991" s="212" t="str">
        <f t="shared" si="139"/>
        <v/>
      </c>
      <c r="E991" s="213"/>
      <c r="F991" s="213"/>
      <c r="G991" s="213"/>
      <c r="H991" s="214"/>
      <c r="I991" s="137"/>
      <c r="J991" s="137"/>
      <c r="K991" s="137"/>
      <c r="L991" s="137"/>
      <c r="M991" s="137"/>
      <c r="N991" s="137"/>
      <c r="O991" s="137"/>
      <c r="P991" s="137"/>
      <c r="Q991" s="137"/>
      <c r="R991" s="137"/>
      <c r="S991" s="137"/>
      <c r="T991" s="137"/>
      <c r="U991" s="137"/>
      <c r="V991" s="137"/>
      <c r="W991" s="137"/>
      <c r="X991" s="137"/>
      <c r="Y991" s="137"/>
      <c r="Z991" s="137"/>
      <c r="AA991" s="137"/>
      <c r="AB991" s="137"/>
      <c r="AC991" s="137"/>
      <c r="AD991" s="137"/>
      <c r="AF991" s="140"/>
    </row>
    <row r="992" spans="1:32" customFormat="1" ht="15" customHeight="1">
      <c r="A992" s="93"/>
      <c r="B992" s="24"/>
      <c r="C992" s="133" t="s">
        <v>134</v>
      </c>
      <c r="D992" s="212" t="str">
        <f t="shared" si="139"/>
        <v/>
      </c>
      <c r="E992" s="213"/>
      <c r="F992" s="213"/>
      <c r="G992" s="213"/>
      <c r="H992" s="214"/>
      <c r="I992" s="137"/>
      <c r="J992" s="137"/>
      <c r="K992" s="137"/>
      <c r="L992" s="137"/>
      <c r="M992" s="137"/>
      <c r="N992" s="137"/>
      <c r="O992" s="137"/>
      <c r="P992" s="137"/>
      <c r="Q992" s="137"/>
      <c r="R992" s="137"/>
      <c r="S992" s="137"/>
      <c r="T992" s="137"/>
      <c r="U992" s="137"/>
      <c r="V992" s="137"/>
      <c r="W992" s="137"/>
      <c r="X992" s="137"/>
      <c r="Y992" s="137"/>
      <c r="Z992" s="137"/>
      <c r="AA992" s="137"/>
      <c r="AB992" s="137"/>
      <c r="AC992" s="137"/>
      <c r="AD992" s="137"/>
      <c r="AF992" s="140"/>
    </row>
    <row r="993" spans="1:32" customFormat="1" ht="15" customHeight="1">
      <c r="A993" s="93"/>
      <c r="B993" s="24"/>
      <c r="C993" s="133" t="s">
        <v>135</v>
      </c>
      <c r="D993" s="212" t="str">
        <f t="shared" si="139"/>
        <v/>
      </c>
      <c r="E993" s="213"/>
      <c r="F993" s="213"/>
      <c r="G993" s="213"/>
      <c r="H993" s="214"/>
      <c r="I993" s="137"/>
      <c r="J993" s="137"/>
      <c r="K993" s="137"/>
      <c r="L993" s="137"/>
      <c r="M993" s="137"/>
      <c r="N993" s="137"/>
      <c r="O993" s="137"/>
      <c r="P993" s="137"/>
      <c r="Q993" s="137"/>
      <c r="R993" s="137"/>
      <c r="S993" s="137"/>
      <c r="T993" s="137"/>
      <c r="U993" s="137"/>
      <c r="V993" s="137"/>
      <c r="W993" s="137"/>
      <c r="X993" s="137"/>
      <c r="Y993" s="137"/>
      <c r="Z993" s="137"/>
      <c r="AA993" s="137"/>
      <c r="AB993" s="137"/>
      <c r="AC993" s="137"/>
      <c r="AD993" s="137"/>
      <c r="AF993" s="140"/>
    </row>
    <row r="994" spans="1:32" customFormat="1" ht="15" customHeight="1">
      <c r="A994" s="93"/>
      <c r="B994" s="24"/>
      <c r="C994" s="133" t="s">
        <v>136</v>
      </c>
      <c r="D994" s="212" t="str">
        <f t="shared" ref="D994:D1057" si="140">+IF(D131="","",D131)</f>
        <v/>
      </c>
      <c r="E994" s="213"/>
      <c r="F994" s="213"/>
      <c r="G994" s="213"/>
      <c r="H994" s="214"/>
      <c r="I994" s="137"/>
      <c r="J994" s="137"/>
      <c r="K994" s="137"/>
      <c r="L994" s="137"/>
      <c r="M994" s="137"/>
      <c r="N994" s="137"/>
      <c r="O994" s="137"/>
      <c r="P994" s="137"/>
      <c r="Q994" s="137"/>
      <c r="R994" s="137"/>
      <c r="S994" s="137"/>
      <c r="T994" s="137"/>
      <c r="U994" s="137"/>
      <c r="V994" s="137"/>
      <c r="W994" s="137"/>
      <c r="X994" s="137"/>
      <c r="Y994" s="137"/>
      <c r="Z994" s="137"/>
      <c r="AA994" s="137"/>
      <c r="AB994" s="137"/>
      <c r="AC994" s="137"/>
      <c r="AD994" s="137"/>
      <c r="AF994" s="140"/>
    </row>
    <row r="995" spans="1:32" customFormat="1" ht="15" customHeight="1">
      <c r="A995" s="93"/>
      <c r="B995" s="24"/>
      <c r="C995" s="133" t="s">
        <v>137</v>
      </c>
      <c r="D995" s="212" t="str">
        <f t="shared" si="140"/>
        <v/>
      </c>
      <c r="E995" s="213"/>
      <c r="F995" s="213"/>
      <c r="G995" s="213"/>
      <c r="H995" s="214"/>
      <c r="I995" s="137"/>
      <c r="J995" s="137"/>
      <c r="K995" s="137"/>
      <c r="L995" s="137"/>
      <c r="M995" s="137"/>
      <c r="N995" s="137"/>
      <c r="O995" s="137"/>
      <c r="P995" s="137"/>
      <c r="Q995" s="137"/>
      <c r="R995" s="137"/>
      <c r="S995" s="137"/>
      <c r="T995" s="137"/>
      <c r="U995" s="137"/>
      <c r="V995" s="137"/>
      <c r="W995" s="137"/>
      <c r="X995" s="137"/>
      <c r="Y995" s="137"/>
      <c r="Z995" s="137"/>
      <c r="AA995" s="137"/>
      <c r="AB995" s="137"/>
      <c r="AC995" s="137"/>
      <c r="AD995" s="137"/>
      <c r="AF995" s="140"/>
    </row>
    <row r="996" spans="1:32" customFormat="1" ht="15" customHeight="1">
      <c r="A996" s="93"/>
      <c r="B996" s="24"/>
      <c r="C996" s="133" t="s">
        <v>138</v>
      </c>
      <c r="D996" s="212" t="str">
        <f t="shared" si="140"/>
        <v/>
      </c>
      <c r="E996" s="213"/>
      <c r="F996" s="213"/>
      <c r="G996" s="213"/>
      <c r="H996" s="214"/>
      <c r="I996" s="137"/>
      <c r="J996" s="137"/>
      <c r="K996" s="137"/>
      <c r="L996" s="137"/>
      <c r="M996" s="137"/>
      <c r="N996" s="137"/>
      <c r="O996" s="137"/>
      <c r="P996" s="137"/>
      <c r="Q996" s="137"/>
      <c r="R996" s="137"/>
      <c r="S996" s="137"/>
      <c r="T996" s="137"/>
      <c r="U996" s="137"/>
      <c r="V996" s="137"/>
      <c r="W996" s="137"/>
      <c r="X996" s="137"/>
      <c r="Y996" s="137"/>
      <c r="Z996" s="137"/>
      <c r="AA996" s="137"/>
      <c r="AB996" s="137"/>
      <c r="AC996" s="137"/>
      <c r="AD996" s="137"/>
      <c r="AF996" s="140"/>
    </row>
    <row r="997" spans="1:32" customFormat="1" ht="15" customHeight="1">
      <c r="A997" s="93"/>
      <c r="B997" s="24"/>
      <c r="C997" s="133" t="s">
        <v>139</v>
      </c>
      <c r="D997" s="212" t="str">
        <f t="shared" si="140"/>
        <v/>
      </c>
      <c r="E997" s="213"/>
      <c r="F997" s="213"/>
      <c r="G997" s="213"/>
      <c r="H997" s="214"/>
      <c r="I997" s="137"/>
      <c r="J997" s="137"/>
      <c r="K997" s="137"/>
      <c r="L997" s="137"/>
      <c r="M997" s="137"/>
      <c r="N997" s="137"/>
      <c r="O997" s="137"/>
      <c r="P997" s="137"/>
      <c r="Q997" s="137"/>
      <c r="R997" s="137"/>
      <c r="S997" s="137"/>
      <c r="T997" s="137"/>
      <c r="U997" s="137"/>
      <c r="V997" s="137"/>
      <c r="W997" s="137"/>
      <c r="X997" s="137"/>
      <c r="Y997" s="137"/>
      <c r="Z997" s="137"/>
      <c r="AA997" s="137"/>
      <c r="AB997" s="137"/>
      <c r="AC997" s="137"/>
      <c r="AD997" s="137"/>
      <c r="AF997" s="140"/>
    </row>
    <row r="998" spans="1:32" customFormat="1" ht="15" customHeight="1">
      <c r="A998" s="93"/>
      <c r="B998" s="24"/>
      <c r="C998" s="133" t="s">
        <v>140</v>
      </c>
      <c r="D998" s="212" t="str">
        <f t="shared" si="140"/>
        <v/>
      </c>
      <c r="E998" s="213"/>
      <c r="F998" s="213"/>
      <c r="G998" s="213"/>
      <c r="H998" s="214"/>
      <c r="I998" s="137"/>
      <c r="J998" s="137"/>
      <c r="K998" s="137"/>
      <c r="L998" s="137"/>
      <c r="M998" s="137"/>
      <c r="N998" s="137"/>
      <c r="O998" s="137"/>
      <c r="P998" s="137"/>
      <c r="Q998" s="137"/>
      <c r="R998" s="137"/>
      <c r="S998" s="137"/>
      <c r="T998" s="137"/>
      <c r="U998" s="137"/>
      <c r="V998" s="137"/>
      <c r="W998" s="137"/>
      <c r="X998" s="137"/>
      <c r="Y998" s="137"/>
      <c r="Z998" s="137"/>
      <c r="AA998" s="137"/>
      <c r="AB998" s="137"/>
      <c r="AC998" s="137"/>
      <c r="AD998" s="137"/>
      <c r="AF998" s="140"/>
    </row>
    <row r="999" spans="1:32" customFormat="1" ht="15" customHeight="1">
      <c r="A999" s="93"/>
      <c r="B999" s="24"/>
      <c r="C999" s="133" t="s">
        <v>141</v>
      </c>
      <c r="D999" s="212" t="str">
        <f t="shared" si="140"/>
        <v/>
      </c>
      <c r="E999" s="213"/>
      <c r="F999" s="213"/>
      <c r="G999" s="213"/>
      <c r="H999" s="214"/>
      <c r="I999" s="137"/>
      <c r="J999" s="137"/>
      <c r="K999" s="137"/>
      <c r="L999" s="137"/>
      <c r="M999" s="137"/>
      <c r="N999" s="137"/>
      <c r="O999" s="137"/>
      <c r="P999" s="137"/>
      <c r="Q999" s="137"/>
      <c r="R999" s="137"/>
      <c r="S999" s="137"/>
      <c r="T999" s="137"/>
      <c r="U999" s="137"/>
      <c r="V999" s="137"/>
      <c r="W999" s="137"/>
      <c r="X999" s="137"/>
      <c r="Y999" s="137"/>
      <c r="Z999" s="137"/>
      <c r="AA999" s="137"/>
      <c r="AB999" s="137"/>
      <c r="AC999" s="137"/>
      <c r="AD999" s="137"/>
      <c r="AF999" s="140"/>
    </row>
    <row r="1000" spans="1:32" customFormat="1" ht="15" customHeight="1">
      <c r="A1000" s="93"/>
      <c r="B1000" s="24"/>
      <c r="C1000" s="133" t="s">
        <v>142</v>
      </c>
      <c r="D1000" s="212" t="str">
        <f t="shared" si="140"/>
        <v/>
      </c>
      <c r="E1000" s="213"/>
      <c r="F1000" s="213"/>
      <c r="G1000" s="213"/>
      <c r="H1000" s="214"/>
      <c r="I1000" s="137"/>
      <c r="J1000" s="137"/>
      <c r="K1000" s="137"/>
      <c r="L1000" s="137"/>
      <c r="M1000" s="137"/>
      <c r="N1000" s="137"/>
      <c r="O1000" s="137"/>
      <c r="P1000" s="137"/>
      <c r="Q1000" s="137"/>
      <c r="R1000" s="137"/>
      <c r="S1000" s="137"/>
      <c r="T1000" s="137"/>
      <c r="U1000" s="137"/>
      <c r="V1000" s="137"/>
      <c r="W1000" s="137"/>
      <c r="X1000" s="137"/>
      <c r="Y1000" s="137"/>
      <c r="Z1000" s="137"/>
      <c r="AA1000" s="137"/>
      <c r="AB1000" s="137"/>
      <c r="AC1000" s="137"/>
      <c r="AD1000" s="137"/>
      <c r="AF1000" s="140"/>
    </row>
    <row r="1001" spans="1:32" customFormat="1" ht="15" customHeight="1">
      <c r="A1001" s="93"/>
      <c r="B1001" s="24"/>
      <c r="C1001" s="133" t="s">
        <v>143</v>
      </c>
      <c r="D1001" s="212" t="str">
        <f t="shared" si="140"/>
        <v/>
      </c>
      <c r="E1001" s="213"/>
      <c r="F1001" s="213"/>
      <c r="G1001" s="213"/>
      <c r="H1001" s="214"/>
      <c r="I1001" s="137"/>
      <c r="J1001" s="137"/>
      <c r="K1001" s="137"/>
      <c r="L1001" s="137"/>
      <c r="M1001" s="137"/>
      <c r="N1001" s="137"/>
      <c r="O1001" s="137"/>
      <c r="P1001" s="137"/>
      <c r="Q1001" s="137"/>
      <c r="R1001" s="137"/>
      <c r="S1001" s="137"/>
      <c r="T1001" s="137"/>
      <c r="U1001" s="137"/>
      <c r="V1001" s="137"/>
      <c r="W1001" s="137"/>
      <c r="X1001" s="137"/>
      <c r="Y1001" s="137"/>
      <c r="Z1001" s="137"/>
      <c r="AA1001" s="137"/>
      <c r="AB1001" s="137"/>
      <c r="AC1001" s="137"/>
      <c r="AD1001" s="137"/>
      <c r="AF1001" s="140"/>
    </row>
    <row r="1002" spans="1:32" customFormat="1" ht="15" customHeight="1">
      <c r="A1002" s="93"/>
      <c r="B1002" s="24"/>
      <c r="C1002" s="133" t="s">
        <v>144</v>
      </c>
      <c r="D1002" s="212" t="str">
        <f t="shared" si="140"/>
        <v/>
      </c>
      <c r="E1002" s="213"/>
      <c r="F1002" s="213"/>
      <c r="G1002" s="213"/>
      <c r="H1002" s="214"/>
      <c r="I1002" s="137"/>
      <c r="J1002" s="137"/>
      <c r="K1002" s="137"/>
      <c r="L1002" s="137"/>
      <c r="M1002" s="137"/>
      <c r="N1002" s="137"/>
      <c r="O1002" s="137"/>
      <c r="P1002" s="137"/>
      <c r="Q1002" s="137"/>
      <c r="R1002" s="137"/>
      <c r="S1002" s="137"/>
      <c r="T1002" s="137"/>
      <c r="U1002" s="137"/>
      <c r="V1002" s="137"/>
      <c r="W1002" s="137"/>
      <c r="X1002" s="137"/>
      <c r="Y1002" s="137"/>
      <c r="Z1002" s="137"/>
      <c r="AA1002" s="137"/>
      <c r="AB1002" s="137"/>
      <c r="AC1002" s="137"/>
      <c r="AD1002" s="137"/>
      <c r="AF1002" s="140"/>
    </row>
    <row r="1003" spans="1:32" customFormat="1" ht="15" customHeight="1">
      <c r="A1003" s="93"/>
      <c r="B1003" s="24"/>
      <c r="C1003" s="133" t="s">
        <v>145</v>
      </c>
      <c r="D1003" s="212" t="str">
        <f t="shared" si="140"/>
        <v/>
      </c>
      <c r="E1003" s="213"/>
      <c r="F1003" s="213"/>
      <c r="G1003" s="213"/>
      <c r="H1003" s="214"/>
      <c r="I1003" s="137"/>
      <c r="J1003" s="137"/>
      <c r="K1003" s="137"/>
      <c r="L1003" s="137"/>
      <c r="M1003" s="137"/>
      <c r="N1003" s="137"/>
      <c r="O1003" s="137"/>
      <c r="P1003" s="137"/>
      <c r="Q1003" s="137"/>
      <c r="R1003" s="137"/>
      <c r="S1003" s="137"/>
      <c r="T1003" s="137"/>
      <c r="U1003" s="137"/>
      <c r="V1003" s="137"/>
      <c r="W1003" s="137"/>
      <c r="X1003" s="137"/>
      <c r="Y1003" s="137"/>
      <c r="Z1003" s="137"/>
      <c r="AA1003" s="137"/>
      <c r="AB1003" s="137"/>
      <c r="AC1003" s="137"/>
      <c r="AD1003" s="137"/>
      <c r="AF1003" s="140"/>
    </row>
    <row r="1004" spans="1:32" customFormat="1" ht="15" customHeight="1">
      <c r="A1004" s="93"/>
      <c r="B1004" s="24"/>
      <c r="C1004" s="133" t="s">
        <v>146</v>
      </c>
      <c r="D1004" s="212" t="str">
        <f t="shared" si="140"/>
        <v/>
      </c>
      <c r="E1004" s="213"/>
      <c r="F1004" s="213"/>
      <c r="G1004" s="213"/>
      <c r="H1004" s="214"/>
      <c r="I1004" s="137"/>
      <c r="J1004" s="137"/>
      <c r="K1004" s="137"/>
      <c r="L1004" s="137"/>
      <c r="M1004" s="137"/>
      <c r="N1004" s="137"/>
      <c r="O1004" s="137"/>
      <c r="P1004" s="137"/>
      <c r="Q1004" s="137"/>
      <c r="R1004" s="137"/>
      <c r="S1004" s="137"/>
      <c r="T1004" s="137"/>
      <c r="U1004" s="137"/>
      <c r="V1004" s="137"/>
      <c r="W1004" s="137"/>
      <c r="X1004" s="137"/>
      <c r="Y1004" s="137"/>
      <c r="Z1004" s="137"/>
      <c r="AA1004" s="137"/>
      <c r="AB1004" s="137"/>
      <c r="AC1004" s="137"/>
      <c r="AD1004" s="137"/>
      <c r="AF1004" s="140"/>
    </row>
    <row r="1005" spans="1:32" customFormat="1" ht="15" customHeight="1">
      <c r="A1005" s="93"/>
      <c r="B1005" s="24"/>
      <c r="C1005" s="133" t="s">
        <v>147</v>
      </c>
      <c r="D1005" s="212" t="str">
        <f t="shared" si="140"/>
        <v/>
      </c>
      <c r="E1005" s="213"/>
      <c r="F1005" s="213"/>
      <c r="G1005" s="213"/>
      <c r="H1005" s="214"/>
      <c r="I1005" s="137"/>
      <c r="J1005" s="137"/>
      <c r="K1005" s="137"/>
      <c r="L1005" s="137"/>
      <c r="M1005" s="137"/>
      <c r="N1005" s="137"/>
      <c r="O1005" s="137"/>
      <c r="P1005" s="137"/>
      <c r="Q1005" s="137"/>
      <c r="R1005" s="137"/>
      <c r="S1005" s="137"/>
      <c r="T1005" s="137"/>
      <c r="U1005" s="137"/>
      <c r="V1005" s="137"/>
      <c r="W1005" s="137"/>
      <c r="X1005" s="137"/>
      <c r="Y1005" s="137"/>
      <c r="Z1005" s="137"/>
      <c r="AA1005" s="137"/>
      <c r="AB1005" s="137"/>
      <c r="AC1005" s="137"/>
      <c r="AD1005" s="137"/>
      <c r="AF1005" s="140"/>
    </row>
    <row r="1006" spans="1:32" customFormat="1" ht="15" customHeight="1">
      <c r="A1006" s="93"/>
      <c r="B1006" s="24"/>
      <c r="C1006" s="133" t="s">
        <v>148</v>
      </c>
      <c r="D1006" s="212" t="str">
        <f t="shared" si="140"/>
        <v/>
      </c>
      <c r="E1006" s="213"/>
      <c r="F1006" s="213"/>
      <c r="G1006" s="213"/>
      <c r="H1006" s="214"/>
      <c r="I1006" s="137"/>
      <c r="J1006" s="137"/>
      <c r="K1006" s="137"/>
      <c r="L1006" s="137"/>
      <c r="M1006" s="137"/>
      <c r="N1006" s="137"/>
      <c r="O1006" s="137"/>
      <c r="P1006" s="137"/>
      <c r="Q1006" s="137"/>
      <c r="R1006" s="137"/>
      <c r="S1006" s="137"/>
      <c r="T1006" s="137"/>
      <c r="U1006" s="137"/>
      <c r="V1006" s="137"/>
      <c r="W1006" s="137"/>
      <c r="X1006" s="137"/>
      <c r="Y1006" s="137"/>
      <c r="Z1006" s="137"/>
      <c r="AA1006" s="137"/>
      <c r="AB1006" s="137"/>
      <c r="AC1006" s="137"/>
      <c r="AD1006" s="137"/>
      <c r="AF1006" s="140"/>
    </row>
    <row r="1007" spans="1:32" customFormat="1" ht="15" customHeight="1">
      <c r="A1007" s="93"/>
      <c r="B1007" s="24"/>
      <c r="C1007" s="133" t="s">
        <v>149</v>
      </c>
      <c r="D1007" s="212" t="str">
        <f t="shared" si="140"/>
        <v/>
      </c>
      <c r="E1007" s="213"/>
      <c r="F1007" s="213"/>
      <c r="G1007" s="213"/>
      <c r="H1007" s="214"/>
      <c r="I1007" s="137"/>
      <c r="J1007" s="137"/>
      <c r="K1007" s="137"/>
      <c r="L1007" s="137"/>
      <c r="M1007" s="137"/>
      <c r="N1007" s="137"/>
      <c r="O1007" s="137"/>
      <c r="P1007" s="137"/>
      <c r="Q1007" s="137"/>
      <c r="R1007" s="137"/>
      <c r="S1007" s="137"/>
      <c r="T1007" s="137"/>
      <c r="U1007" s="137"/>
      <c r="V1007" s="137"/>
      <c r="W1007" s="137"/>
      <c r="X1007" s="137"/>
      <c r="Y1007" s="137"/>
      <c r="Z1007" s="137"/>
      <c r="AA1007" s="137"/>
      <c r="AB1007" s="137"/>
      <c r="AC1007" s="137"/>
      <c r="AD1007" s="137"/>
      <c r="AF1007" s="140"/>
    </row>
    <row r="1008" spans="1:32" customFormat="1" ht="15" customHeight="1">
      <c r="A1008" s="93"/>
      <c r="B1008" s="24"/>
      <c r="C1008" s="133" t="s">
        <v>150</v>
      </c>
      <c r="D1008" s="212" t="str">
        <f t="shared" si="140"/>
        <v/>
      </c>
      <c r="E1008" s="213"/>
      <c r="F1008" s="213"/>
      <c r="G1008" s="213"/>
      <c r="H1008" s="214"/>
      <c r="I1008" s="137"/>
      <c r="J1008" s="137"/>
      <c r="K1008" s="137"/>
      <c r="L1008" s="137"/>
      <c r="M1008" s="137"/>
      <c r="N1008" s="137"/>
      <c r="O1008" s="137"/>
      <c r="P1008" s="137"/>
      <c r="Q1008" s="137"/>
      <c r="R1008" s="137"/>
      <c r="S1008" s="137"/>
      <c r="T1008" s="137"/>
      <c r="U1008" s="137"/>
      <c r="V1008" s="137"/>
      <c r="W1008" s="137"/>
      <c r="X1008" s="137"/>
      <c r="Y1008" s="137"/>
      <c r="Z1008" s="137"/>
      <c r="AA1008" s="137"/>
      <c r="AB1008" s="137"/>
      <c r="AC1008" s="137"/>
      <c r="AD1008" s="137"/>
      <c r="AF1008" s="140"/>
    </row>
    <row r="1009" spans="1:32" customFormat="1" ht="15" customHeight="1">
      <c r="A1009" s="93"/>
      <c r="B1009" s="24"/>
      <c r="C1009" s="133" t="s">
        <v>151</v>
      </c>
      <c r="D1009" s="212" t="str">
        <f t="shared" si="140"/>
        <v/>
      </c>
      <c r="E1009" s="213"/>
      <c r="F1009" s="213"/>
      <c r="G1009" s="213"/>
      <c r="H1009" s="214"/>
      <c r="I1009" s="137"/>
      <c r="J1009" s="137"/>
      <c r="K1009" s="137"/>
      <c r="L1009" s="137"/>
      <c r="M1009" s="137"/>
      <c r="N1009" s="137"/>
      <c r="O1009" s="137"/>
      <c r="P1009" s="137"/>
      <c r="Q1009" s="137"/>
      <c r="R1009" s="137"/>
      <c r="S1009" s="137"/>
      <c r="T1009" s="137"/>
      <c r="U1009" s="137"/>
      <c r="V1009" s="137"/>
      <c r="W1009" s="137"/>
      <c r="X1009" s="137"/>
      <c r="Y1009" s="137"/>
      <c r="Z1009" s="137"/>
      <c r="AA1009" s="137"/>
      <c r="AB1009" s="137"/>
      <c r="AC1009" s="137"/>
      <c r="AD1009" s="137"/>
      <c r="AF1009" s="140"/>
    </row>
    <row r="1010" spans="1:32" customFormat="1" ht="15" customHeight="1">
      <c r="A1010" s="93"/>
      <c r="B1010" s="24"/>
      <c r="C1010" s="133" t="s">
        <v>152</v>
      </c>
      <c r="D1010" s="212" t="str">
        <f t="shared" si="140"/>
        <v/>
      </c>
      <c r="E1010" s="213"/>
      <c r="F1010" s="213"/>
      <c r="G1010" s="213"/>
      <c r="H1010" s="214"/>
      <c r="I1010" s="137"/>
      <c r="J1010" s="137"/>
      <c r="K1010" s="137"/>
      <c r="L1010" s="137"/>
      <c r="M1010" s="137"/>
      <c r="N1010" s="137"/>
      <c r="O1010" s="137"/>
      <c r="P1010" s="137"/>
      <c r="Q1010" s="137"/>
      <c r="R1010" s="137"/>
      <c r="S1010" s="137"/>
      <c r="T1010" s="137"/>
      <c r="U1010" s="137"/>
      <c r="V1010" s="137"/>
      <c r="W1010" s="137"/>
      <c r="X1010" s="137"/>
      <c r="Y1010" s="137"/>
      <c r="Z1010" s="137"/>
      <c r="AA1010" s="137"/>
      <c r="AB1010" s="137"/>
      <c r="AC1010" s="137"/>
      <c r="AD1010" s="137"/>
      <c r="AF1010" s="140"/>
    </row>
    <row r="1011" spans="1:32" customFormat="1" ht="15" customHeight="1">
      <c r="A1011" s="93"/>
      <c r="B1011" s="24"/>
      <c r="C1011" s="133" t="s">
        <v>153</v>
      </c>
      <c r="D1011" s="212" t="str">
        <f t="shared" si="140"/>
        <v/>
      </c>
      <c r="E1011" s="213"/>
      <c r="F1011" s="213"/>
      <c r="G1011" s="213"/>
      <c r="H1011" s="214"/>
      <c r="I1011" s="137"/>
      <c r="J1011" s="137"/>
      <c r="K1011" s="137"/>
      <c r="L1011" s="137"/>
      <c r="M1011" s="137"/>
      <c r="N1011" s="137"/>
      <c r="O1011" s="137"/>
      <c r="P1011" s="137"/>
      <c r="Q1011" s="137"/>
      <c r="R1011" s="137"/>
      <c r="S1011" s="137"/>
      <c r="T1011" s="137"/>
      <c r="U1011" s="137"/>
      <c r="V1011" s="137"/>
      <c r="W1011" s="137"/>
      <c r="X1011" s="137"/>
      <c r="Y1011" s="137"/>
      <c r="Z1011" s="137"/>
      <c r="AA1011" s="137"/>
      <c r="AB1011" s="137"/>
      <c r="AC1011" s="137"/>
      <c r="AD1011" s="137"/>
      <c r="AF1011" s="140"/>
    </row>
    <row r="1012" spans="1:32" customFormat="1" ht="15" customHeight="1">
      <c r="A1012" s="93"/>
      <c r="B1012" s="24"/>
      <c r="C1012" s="133" t="s">
        <v>154</v>
      </c>
      <c r="D1012" s="212" t="str">
        <f t="shared" si="140"/>
        <v/>
      </c>
      <c r="E1012" s="213"/>
      <c r="F1012" s="213"/>
      <c r="G1012" s="213"/>
      <c r="H1012" s="214"/>
      <c r="I1012" s="137"/>
      <c r="J1012" s="137"/>
      <c r="K1012" s="137"/>
      <c r="L1012" s="137"/>
      <c r="M1012" s="137"/>
      <c r="N1012" s="137"/>
      <c r="O1012" s="137"/>
      <c r="P1012" s="137"/>
      <c r="Q1012" s="137"/>
      <c r="R1012" s="137"/>
      <c r="S1012" s="137"/>
      <c r="T1012" s="137"/>
      <c r="U1012" s="137"/>
      <c r="V1012" s="137"/>
      <c r="W1012" s="137"/>
      <c r="X1012" s="137"/>
      <c r="Y1012" s="137"/>
      <c r="Z1012" s="137"/>
      <c r="AA1012" s="137"/>
      <c r="AB1012" s="137"/>
      <c r="AC1012" s="137"/>
      <c r="AD1012" s="137"/>
      <c r="AF1012" s="140"/>
    </row>
    <row r="1013" spans="1:32" customFormat="1" ht="15" customHeight="1">
      <c r="A1013" s="93"/>
      <c r="B1013" s="24"/>
      <c r="C1013" s="133" t="s">
        <v>155</v>
      </c>
      <c r="D1013" s="212" t="str">
        <f t="shared" si="140"/>
        <v/>
      </c>
      <c r="E1013" s="213"/>
      <c r="F1013" s="213"/>
      <c r="G1013" s="213"/>
      <c r="H1013" s="214"/>
      <c r="I1013" s="137"/>
      <c r="J1013" s="137"/>
      <c r="K1013" s="137"/>
      <c r="L1013" s="137"/>
      <c r="M1013" s="137"/>
      <c r="N1013" s="137"/>
      <c r="O1013" s="137"/>
      <c r="P1013" s="137"/>
      <c r="Q1013" s="137"/>
      <c r="R1013" s="137"/>
      <c r="S1013" s="137"/>
      <c r="T1013" s="137"/>
      <c r="U1013" s="137"/>
      <c r="V1013" s="137"/>
      <c r="W1013" s="137"/>
      <c r="X1013" s="137"/>
      <c r="Y1013" s="137"/>
      <c r="Z1013" s="137"/>
      <c r="AA1013" s="137"/>
      <c r="AB1013" s="137"/>
      <c r="AC1013" s="137"/>
      <c r="AD1013" s="137"/>
      <c r="AF1013" s="140"/>
    </row>
    <row r="1014" spans="1:32" customFormat="1" ht="15" customHeight="1">
      <c r="A1014" s="93"/>
      <c r="B1014" s="24"/>
      <c r="C1014" s="133" t="s">
        <v>156</v>
      </c>
      <c r="D1014" s="212" t="str">
        <f t="shared" si="140"/>
        <v/>
      </c>
      <c r="E1014" s="213"/>
      <c r="F1014" s="213"/>
      <c r="G1014" s="213"/>
      <c r="H1014" s="214"/>
      <c r="I1014" s="137"/>
      <c r="J1014" s="137"/>
      <c r="K1014" s="137"/>
      <c r="L1014" s="137"/>
      <c r="M1014" s="137"/>
      <c r="N1014" s="137"/>
      <c r="O1014" s="137"/>
      <c r="P1014" s="137"/>
      <c r="Q1014" s="137"/>
      <c r="R1014" s="137"/>
      <c r="S1014" s="137"/>
      <c r="T1014" s="137"/>
      <c r="U1014" s="137"/>
      <c r="V1014" s="137"/>
      <c r="W1014" s="137"/>
      <c r="X1014" s="137"/>
      <c r="Y1014" s="137"/>
      <c r="Z1014" s="137"/>
      <c r="AA1014" s="137"/>
      <c r="AB1014" s="137"/>
      <c r="AC1014" s="137"/>
      <c r="AD1014" s="137"/>
      <c r="AF1014" s="140"/>
    </row>
    <row r="1015" spans="1:32" customFormat="1" ht="15" customHeight="1">
      <c r="A1015" s="93"/>
      <c r="B1015" s="24"/>
      <c r="C1015" s="133" t="s">
        <v>157</v>
      </c>
      <c r="D1015" s="212" t="str">
        <f t="shared" si="140"/>
        <v/>
      </c>
      <c r="E1015" s="213"/>
      <c r="F1015" s="213"/>
      <c r="G1015" s="213"/>
      <c r="H1015" s="214"/>
      <c r="I1015" s="137"/>
      <c r="J1015" s="137"/>
      <c r="K1015" s="137"/>
      <c r="L1015" s="137"/>
      <c r="M1015" s="137"/>
      <c r="N1015" s="137"/>
      <c r="O1015" s="137"/>
      <c r="P1015" s="137"/>
      <c r="Q1015" s="137"/>
      <c r="R1015" s="137"/>
      <c r="S1015" s="137"/>
      <c r="T1015" s="137"/>
      <c r="U1015" s="137"/>
      <c r="V1015" s="137"/>
      <c r="W1015" s="137"/>
      <c r="X1015" s="137"/>
      <c r="Y1015" s="137"/>
      <c r="Z1015" s="137"/>
      <c r="AA1015" s="137"/>
      <c r="AB1015" s="137"/>
      <c r="AC1015" s="137"/>
      <c r="AD1015" s="137"/>
      <c r="AF1015" s="140"/>
    </row>
    <row r="1016" spans="1:32" customFormat="1" ht="15" customHeight="1">
      <c r="A1016" s="93"/>
      <c r="B1016" s="24"/>
      <c r="C1016" s="133" t="s">
        <v>158</v>
      </c>
      <c r="D1016" s="212" t="str">
        <f t="shared" si="140"/>
        <v/>
      </c>
      <c r="E1016" s="213"/>
      <c r="F1016" s="213"/>
      <c r="G1016" s="213"/>
      <c r="H1016" s="214"/>
      <c r="I1016" s="137"/>
      <c r="J1016" s="137"/>
      <c r="K1016" s="137"/>
      <c r="L1016" s="137"/>
      <c r="M1016" s="137"/>
      <c r="N1016" s="137"/>
      <c r="O1016" s="137"/>
      <c r="P1016" s="137"/>
      <c r="Q1016" s="137"/>
      <c r="R1016" s="137"/>
      <c r="S1016" s="137"/>
      <c r="T1016" s="137"/>
      <c r="U1016" s="137"/>
      <c r="V1016" s="137"/>
      <c r="W1016" s="137"/>
      <c r="X1016" s="137"/>
      <c r="Y1016" s="137"/>
      <c r="Z1016" s="137"/>
      <c r="AA1016" s="137"/>
      <c r="AB1016" s="137"/>
      <c r="AC1016" s="137"/>
      <c r="AD1016" s="137"/>
      <c r="AF1016" s="140"/>
    </row>
    <row r="1017" spans="1:32" customFormat="1" ht="15" customHeight="1">
      <c r="A1017" s="93"/>
      <c r="B1017" s="24"/>
      <c r="C1017" s="133" t="s">
        <v>159</v>
      </c>
      <c r="D1017" s="212" t="str">
        <f t="shared" si="140"/>
        <v/>
      </c>
      <c r="E1017" s="213"/>
      <c r="F1017" s="213"/>
      <c r="G1017" s="213"/>
      <c r="H1017" s="214"/>
      <c r="I1017" s="137"/>
      <c r="J1017" s="137"/>
      <c r="K1017" s="137"/>
      <c r="L1017" s="137"/>
      <c r="M1017" s="137"/>
      <c r="N1017" s="137"/>
      <c r="O1017" s="137"/>
      <c r="P1017" s="137"/>
      <c r="Q1017" s="137"/>
      <c r="R1017" s="137"/>
      <c r="S1017" s="137"/>
      <c r="T1017" s="137"/>
      <c r="U1017" s="137"/>
      <c r="V1017" s="137"/>
      <c r="W1017" s="137"/>
      <c r="X1017" s="137"/>
      <c r="Y1017" s="137"/>
      <c r="Z1017" s="137"/>
      <c r="AA1017" s="137"/>
      <c r="AB1017" s="137"/>
      <c r="AC1017" s="137"/>
      <c r="AD1017" s="137"/>
      <c r="AF1017" s="140"/>
    </row>
    <row r="1018" spans="1:32" customFormat="1" ht="15" customHeight="1">
      <c r="A1018" s="93"/>
      <c r="B1018" s="24"/>
      <c r="C1018" s="133" t="s">
        <v>160</v>
      </c>
      <c r="D1018" s="212" t="str">
        <f t="shared" si="140"/>
        <v/>
      </c>
      <c r="E1018" s="213"/>
      <c r="F1018" s="213"/>
      <c r="G1018" s="213"/>
      <c r="H1018" s="214"/>
      <c r="I1018" s="137"/>
      <c r="J1018" s="137"/>
      <c r="K1018" s="137"/>
      <c r="L1018" s="137"/>
      <c r="M1018" s="137"/>
      <c r="N1018" s="137"/>
      <c r="O1018" s="137"/>
      <c r="P1018" s="137"/>
      <c r="Q1018" s="137"/>
      <c r="R1018" s="137"/>
      <c r="S1018" s="137"/>
      <c r="T1018" s="137"/>
      <c r="U1018" s="137"/>
      <c r="V1018" s="137"/>
      <c r="W1018" s="137"/>
      <c r="X1018" s="137"/>
      <c r="Y1018" s="137"/>
      <c r="Z1018" s="137"/>
      <c r="AA1018" s="137"/>
      <c r="AB1018" s="137"/>
      <c r="AC1018" s="137"/>
      <c r="AD1018" s="137"/>
      <c r="AF1018" s="140"/>
    </row>
    <row r="1019" spans="1:32" customFormat="1" ht="15" customHeight="1">
      <c r="A1019" s="93"/>
      <c r="B1019" s="24"/>
      <c r="C1019" s="133" t="s">
        <v>161</v>
      </c>
      <c r="D1019" s="212" t="str">
        <f t="shared" si="140"/>
        <v/>
      </c>
      <c r="E1019" s="213"/>
      <c r="F1019" s="213"/>
      <c r="G1019" s="213"/>
      <c r="H1019" s="214"/>
      <c r="I1019" s="137"/>
      <c r="J1019" s="137"/>
      <c r="K1019" s="137"/>
      <c r="L1019" s="137"/>
      <c r="M1019" s="137"/>
      <c r="N1019" s="137"/>
      <c r="O1019" s="137"/>
      <c r="P1019" s="137"/>
      <c r="Q1019" s="137"/>
      <c r="R1019" s="137"/>
      <c r="S1019" s="137"/>
      <c r="T1019" s="137"/>
      <c r="U1019" s="137"/>
      <c r="V1019" s="137"/>
      <c r="W1019" s="137"/>
      <c r="X1019" s="137"/>
      <c r="Y1019" s="137"/>
      <c r="Z1019" s="137"/>
      <c r="AA1019" s="137"/>
      <c r="AB1019" s="137"/>
      <c r="AC1019" s="137"/>
      <c r="AD1019" s="137"/>
      <c r="AF1019" s="140"/>
    </row>
    <row r="1020" spans="1:32" customFormat="1" ht="15" customHeight="1">
      <c r="A1020" s="93"/>
      <c r="B1020" s="24"/>
      <c r="C1020" s="133" t="s">
        <v>162</v>
      </c>
      <c r="D1020" s="212" t="str">
        <f t="shared" si="140"/>
        <v/>
      </c>
      <c r="E1020" s="213"/>
      <c r="F1020" s="213"/>
      <c r="G1020" s="213"/>
      <c r="H1020" s="214"/>
      <c r="I1020" s="137"/>
      <c r="J1020" s="137"/>
      <c r="K1020" s="137"/>
      <c r="L1020" s="137"/>
      <c r="M1020" s="137"/>
      <c r="N1020" s="137"/>
      <c r="O1020" s="137"/>
      <c r="P1020" s="137"/>
      <c r="Q1020" s="137"/>
      <c r="R1020" s="137"/>
      <c r="S1020" s="137"/>
      <c r="T1020" s="137"/>
      <c r="U1020" s="137"/>
      <c r="V1020" s="137"/>
      <c r="W1020" s="137"/>
      <c r="X1020" s="137"/>
      <c r="Y1020" s="137"/>
      <c r="Z1020" s="137"/>
      <c r="AA1020" s="137"/>
      <c r="AB1020" s="137"/>
      <c r="AC1020" s="137"/>
      <c r="AD1020" s="137"/>
      <c r="AF1020" s="140"/>
    </row>
    <row r="1021" spans="1:32" customFormat="1" ht="15" customHeight="1">
      <c r="A1021" s="93"/>
      <c r="B1021" s="24"/>
      <c r="C1021" s="133" t="s">
        <v>163</v>
      </c>
      <c r="D1021" s="212" t="str">
        <f t="shared" si="140"/>
        <v/>
      </c>
      <c r="E1021" s="213"/>
      <c r="F1021" s="213"/>
      <c r="G1021" s="213"/>
      <c r="H1021" s="214"/>
      <c r="I1021" s="137"/>
      <c r="J1021" s="137"/>
      <c r="K1021" s="137"/>
      <c r="L1021" s="137"/>
      <c r="M1021" s="137"/>
      <c r="N1021" s="137"/>
      <c r="O1021" s="137"/>
      <c r="P1021" s="137"/>
      <c r="Q1021" s="137"/>
      <c r="R1021" s="137"/>
      <c r="S1021" s="137"/>
      <c r="T1021" s="137"/>
      <c r="U1021" s="137"/>
      <c r="V1021" s="137"/>
      <c r="W1021" s="137"/>
      <c r="X1021" s="137"/>
      <c r="Y1021" s="137"/>
      <c r="Z1021" s="137"/>
      <c r="AA1021" s="137"/>
      <c r="AB1021" s="137"/>
      <c r="AC1021" s="137"/>
      <c r="AD1021" s="137"/>
      <c r="AF1021" s="140"/>
    </row>
    <row r="1022" spans="1:32" customFormat="1" ht="15" customHeight="1">
      <c r="A1022" s="93"/>
      <c r="B1022" s="24"/>
      <c r="C1022" s="133" t="s">
        <v>164</v>
      </c>
      <c r="D1022" s="212" t="str">
        <f t="shared" si="140"/>
        <v/>
      </c>
      <c r="E1022" s="213"/>
      <c r="F1022" s="213"/>
      <c r="G1022" s="213"/>
      <c r="H1022" s="214"/>
      <c r="I1022" s="137"/>
      <c r="J1022" s="137"/>
      <c r="K1022" s="137"/>
      <c r="L1022" s="137"/>
      <c r="M1022" s="137"/>
      <c r="N1022" s="137"/>
      <c r="O1022" s="137"/>
      <c r="P1022" s="137"/>
      <c r="Q1022" s="137"/>
      <c r="R1022" s="137"/>
      <c r="S1022" s="137"/>
      <c r="T1022" s="137"/>
      <c r="U1022" s="137"/>
      <c r="V1022" s="137"/>
      <c r="W1022" s="137"/>
      <c r="X1022" s="137"/>
      <c r="Y1022" s="137"/>
      <c r="Z1022" s="137"/>
      <c r="AA1022" s="137"/>
      <c r="AB1022" s="137"/>
      <c r="AC1022" s="137"/>
      <c r="AD1022" s="137"/>
      <c r="AF1022" s="140"/>
    </row>
    <row r="1023" spans="1:32" customFormat="1" ht="15" customHeight="1">
      <c r="A1023" s="93"/>
      <c r="B1023" s="24"/>
      <c r="C1023" s="133" t="s">
        <v>165</v>
      </c>
      <c r="D1023" s="212" t="str">
        <f t="shared" si="140"/>
        <v/>
      </c>
      <c r="E1023" s="213"/>
      <c r="F1023" s="213"/>
      <c r="G1023" s="213"/>
      <c r="H1023" s="214"/>
      <c r="I1023" s="137"/>
      <c r="J1023" s="137"/>
      <c r="K1023" s="137"/>
      <c r="L1023" s="137"/>
      <c r="M1023" s="137"/>
      <c r="N1023" s="137"/>
      <c r="O1023" s="137"/>
      <c r="P1023" s="137"/>
      <c r="Q1023" s="137"/>
      <c r="R1023" s="137"/>
      <c r="S1023" s="137"/>
      <c r="T1023" s="137"/>
      <c r="U1023" s="137"/>
      <c r="V1023" s="137"/>
      <c r="W1023" s="137"/>
      <c r="X1023" s="137"/>
      <c r="Y1023" s="137"/>
      <c r="Z1023" s="137"/>
      <c r="AA1023" s="137"/>
      <c r="AB1023" s="137"/>
      <c r="AC1023" s="137"/>
      <c r="AD1023" s="137"/>
      <c r="AF1023" s="140"/>
    </row>
    <row r="1024" spans="1:32" customFormat="1" ht="15" customHeight="1">
      <c r="A1024" s="93"/>
      <c r="B1024" s="24"/>
      <c r="C1024" s="133" t="s">
        <v>166</v>
      </c>
      <c r="D1024" s="212" t="str">
        <f t="shared" si="140"/>
        <v/>
      </c>
      <c r="E1024" s="213"/>
      <c r="F1024" s="213"/>
      <c r="G1024" s="213"/>
      <c r="H1024" s="214"/>
      <c r="I1024" s="137"/>
      <c r="J1024" s="137"/>
      <c r="K1024" s="137"/>
      <c r="L1024" s="137"/>
      <c r="M1024" s="137"/>
      <c r="N1024" s="137"/>
      <c r="O1024" s="137"/>
      <c r="P1024" s="137"/>
      <c r="Q1024" s="137"/>
      <c r="R1024" s="137"/>
      <c r="S1024" s="137"/>
      <c r="T1024" s="137"/>
      <c r="U1024" s="137"/>
      <c r="V1024" s="137"/>
      <c r="W1024" s="137"/>
      <c r="X1024" s="137"/>
      <c r="Y1024" s="137"/>
      <c r="Z1024" s="137"/>
      <c r="AA1024" s="137"/>
      <c r="AB1024" s="137"/>
      <c r="AC1024" s="137"/>
      <c r="AD1024" s="137"/>
      <c r="AF1024" s="140"/>
    </row>
    <row r="1025" spans="1:32" customFormat="1" ht="15" customHeight="1">
      <c r="A1025" s="93"/>
      <c r="B1025" s="24"/>
      <c r="C1025" s="133" t="s">
        <v>167</v>
      </c>
      <c r="D1025" s="212" t="str">
        <f t="shared" si="140"/>
        <v/>
      </c>
      <c r="E1025" s="213"/>
      <c r="F1025" s="213"/>
      <c r="G1025" s="213"/>
      <c r="H1025" s="214"/>
      <c r="I1025" s="137"/>
      <c r="J1025" s="137"/>
      <c r="K1025" s="137"/>
      <c r="L1025" s="137"/>
      <c r="M1025" s="137"/>
      <c r="N1025" s="137"/>
      <c r="O1025" s="137"/>
      <c r="P1025" s="137"/>
      <c r="Q1025" s="137"/>
      <c r="R1025" s="137"/>
      <c r="S1025" s="137"/>
      <c r="T1025" s="137"/>
      <c r="U1025" s="137"/>
      <c r="V1025" s="137"/>
      <c r="W1025" s="137"/>
      <c r="X1025" s="137"/>
      <c r="Y1025" s="137"/>
      <c r="Z1025" s="137"/>
      <c r="AA1025" s="137"/>
      <c r="AB1025" s="137"/>
      <c r="AC1025" s="137"/>
      <c r="AD1025" s="137"/>
      <c r="AF1025" s="140"/>
    </row>
    <row r="1026" spans="1:32" customFormat="1" ht="15" customHeight="1">
      <c r="A1026" s="93"/>
      <c r="B1026" s="24"/>
      <c r="C1026" s="133" t="s">
        <v>168</v>
      </c>
      <c r="D1026" s="212" t="str">
        <f t="shared" si="140"/>
        <v/>
      </c>
      <c r="E1026" s="213"/>
      <c r="F1026" s="213"/>
      <c r="G1026" s="213"/>
      <c r="H1026" s="214"/>
      <c r="I1026" s="137"/>
      <c r="J1026" s="137"/>
      <c r="K1026" s="137"/>
      <c r="L1026" s="137"/>
      <c r="M1026" s="137"/>
      <c r="N1026" s="137"/>
      <c r="O1026" s="137"/>
      <c r="P1026" s="137"/>
      <c r="Q1026" s="137"/>
      <c r="R1026" s="137"/>
      <c r="S1026" s="137"/>
      <c r="T1026" s="137"/>
      <c r="U1026" s="137"/>
      <c r="V1026" s="137"/>
      <c r="W1026" s="137"/>
      <c r="X1026" s="137"/>
      <c r="Y1026" s="137"/>
      <c r="Z1026" s="137"/>
      <c r="AA1026" s="137"/>
      <c r="AB1026" s="137"/>
      <c r="AC1026" s="137"/>
      <c r="AD1026" s="137"/>
      <c r="AF1026" s="140"/>
    </row>
    <row r="1027" spans="1:32" customFormat="1" ht="15" customHeight="1">
      <c r="A1027" s="93"/>
      <c r="B1027" s="24"/>
      <c r="C1027" s="133" t="s">
        <v>169</v>
      </c>
      <c r="D1027" s="212" t="str">
        <f t="shared" si="140"/>
        <v/>
      </c>
      <c r="E1027" s="213"/>
      <c r="F1027" s="213"/>
      <c r="G1027" s="213"/>
      <c r="H1027" s="214"/>
      <c r="I1027" s="137"/>
      <c r="J1027" s="137"/>
      <c r="K1027" s="137"/>
      <c r="L1027" s="137"/>
      <c r="M1027" s="137"/>
      <c r="N1027" s="137"/>
      <c r="O1027" s="137"/>
      <c r="P1027" s="137"/>
      <c r="Q1027" s="137"/>
      <c r="R1027" s="137"/>
      <c r="S1027" s="137"/>
      <c r="T1027" s="137"/>
      <c r="U1027" s="137"/>
      <c r="V1027" s="137"/>
      <c r="W1027" s="137"/>
      <c r="X1027" s="137"/>
      <c r="Y1027" s="137"/>
      <c r="Z1027" s="137"/>
      <c r="AA1027" s="137"/>
      <c r="AB1027" s="137"/>
      <c r="AC1027" s="137"/>
      <c r="AD1027" s="137"/>
      <c r="AF1027" s="140"/>
    </row>
    <row r="1028" spans="1:32" customFormat="1" ht="15" customHeight="1">
      <c r="A1028" s="93"/>
      <c r="B1028" s="24"/>
      <c r="C1028" s="109" t="s">
        <v>170</v>
      </c>
      <c r="D1028" s="212" t="str">
        <f t="shared" si="140"/>
        <v/>
      </c>
      <c r="E1028" s="213"/>
      <c r="F1028" s="213"/>
      <c r="G1028" s="213"/>
      <c r="H1028" s="214"/>
      <c r="I1028" s="137"/>
      <c r="J1028" s="137"/>
      <c r="K1028" s="137"/>
      <c r="L1028" s="137"/>
      <c r="M1028" s="137"/>
      <c r="N1028" s="137"/>
      <c r="O1028" s="137"/>
      <c r="P1028" s="137"/>
      <c r="Q1028" s="137"/>
      <c r="R1028" s="137"/>
      <c r="S1028" s="137"/>
      <c r="T1028" s="137"/>
      <c r="U1028" s="137"/>
      <c r="V1028" s="137"/>
      <c r="W1028" s="137"/>
      <c r="X1028" s="137"/>
      <c r="Y1028" s="137"/>
      <c r="Z1028" s="137"/>
      <c r="AA1028" s="137"/>
      <c r="AB1028" s="137"/>
      <c r="AC1028" s="137"/>
      <c r="AD1028" s="137"/>
      <c r="AF1028" s="140"/>
    </row>
    <row r="1029" spans="1:32" customFormat="1" ht="15" customHeight="1">
      <c r="A1029" s="93"/>
      <c r="B1029" s="24"/>
      <c r="C1029" s="109" t="s">
        <v>171</v>
      </c>
      <c r="D1029" s="212" t="str">
        <f t="shared" si="140"/>
        <v/>
      </c>
      <c r="E1029" s="213"/>
      <c r="F1029" s="213"/>
      <c r="G1029" s="213"/>
      <c r="H1029" s="214"/>
      <c r="I1029" s="137"/>
      <c r="J1029" s="137"/>
      <c r="K1029" s="137"/>
      <c r="L1029" s="137"/>
      <c r="M1029" s="137"/>
      <c r="N1029" s="137"/>
      <c r="O1029" s="137"/>
      <c r="P1029" s="137"/>
      <c r="Q1029" s="137"/>
      <c r="R1029" s="137"/>
      <c r="S1029" s="137"/>
      <c r="T1029" s="137"/>
      <c r="U1029" s="137"/>
      <c r="V1029" s="137"/>
      <c r="W1029" s="137"/>
      <c r="X1029" s="137"/>
      <c r="Y1029" s="137"/>
      <c r="Z1029" s="137"/>
      <c r="AA1029" s="137"/>
      <c r="AB1029" s="137"/>
      <c r="AC1029" s="137"/>
      <c r="AD1029" s="137"/>
      <c r="AF1029" s="140"/>
    </row>
    <row r="1030" spans="1:32" customFormat="1" ht="15" customHeight="1">
      <c r="A1030" s="93"/>
      <c r="B1030" s="24"/>
      <c r="C1030" s="109" t="s">
        <v>172</v>
      </c>
      <c r="D1030" s="212" t="str">
        <f t="shared" si="140"/>
        <v/>
      </c>
      <c r="E1030" s="213"/>
      <c r="F1030" s="213"/>
      <c r="G1030" s="213"/>
      <c r="H1030" s="214"/>
      <c r="I1030" s="137"/>
      <c r="J1030" s="137"/>
      <c r="K1030" s="137"/>
      <c r="L1030" s="137"/>
      <c r="M1030" s="137"/>
      <c r="N1030" s="137"/>
      <c r="O1030" s="137"/>
      <c r="P1030" s="137"/>
      <c r="Q1030" s="137"/>
      <c r="R1030" s="137"/>
      <c r="S1030" s="137"/>
      <c r="T1030" s="137"/>
      <c r="U1030" s="137"/>
      <c r="V1030" s="137"/>
      <c r="W1030" s="137"/>
      <c r="X1030" s="137"/>
      <c r="Y1030" s="137"/>
      <c r="Z1030" s="137"/>
      <c r="AA1030" s="137"/>
      <c r="AB1030" s="137"/>
      <c r="AC1030" s="137"/>
      <c r="AD1030" s="137"/>
      <c r="AF1030" s="140"/>
    </row>
    <row r="1031" spans="1:32" customFormat="1" ht="15" customHeight="1">
      <c r="A1031" s="93"/>
      <c r="B1031" s="24"/>
      <c r="C1031" s="109" t="s">
        <v>173</v>
      </c>
      <c r="D1031" s="212" t="str">
        <f t="shared" si="140"/>
        <v/>
      </c>
      <c r="E1031" s="213"/>
      <c r="F1031" s="213"/>
      <c r="G1031" s="213"/>
      <c r="H1031" s="214"/>
      <c r="I1031" s="137"/>
      <c r="J1031" s="137"/>
      <c r="K1031" s="137"/>
      <c r="L1031" s="137"/>
      <c r="M1031" s="137"/>
      <c r="N1031" s="137"/>
      <c r="O1031" s="137"/>
      <c r="P1031" s="137"/>
      <c r="Q1031" s="137"/>
      <c r="R1031" s="137"/>
      <c r="S1031" s="137"/>
      <c r="T1031" s="137"/>
      <c r="U1031" s="137"/>
      <c r="V1031" s="137"/>
      <c r="W1031" s="137"/>
      <c r="X1031" s="137"/>
      <c r="Y1031" s="137"/>
      <c r="Z1031" s="137"/>
      <c r="AA1031" s="137"/>
      <c r="AB1031" s="137"/>
      <c r="AC1031" s="137"/>
      <c r="AD1031" s="137"/>
      <c r="AF1031" s="140"/>
    </row>
    <row r="1032" spans="1:32" customFormat="1" ht="15" customHeight="1">
      <c r="A1032" s="93"/>
      <c r="B1032" s="24"/>
      <c r="C1032" s="109" t="s">
        <v>174</v>
      </c>
      <c r="D1032" s="212" t="str">
        <f t="shared" si="140"/>
        <v/>
      </c>
      <c r="E1032" s="213"/>
      <c r="F1032" s="213"/>
      <c r="G1032" s="213"/>
      <c r="H1032" s="214"/>
      <c r="I1032" s="137"/>
      <c r="J1032" s="137"/>
      <c r="K1032" s="137"/>
      <c r="L1032" s="137"/>
      <c r="M1032" s="137"/>
      <c r="N1032" s="137"/>
      <c r="O1032" s="137"/>
      <c r="P1032" s="137"/>
      <c r="Q1032" s="137"/>
      <c r="R1032" s="137"/>
      <c r="S1032" s="137"/>
      <c r="T1032" s="137"/>
      <c r="U1032" s="137"/>
      <c r="V1032" s="137"/>
      <c r="W1032" s="137"/>
      <c r="X1032" s="137"/>
      <c r="Y1032" s="137"/>
      <c r="Z1032" s="137"/>
      <c r="AA1032" s="137"/>
      <c r="AB1032" s="137"/>
      <c r="AC1032" s="137"/>
      <c r="AD1032" s="137"/>
      <c r="AF1032" s="140"/>
    </row>
    <row r="1033" spans="1:32" customFormat="1" ht="15" customHeight="1">
      <c r="A1033" s="93"/>
      <c r="B1033" s="24"/>
      <c r="C1033" s="109" t="s">
        <v>175</v>
      </c>
      <c r="D1033" s="212" t="str">
        <f t="shared" si="140"/>
        <v/>
      </c>
      <c r="E1033" s="213"/>
      <c r="F1033" s="213"/>
      <c r="G1033" s="213"/>
      <c r="H1033" s="214"/>
      <c r="I1033" s="137"/>
      <c r="J1033" s="137"/>
      <c r="K1033" s="137"/>
      <c r="L1033" s="137"/>
      <c r="M1033" s="137"/>
      <c r="N1033" s="137"/>
      <c r="O1033" s="137"/>
      <c r="P1033" s="137"/>
      <c r="Q1033" s="137"/>
      <c r="R1033" s="137"/>
      <c r="S1033" s="137"/>
      <c r="T1033" s="137"/>
      <c r="U1033" s="137"/>
      <c r="V1033" s="137"/>
      <c r="W1033" s="137"/>
      <c r="X1033" s="137"/>
      <c r="Y1033" s="137"/>
      <c r="Z1033" s="137"/>
      <c r="AA1033" s="137"/>
      <c r="AB1033" s="137"/>
      <c r="AC1033" s="137"/>
      <c r="AD1033" s="137"/>
      <c r="AF1033" s="140"/>
    </row>
    <row r="1034" spans="1:32" customFormat="1" ht="15" customHeight="1">
      <c r="A1034" s="93"/>
      <c r="B1034" s="24"/>
      <c r="C1034" s="109" t="s">
        <v>176</v>
      </c>
      <c r="D1034" s="212" t="str">
        <f t="shared" si="140"/>
        <v/>
      </c>
      <c r="E1034" s="213"/>
      <c r="F1034" s="213"/>
      <c r="G1034" s="213"/>
      <c r="H1034" s="214"/>
      <c r="I1034" s="137"/>
      <c r="J1034" s="137"/>
      <c r="K1034" s="137"/>
      <c r="L1034" s="137"/>
      <c r="M1034" s="137"/>
      <c r="N1034" s="137"/>
      <c r="O1034" s="137"/>
      <c r="P1034" s="137"/>
      <c r="Q1034" s="137"/>
      <c r="R1034" s="137"/>
      <c r="S1034" s="137"/>
      <c r="T1034" s="137"/>
      <c r="U1034" s="137"/>
      <c r="V1034" s="137"/>
      <c r="W1034" s="137"/>
      <c r="X1034" s="137"/>
      <c r="Y1034" s="137"/>
      <c r="Z1034" s="137"/>
      <c r="AA1034" s="137"/>
      <c r="AB1034" s="137"/>
      <c r="AC1034" s="137"/>
      <c r="AD1034" s="137"/>
      <c r="AF1034" s="140"/>
    </row>
    <row r="1035" spans="1:32" customFormat="1" ht="15" customHeight="1">
      <c r="A1035" s="93"/>
      <c r="B1035" s="24"/>
      <c r="C1035" s="109" t="s">
        <v>177</v>
      </c>
      <c r="D1035" s="212" t="str">
        <f t="shared" si="140"/>
        <v/>
      </c>
      <c r="E1035" s="213"/>
      <c r="F1035" s="213"/>
      <c r="G1035" s="213"/>
      <c r="H1035" s="214"/>
      <c r="I1035" s="137"/>
      <c r="J1035" s="137"/>
      <c r="K1035" s="137"/>
      <c r="L1035" s="137"/>
      <c r="M1035" s="137"/>
      <c r="N1035" s="137"/>
      <c r="O1035" s="137"/>
      <c r="P1035" s="137"/>
      <c r="Q1035" s="137"/>
      <c r="R1035" s="137"/>
      <c r="S1035" s="137"/>
      <c r="T1035" s="137"/>
      <c r="U1035" s="137"/>
      <c r="V1035" s="137"/>
      <c r="W1035" s="137"/>
      <c r="X1035" s="137"/>
      <c r="Y1035" s="137"/>
      <c r="Z1035" s="137"/>
      <c r="AA1035" s="137"/>
      <c r="AB1035" s="137"/>
      <c r="AC1035" s="137"/>
      <c r="AD1035" s="137"/>
      <c r="AF1035" s="140"/>
    </row>
    <row r="1036" spans="1:32" customFormat="1" ht="15" customHeight="1">
      <c r="A1036" s="93"/>
      <c r="B1036" s="24"/>
      <c r="C1036" s="109" t="s">
        <v>178</v>
      </c>
      <c r="D1036" s="212" t="str">
        <f t="shared" si="140"/>
        <v/>
      </c>
      <c r="E1036" s="213"/>
      <c r="F1036" s="213"/>
      <c r="G1036" s="213"/>
      <c r="H1036" s="214"/>
      <c r="I1036" s="137"/>
      <c r="J1036" s="137"/>
      <c r="K1036" s="137"/>
      <c r="L1036" s="137"/>
      <c r="M1036" s="137"/>
      <c r="N1036" s="137"/>
      <c r="O1036" s="137"/>
      <c r="P1036" s="137"/>
      <c r="Q1036" s="137"/>
      <c r="R1036" s="137"/>
      <c r="S1036" s="137"/>
      <c r="T1036" s="137"/>
      <c r="U1036" s="137"/>
      <c r="V1036" s="137"/>
      <c r="W1036" s="137"/>
      <c r="X1036" s="137"/>
      <c r="Y1036" s="137"/>
      <c r="Z1036" s="137"/>
      <c r="AA1036" s="137"/>
      <c r="AB1036" s="137"/>
      <c r="AC1036" s="137"/>
      <c r="AD1036" s="137"/>
      <c r="AF1036" s="140"/>
    </row>
    <row r="1037" spans="1:32" customFormat="1" ht="15" customHeight="1">
      <c r="A1037" s="93"/>
      <c r="B1037" s="24"/>
      <c r="C1037" s="109" t="s">
        <v>179</v>
      </c>
      <c r="D1037" s="212" t="str">
        <f t="shared" si="140"/>
        <v/>
      </c>
      <c r="E1037" s="213"/>
      <c r="F1037" s="213"/>
      <c r="G1037" s="213"/>
      <c r="H1037" s="214"/>
      <c r="I1037" s="137"/>
      <c r="J1037" s="137"/>
      <c r="K1037" s="137"/>
      <c r="L1037" s="137"/>
      <c r="M1037" s="137"/>
      <c r="N1037" s="137"/>
      <c r="O1037" s="137"/>
      <c r="P1037" s="137"/>
      <c r="Q1037" s="137"/>
      <c r="R1037" s="137"/>
      <c r="S1037" s="137"/>
      <c r="T1037" s="137"/>
      <c r="U1037" s="137"/>
      <c r="V1037" s="137"/>
      <c r="W1037" s="137"/>
      <c r="X1037" s="137"/>
      <c r="Y1037" s="137"/>
      <c r="Z1037" s="137"/>
      <c r="AA1037" s="137"/>
      <c r="AB1037" s="137"/>
      <c r="AC1037" s="137"/>
      <c r="AD1037" s="137"/>
      <c r="AF1037" s="140"/>
    </row>
    <row r="1038" spans="1:32" customFormat="1" ht="15" customHeight="1">
      <c r="A1038" s="93"/>
      <c r="B1038" s="24"/>
      <c r="C1038" s="109" t="s">
        <v>180</v>
      </c>
      <c r="D1038" s="212" t="str">
        <f t="shared" si="140"/>
        <v/>
      </c>
      <c r="E1038" s="213"/>
      <c r="F1038" s="213"/>
      <c r="G1038" s="213"/>
      <c r="H1038" s="214"/>
      <c r="I1038" s="137"/>
      <c r="J1038" s="137"/>
      <c r="K1038" s="137"/>
      <c r="L1038" s="137"/>
      <c r="M1038" s="137"/>
      <c r="N1038" s="137"/>
      <c r="O1038" s="137"/>
      <c r="P1038" s="137"/>
      <c r="Q1038" s="137"/>
      <c r="R1038" s="137"/>
      <c r="S1038" s="137"/>
      <c r="T1038" s="137"/>
      <c r="U1038" s="137"/>
      <c r="V1038" s="137"/>
      <c r="W1038" s="137"/>
      <c r="X1038" s="137"/>
      <c r="Y1038" s="137"/>
      <c r="Z1038" s="137"/>
      <c r="AA1038" s="137"/>
      <c r="AB1038" s="137"/>
      <c r="AC1038" s="137"/>
      <c r="AD1038" s="137"/>
      <c r="AF1038" s="140"/>
    </row>
    <row r="1039" spans="1:32" customFormat="1" ht="15" customHeight="1">
      <c r="A1039" s="93"/>
      <c r="B1039" s="24"/>
      <c r="C1039" s="109" t="s">
        <v>181</v>
      </c>
      <c r="D1039" s="212" t="str">
        <f t="shared" si="140"/>
        <v/>
      </c>
      <c r="E1039" s="213"/>
      <c r="F1039" s="213"/>
      <c r="G1039" s="213"/>
      <c r="H1039" s="214"/>
      <c r="I1039" s="137"/>
      <c r="J1039" s="137"/>
      <c r="K1039" s="137"/>
      <c r="L1039" s="137"/>
      <c r="M1039" s="137"/>
      <c r="N1039" s="137"/>
      <c r="O1039" s="137"/>
      <c r="P1039" s="137"/>
      <c r="Q1039" s="137"/>
      <c r="R1039" s="137"/>
      <c r="S1039" s="137"/>
      <c r="T1039" s="137"/>
      <c r="U1039" s="137"/>
      <c r="V1039" s="137"/>
      <c r="W1039" s="137"/>
      <c r="X1039" s="137"/>
      <c r="Y1039" s="137"/>
      <c r="Z1039" s="137"/>
      <c r="AA1039" s="137"/>
      <c r="AB1039" s="137"/>
      <c r="AC1039" s="137"/>
      <c r="AD1039" s="137"/>
      <c r="AF1039" s="140"/>
    </row>
    <row r="1040" spans="1:32" customFormat="1" ht="15" customHeight="1">
      <c r="A1040" s="93"/>
      <c r="B1040" s="24"/>
      <c r="C1040" s="109" t="s">
        <v>182</v>
      </c>
      <c r="D1040" s="212" t="str">
        <f t="shared" si="140"/>
        <v/>
      </c>
      <c r="E1040" s="213"/>
      <c r="F1040" s="213"/>
      <c r="G1040" s="213"/>
      <c r="H1040" s="214"/>
      <c r="I1040" s="137"/>
      <c r="J1040" s="137"/>
      <c r="K1040" s="137"/>
      <c r="L1040" s="137"/>
      <c r="M1040" s="137"/>
      <c r="N1040" s="137"/>
      <c r="O1040" s="137"/>
      <c r="P1040" s="137"/>
      <c r="Q1040" s="137"/>
      <c r="R1040" s="137"/>
      <c r="S1040" s="137"/>
      <c r="T1040" s="137"/>
      <c r="U1040" s="137"/>
      <c r="V1040" s="137"/>
      <c r="W1040" s="137"/>
      <c r="X1040" s="137"/>
      <c r="Y1040" s="137"/>
      <c r="Z1040" s="137"/>
      <c r="AA1040" s="137"/>
      <c r="AB1040" s="137"/>
      <c r="AC1040" s="137"/>
      <c r="AD1040" s="137"/>
      <c r="AF1040" s="140"/>
    </row>
    <row r="1041" spans="1:32" customFormat="1" ht="15" customHeight="1">
      <c r="A1041" s="93"/>
      <c r="B1041" s="24"/>
      <c r="C1041" s="109" t="s">
        <v>183</v>
      </c>
      <c r="D1041" s="212" t="str">
        <f t="shared" si="140"/>
        <v/>
      </c>
      <c r="E1041" s="213"/>
      <c r="F1041" s="213"/>
      <c r="G1041" s="213"/>
      <c r="H1041" s="214"/>
      <c r="I1041" s="137"/>
      <c r="J1041" s="137"/>
      <c r="K1041" s="137"/>
      <c r="L1041" s="137"/>
      <c r="M1041" s="137"/>
      <c r="N1041" s="137"/>
      <c r="O1041" s="137"/>
      <c r="P1041" s="137"/>
      <c r="Q1041" s="137"/>
      <c r="R1041" s="137"/>
      <c r="S1041" s="137"/>
      <c r="T1041" s="137"/>
      <c r="U1041" s="137"/>
      <c r="V1041" s="137"/>
      <c r="W1041" s="137"/>
      <c r="X1041" s="137"/>
      <c r="Y1041" s="137"/>
      <c r="Z1041" s="137"/>
      <c r="AA1041" s="137"/>
      <c r="AB1041" s="137"/>
      <c r="AC1041" s="137"/>
      <c r="AD1041" s="137"/>
      <c r="AF1041" s="140"/>
    </row>
    <row r="1042" spans="1:32" customFormat="1" ht="15" customHeight="1">
      <c r="A1042" s="93"/>
      <c r="B1042" s="24"/>
      <c r="C1042" s="109" t="s">
        <v>184</v>
      </c>
      <c r="D1042" s="212" t="str">
        <f t="shared" si="140"/>
        <v/>
      </c>
      <c r="E1042" s="213"/>
      <c r="F1042" s="213"/>
      <c r="G1042" s="213"/>
      <c r="H1042" s="214"/>
      <c r="I1042" s="137"/>
      <c r="J1042" s="137"/>
      <c r="K1042" s="137"/>
      <c r="L1042" s="137"/>
      <c r="M1042" s="137"/>
      <c r="N1042" s="137"/>
      <c r="O1042" s="137"/>
      <c r="P1042" s="137"/>
      <c r="Q1042" s="137"/>
      <c r="R1042" s="137"/>
      <c r="S1042" s="137"/>
      <c r="T1042" s="137"/>
      <c r="U1042" s="137"/>
      <c r="V1042" s="137"/>
      <c r="W1042" s="137"/>
      <c r="X1042" s="137"/>
      <c r="Y1042" s="137"/>
      <c r="Z1042" s="137"/>
      <c r="AA1042" s="137"/>
      <c r="AB1042" s="137"/>
      <c r="AC1042" s="137"/>
      <c r="AD1042" s="137"/>
      <c r="AF1042" s="140"/>
    </row>
    <row r="1043" spans="1:32" customFormat="1" ht="15" customHeight="1">
      <c r="A1043" s="93"/>
      <c r="B1043" s="24"/>
      <c r="C1043" s="109" t="s">
        <v>185</v>
      </c>
      <c r="D1043" s="212" t="str">
        <f t="shared" si="140"/>
        <v/>
      </c>
      <c r="E1043" s="213"/>
      <c r="F1043" s="213"/>
      <c r="G1043" s="213"/>
      <c r="H1043" s="214"/>
      <c r="I1043" s="137"/>
      <c r="J1043" s="137"/>
      <c r="K1043" s="137"/>
      <c r="L1043" s="137"/>
      <c r="M1043" s="137"/>
      <c r="N1043" s="137"/>
      <c r="O1043" s="137"/>
      <c r="P1043" s="137"/>
      <c r="Q1043" s="137"/>
      <c r="R1043" s="137"/>
      <c r="S1043" s="137"/>
      <c r="T1043" s="137"/>
      <c r="U1043" s="137"/>
      <c r="V1043" s="137"/>
      <c r="W1043" s="137"/>
      <c r="X1043" s="137"/>
      <c r="Y1043" s="137"/>
      <c r="Z1043" s="137"/>
      <c r="AA1043" s="137"/>
      <c r="AB1043" s="137"/>
      <c r="AC1043" s="137"/>
      <c r="AD1043" s="137"/>
      <c r="AF1043" s="140"/>
    </row>
    <row r="1044" spans="1:32" customFormat="1" ht="15" customHeight="1">
      <c r="A1044" s="93"/>
      <c r="B1044" s="24"/>
      <c r="C1044" s="109" t="s">
        <v>186</v>
      </c>
      <c r="D1044" s="212" t="str">
        <f t="shared" si="140"/>
        <v/>
      </c>
      <c r="E1044" s="213"/>
      <c r="F1044" s="213"/>
      <c r="G1044" s="213"/>
      <c r="H1044" s="214"/>
      <c r="I1044" s="137"/>
      <c r="J1044" s="137"/>
      <c r="K1044" s="137"/>
      <c r="L1044" s="137"/>
      <c r="M1044" s="137"/>
      <c r="N1044" s="137"/>
      <c r="O1044" s="137"/>
      <c r="P1044" s="137"/>
      <c r="Q1044" s="137"/>
      <c r="R1044" s="137"/>
      <c r="S1044" s="137"/>
      <c r="T1044" s="137"/>
      <c r="U1044" s="137"/>
      <c r="V1044" s="137"/>
      <c r="W1044" s="137"/>
      <c r="X1044" s="137"/>
      <c r="Y1044" s="137"/>
      <c r="Z1044" s="137"/>
      <c r="AA1044" s="137"/>
      <c r="AB1044" s="137"/>
      <c r="AC1044" s="137"/>
      <c r="AD1044" s="137"/>
      <c r="AF1044" s="140"/>
    </row>
    <row r="1045" spans="1:32" customFormat="1" ht="15" customHeight="1">
      <c r="A1045" s="93"/>
      <c r="B1045" s="24"/>
      <c r="C1045" s="109" t="s">
        <v>187</v>
      </c>
      <c r="D1045" s="212" t="str">
        <f t="shared" si="140"/>
        <v/>
      </c>
      <c r="E1045" s="213"/>
      <c r="F1045" s="213"/>
      <c r="G1045" s="213"/>
      <c r="H1045" s="214"/>
      <c r="I1045" s="137"/>
      <c r="J1045" s="137"/>
      <c r="K1045" s="137"/>
      <c r="L1045" s="137"/>
      <c r="M1045" s="137"/>
      <c r="N1045" s="137"/>
      <c r="O1045" s="137"/>
      <c r="P1045" s="137"/>
      <c r="Q1045" s="137"/>
      <c r="R1045" s="137"/>
      <c r="S1045" s="137"/>
      <c r="T1045" s="137"/>
      <c r="U1045" s="137"/>
      <c r="V1045" s="137"/>
      <c r="W1045" s="137"/>
      <c r="X1045" s="137"/>
      <c r="Y1045" s="137"/>
      <c r="Z1045" s="137"/>
      <c r="AA1045" s="137"/>
      <c r="AB1045" s="137"/>
      <c r="AC1045" s="137"/>
      <c r="AD1045" s="137"/>
      <c r="AF1045" s="140"/>
    </row>
    <row r="1046" spans="1:32" customFormat="1" ht="15" customHeight="1">
      <c r="A1046" s="93"/>
      <c r="B1046" s="24"/>
      <c r="C1046" s="109" t="s">
        <v>188</v>
      </c>
      <c r="D1046" s="212" t="str">
        <f t="shared" si="140"/>
        <v/>
      </c>
      <c r="E1046" s="213"/>
      <c r="F1046" s="213"/>
      <c r="G1046" s="213"/>
      <c r="H1046" s="214"/>
      <c r="I1046" s="137"/>
      <c r="J1046" s="137"/>
      <c r="K1046" s="137"/>
      <c r="L1046" s="137"/>
      <c r="M1046" s="137"/>
      <c r="N1046" s="137"/>
      <c r="O1046" s="137"/>
      <c r="P1046" s="137"/>
      <c r="Q1046" s="137"/>
      <c r="R1046" s="137"/>
      <c r="S1046" s="137"/>
      <c r="T1046" s="137"/>
      <c r="U1046" s="137"/>
      <c r="V1046" s="137"/>
      <c r="W1046" s="137"/>
      <c r="X1046" s="137"/>
      <c r="Y1046" s="137"/>
      <c r="Z1046" s="137"/>
      <c r="AA1046" s="137"/>
      <c r="AB1046" s="137"/>
      <c r="AC1046" s="137"/>
      <c r="AD1046" s="137"/>
      <c r="AF1046" s="140"/>
    </row>
    <row r="1047" spans="1:32" customFormat="1" ht="15" customHeight="1">
      <c r="A1047" s="93"/>
      <c r="B1047" s="24"/>
      <c r="C1047" s="109" t="s">
        <v>189</v>
      </c>
      <c r="D1047" s="212" t="str">
        <f t="shared" si="140"/>
        <v/>
      </c>
      <c r="E1047" s="213"/>
      <c r="F1047" s="213"/>
      <c r="G1047" s="213"/>
      <c r="H1047" s="214"/>
      <c r="I1047" s="137"/>
      <c r="J1047" s="137"/>
      <c r="K1047" s="137"/>
      <c r="L1047" s="137"/>
      <c r="M1047" s="137"/>
      <c r="N1047" s="137"/>
      <c r="O1047" s="137"/>
      <c r="P1047" s="137"/>
      <c r="Q1047" s="137"/>
      <c r="R1047" s="137"/>
      <c r="S1047" s="137"/>
      <c r="T1047" s="137"/>
      <c r="U1047" s="137"/>
      <c r="V1047" s="137"/>
      <c r="W1047" s="137"/>
      <c r="X1047" s="137"/>
      <c r="Y1047" s="137"/>
      <c r="Z1047" s="137"/>
      <c r="AA1047" s="137"/>
      <c r="AB1047" s="137"/>
      <c r="AC1047" s="137"/>
      <c r="AD1047" s="137"/>
      <c r="AF1047" s="140"/>
    </row>
    <row r="1048" spans="1:32" customFormat="1" ht="15" customHeight="1">
      <c r="A1048" s="93"/>
      <c r="B1048" s="24"/>
      <c r="C1048" s="109" t="s">
        <v>190</v>
      </c>
      <c r="D1048" s="212" t="str">
        <f t="shared" si="140"/>
        <v/>
      </c>
      <c r="E1048" s="213"/>
      <c r="F1048" s="213"/>
      <c r="G1048" s="213"/>
      <c r="H1048" s="214"/>
      <c r="I1048" s="137"/>
      <c r="J1048" s="137"/>
      <c r="K1048" s="137"/>
      <c r="L1048" s="137"/>
      <c r="M1048" s="137"/>
      <c r="N1048" s="137"/>
      <c r="O1048" s="137"/>
      <c r="P1048" s="137"/>
      <c r="Q1048" s="137"/>
      <c r="R1048" s="137"/>
      <c r="S1048" s="137"/>
      <c r="T1048" s="137"/>
      <c r="U1048" s="137"/>
      <c r="V1048" s="137"/>
      <c r="W1048" s="137"/>
      <c r="X1048" s="137"/>
      <c r="Y1048" s="137"/>
      <c r="Z1048" s="137"/>
      <c r="AA1048" s="137"/>
      <c r="AB1048" s="137"/>
      <c r="AC1048" s="137"/>
      <c r="AD1048" s="137"/>
      <c r="AF1048" s="140"/>
    </row>
    <row r="1049" spans="1:32" customFormat="1" ht="15" customHeight="1">
      <c r="A1049" s="93"/>
      <c r="B1049" s="24"/>
      <c r="C1049" s="109" t="s">
        <v>191</v>
      </c>
      <c r="D1049" s="212" t="str">
        <f t="shared" si="140"/>
        <v/>
      </c>
      <c r="E1049" s="213"/>
      <c r="F1049" s="213"/>
      <c r="G1049" s="213"/>
      <c r="H1049" s="214"/>
      <c r="I1049" s="137"/>
      <c r="J1049" s="137"/>
      <c r="K1049" s="137"/>
      <c r="L1049" s="137"/>
      <c r="M1049" s="137"/>
      <c r="N1049" s="137"/>
      <c r="O1049" s="137"/>
      <c r="P1049" s="137"/>
      <c r="Q1049" s="137"/>
      <c r="R1049" s="137"/>
      <c r="S1049" s="137"/>
      <c r="T1049" s="137"/>
      <c r="U1049" s="137"/>
      <c r="V1049" s="137"/>
      <c r="W1049" s="137"/>
      <c r="X1049" s="137"/>
      <c r="Y1049" s="137"/>
      <c r="Z1049" s="137"/>
      <c r="AA1049" s="137"/>
      <c r="AB1049" s="137"/>
      <c r="AC1049" s="137"/>
      <c r="AD1049" s="137"/>
      <c r="AF1049" s="140"/>
    </row>
    <row r="1050" spans="1:32" customFormat="1" ht="15" customHeight="1">
      <c r="A1050" s="93"/>
      <c r="B1050" s="24"/>
      <c r="C1050" s="109" t="s">
        <v>192</v>
      </c>
      <c r="D1050" s="212" t="str">
        <f t="shared" si="140"/>
        <v/>
      </c>
      <c r="E1050" s="213"/>
      <c r="F1050" s="213"/>
      <c r="G1050" s="213"/>
      <c r="H1050" s="214"/>
      <c r="I1050" s="137"/>
      <c r="J1050" s="137"/>
      <c r="K1050" s="137"/>
      <c r="L1050" s="137"/>
      <c r="M1050" s="137"/>
      <c r="N1050" s="137"/>
      <c r="O1050" s="137"/>
      <c r="P1050" s="137"/>
      <c r="Q1050" s="137"/>
      <c r="R1050" s="137"/>
      <c r="S1050" s="137"/>
      <c r="T1050" s="137"/>
      <c r="U1050" s="137"/>
      <c r="V1050" s="137"/>
      <c r="W1050" s="137"/>
      <c r="X1050" s="137"/>
      <c r="Y1050" s="137"/>
      <c r="Z1050" s="137"/>
      <c r="AA1050" s="137"/>
      <c r="AB1050" s="137"/>
      <c r="AC1050" s="137"/>
      <c r="AD1050" s="137"/>
      <c r="AF1050" s="140"/>
    </row>
    <row r="1051" spans="1:32" customFormat="1" ht="15" customHeight="1">
      <c r="A1051" s="93"/>
      <c r="B1051" s="24"/>
      <c r="C1051" s="109" t="s">
        <v>193</v>
      </c>
      <c r="D1051" s="212" t="str">
        <f t="shared" si="140"/>
        <v/>
      </c>
      <c r="E1051" s="213"/>
      <c r="F1051" s="213"/>
      <c r="G1051" s="213"/>
      <c r="H1051" s="214"/>
      <c r="I1051" s="137"/>
      <c r="J1051" s="137"/>
      <c r="K1051" s="137"/>
      <c r="L1051" s="137"/>
      <c r="M1051" s="137"/>
      <c r="N1051" s="137"/>
      <c r="O1051" s="137"/>
      <c r="P1051" s="137"/>
      <c r="Q1051" s="137"/>
      <c r="R1051" s="137"/>
      <c r="S1051" s="137"/>
      <c r="T1051" s="137"/>
      <c r="U1051" s="137"/>
      <c r="V1051" s="137"/>
      <c r="W1051" s="137"/>
      <c r="X1051" s="137"/>
      <c r="Y1051" s="137"/>
      <c r="Z1051" s="137"/>
      <c r="AA1051" s="137"/>
      <c r="AB1051" s="137"/>
      <c r="AC1051" s="137"/>
      <c r="AD1051" s="137"/>
      <c r="AF1051" s="140"/>
    </row>
    <row r="1052" spans="1:32" customFormat="1" ht="15" customHeight="1">
      <c r="A1052" s="93"/>
      <c r="B1052" s="24"/>
      <c r="C1052" s="109" t="s">
        <v>194</v>
      </c>
      <c r="D1052" s="212" t="str">
        <f t="shared" si="140"/>
        <v/>
      </c>
      <c r="E1052" s="213"/>
      <c r="F1052" s="213"/>
      <c r="G1052" s="213"/>
      <c r="H1052" s="214"/>
      <c r="I1052" s="137"/>
      <c r="J1052" s="137"/>
      <c r="K1052" s="137"/>
      <c r="L1052" s="137"/>
      <c r="M1052" s="137"/>
      <c r="N1052" s="137"/>
      <c r="O1052" s="137"/>
      <c r="P1052" s="137"/>
      <c r="Q1052" s="137"/>
      <c r="R1052" s="137"/>
      <c r="S1052" s="137"/>
      <c r="T1052" s="137"/>
      <c r="U1052" s="137"/>
      <c r="V1052" s="137"/>
      <c r="W1052" s="137"/>
      <c r="X1052" s="137"/>
      <c r="Y1052" s="137"/>
      <c r="Z1052" s="137"/>
      <c r="AA1052" s="137"/>
      <c r="AB1052" s="137"/>
      <c r="AC1052" s="137"/>
      <c r="AD1052" s="137"/>
      <c r="AF1052" s="140"/>
    </row>
    <row r="1053" spans="1:32" customFormat="1" ht="15" customHeight="1">
      <c r="A1053" s="93"/>
      <c r="B1053" s="24"/>
      <c r="C1053" s="109" t="s">
        <v>195</v>
      </c>
      <c r="D1053" s="212" t="str">
        <f t="shared" si="140"/>
        <v/>
      </c>
      <c r="E1053" s="213"/>
      <c r="F1053" s="213"/>
      <c r="G1053" s="213"/>
      <c r="H1053" s="214"/>
      <c r="I1053" s="137"/>
      <c r="J1053" s="137"/>
      <c r="K1053" s="137"/>
      <c r="L1053" s="137"/>
      <c r="M1053" s="137"/>
      <c r="N1053" s="137"/>
      <c r="O1053" s="137"/>
      <c r="P1053" s="137"/>
      <c r="Q1053" s="137"/>
      <c r="R1053" s="137"/>
      <c r="S1053" s="137"/>
      <c r="T1053" s="137"/>
      <c r="U1053" s="137"/>
      <c r="V1053" s="137"/>
      <c r="W1053" s="137"/>
      <c r="X1053" s="137"/>
      <c r="Y1053" s="137"/>
      <c r="Z1053" s="137"/>
      <c r="AA1053" s="137"/>
      <c r="AB1053" s="137"/>
      <c r="AC1053" s="137"/>
      <c r="AD1053" s="137"/>
      <c r="AF1053" s="140"/>
    </row>
    <row r="1054" spans="1:32" customFormat="1" ht="15" customHeight="1">
      <c r="A1054" s="93"/>
      <c r="B1054" s="24"/>
      <c r="C1054" s="109" t="s">
        <v>196</v>
      </c>
      <c r="D1054" s="212" t="str">
        <f t="shared" si="140"/>
        <v/>
      </c>
      <c r="E1054" s="213"/>
      <c r="F1054" s="213"/>
      <c r="G1054" s="213"/>
      <c r="H1054" s="214"/>
      <c r="I1054" s="137"/>
      <c r="J1054" s="137"/>
      <c r="K1054" s="137"/>
      <c r="L1054" s="137"/>
      <c r="M1054" s="137"/>
      <c r="N1054" s="137"/>
      <c r="O1054" s="137"/>
      <c r="P1054" s="137"/>
      <c r="Q1054" s="137"/>
      <c r="R1054" s="137"/>
      <c r="S1054" s="137"/>
      <c r="T1054" s="137"/>
      <c r="U1054" s="137"/>
      <c r="V1054" s="137"/>
      <c r="W1054" s="137"/>
      <c r="X1054" s="137"/>
      <c r="Y1054" s="137"/>
      <c r="Z1054" s="137"/>
      <c r="AA1054" s="137"/>
      <c r="AB1054" s="137"/>
      <c r="AC1054" s="137"/>
      <c r="AD1054" s="137"/>
      <c r="AF1054" s="140"/>
    </row>
    <row r="1055" spans="1:32" customFormat="1" ht="15" customHeight="1">
      <c r="A1055" s="93"/>
      <c r="B1055" s="24"/>
      <c r="C1055" s="109" t="s">
        <v>197</v>
      </c>
      <c r="D1055" s="212" t="str">
        <f t="shared" si="140"/>
        <v/>
      </c>
      <c r="E1055" s="213"/>
      <c r="F1055" s="213"/>
      <c r="G1055" s="213"/>
      <c r="H1055" s="214"/>
      <c r="I1055" s="137"/>
      <c r="J1055" s="137"/>
      <c r="K1055" s="137"/>
      <c r="L1055" s="137"/>
      <c r="M1055" s="137"/>
      <c r="N1055" s="137"/>
      <c r="O1055" s="137"/>
      <c r="P1055" s="137"/>
      <c r="Q1055" s="137"/>
      <c r="R1055" s="137"/>
      <c r="S1055" s="137"/>
      <c r="T1055" s="137"/>
      <c r="U1055" s="137"/>
      <c r="V1055" s="137"/>
      <c r="W1055" s="137"/>
      <c r="X1055" s="137"/>
      <c r="Y1055" s="137"/>
      <c r="Z1055" s="137"/>
      <c r="AA1055" s="137"/>
      <c r="AB1055" s="137"/>
      <c r="AC1055" s="137"/>
      <c r="AD1055" s="137"/>
      <c r="AF1055" s="140"/>
    </row>
    <row r="1056" spans="1:32" customFormat="1" ht="15" customHeight="1">
      <c r="A1056" s="93"/>
      <c r="B1056" s="24"/>
      <c r="C1056" s="109" t="s">
        <v>198</v>
      </c>
      <c r="D1056" s="212" t="str">
        <f t="shared" si="140"/>
        <v/>
      </c>
      <c r="E1056" s="213"/>
      <c r="F1056" s="213"/>
      <c r="G1056" s="213"/>
      <c r="H1056" s="214"/>
      <c r="I1056" s="137"/>
      <c r="J1056" s="137"/>
      <c r="K1056" s="137"/>
      <c r="L1056" s="137"/>
      <c r="M1056" s="137"/>
      <c r="N1056" s="137"/>
      <c r="O1056" s="137"/>
      <c r="P1056" s="137"/>
      <c r="Q1056" s="137"/>
      <c r="R1056" s="137"/>
      <c r="S1056" s="137"/>
      <c r="T1056" s="137"/>
      <c r="U1056" s="137"/>
      <c r="V1056" s="137"/>
      <c r="W1056" s="137"/>
      <c r="X1056" s="137"/>
      <c r="Y1056" s="137"/>
      <c r="Z1056" s="137"/>
      <c r="AA1056" s="137"/>
      <c r="AB1056" s="137"/>
      <c r="AC1056" s="137"/>
      <c r="AD1056" s="137"/>
      <c r="AF1056" s="140"/>
    </row>
    <row r="1057" spans="1:32" customFormat="1" ht="15" customHeight="1">
      <c r="A1057" s="93"/>
      <c r="B1057" s="24"/>
      <c r="C1057" s="109" t="s">
        <v>199</v>
      </c>
      <c r="D1057" s="212" t="str">
        <f t="shared" si="140"/>
        <v/>
      </c>
      <c r="E1057" s="213"/>
      <c r="F1057" s="213"/>
      <c r="G1057" s="213"/>
      <c r="H1057" s="214"/>
      <c r="I1057" s="137"/>
      <c r="J1057" s="137"/>
      <c r="K1057" s="137"/>
      <c r="L1057" s="137"/>
      <c r="M1057" s="137"/>
      <c r="N1057" s="137"/>
      <c r="O1057" s="137"/>
      <c r="P1057" s="137"/>
      <c r="Q1057" s="137"/>
      <c r="R1057" s="137"/>
      <c r="S1057" s="137"/>
      <c r="T1057" s="137"/>
      <c r="U1057" s="137"/>
      <c r="V1057" s="137"/>
      <c r="W1057" s="137"/>
      <c r="X1057" s="137"/>
      <c r="Y1057" s="137"/>
      <c r="Z1057" s="137"/>
      <c r="AA1057" s="137"/>
      <c r="AB1057" s="137"/>
      <c r="AC1057" s="137"/>
      <c r="AD1057" s="137"/>
      <c r="AF1057" s="140"/>
    </row>
    <row r="1058" spans="1:32" customFormat="1" ht="15" customHeight="1">
      <c r="A1058" s="93"/>
      <c r="B1058" s="24"/>
      <c r="C1058" s="109" t="s">
        <v>200</v>
      </c>
      <c r="D1058" s="212" t="str">
        <f t="shared" ref="D1058:D1078" si="141">+IF(D195="","",D195)</f>
        <v/>
      </c>
      <c r="E1058" s="213"/>
      <c r="F1058" s="213"/>
      <c r="G1058" s="213"/>
      <c r="H1058" s="214"/>
      <c r="I1058" s="137"/>
      <c r="J1058" s="137"/>
      <c r="K1058" s="137"/>
      <c r="L1058" s="137"/>
      <c r="M1058" s="137"/>
      <c r="N1058" s="137"/>
      <c r="O1058" s="137"/>
      <c r="P1058" s="137"/>
      <c r="Q1058" s="137"/>
      <c r="R1058" s="137"/>
      <c r="S1058" s="137"/>
      <c r="T1058" s="137"/>
      <c r="U1058" s="137"/>
      <c r="V1058" s="137"/>
      <c r="W1058" s="137"/>
      <c r="X1058" s="137"/>
      <c r="Y1058" s="137"/>
      <c r="Z1058" s="137"/>
      <c r="AA1058" s="137"/>
      <c r="AB1058" s="137"/>
      <c r="AC1058" s="137"/>
      <c r="AD1058" s="137"/>
      <c r="AF1058" s="140"/>
    </row>
    <row r="1059" spans="1:32" customFormat="1" ht="15" customHeight="1">
      <c r="A1059" s="93"/>
      <c r="B1059" s="24"/>
      <c r="C1059" s="109" t="s">
        <v>201</v>
      </c>
      <c r="D1059" s="212" t="str">
        <f t="shared" si="141"/>
        <v/>
      </c>
      <c r="E1059" s="213"/>
      <c r="F1059" s="213"/>
      <c r="G1059" s="213"/>
      <c r="H1059" s="214"/>
      <c r="I1059" s="137"/>
      <c r="J1059" s="137"/>
      <c r="K1059" s="137"/>
      <c r="L1059" s="137"/>
      <c r="M1059" s="137"/>
      <c r="N1059" s="137"/>
      <c r="O1059" s="137"/>
      <c r="P1059" s="137"/>
      <c r="Q1059" s="137"/>
      <c r="R1059" s="137"/>
      <c r="S1059" s="137"/>
      <c r="T1059" s="137"/>
      <c r="U1059" s="137"/>
      <c r="V1059" s="137"/>
      <c r="W1059" s="137"/>
      <c r="X1059" s="137"/>
      <c r="Y1059" s="137"/>
      <c r="Z1059" s="137"/>
      <c r="AA1059" s="137"/>
      <c r="AB1059" s="137"/>
      <c r="AC1059" s="137"/>
      <c r="AD1059" s="137"/>
      <c r="AF1059" s="140"/>
    </row>
    <row r="1060" spans="1:32" customFormat="1" ht="15" customHeight="1">
      <c r="A1060" s="93"/>
      <c r="B1060" s="24"/>
      <c r="C1060" s="109" t="s">
        <v>202</v>
      </c>
      <c r="D1060" s="212" t="str">
        <f t="shared" si="141"/>
        <v/>
      </c>
      <c r="E1060" s="213"/>
      <c r="F1060" s="213"/>
      <c r="G1060" s="213"/>
      <c r="H1060" s="214"/>
      <c r="I1060" s="137"/>
      <c r="J1060" s="137"/>
      <c r="K1060" s="137"/>
      <c r="L1060" s="137"/>
      <c r="M1060" s="137"/>
      <c r="N1060" s="137"/>
      <c r="O1060" s="137"/>
      <c r="P1060" s="137"/>
      <c r="Q1060" s="137"/>
      <c r="R1060" s="137"/>
      <c r="S1060" s="137"/>
      <c r="T1060" s="137"/>
      <c r="U1060" s="137"/>
      <c r="V1060" s="137"/>
      <c r="W1060" s="137"/>
      <c r="X1060" s="137"/>
      <c r="Y1060" s="137"/>
      <c r="Z1060" s="137"/>
      <c r="AA1060" s="137"/>
      <c r="AB1060" s="137"/>
      <c r="AC1060" s="137"/>
      <c r="AD1060" s="137"/>
      <c r="AF1060" s="140"/>
    </row>
    <row r="1061" spans="1:32" customFormat="1" ht="15" customHeight="1">
      <c r="A1061" s="93"/>
      <c r="B1061" s="24"/>
      <c r="C1061" s="109" t="s">
        <v>203</v>
      </c>
      <c r="D1061" s="212" t="str">
        <f t="shared" si="141"/>
        <v/>
      </c>
      <c r="E1061" s="213"/>
      <c r="F1061" s="213"/>
      <c r="G1061" s="213"/>
      <c r="H1061" s="214"/>
      <c r="I1061" s="137"/>
      <c r="J1061" s="137"/>
      <c r="K1061" s="137"/>
      <c r="L1061" s="137"/>
      <c r="M1061" s="137"/>
      <c r="N1061" s="137"/>
      <c r="O1061" s="137"/>
      <c r="P1061" s="137"/>
      <c r="Q1061" s="137"/>
      <c r="R1061" s="137"/>
      <c r="S1061" s="137"/>
      <c r="T1061" s="137"/>
      <c r="U1061" s="137"/>
      <c r="V1061" s="137"/>
      <c r="W1061" s="137"/>
      <c r="X1061" s="137"/>
      <c r="Y1061" s="137"/>
      <c r="Z1061" s="137"/>
      <c r="AA1061" s="137"/>
      <c r="AB1061" s="137"/>
      <c r="AC1061" s="137"/>
      <c r="AD1061" s="137"/>
      <c r="AF1061" s="140"/>
    </row>
    <row r="1062" spans="1:32" customFormat="1" ht="15" customHeight="1">
      <c r="A1062" s="93"/>
      <c r="B1062" s="24"/>
      <c r="C1062" s="109" t="s">
        <v>204</v>
      </c>
      <c r="D1062" s="212" t="str">
        <f t="shared" si="141"/>
        <v/>
      </c>
      <c r="E1062" s="213"/>
      <c r="F1062" s="213"/>
      <c r="G1062" s="213"/>
      <c r="H1062" s="214"/>
      <c r="I1062" s="137"/>
      <c r="J1062" s="137"/>
      <c r="K1062" s="137"/>
      <c r="L1062" s="137"/>
      <c r="M1062" s="137"/>
      <c r="N1062" s="137"/>
      <c r="O1062" s="137"/>
      <c r="P1062" s="137"/>
      <c r="Q1062" s="137"/>
      <c r="R1062" s="137"/>
      <c r="S1062" s="137"/>
      <c r="T1062" s="137"/>
      <c r="U1062" s="137"/>
      <c r="V1062" s="137"/>
      <c r="W1062" s="137"/>
      <c r="X1062" s="137"/>
      <c r="Y1062" s="137"/>
      <c r="Z1062" s="137"/>
      <c r="AA1062" s="137"/>
      <c r="AB1062" s="137"/>
      <c r="AC1062" s="137"/>
      <c r="AD1062" s="137"/>
      <c r="AF1062" s="140"/>
    </row>
    <row r="1063" spans="1:32" customFormat="1" ht="15" customHeight="1">
      <c r="A1063" s="93"/>
      <c r="B1063" s="24"/>
      <c r="C1063" s="109" t="s">
        <v>205</v>
      </c>
      <c r="D1063" s="212" t="str">
        <f t="shared" si="141"/>
        <v/>
      </c>
      <c r="E1063" s="213"/>
      <c r="F1063" s="213"/>
      <c r="G1063" s="213"/>
      <c r="H1063" s="214"/>
      <c r="I1063" s="137"/>
      <c r="J1063" s="137"/>
      <c r="K1063" s="137"/>
      <c r="L1063" s="137"/>
      <c r="M1063" s="137"/>
      <c r="N1063" s="137"/>
      <c r="O1063" s="137"/>
      <c r="P1063" s="137"/>
      <c r="Q1063" s="137"/>
      <c r="R1063" s="137"/>
      <c r="S1063" s="137"/>
      <c r="T1063" s="137"/>
      <c r="U1063" s="137"/>
      <c r="V1063" s="137"/>
      <c r="W1063" s="137"/>
      <c r="X1063" s="137"/>
      <c r="Y1063" s="137"/>
      <c r="Z1063" s="137"/>
      <c r="AA1063" s="137"/>
      <c r="AB1063" s="137"/>
      <c r="AC1063" s="137"/>
      <c r="AD1063" s="137"/>
      <c r="AF1063" s="140"/>
    </row>
    <row r="1064" spans="1:32" customFormat="1" ht="15" customHeight="1">
      <c r="A1064" s="93"/>
      <c r="B1064" s="24"/>
      <c r="C1064" s="109" t="s">
        <v>206</v>
      </c>
      <c r="D1064" s="212" t="str">
        <f t="shared" si="141"/>
        <v/>
      </c>
      <c r="E1064" s="213"/>
      <c r="F1064" s="213"/>
      <c r="G1064" s="213"/>
      <c r="H1064" s="214"/>
      <c r="I1064" s="137"/>
      <c r="J1064" s="137"/>
      <c r="K1064" s="137"/>
      <c r="L1064" s="137"/>
      <c r="M1064" s="137"/>
      <c r="N1064" s="137"/>
      <c r="O1064" s="137"/>
      <c r="P1064" s="137"/>
      <c r="Q1064" s="137"/>
      <c r="R1064" s="137"/>
      <c r="S1064" s="137"/>
      <c r="T1064" s="137"/>
      <c r="U1064" s="137"/>
      <c r="V1064" s="137"/>
      <c r="W1064" s="137"/>
      <c r="X1064" s="137"/>
      <c r="Y1064" s="137"/>
      <c r="Z1064" s="137"/>
      <c r="AA1064" s="137"/>
      <c r="AB1064" s="137"/>
      <c r="AC1064" s="137"/>
      <c r="AD1064" s="137"/>
      <c r="AF1064" s="140"/>
    </row>
    <row r="1065" spans="1:32" customFormat="1" ht="15" customHeight="1">
      <c r="A1065" s="93"/>
      <c r="B1065" s="24"/>
      <c r="C1065" s="109" t="s">
        <v>207</v>
      </c>
      <c r="D1065" s="212" t="str">
        <f t="shared" si="141"/>
        <v/>
      </c>
      <c r="E1065" s="213"/>
      <c r="F1065" s="213"/>
      <c r="G1065" s="213"/>
      <c r="H1065" s="214"/>
      <c r="I1065" s="137"/>
      <c r="J1065" s="137"/>
      <c r="K1065" s="137"/>
      <c r="L1065" s="137"/>
      <c r="M1065" s="137"/>
      <c r="N1065" s="137"/>
      <c r="O1065" s="137"/>
      <c r="P1065" s="137"/>
      <c r="Q1065" s="137"/>
      <c r="R1065" s="137"/>
      <c r="S1065" s="137"/>
      <c r="T1065" s="137"/>
      <c r="U1065" s="137"/>
      <c r="V1065" s="137"/>
      <c r="W1065" s="137"/>
      <c r="X1065" s="137"/>
      <c r="Y1065" s="137"/>
      <c r="Z1065" s="137"/>
      <c r="AA1065" s="137"/>
      <c r="AB1065" s="137"/>
      <c r="AC1065" s="137"/>
      <c r="AD1065" s="137"/>
      <c r="AF1065" s="140"/>
    </row>
    <row r="1066" spans="1:32" customFormat="1" ht="15" customHeight="1">
      <c r="A1066" s="93"/>
      <c r="B1066" s="24"/>
      <c r="C1066" s="109" t="s">
        <v>208</v>
      </c>
      <c r="D1066" s="212" t="str">
        <f t="shared" si="141"/>
        <v/>
      </c>
      <c r="E1066" s="213"/>
      <c r="F1066" s="213"/>
      <c r="G1066" s="213"/>
      <c r="H1066" s="214"/>
      <c r="I1066" s="137"/>
      <c r="J1066" s="137"/>
      <c r="K1066" s="137"/>
      <c r="L1066" s="137"/>
      <c r="M1066" s="137"/>
      <c r="N1066" s="137"/>
      <c r="O1066" s="137"/>
      <c r="P1066" s="137"/>
      <c r="Q1066" s="137"/>
      <c r="R1066" s="137"/>
      <c r="S1066" s="137"/>
      <c r="T1066" s="137"/>
      <c r="U1066" s="137"/>
      <c r="V1066" s="137"/>
      <c r="W1066" s="137"/>
      <c r="X1066" s="137"/>
      <c r="Y1066" s="137"/>
      <c r="Z1066" s="137"/>
      <c r="AA1066" s="137"/>
      <c r="AB1066" s="137"/>
      <c r="AC1066" s="137"/>
      <c r="AD1066" s="137"/>
      <c r="AF1066" s="140"/>
    </row>
    <row r="1067" spans="1:32" customFormat="1" ht="15" customHeight="1">
      <c r="A1067" s="93"/>
      <c r="B1067" s="24"/>
      <c r="C1067" s="109" t="s">
        <v>209</v>
      </c>
      <c r="D1067" s="212" t="str">
        <f t="shared" si="141"/>
        <v/>
      </c>
      <c r="E1067" s="213"/>
      <c r="F1067" s="213"/>
      <c r="G1067" s="213"/>
      <c r="H1067" s="214"/>
      <c r="I1067" s="137"/>
      <c r="J1067" s="137"/>
      <c r="K1067" s="137"/>
      <c r="L1067" s="137"/>
      <c r="M1067" s="137"/>
      <c r="N1067" s="137"/>
      <c r="O1067" s="137"/>
      <c r="P1067" s="137"/>
      <c r="Q1067" s="137"/>
      <c r="R1067" s="137"/>
      <c r="S1067" s="137"/>
      <c r="T1067" s="137"/>
      <c r="U1067" s="137"/>
      <c r="V1067" s="137"/>
      <c r="W1067" s="137"/>
      <c r="X1067" s="137"/>
      <c r="Y1067" s="137"/>
      <c r="Z1067" s="137"/>
      <c r="AA1067" s="137"/>
      <c r="AB1067" s="137"/>
      <c r="AC1067" s="137"/>
      <c r="AD1067" s="137"/>
      <c r="AF1067" s="140"/>
    </row>
    <row r="1068" spans="1:32" customFormat="1" ht="15" customHeight="1">
      <c r="A1068" s="93"/>
      <c r="B1068" s="24"/>
      <c r="C1068" s="109" t="s">
        <v>210</v>
      </c>
      <c r="D1068" s="212" t="str">
        <f t="shared" si="141"/>
        <v/>
      </c>
      <c r="E1068" s="213"/>
      <c r="F1068" s="213"/>
      <c r="G1068" s="213"/>
      <c r="H1068" s="214"/>
      <c r="I1068" s="137"/>
      <c r="J1068" s="137"/>
      <c r="K1068" s="137"/>
      <c r="L1068" s="137"/>
      <c r="M1068" s="137"/>
      <c r="N1068" s="137"/>
      <c r="O1068" s="137"/>
      <c r="P1068" s="137"/>
      <c r="Q1068" s="137"/>
      <c r="R1068" s="137"/>
      <c r="S1068" s="137"/>
      <c r="T1068" s="137"/>
      <c r="U1068" s="137"/>
      <c r="V1068" s="137"/>
      <c r="W1068" s="137"/>
      <c r="X1068" s="137"/>
      <c r="Y1068" s="137"/>
      <c r="Z1068" s="137"/>
      <c r="AA1068" s="137"/>
      <c r="AB1068" s="137"/>
      <c r="AC1068" s="137"/>
      <c r="AD1068" s="137"/>
      <c r="AF1068" s="140"/>
    </row>
    <row r="1069" spans="1:32" customFormat="1" ht="15" customHeight="1">
      <c r="A1069" s="93"/>
      <c r="B1069" s="24"/>
      <c r="C1069" s="109" t="s">
        <v>211</v>
      </c>
      <c r="D1069" s="212" t="str">
        <f t="shared" si="141"/>
        <v/>
      </c>
      <c r="E1069" s="213"/>
      <c r="F1069" s="213"/>
      <c r="G1069" s="213"/>
      <c r="H1069" s="214"/>
      <c r="I1069" s="137"/>
      <c r="J1069" s="137"/>
      <c r="K1069" s="137"/>
      <c r="L1069" s="137"/>
      <c r="M1069" s="137"/>
      <c r="N1069" s="137"/>
      <c r="O1069" s="137"/>
      <c r="P1069" s="137"/>
      <c r="Q1069" s="137"/>
      <c r="R1069" s="137"/>
      <c r="S1069" s="137"/>
      <c r="T1069" s="137"/>
      <c r="U1069" s="137"/>
      <c r="V1069" s="137"/>
      <c r="W1069" s="137"/>
      <c r="X1069" s="137"/>
      <c r="Y1069" s="137"/>
      <c r="Z1069" s="137"/>
      <c r="AA1069" s="137"/>
      <c r="AB1069" s="137"/>
      <c r="AC1069" s="137"/>
      <c r="AD1069" s="137"/>
      <c r="AF1069" s="140"/>
    </row>
    <row r="1070" spans="1:32" customFormat="1" ht="15" customHeight="1">
      <c r="A1070" s="93"/>
      <c r="B1070" s="24"/>
      <c r="C1070" s="109" t="s">
        <v>212</v>
      </c>
      <c r="D1070" s="212" t="str">
        <f t="shared" si="141"/>
        <v/>
      </c>
      <c r="E1070" s="213"/>
      <c r="F1070" s="213"/>
      <c r="G1070" s="213"/>
      <c r="H1070" s="214"/>
      <c r="I1070" s="137"/>
      <c r="J1070" s="137"/>
      <c r="K1070" s="137"/>
      <c r="L1070" s="137"/>
      <c r="M1070" s="137"/>
      <c r="N1070" s="137"/>
      <c r="O1070" s="137"/>
      <c r="P1070" s="137"/>
      <c r="Q1070" s="137"/>
      <c r="R1070" s="137"/>
      <c r="S1070" s="137"/>
      <c r="T1070" s="137"/>
      <c r="U1070" s="137"/>
      <c r="V1070" s="137"/>
      <c r="W1070" s="137"/>
      <c r="X1070" s="137"/>
      <c r="Y1070" s="137"/>
      <c r="Z1070" s="137"/>
      <c r="AA1070" s="137"/>
      <c r="AB1070" s="137"/>
      <c r="AC1070" s="137"/>
      <c r="AD1070" s="137"/>
      <c r="AF1070" s="140"/>
    </row>
    <row r="1071" spans="1:32" customFormat="1" ht="15" customHeight="1">
      <c r="A1071" s="93"/>
      <c r="B1071" s="24"/>
      <c r="C1071" s="109" t="s">
        <v>213</v>
      </c>
      <c r="D1071" s="212" t="str">
        <f t="shared" si="141"/>
        <v/>
      </c>
      <c r="E1071" s="213"/>
      <c r="F1071" s="213"/>
      <c r="G1071" s="213"/>
      <c r="H1071" s="214"/>
      <c r="I1071" s="137"/>
      <c r="J1071" s="137"/>
      <c r="K1071" s="137"/>
      <c r="L1071" s="137"/>
      <c r="M1071" s="137"/>
      <c r="N1071" s="137"/>
      <c r="O1071" s="137"/>
      <c r="P1071" s="137"/>
      <c r="Q1071" s="137"/>
      <c r="R1071" s="137"/>
      <c r="S1071" s="137"/>
      <c r="T1071" s="137"/>
      <c r="U1071" s="137"/>
      <c r="V1071" s="137"/>
      <c r="W1071" s="137"/>
      <c r="X1071" s="137"/>
      <c r="Y1071" s="137"/>
      <c r="Z1071" s="137"/>
      <c r="AA1071" s="137"/>
      <c r="AB1071" s="137"/>
      <c r="AC1071" s="137"/>
      <c r="AD1071" s="137"/>
      <c r="AF1071" s="140"/>
    </row>
    <row r="1072" spans="1:32" customFormat="1" ht="15" customHeight="1">
      <c r="A1072" s="93"/>
      <c r="B1072" s="24"/>
      <c r="C1072" s="109" t="s">
        <v>214</v>
      </c>
      <c r="D1072" s="212" t="str">
        <f t="shared" si="141"/>
        <v/>
      </c>
      <c r="E1072" s="213"/>
      <c r="F1072" s="213"/>
      <c r="G1072" s="213"/>
      <c r="H1072" s="214"/>
      <c r="I1072" s="137"/>
      <c r="J1072" s="137"/>
      <c r="K1072" s="137"/>
      <c r="L1072" s="137"/>
      <c r="M1072" s="137"/>
      <c r="N1072" s="137"/>
      <c r="O1072" s="137"/>
      <c r="P1072" s="137"/>
      <c r="Q1072" s="137"/>
      <c r="R1072" s="137"/>
      <c r="S1072" s="137"/>
      <c r="T1072" s="137"/>
      <c r="U1072" s="137"/>
      <c r="V1072" s="137"/>
      <c r="W1072" s="137"/>
      <c r="X1072" s="137"/>
      <c r="Y1072" s="137"/>
      <c r="Z1072" s="137"/>
      <c r="AA1072" s="137"/>
      <c r="AB1072" s="137"/>
      <c r="AC1072" s="137"/>
      <c r="AD1072" s="137"/>
      <c r="AF1072" s="140"/>
    </row>
    <row r="1073" spans="1:33" customFormat="1" ht="15" customHeight="1">
      <c r="A1073" s="93"/>
      <c r="B1073" s="24"/>
      <c r="C1073" s="109" t="s">
        <v>215</v>
      </c>
      <c r="D1073" s="212" t="str">
        <f t="shared" si="141"/>
        <v/>
      </c>
      <c r="E1073" s="213"/>
      <c r="F1073" s="213"/>
      <c r="G1073" s="213"/>
      <c r="H1073" s="214"/>
      <c r="I1073" s="137"/>
      <c r="J1073" s="137"/>
      <c r="K1073" s="137"/>
      <c r="L1073" s="137"/>
      <c r="M1073" s="137"/>
      <c r="N1073" s="137"/>
      <c r="O1073" s="137"/>
      <c r="P1073" s="137"/>
      <c r="Q1073" s="137"/>
      <c r="R1073" s="137"/>
      <c r="S1073" s="137"/>
      <c r="T1073" s="137"/>
      <c r="U1073" s="137"/>
      <c r="V1073" s="137"/>
      <c r="W1073" s="137"/>
      <c r="X1073" s="137"/>
      <c r="Y1073" s="137"/>
      <c r="Z1073" s="137"/>
      <c r="AA1073" s="137"/>
      <c r="AB1073" s="137"/>
      <c r="AC1073" s="137"/>
      <c r="AD1073" s="137"/>
      <c r="AF1073" s="140"/>
    </row>
    <row r="1074" spans="1:33" customFormat="1" ht="15" customHeight="1">
      <c r="A1074" s="93"/>
      <c r="B1074" s="24"/>
      <c r="C1074" s="109" t="s">
        <v>216</v>
      </c>
      <c r="D1074" s="212" t="str">
        <f t="shared" si="141"/>
        <v/>
      </c>
      <c r="E1074" s="213"/>
      <c r="F1074" s="213"/>
      <c r="G1074" s="213"/>
      <c r="H1074" s="214"/>
      <c r="I1074" s="137"/>
      <c r="J1074" s="137"/>
      <c r="K1074" s="137"/>
      <c r="L1074" s="137"/>
      <c r="M1074" s="137"/>
      <c r="N1074" s="137"/>
      <c r="O1074" s="137"/>
      <c r="P1074" s="137"/>
      <c r="Q1074" s="137"/>
      <c r="R1074" s="137"/>
      <c r="S1074" s="137"/>
      <c r="T1074" s="137"/>
      <c r="U1074" s="137"/>
      <c r="V1074" s="137"/>
      <c r="W1074" s="137"/>
      <c r="X1074" s="137"/>
      <c r="Y1074" s="137"/>
      <c r="Z1074" s="137"/>
      <c r="AA1074" s="137"/>
      <c r="AB1074" s="137"/>
      <c r="AC1074" s="137"/>
      <c r="AD1074" s="137"/>
      <c r="AF1074" s="140"/>
    </row>
    <row r="1075" spans="1:33" customFormat="1" ht="15" customHeight="1">
      <c r="A1075" s="93"/>
      <c r="B1075" s="24"/>
      <c r="C1075" s="109" t="s">
        <v>217</v>
      </c>
      <c r="D1075" s="212" t="str">
        <f t="shared" si="141"/>
        <v/>
      </c>
      <c r="E1075" s="213"/>
      <c r="F1075" s="213"/>
      <c r="G1075" s="213"/>
      <c r="H1075" s="214"/>
      <c r="I1075" s="137"/>
      <c r="J1075" s="137"/>
      <c r="K1075" s="137"/>
      <c r="L1075" s="137"/>
      <c r="M1075" s="137"/>
      <c r="N1075" s="137"/>
      <c r="O1075" s="137"/>
      <c r="P1075" s="137"/>
      <c r="Q1075" s="137"/>
      <c r="R1075" s="137"/>
      <c r="S1075" s="137"/>
      <c r="T1075" s="137"/>
      <c r="U1075" s="137"/>
      <c r="V1075" s="137"/>
      <c r="W1075" s="137"/>
      <c r="X1075" s="137"/>
      <c r="Y1075" s="137"/>
      <c r="Z1075" s="137"/>
      <c r="AA1075" s="137"/>
      <c r="AB1075" s="137"/>
      <c r="AC1075" s="137"/>
      <c r="AD1075" s="137"/>
      <c r="AF1075" s="140"/>
    </row>
    <row r="1076" spans="1:33" customFormat="1" ht="15" customHeight="1">
      <c r="A1076" s="93"/>
      <c r="B1076" s="24"/>
      <c r="C1076" s="109" t="s">
        <v>218</v>
      </c>
      <c r="D1076" s="212" t="str">
        <f t="shared" si="141"/>
        <v/>
      </c>
      <c r="E1076" s="213"/>
      <c r="F1076" s="213"/>
      <c r="G1076" s="213"/>
      <c r="H1076" s="214"/>
      <c r="I1076" s="137"/>
      <c r="J1076" s="137"/>
      <c r="K1076" s="137"/>
      <c r="L1076" s="137"/>
      <c r="M1076" s="137"/>
      <c r="N1076" s="137"/>
      <c r="O1076" s="137"/>
      <c r="P1076" s="137"/>
      <c r="Q1076" s="137"/>
      <c r="R1076" s="137"/>
      <c r="S1076" s="137"/>
      <c r="T1076" s="137"/>
      <c r="U1076" s="137"/>
      <c r="V1076" s="137"/>
      <c r="W1076" s="137"/>
      <c r="X1076" s="137"/>
      <c r="Y1076" s="137"/>
      <c r="Z1076" s="137"/>
      <c r="AA1076" s="137"/>
      <c r="AB1076" s="137"/>
      <c r="AC1076" s="137"/>
      <c r="AD1076" s="137"/>
      <c r="AF1076" s="140"/>
    </row>
    <row r="1077" spans="1:33" customFormat="1" ht="15" customHeight="1">
      <c r="A1077" s="93"/>
      <c r="B1077" s="24"/>
      <c r="C1077" s="109" t="s">
        <v>219</v>
      </c>
      <c r="D1077" s="212" t="str">
        <f t="shared" si="141"/>
        <v/>
      </c>
      <c r="E1077" s="213"/>
      <c r="F1077" s="213"/>
      <c r="G1077" s="213"/>
      <c r="H1077" s="214"/>
      <c r="I1077" s="137"/>
      <c r="J1077" s="137"/>
      <c r="K1077" s="137"/>
      <c r="L1077" s="137"/>
      <c r="M1077" s="137"/>
      <c r="N1077" s="137"/>
      <c r="O1077" s="137"/>
      <c r="P1077" s="137"/>
      <c r="Q1077" s="137"/>
      <c r="R1077" s="137"/>
      <c r="S1077" s="137"/>
      <c r="T1077" s="137"/>
      <c r="U1077" s="137"/>
      <c r="V1077" s="137"/>
      <c r="W1077" s="137"/>
      <c r="X1077" s="137"/>
      <c r="Y1077" s="137"/>
      <c r="Z1077" s="137"/>
      <c r="AA1077" s="137"/>
      <c r="AB1077" s="137"/>
      <c r="AC1077" s="137"/>
      <c r="AD1077" s="137"/>
      <c r="AF1077" s="140"/>
    </row>
    <row r="1078" spans="1:33" customFormat="1" ht="15" customHeight="1">
      <c r="A1078" s="93"/>
      <c r="B1078" s="24"/>
      <c r="C1078" s="109" t="s">
        <v>220</v>
      </c>
      <c r="D1078" s="212" t="str">
        <f t="shared" si="141"/>
        <v/>
      </c>
      <c r="E1078" s="213"/>
      <c r="F1078" s="213"/>
      <c r="G1078" s="213"/>
      <c r="H1078" s="214"/>
      <c r="I1078" s="137"/>
      <c r="J1078" s="137"/>
      <c r="K1078" s="137"/>
      <c r="L1078" s="137"/>
      <c r="M1078" s="137"/>
      <c r="N1078" s="137"/>
      <c r="O1078" s="137"/>
      <c r="P1078" s="137"/>
      <c r="Q1078" s="137"/>
      <c r="R1078" s="137"/>
      <c r="S1078" s="137"/>
      <c r="T1078" s="137"/>
      <c r="U1078" s="137"/>
      <c r="V1078" s="137"/>
      <c r="W1078" s="137"/>
      <c r="X1078" s="137"/>
      <c r="Y1078" s="137"/>
      <c r="Z1078" s="137"/>
      <c r="AA1078" s="137"/>
      <c r="AB1078" s="137"/>
      <c r="AC1078" s="137"/>
      <c r="AD1078" s="137"/>
      <c r="AF1078" s="140"/>
    </row>
    <row r="1079" spans="1:33" customFormat="1" ht="15" customHeight="1">
      <c r="A1079" s="93"/>
      <c r="B1079" s="24"/>
      <c r="D1079" s="39"/>
      <c r="E1079" s="39"/>
      <c r="F1079" s="39"/>
      <c r="G1079" s="39"/>
      <c r="H1079" s="39"/>
      <c r="AF1079" s="140"/>
    </row>
    <row r="1080" spans="1:33" customFormat="1" ht="45" customHeight="1">
      <c r="A1080" s="92"/>
      <c r="B1080" s="24"/>
      <c r="C1080" s="216" t="s">
        <v>359</v>
      </c>
      <c r="D1080" s="216"/>
      <c r="E1080" s="216"/>
      <c r="F1080" s="217"/>
      <c r="G1080" s="217"/>
      <c r="H1080" s="217"/>
      <c r="I1080" s="217"/>
      <c r="J1080" s="217"/>
      <c r="K1080" s="217"/>
      <c r="L1080" s="217"/>
      <c r="M1080" s="217"/>
      <c r="N1080" s="217"/>
      <c r="O1080" s="217"/>
      <c r="P1080" s="217"/>
      <c r="Q1080" s="217"/>
      <c r="R1080" s="217"/>
      <c r="S1080" s="217"/>
      <c r="T1080" s="217"/>
      <c r="U1080" s="217"/>
      <c r="V1080" s="217"/>
      <c r="W1080" s="217"/>
      <c r="X1080" s="217"/>
      <c r="Y1080" s="217"/>
      <c r="Z1080" s="217"/>
      <c r="AA1080" s="217"/>
      <c r="AB1080" s="217"/>
      <c r="AC1080" s="217"/>
      <c r="AD1080" s="217"/>
      <c r="AF1080" s="140"/>
      <c r="AG1080">
        <f>+IF($AG$758=$AH$758,0,IF(OR(AND(BF775&lt;&gt;0,F1080&lt;&gt;""),AND(BF775=0,F1080="")),0,1))</f>
        <v>0</v>
      </c>
    </row>
    <row r="1081" spans="1:33" customFormat="1" ht="15" customHeight="1">
      <c r="A1081" s="93"/>
      <c r="B1081" s="209" t="str">
        <f>IF(AND(AG1080=0),"","Error: favor de especificar el otro tipo de población.")</f>
        <v/>
      </c>
      <c r="C1081" s="209"/>
      <c r="D1081" s="209"/>
      <c r="E1081" s="209"/>
      <c r="F1081" s="209"/>
      <c r="G1081" s="209"/>
      <c r="H1081" s="209"/>
      <c r="I1081" s="209"/>
      <c r="J1081" s="209"/>
      <c r="K1081" s="209"/>
      <c r="L1081" s="209"/>
      <c r="M1081" s="209"/>
      <c r="N1081" s="209"/>
      <c r="O1081" s="209"/>
      <c r="P1081" s="209"/>
      <c r="Q1081" s="209"/>
      <c r="R1081" s="209"/>
      <c r="S1081" s="209"/>
      <c r="T1081" s="209"/>
      <c r="U1081" s="209"/>
      <c r="V1081" s="209"/>
      <c r="W1081" s="209"/>
      <c r="X1081" s="209"/>
      <c r="Y1081" s="209"/>
      <c r="Z1081" s="209"/>
      <c r="AA1081" s="209"/>
      <c r="AB1081" s="209"/>
      <c r="AC1081" s="209"/>
      <c r="AD1081" s="209"/>
      <c r="AF1081" s="140"/>
    </row>
    <row r="1082" spans="1:33" customFormat="1" ht="45" customHeight="1">
      <c r="A1082" s="93"/>
      <c r="B1082" s="24"/>
      <c r="C1082" s="216" t="s">
        <v>360</v>
      </c>
      <c r="D1082" s="216"/>
      <c r="E1082" s="216"/>
      <c r="F1082" s="217"/>
      <c r="G1082" s="217"/>
      <c r="H1082" s="217"/>
      <c r="I1082" s="217"/>
      <c r="J1082" s="217"/>
      <c r="K1082" s="217"/>
      <c r="L1082" s="217"/>
      <c r="M1082" s="217"/>
      <c r="N1082" s="217"/>
      <c r="O1082" s="217"/>
      <c r="P1082" s="217"/>
      <c r="Q1082" s="217"/>
      <c r="R1082" s="217"/>
      <c r="S1082" s="217"/>
      <c r="T1082" s="217"/>
      <c r="U1082" s="217"/>
      <c r="V1082" s="217"/>
      <c r="W1082" s="217"/>
      <c r="X1082" s="217"/>
      <c r="Y1082" s="217"/>
      <c r="Z1082" s="217"/>
      <c r="AA1082" s="217"/>
      <c r="AB1082" s="217"/>
      <c r="AC1082" s="217"/>
      <c r="AD1082" s="217"/>
      <c r="AF1082" s="140"/>
      <c r="AG1082">
        <f>+IF(AG758=AH758,0,IF(OR(AND(BG775&lt;&gt;0,F1082&lt;&gt;""),AND(BG775=0,F1082="")),0,1))</f>
        <v>0</v>
      </c>
    </row>
    <row r="1083" spans="1:33" customFormat="1" ht="15" customHeight="1">
      <c r="A1083" s="93"/>
      <c r="B1083" s="209" t="str">
        <f>IF(AND(AG1082=0),"","Error: favor de especificar el territorial.")</f>
        <v/>
      </c>
      <c r="C1083" s="209"/>
      <c r="D1083" s="209"/>
      <c r="E1083" s="209"/>
      <c r="F1083" s="209"/>
      <c r="G1083" s="209"/>
      <c r="H1083" s="209"/>
      <c r="I1083" s="209"/>
      <c r="J1083" s="209"/>
      <c r="K1083" s="209"/>
      <c r="L1083" s="209"/>
      <c r="M1083" s="209"/>
      <c r="N1083" s="209"/>
      <c r="O1083" s="209"/>
      <c r="P1083" s="209"/>
      <c r="Q1083" s="209"/>
      <c r="R1083" s="209"/>
      <c r="S1083" s="209"/>
      <c r="T1083" s="209"/>
      <c r="U1083" s="209"/>
      <c r="V1083" s="209"/>
      <c r="W1083" s="209"/>
      <c r="X1083" s="209"/>
      <c r="Y1083" s="209"/>
      <c r="Z1083" s="209"/>
      <c r="AA1083" s="209"/>
      <c r="AB1083" s="209"/>
      <c r="AC1083" s="209"/>
      <c r="AD1083" s="209"/>
      <c r="AF1083" s="140"/>
    </row>
    <row r="1084" spans="1:33" customFormat="1" ht="45" customHeight="1">
      <c r="A1084" s="92"/>
      <c r="B1084" s="24"/>
      <c r="C1084" s="216" t="s">
        <v>361</v>
      </c>
      <c r="D1084" s="216"/>
      <c r="E1084" s="216"/>
      <c r="F1084" s="217"/>
      <c r="G1084" s="217"/>
      <c r="H1084" s="217"/>
      <c r="I1084" s="217"/>
      <c r="J1084" s="217"/>
      <c r="K1084" s="217"/>
      <c r="L1084" s="217"/>
      <c r="M1084" s="217"/>
      <c r="N1084" s="217"/>
      <c r="O1084" s="217"/>
      <c r="P1084" s="217"/>
      <c r="Q1084" s="217"/>
      <c r="R1084" s="217"/>
      <c r="S1084" s="217"/>
      <c r="T1084" s="217"/>
      <c r="U1084" s="217"/>
      <c r="V1084" s="217"/>
      <c r="W1084" s="217"/>
      <c r="X1084" s="217"/>
      <c r="Y1084" s="217"/>
      <c r="Z1084" s="217"/>
      <c r="AA1084" s="217"/>
      <c r="AB1084" s="217"/>
      <c r="AC1084" s="217"/>
      <c r="AD1084" s="217"/>
      <c r="AF1084" s="140"/>
      <c r="AG1084">
        <f>+IF(AG758=AH758,0,IF(OR(AND(BH775&lt;&gt;0,F1084&lt;&gt;""),AND(BH775=0,F1084="")),0,1))</f>
        <v>0</v>
      </c>
    </row>
    <row r="1085" spans="1:33" customFormat="1" ht="15" customHeight="1">
      <c r="A1085" s="93"/>
      <c r="B1085" s="209" t="str">
        <f>IF(AND(AG1084=0),"","Error: favor de especificar el otro grupo vulnerable.")</f>
        <v/>
      </c>
      <c r="C1085" s="209"/>
      <c r="D1085" s="209"/>
      <c r="E1085" s="209"/>
      <c r="F1085" s="209"/>
      <c r="G1085" s="209"/>
      <c r="H1085" s="209"/>
      <c r="I1085" s="209"/>
      <c r="J1085" s="209"/>
      <c r="K1085" s="209"/>
      <c r="L1085" s="209"/>
      <c r="M1085" s="209"/>
      <c r="N1085" s="209"/>
      <c r="O1085" s="209"/>
      <c r="P1085" s="209"/>
      <c r="Q1085" s="209"/>
      <c r="R1085" s="209"/>
      <c r="S1085" s="209"/>
      <c r="T1085" s="209"/>
      <c r="U1085" s="209"/>
      <c r="V1085" s="209"/>
      <c r="W1085" s="209"/>
      <c r="X1085" s="209"/>
      <c r="Y1085" s="209"/>
      <c r="Z1085" s="209"/>
      <c r="AA1085" s="209"/>
      <c r="AB1085" s="209"/>
      <c r="AC1085" s="209"/>
      <c r="AD1085" s="209"/>
      <c r="AF1085" s="140"/>
    </row>
    <row r="1086" spans="1:33" customFormat="1" ht="15" customHeight="1">
      <c r="A1086" s="110"/>
      <c r="C1086" s="159" t="s">
        <v>362</v>
      </c>
      <c r="D1086" s="159"/>
      <c r="E1086" s="159"/>
      <c r="F1086" s="159"/>
      <c r="G1086" s="159"/>
      <c r="H1086" s="159"/>
      <c r="I1086" s="159"/>
      <c r="J1086" s="159"/>
      <c r="K1086" s="159"/>
      <c r="L1086" s="159"/>
      <c r="M1086" s="159"/>
      <c r="N1086" s="159"/>
      <c r="O1086" s="159"/>
      <c r="P1086" s="159"/>
      <c r="Q1086" s="159"/>
      <c r="R1086" s="159"/>
      <c r="S1086" s="159"/>
      <c r="T1086" s="159"/>
      <c r="U1086" s="159"/>
      <c r="V1086" s="159"/>
      <c r="W1086" s="159"/>
      <c r="X1086" s="159"/>
      <c r="Y1086" s="159"/>
      <c r="Z1086" s="159"/>
      <c r="AA1086" s="159"/>
      <c r="AB1086" s="159"/>
      <c r="AC1086" s="159"/>
      <c r="AD1086" s="159"/>
      <c r="AF1086" s="140"/>
    </row>
    <row r="1087" spans="1:33" customFormat="1" ht="15" customHeight="1">
      <c r="A1087" s="110"/>
      <c r="C1087" s="111" t="s">
        <v>58</v>
      </c>
      <c r="D1087" s="211" t="s">
        <v>363</v>
      </c>
      <c r="E1087" s="211"/>
      <c r="F1087" s="211"/>
      <c r="G1087" s="211"/>
      <c r="H1087" s="211"/>
      <c r="I1087" s="211"/>
      <c r="J1087" s="211"/>
      <c r="K1087" s="211"/>
      <c r="L1087" s="211"/>
      <c r="M1087" s="211"/>
      <c r="N1087" s="211"/>
      <c r="O1087" s="211"/>
      <c r="P1087" s="211"/>
      <c r="Q1087" s="211"/>
      <c r="R1087" s="211"/>
      <c r="S1087" s="211"/>
      <c r="T1087" s="211"/>
      <c r="U1087" s="211"/>
      <c r="V1087" s="211"/>
      <c r="W1087" s="211"/>
      <c r="X1087" s="211"/>
      <c r="Y1087" s="211"/>
      <c r="Z1087" s="211"/>
      <c r="AA1087" s="211"/>
      <c r="AB1087" s="211"/>
      <c r="AC1087" s="211"/>
      <c r="AD1087" s="211"/>
      <c r="AF1087" s="140"/>
    </row>
    <row r="1088" spans="1:33" customFormat="1" ht="15" customHeight="1">
      <c r="A1088" s="110"/>
      <c r="C1088" s="112" t="s">
        <v>59</v>
      </c>
      <c r="D1088" s="211" t="s">
        <v>364</v>
      </c>
      <c r="E1088" s="211"/>
      <c r="F1088" s="211"/>
      <c r="G1088" s="211"/>
      <c r="H1088" s="211"/>
      <c r="I1088" s="211"/>
      <c r="J1088" s="211"/>
      <c r="K1088" s="211"/>
      <c r="L1088" s="211"/>
      <c r="M1088" s="211"/>
      <c r="N1088" s="211"/>
      <c r="O1088" s="211"/>
      <c r="P1088" s="211"/>
      <c r="Q1088" s="211"/>
      <c r="R1088" s="211"/>
      <c r="S1088" s="211"/>
      <c r="T1088" s="211"/>
      <c r="U1088" s="211"/>
      <c r="V1088" s="211"/>
      <c r="W1088" s="211"/>
      <c r="X1088" s="211"/>
      <c r="Y1088" s="211"/>
      <c r="Z1088" s="211"/>
      <c r="AA1088" s="211"/>
      <c r="AB1088" s="211"/>
      <c r="AC1088" s="211"/>
      <c r="AD1088" s="211"/>
      <c r="AF1088" s="140"/>
    </row>
    <row r="1089" spans="1:32" customFormat="1" ht="15" customHeight="1">
      <c r="A1089" s="110"/>
      <c r="C1089" s="112" t="s">
        <v>60</v>
      </c>
      <c r="D1089" s="211" t="s">
        <v>246</v>
      </c>
      <c r="E1089" s="211"/>
      <c r="F1089" s="211"/>
      <c r="G1089" s="211"/>
      <c r="H1089" s="211"/>
      <c r="I1089" s="211"/>
      <c r="J1089" s="211"/>
      <c r="K1089" s="211"/>
      <c r="L1089" s="211"/>
      <c r="M1089" s="211"/>
      <c r="N1089" s="211"/>
      <c r="O1089" s="211"/>
      <c r="P1089" s="211"/>
      <c r="Q1089" s="211"/>
      <c r="R1089" s="211"/>
      <c r="S1089" s="211"/>
      <c r="T1089" s="211"/>
      <c r="U1089" s="211"/>
      <c r="V1089" s="211"/>
      <c r="W1089" s="211"/>
      <c r="X1089" s="211"/>
      <c r="Y1089" s="211"/>
      <c r="Z1089" s="211"/>
      <c r="AA1089" s="211"/>
      <c r="AB1089" s="211"/>
      <c r="AC1089" s="211"/>
      <c r="AD1089" s="211"/>
      <c r="AF1089" s="140"/>
    </row>
    <row r="1090" spans="1:32" customFormat="1" ht="15" customHeight="1">
      <c r="A1090" s="110"/>
      <c r="C1090" s="112" t="s">
        <v>61</v>
      </c>
      <c r="D1090" s="211" t="s">
        <v>365</v>
      </c>
      <c r="E1090" s="211"/>
      <c r="F1090" s="211"/>
      <c r="G1090" s="211"/>
      <c r="H1090" s="211"/>
      <c r="I1090" s="211"/>
      <c r="J1090" s="211"/>
      <c r="K1090" s="211"/>
      <c r="L1090" s="211"/>
      <c r="M1090" s="211"/>
      <c r="N1090" s="211"/>
      <c r="O1090" s="211"/>
      <c r="P1090" s="211"/>
      <c r="Q1090" s="211"/>
      <c r="R1090" s="211"/>
      <c r="S1090" s="211"/>
      <c r="T1090" s="211"/>
      <c r="U1090" s="211"/>
      <c r="V1090" s="211"/>
      <c r="W1090" s="211"/>
      <c r="X1090" s="211"/>
      <c r="Y1090" s="211"/>
      <c r="Z1090" s="211"/>
      <c r="AA1090" s="211"/>
      <c r="AB1090" s="211"/>
      <c r="AC1090" s="211"/>
      <c r="AD1090" s="211"/>
      <c r="AF1090" s="140"/>
    </row>
    <row r="1091" spans="1:32" customFormat="1" ht="15" customHeight="1">
      <c r="A1091" s="110"/>
      <c r="C1091" s="112" t="s">
        <v>62</v>
      </c>
      <c r="D1091" s="211" t="s">
        <v>366</v>
      </c>
      <c r="E1091" s="211"/>
      <c r="F1091" s="211"/>
      <c r="G1091" s="211"/>
      <c r="H1091" s="211"/>
      <c r="I1091" s="211"/>
      <c r="J1091" s="211"/>
      <c r="K1091" s="211"/>
      <c r="L1091" s="211"/>
      <c r="M1091" s="211"/>
      <c r="N1091" s="211"/>
      <c r="O1091" s="211"/>
      <c r="P1091" s="211"/>
      <c r="Q1091" s="211"/>
      <c r="R1091" s="211"/>
      <c r="S1091" s="211"/>
      <c r="T1091" s="211"/>
      <c r="U1091" s="211"/>
      <c r="V1091" s="211"/>
      <c r="W1091" s="211"/>
      <c r="X1091" s="211"/>
      <c r="Y1091" s="211"/>
      <c r="Z1091" s="211"/>
      <c r="AA1091" s="211"/>
      <c r="AB1091" s="211"/>
      <c r="AC1091" s="211"/>
      <c r="AD1091" s="211"/>
      <c r="AF1091" s="140"/>
    </row>
    <row r="1092" spans="1:32" customFormat="1" ht="15" customHeight="1">
      <c r="A1092" s="110"/>
      <c r="C1092" s="112" t="s">
        <v>63</v>
      </c>
      <c r="D1092" s="211" t="s">
        <v>367</v>
      </c>
      <c r="E1092" s="211"/>
      <c r="F1092" s="211"/>
      <c r="G1092" s="211"/>
      <c r="H1092" s="211"/>
      <c r="I1092" s="211"/>
      <c r="J1092" s="211"/>
      <c r="K1092" s="211"/>
      <c r="L1092" s="211"/>
      <c r="M1092" s="211"/>
      <c r="N1092" s="211"/>
      <c r="O1092" s="211"/>
      <c r="P1092" s="211"/>
      <c r="Q1092" s="211"/>
      <c r="R1092" s="211"/>
      <c r="S1092" s="211"/>
      <c r="T1092" s="211"/>
      <c r="U1092" s="211"/>
      <c r="V1092" s="211"/>
      <c r="W1092" s="211"/>
      <c r="X1092" s="211"/>
      <c r="Y1092" s="211"/>
      <c r="Z1092" s="211"/>
      <c r="AA1092" s="211"/>
      <c r="AB1092" s="211"/>
      <c r="AC1092" s="211"/>
      <c r="AD1092" s="211"/>
      <c r="AF1092" s="140"/>
    </row>
    <row r="1093" spans="1:32" customFormat="1" ht="15" customHeight="1">
      <c r="A1093" s="110"/>
      <c r="C1093" s="112" t="s">
        <v>64</v>
      </c>
      <c r="D1093" s="211" t="s">
        <v>368</v>
      </c>
      <c r="E1093" s="211"/>
      <c r="F1093" s="211"/>
      <c r="G1093" s="211"/>
      <c r="H1093" s="211"/>
      <c r="I1093" s="211"/>
      <c r="J1093" s="211"/>
      <c r="K1093" s="211"/>
      <c r="L1093" s="211"/>
      <c r="M1093" s="211"/>
      <c r="N1093" s="211"/>
      <c r="O1093" s="211"/>
      <c r="P1093" s="211"/>
      <c r="Q1093" s="211"/>
      <c r="R1093" s="211"/>
      <c r="S1093" s="211"/>
      <c r="T1093" s="211"/>
      <c r="U1093" s="211"/>
      <c r="V1093" s="211"/>
      <c r="W1093" s="211"/>
      <c r="X1093" s="211"/>
      <c r="Y1093" s="211"/>
      <c r="Z1093" s="211"/>
      <c r="AA1093" s="211"/>
      <c r="AB1093" s="211"/>
      <c r="AC1093" s="211"/>
      <c r="AD1093" s="211"/>
      <c r="AF1093" s="140"/>
    </row>
    <row r="1094" spans="1:32" customFormat="1" ht="15" customHeight="1">
      <c r="A1094" s="110"/>
      <c r="C1094" s="112" t="s">
        <v>65</v>
      </c>
      <c r="D1094" s="211" t="s">
        <v>369</v>
      </c>
      <c r="E1094" s="211"/>
      <c r="F1094" s="211"/>
      <c r="G1094" s="211"/>
      <c r="H1094" s="211"/>
      <c r="I1094" s="211"/>
      <c r="J1094" s="211"/>
      <c r="K1094" s="211"/>
      <c r="L1094" s="211"/>
      <c r="M1094" s="211"/>
      <c r="N1094" s="211"/>
      <c r="O1094" s="211"/>
      <c r="P1094" s="211"/>
      <c r="Q1094" s="211"/>
      <c r="R1094" s="211"/>
      <c r="S1094" s="211"/>
      <c r="T1094" s="211"/>
      <c r="U1094" s="211"/>
      <c r="V1094" s="211"/>
      <c r="W1094" s="211"/>
      <c r="X1094" s="211"/>
      <c r="Y1094" s="211"/>
      <c r="Z1094" s="211"/>
      <c r="AA1094" s="211"/>
      <c r="AB1094" s="211"/>
      <c r="AC1094" s="211"/>
      <c r="AD1094" s="211"/>
      <c r="AF1094" s="140"/>
    </row>
    <row r="1095" spans="1:32" customFormat="1" ht="15" customHeight="1">
      <c r="A1095" s="110"/>
      <c r="C1095" s="112" t="s">
        <v>66</v>
      </c>
      <c r="D1095" s="211" t="s">
        <v>370</v>
      </c>
      <c r="E1095" s="211"/>
      <c r="F1095" s="211"/>
      <c r="G1095" s="211"/>
      <c r="H1095" s="211"/>
      <c r="I1095" s="211"/>
      <c r="J1095" s="211"/>
      <c r="K1095" s="211"/>
      <c r="L1095" s="211"/>
      <c r="M1095" s="211"/>
      <c r="N1095" s="211"/>
      <c r="O1095" s="211"/>
      <c r="P1095" s="211"/>
      <c r="Q1095" s="211"/>
      <c r="R1095" s="211"/>
      <c r="S1095" s="211"/>
      <c r="T1095" s="211"/>
      <c r="U1095" s="211"/>
      <c r="V1095" s="211"/>
      <c r="W1095" s="211"/>
      <c r="X1095" s="211"/>
      <c r="Y1095" s="211"/>
      <c r="Z1095" s="211"/>
      <c r="AA1095" s="211"/>
      <c r="AB1095" s="211"/>
      <c r="AC1095" s="211"/>
      <c r="AD1095" s="211"/>
      <c r="AF1095" s="140"/>
    </row>
    <row r="1096" spans="1:32" customFormat="1" ht="15" customHeight="1">
      <c r="A1096" s="110"/>
      <c r="C1096" s="112" t="s">
        <v>67</v>
      </c>
      <c r="D1096" s="211" t="s">
        <v>371</v>
      </c>
      <c r="E1096" s="211"/>
      <c r="F1096" s="211"/>
      <c r="G1096" s="211"/>
      <c r="H1096" s="211"/>
      <c r="I1096" s="211"/>
      <c r="J1096" s="211"/>
      <c r="K1096" s="211"/>
      <c r="L1096" s="211"/>
      <c r="M1096" s="211"/>
      <c r="N1096" s="211"/>
      <c r="O1096" s="211"/>
      <c r="P1096" s="211"/>
      <c r="Q1096" s="211"/>
      <c r="R1096" s="211"/>
      <c r="S1096" s="211"/>
      <c r="T1096" s="211"/>
      <c r="U1096" s="211"/>
      <c r="V1096" s="211"/>
      <c r="W1096" s="211"/>
      <c r="X1096" s="211"/>
      <c r="Y1096" s="211"/>
      <c r="Z1096" s="211"/>
      <c r="AA1096" s="211"/>
      <c r="AB1096" s="211"/>
      <c r="AC1096" s="211"/>
      <c r="AD1096" s="211"/>
      <c r="AF1096" s="140"/>
    </row>
    <row r="1097" spans="1:32" customFormat="1" ht="15" customHeight="1">
      <c r="A1097" s="110"/>
      <c r="C1097" s="112" t="s">
        <v>68</v>
      </c>
      <c r="D1097" s="211" t="s">
        <v>372</v>
      </c>
      <c r="E1097" s="211"/>
      <c r="F1097" s="211"/>
      <c r="G1097" s="211"/>
      <c r="H1097" s="211"/>
      <c r="I1097" s="211"/>
      <c r="J1097" s="211"/>
      <c r="K1097" s="211"/>
      <c r="L1097" s="211"/>
      <c r="M1097" s="211"/>
      <c r="N1097" s="211"/>
      <c r="O1097" s="211"/>
      <c r="P1097" s="211"/>
      <c r="Q1097" s="211"/>
      <c r="R1097" s="211"/>
      <c r="S1097" s="211"/>
      <c r="T1097" s="211"/>
      <c r="U1097" s="211"/>
      <c r="V1097" s="211"/>
      <c r="W1097" s="211"/>
      <c r="X1097" s="211"/>
      <c r="Y1097" s="211"/>
      <c r="Z1097" s="211"/>
      <c r="AA1097" s="211"/>
      <c r="AB1097" s="211"/>
      <c r="AC1097" s="211"/>
      <c r="AD1097" s="211"/>
      <c r="AF1097" s="140"/>
    </row>
    <row r="1098" spans="1:32" customFormat="1" ht="15" customHeight="1">
      <c r="A1098" s="110"/>
      <c r="C1098" s="112" t="s">
        <v>69</v>
      </c>
      <c r="D1098" s="211" t="s">
        <v>373</v>
      </c>
      <c r="E1098" s="211"/>
      <c r="F1098" s="211"/>
      <c r="G1098" s="211"/>
      <c r="H1098" s="211"/>
      <c r="I1098" s="211"/>
      <c r="J1098" s="211"/>
      <c r="K1098" s="211"/>
      <c r="L1098" s="211"/>
      <c r="M1098" s="211"/>
      <c r="N1098" s="211"/>
      <c r="O1098" s="211"/>
      <c r="P1098" s="211"/>
      <c r="Q1098" s="211"/>
      <c r="R1098" s="211"/>
      <c r="S1098" s="211"/>
      <c r="T1098" s="211"/>
      <c r="U1098" s="211"/>
      <c r="V1098" s="211"/>
      <c r="W1098" s="211"/>
      <c r="X1098" s="211"/>
      <c r="Y1098" s="211"/>
      <c r="Z1098" s="211"/>
      <c r="AA1098" s="211"/>
      <c r="AB1098" s="211"/>
      <c r="AC1098" s="211"/>
      <c r="AD1098" s="211"/>
      <c r="AF1098" s="140"/>
    </row>
    <row r="1099" spans="1:32" customFormat="1" ht="15" customHeight="1">
      <c r="A1099" s="110"/>
      <c r="C1099" s="112" t="s">
        <v>70</v>
      </c>
      <c r="D1099" s="211" t="s">
        <v>374</v>
      </c>
      <c r="E1099" s="211"/>
      <c r="F1099" s="211"/>
      <c r="G1099" s="211"/>
      <c r="H1099" s="211"/>
      <c r="I1099" s="211"/>
      <c r="J1099" s="211"/>
      <c r="K1099" s="211"/>
      <c r="L1099" s="211"/>
      <c r="M1099" s="211"/>
      <c r="N1099" s="211"/>
      <c r="O1099" s="211"/>
      <c r="P1099" s="211"/>
      <c r="Q1099" s="211"/>
      <c r="R1099" s="211"/>
      <c r="S1099" s="211"/>
      <c r="T1099" s="211"/>
      <c r="U1099" s="211"/>
      <c r="V1099" s="211"/>
      <c r="W1099" s="211"/>
      <c r="X1099" s="211"/>
      <c r="Y1099" s="211"/>
      <c r="Z1099" s="211"/>
      <c r="AA1099" s="211"/>
      <c r="AB1099" s="211"/>
      <c r="AC1099" s="211"/>
      <c r="AD1099" s="211"/>
      <c r="AF1099" s="140"/>
    </row>
    <row r="1100" spans="1:32" customFormat="1" ht="15" customHeight="1">
      <c r="A1100" s="110"/>
      <c r="C1100" s="112" t="s">
        <v>71</v>
      </c>
      <c r="D1100" s="211" t="s">
        <v>375</v>
      </c>
      <c r="E1100" s="211"/>
      <c r="F1100" s="211"/>
      <c r="G1100" s="211"/>
      <c r="H1100" s="211"/>
      <c r="I1100" s="211"/>
      <c r="J1100" s="211"/>
      <c r="K1100" s="211"/>
      <c r="L1100" s="211"/>
      <c r="M1100" s="211"/>
      <c r="N1100" s="211"/>
      <c r="O1100" s="211"/>
      <c r="P1100" s="211"/>
      <c r="Q1100" s="211"/>
      <c r="R1100" s="211"/>
      <c r="S1100" s="211"/>
      <c r="T1100" s="211"/>
      <c r="U1100" s="211"/>
      <c r="V1100" s="211"/>
      <c r="W1100" s="211"/>
      <c r="X1100" s="211"/>
      <c r="Y1100" s="211"/>
      <c r="Z1100" s="211"/>
      <c r="AA1100" s="211"/>
      <c r="AB1100" s="211"/>
      <c r="AC1100" s="211"/>
      <c r="AD1100" s="211"/>
      <c r="AF1100" s="140"/>
    </row>
    <row r="1101" spans="1:32" customFormat="1" ht="15" customHeight="1">
      <c r="A1101" s="110"/>
      <c r="C1101" s="112" t="s">
        <v>72</v>
      </c>
      <c r="D1101" s="211" t="s">
        <v>376</v>
      </c>
      <c r="E1101" s="211"/>
      <c r="F1101" s="211"/>
      <c r="G1101" s="211"/>
      <c r="H1101" s="211"/>
      <c r="I1101" s="211"/>
      <c r="J1101" s="211"/>
      <c r="K1101" s="211"/>
      <c r="L1101" s="211"/>
      <c r="M1101" s="211"/>
      <c r="N1101" s="211"/>
      <c r="O1101" s="211"/>
      <c r="P1101" s="211"/>
      <c r="Q1101" s="211"/>
      <c r="R1101" s="211"/>
      <c r="S1101" s="211"/>
      <c r="T1101" s="211"/>
      <c r="U1101" s="211"/>
      <c r="V1101" s="211"/>
      <c r="W1101" s="211"/>
      <c r="X1101" s="211"/>
      <c r="Y1101" s="211"/>
      <c r="Z1101" s="211"/>
      <c r="AA1101" s="211"/>
      <c r="AB1101" s="211"/>
      <c r="AC1101" s="211"/>
      <c r="AD1101" s="211"/>
      <c r="AF1101" s="140"/>
    </row>
    <row r="1102" spans="1:32" customFormat="1" ht="15" customHeight="1">
      <c r="A1102" s="110"/>
      <c r="C1102" s="112" t="s">
        <v>73</v>
      </c>
      <c r="D1102" s="211" t="s">
        <v>377</v>
      </c>
      <c r="E1102" s="211"/>
      <c r="F1102" s="211"/>
      <c r="G1102" s="211"/>
      <c r="H1102" s="211"/>
      <c r="I1102" s="211"/>
      <c r="J1102" s="211"/>
      <c r="K1102" s="211"/>
      <c r="L1102" s="211"/>
      <c r="M1102" s="211"/>
      <c r="N1102" s="211"/>
      <c r="O1102" s="211"/>
      <c r="P1102" s="211"/>
      <c r="Q1102" s="211"/>
      <c r="R1102" s="211"/>
      <c r="S1102" s="211"/>
      <c r="T1102" s="211"/>
      <c r="U1102" s="211"/>
      <c r="V1102" s="211"/>
      <c r="W1102" s="211"/>
      <c r="X1102" s="211"/>
      <c r="Y1102" s="211"/>
      <c r="Z1102" s="211"/>
      <c r="AA1102" s="211"/>
      <c r="AB1102" s="211"/>
      <c r="AC1102" s="211"/>
      <c r="AD1102" s="211"/>
      <c r="AF1102" s="140"/>
    </row>
    <row r="1103" spans="1:32" customFormat="1" ht="15" customHeight="1">
      <c r="A1103" s="110"/>
      <c r="C1103" s="112" t="s">
        <v>74</v>
      </c>
      <c r="D1103" s="211" t="s">
        <v>378</v>
      </c>
      <c r="E1103" s="211"/>
      <c r="F1103" s="211"/>
      <c r="G1103" s="211"/>
      <c r="H1103" s="211"/>
      <c r="I1103" s="211"/>
      <c r="J1103" s="211"/>
      <c r="K1103" s="211"/>
      <c r="L1103" s="211"/>
      <c r="M1103" s="211"/>
      <c r="N1103" s="211"/>
      <c r="O1103" s="211"/>
      <c r="P1103" s="211"/>
      <c r="Q1103" s="211"/>
      <c r="R1103" s="211"/>
      <c r="S1103" s="211"/>
      <c r="T1103" s="211"/>
      <c r="U1103" s="211"/>
      <c r="V1103" s="211"/>
      <c r="W1103" s="211"/>
      <c r="X1103" s="211"/>
      <c r="Y1103" s="211"/>
      <c r="Z1103" s="211"/>
      <c r="AA1103" s="211"/>
      <c r="AB1103" s="211"/>
      <c r="AC1103" s="211"/>
      <c r="AD1103" s="211"/>
      <c r="AF1103" s="140"/>
    </row>
    <row r="1104" spans="1:32" customFormat="1" ht="15" customHeight="1">
      <c r="A1104" s="110"/>
      <c r="C1104" s="112" t="s">
        <v>75</v>
      </c>
      <c r="D1104" s="211" t="s">
        <v>379</v>
      </c>
      <c r="E1104" s="211"/>
      <c r="F1104" s="211"/>
      <c r="G1104" s="211"/>
      <c r="H1104" s="211"/>
      <c r="I1104" s="211"/>
      <c r="J1104" s="211"/>
      <c r="K1104" s="211"/>
      <c r="L1104" s="211"/>
      <c r="M1104" s="211"/>
      <c r="N1104" s="211"/>
      <c r="O1104" s="211"/>
      <c r="P1104" s="211"/>
      <c r="Q1104" s="211"/>
      <c r="R1104" s="211"/>
      <c r="S1104" s="211"/>
      <c r="T1104" s="211"/>
      <c r="U1104" s="211"/>
      <c r="V1104" s="211"/>
      <c r="W1104" s="211"/>
      <c r="X1104" s="211"/>
      <c r="Y1104" s="211"/>
      <c r="Z1104" s="211"/>
      <c r="AA1104" s="211"/>
      <c r="AB1104" s="211"/>
      <c r="AC1104" s="211"/>
      <c r="AD1104" s="211"/>
      <c r="AF1104" s="140"/>
    </row>
    <row r="1105" spans="1:90" customFormat="1" ht="15" customHeight="1">
      <c r="A1105" s="110"/>
      <c r="C1105" s="112" t="s">
        <v>76</v>
      </c>
      <c r="D1105" s="211" t="s">
        <v>380</v>
      </c>
      <c r="E1105" s="211"/>
      <c r="F1105" s="211"/>
      <c r="G1105" s="211"/>
      <c r="H1105" s="211"/>
      <c r="I1105" s="211"/>
      <c r="J1105" s="211"/>
      <c r="K1105" s="211"/>
      <c r="L1105" s="211"/>
      <c r="M1105" s="211"/>
      <c r="N1105" s="211"/>
      <c r="O1105" s="211"/>
      <c r="P1105" s="211"/>
      <c r="Q1105" s="211"/>
      <c r="R1105" s="211"/>
      <c r="S1105" s="211"/>
      <c r="T1105" s="211"/>
      <c r="U1105" s="211"/>
      <c r="V1105" s="211"/>
      <c r="W1105" s="211"/>
      <c r="X1105" s="211"/>
      <c r="Y1105" s="211"/>
      <c r="Z1105" s="211"/>
      <c r="AA1105" s="211"/>
      <c r="AB1105" s="211"/>
      <c r="AC1105" s="211"/>
      <c r="AD1105" s="211"/>
      <c r="AF1105" s="140"/>
    </row>
    <row r="1106" spans="1:90" customFormat="1" ht="15" customHeight="1">
      <c r="A1106" s="110"/>
      <c r="C1106" s="112" t="s">
        <v>77</v>
      </c>
      <c r="D1106" s="211" t="s">
        <v>381</v>
      </c>
      <c r="E1106" s="211"/>
      <c r="F1106" s="211"/>
      <c r="G1106" s="211"/>
      <c r="H1106" s="211"/>
      <c r="I1106" s="211"/>
      <c r="J1106" s="211"/>
      <c r="K1106" s="211"/>
      <c r="L1106" s="211"/>
      <c r="M1106" s="211"/>
      <c r="N1106" s="211"/>
      <c r="O1106" s="211"/>
      <c r="P1106" s="211"/>
      <c r="Q1106" s="211"/>
      <c r="R1106" s="211"/>
      <c r="S1106" s="211"/>
      <c r="T1106" s="211"/>
      <c r="U1106" s="211"/>
      <c r="V1106" s="211"/>
      <c r="W1106" s="211"/>
      <c r="X1106" s="211"/>
      <c r="Y1106" s="211"/>
      <c r="Z1106" s="211"/>
      <c r="AA1106" s="211"/>
      <c r="AB1106" s="211"/>
      <c r="AC1106" s="211"/>
      <c r="AD1106" s="211"/>
      <c r="AF1106" s="140"/>
    </row>
    <row r="1107" spans="1:90" customFormat="1" ht="15" customHeight="1">
      <c r="A1107" s="110"/>
      <c r="C1107" s="112" t="s">
        <v>78</v>
      </c>
      <c r="D1107" s="211" t="s">
        <v>382</v>
      </c>
      <c r="E1107" s="211"/>
      <c r="F1107" s="211"/>
      <c r="G1107" s="211"/>
      <c r="H1107" s="211"/>
      <c r="I1107" s="211"/>
      <c r="J1107" s="211"/>
      <c r="K1107" s="211"/>
      <c r="L1107" s="211"/>
      <c r="M1107" s="211"/>
      <c r="N1107" s="211"/>
      <c r="O1107" s="211"/>
      <c r="P1107" s="211"/>
      <c r="Q1107" s="211"/>
      <c r="R1107" s="211"/>
      <c r="S1107" s="211"/>
      <c r="T1107" s="211"/>
      <c r="U1107" s="211"/>
      <c r="V1107" s="211"/>
      <c r="W1107" s="211"/>
      <c r="X1107" s="211"/>
      <c r="Y1107" s="211"/>
      <c r="Z1107" s="211"/>
      <c r="AA1107" s="211"/>
      <c r="AB1107" s="211"/>
      <c r="AC1107" s="211"/>
      <c r="AD1107" s="211"/>
      <c r="AF1107" s="140"/>
    </row>
    <row r="1108" spans="1:90" customFormat="1" ht="15" customHeight="1">
      <c r="A1108" s="110"/>
      <c r="C1108" s="112" t="s">
        <v>169</v>
      </c>
      <c r="D1108" s="211" t="s">
        <v>245</v>
      </c>
      <c r="E1108" s="211"/>
      <c r="F1108" s="211"/>
      <c r="G1108" s="211"/>
      <c r="H1108" s="211"/>
      <c r="I1108" s="211"/>
      <c r="J1108" s="211"/>
      <c r="K1108" s="211"/>
      <c r="L1108" s="211"/>
      <c r="M1108" s="211"/>
      <c r="N1108" s="211"/>
      <c r="O1108" s="211"/>
      <c r="P1108" s="211"/>
      <c r="Q1108" s="211"/>
      <c r="R1108" s="211"/>
      <c r="S1108" s="211"/>
      <c r="T1108" s="211"/>
      <c r="U1108" s="211"/>
      <c r="V1108" s="211"/>
      <c r="W1108" s="211"/>
      <c r="X1108" s="211"/>
      <c r="Y1108" s="211"/>
      <c r="Z1108" s="211"/>
      <c r="AA1108" s="211"/>
      <c r="AB1108" s="211"/>
      <c r="AC1108" s="211"/>
      <c r="AD1108" s="211"/>
      <c r="AF1108" s="140"/>
    </row>
    <row r="1109" spans="1:90" customFormat="1" ht="15" customHeight="1">
      <c r="A1109" s="110"/>
      <c r="C1109" s="102"/>
      <c r="D1109" s="113"/>
      <c r="E1109" s="113"/>
      <c r="F1109" s="113"/>
      <c r="G1109" s="113"/>
      <c r="H1109" s="113"/>
      <c r="I1109" s="113"/>
      <c r="J1109" s="113"/>
      <c r="K1109" s="113"/>
      <c r="L1109" s="113"/>
      <c r="M1109" s="113"/>
      <c r="N1109" s="113"/>
      <c r="O1109" s="113"/>
      <c r="P1109" s="113"/>
      <c r="Q1109" s="113"/>
      <c r="R1109" s="113"/>
      <c r="S1109" s="113"/>
      <c r="T1109" s="113"/>
      <c r="U1109" s="113"/>
      <c r="V1109" s="113"/>
      <c r="W1109" s="113"/>
      <c r="X1109" s="113"/>
      <c r="Y1109" s="113"/>
      <c r="Z1109" s="113"/>
      <c r="AA1109" s="113"/>
      <c r="AB1109" s="113"/>
      <c r="AC1109" s="113"/>
      <c r="AD1109" s="113"/>
      <c r="AF1109" s="140"/>
    </row>
    <row r="1110" spans="1:90" customFormat="1" ht="24" customHeight="1">
      <c r="A1110" s="93"/>
      <c r="B1110" s="24"/>
      <c r="C1110" s="180" t="s">
        <v>104</v>
      </c>
      <c r="D1110" s="180"/>
      <c r="E1110" s="180"/>
      <c r="F1110" s="180"/>
      <c r="G1110" s="180"/>
      <c r="H1110" s="180"/>
      <c r="I1110" s="180"/>
      <c r="J1110" s="180"/>
      <c r="K1110" s="180"/>
      <c r="L1110" s="180"/>
      <c r="M1110" s="180"/>
      <c r="N1110" s="180"/>
      <c r="O1110" s="180"/>
      <c r="P1110" s="180"/>
      <c r="Q1110" s="180"/>
      <c r="R1110" s="180"/>
      <c r="S1110" s="180"/>
      <c r="T1110" s="180"/>
      <c r="U1110" s="180"/>
      <c r="V1110" s="180"/>
      <c r="W1110" s="180"/>
      <c r="X1110" s="180"/>
      <c r="Y1110" s="180"/>
      <c r="Z1110" s="180"/>
      <c r="AA1110" s="180"/>
      <c r="AB1110" s="180"/>
      <c r="AC1110" s="180"/>
      <c r="AD1110" s="180"/>
      <c r="AF1110" s="140"/>
    </row>
    <row r="1111" spans="1:90" customFormat="1" ht="60" customHeight="1">
      <c r="A1111" s="110"/>
      <c r="C1111" s="215"/>
      <c r="D1111" s="215"/>
      <c r="E1111" s="215"/>
      <c r="F1111" s="215"/>
      <c r="G1111" s="215"/>
      <c r="H1111" s="215"/>
      <c r="I1111" s="215"/>
      <c r="J1111" s="215"/>
      <c r="K1111" s="215"/>
      <c r="L1111" s="215"/>
      <c r="M1111" s="215"/>
      <c r="N1111" s="215"/>
      <c r="O1111" s="215"/>
      <c r="P1111" s="215"/>
      <c r="Q1111" s="215"/>
      <c r="R1111" s="215"/>
      <c r="S1111" s="215"/>
      <c r="T1111" s="215"/>
      <c r="U1111" s="215"/>
      <c r="V1111" s="215"/>
      <c r="W1111" s="215"/>
      <c r="X1111" s="215"/>
      <c r="Y1111" s="215"/>
      <c r="Z1111" s="215"/>
      <c r="AA1111" s="215"/>
      <c r="AB1111" s="215"/>
      <c r="AC1111" s="215"/>
      <c r="AD1111" s="215"/>
      <c r="AF1111" s="140"/>
    </row>
    <row r="1112" spans="1:90" ht="15" customHeight="1">
      <c r="AG1112"/>
      <c r="AH1112"/>
      <c r="AI1112"/>
      <c r="AJ1112"/>
      <c r="AK1112"/>
      <c r="AL1112"/>
      <c r="AM1112"/>
      <c r="AN1112"/>
      <c r="AO1112"/>
      <c r="AP1112"/>
      <c r="AQ1112"/>
      <c r="AR1112"/>
      <c r="AS1112"/>
      <c r="AT1112"/>
      <c r="AU1112"/>
      <c r="AV1112"/>
      <c r="AW1112"/>
      <c r="AX1112"/>
      <c r="AY1112"/>
      <c r="AZ1112"/>
      <c r="BA1112"/>
      <c r="BB1112"/>
      <c r="BC1112"/>
      <c r="BD1112"/>
      <c r="BE1112"/>
      <c r="BF1112"/>
      <c r="BG1112"/>
      <c r="BH1112"/>
      <c r="BI1112"/>
      <c r="BJ1112"/>
      <c r="BK1112"/>
      <c r="BL1112"/>
      <c r="BM1112"/>
      <c r="BN1112"/>
      <c r="BO1112"/>
      <c r="BP1112"/>
      <c r="BQ1112"/>
      <c r="BR1112"/>
      <c r="BS1112"/>
      <c r="BT1112"/>
      <c r="BU1112"/>
      <c r="BV1112"/>
      <c r="BW1112"/>
      <c r="BX1112"/>
      <c r="BY1112"/>
      <c r="BZ1112"/>
      <c r="CA1112"/>
      <c r="CB1112"/>
      <c r="CC1112"/>
      <c r="CD1112"/>
      <c r="CE1112"/>
      <c r="CF1112"/>
      <c r="CG1112"/>
      <c r="CH1112"/>
      <c r="CI1112"/>
      <c r="CJ1112"/>
      <c r="CK1112"/>
      <c r="CL1112"/>
    </row>
    <row r="1113" spans="1:90" ht="15" customHeight="1">
      <c r="B1113" s="209" t="str">
        <f>IF(AND(AH925=0),"","Error: verificar la consistencia de la 1ᵃ instrucción y/o la 4ᵃ instrucción del apartado general.")</f>
        <v/>
      </c>
      <c r="C1113" s="209"/>
      <c r="D1113" s="209"/>
      <c r="E1113" s="209"/>
      <c r="F1113" s="209"/>
      <c r="G1113" s="209"/>
      <c r="H1113" s="209"/>
      <c r="I1113" s="209"/>
      <c r="J1113" s="209"/>
      <c r="K1113" s="209"/>
      <c r="L1113" s="209"/>
      <c r="M1113" s="209"/>
      <c r="N1113" s="209"/>
      <c r="O1113" s="209"/>
      <c r="P1113" s="209"/>
      <c r="Q1113" s="209"/>
      <c r="R1113" s="209"/>
      <c r="S1113" s="209"/>
      <c r="T1113" s="209"/>
      <c r="U1113" s="209"/>
      <c r="V1113" s="209"/>
      <c r="W1113" s="209"/>
      <c r="X1113" s="209"/>
      <c r="Y1113" s="209"/>
      <c r="Z1113" s="209"/>
      <c r="AA1113" s="209"/>
      <c r="AB1113" s="209"/>
      <c r="AC1113" s="209"/>
      <c r="AD1113" s="209"/>
      <c r="AG1113"/>
      <c r="AH1113"/>
      <c r="AI1113"/>
      <c r="AJ1113"/>
      <c r="AK1113"/>
      <c r="AL1113"/>
      <c r="AM1113"/>
      <c r="AN1113"/>
      <c r="AO1113"/>
      <c r="AP1113"/>
      <c r="AQ1113"/>
      <c r="AR1113"/>
      <c r="AS1113"/>
      <c r="AT1113"/>
      <c r="AU1113"/>
      <c r="AV1113"/>
      <c r="AW1113"/>
      <c r="AX1113"/>
      <c r="AY1113"/>
      <c r="AZ1113"/>
      <c r="BA1113"/>
      <c r="BB1113"/>
      <c r="BC1113"/>
      <c r="BD1113"/>
      <c r="BE1113"/>
      <c r="BF1113"/>
      <c r="BG1113"/>
      <c r="BH1113"/>
      <c r="BI1113"/>
      <c r="BJ1113"/>
      <c r="BK1113"/>
      <c r="BL1113"/>
      <c r="BM1113"/>
      <c r="BN1113"/>
      <c r="BO1113"/>
      <c r="BP1113"/>
      <c r="BQ1113"/>
      <c r="BR1113"/>
      <c r="BS1113"/>
      <c r="BT1113"/>
      <c r="BU1113"/>
      <c r="BV1113"/>
      <c r="BW1113"/>
      <c r="BX1113"/>
      <c r="BY1113"/>
      <c r="BZ1113"/>
      <c r="CA1113"/>
      <c r="CB1113"/>
      <c r="CC1113"/>
      <c r="CD1113"/>
      <c r="CE1113"/>
      <c r="CF1113"/>
      <c r="CG1113"/>
      <c r="CH1113"/>
      <c r="CI1113"/>
      <c r="CJ1113"/>
      <c r="CK1113"/>
      <c r="CL1113"/>
    </row>
    <row r="1114" spans="1:90" ht="15" customHeight="1">
      <c r="B1114" s="209" t="str">
        <f>IF(AND(AN925=0),"","Error: verificar la consistencia de la 3ᵃ instrucción.")</f>
        <v/>
      </c>
      <c r="C1114" s="209"/>
      <c r="D1114" s="209"/>
      <c r="E1114" s="209"/>
      <c r="F1114" s="209"/>
      <c r="G1114" s="209"/>
      <c r="H1114" s="209"/>
      <c r="I1114" s="209"/>
      <c r="J1114" s="209"/>
      <c r="K1114" s="209"/>
      <c r="L1114" s="209"/>
      <c r="M1114" s="209"/>
      <c r="N1114" s="209"/>
      <c r="O1114" s="209"/>
      <c r="P1114" s="209"/>
      <c r="Q1114" s="209"/>
      <c r="R1114" s="209"/>
      <c r="S1114" s="209"/>
      <c r="T1114" s="209"/>
      <c r="U1114" s="209"/>
      <c r="V1114" s="209"/>
      <c r="W1114" s="209"/>
      <c r="X1114" s="209"/>
      <c r="Y1114" s="209"/>
      <c r="Z1114" s="209"/>
      <c r="AA1114" s="209"/>
      <c r="AB1114" s="209"/>
      <c r="AC1114" s="209"/>
      <c r="AD1114" s="209"/>
      <c r="AG1114"/>
      <c r="AH1114"/>
      <c r="AI1114"/>
      <c r="AJ1114"/>
      <c r="AK1114"/>
      <c r="AL1114"/>
      <c r="AM1114"/>
      <c r="AN1114"/>
      <c r="AO1114"/>
      <c r="AP1114"/>
      <c r="AQ1114"/>
      <c r="AR1114"/>
      <c r="AS1114"/>
      <c r="AT1114"/>
      <c r="AU1114"/>
      <c r="AV1114"/>
      <c r="AW1114"/>
      <c r="AX1114"/>
      <c r="AY1114"/>
      <c r="AZ1114"/>
      <c r="BA1114"/>
      <c r="BB1114"/>
      <c r="BC1114"/>
      <c r="BD1114"/>
      <c r="BE1114"/>
      <c r="BF1114"/>
      <c r="BG1114"/>
      <c r="BH1114"/>
      <c r="BI1114"/>
      <c r="BJ1114"/>
      <c r="BK1114"/>
      <c r="BL1114"/>
      <c r="BM1114"/>
      <c r="BN1114"/>
      <c r="BO1114"/>
      <c r="BP1114"/>
      <c r="BQ1114"/>
      <c r="BR1114"/>
      <c r="BS1114"/>
      <c r="BT1114"/>
      <c r="BU1114"/>
      <c r="BV1114"/>
      <c r="BW1114"/>
      <c r="BX1114"/>
      <c r="BY1114"/>
      <c r="BZ1114"/>
      <c r="CA1114"/>
      <c r="CB1114"/>
      <c r="CC1114"/>
      <c r="CD1114"/>
      <c r="CE1114"/>
      <c r="CF1114"/>
      <c r="CG1114"/>
      <c r="CH1114"/>
      <c r="CI1114"/>
      <c r="CJ1114"/>
      <c r="CK1114"/>
      <c r="CL1114"/>
    </row>
    <row r="1115" spans="1:90" ht="15" customHeight="1">
      <c r="B1115" s="209" t="str">
        <f>IF(AND(SUM(AJ925:AK925)=0),"","Error: verificar la consistencia de la 4ᵃ instrucción.")</f>
        <v/>
      </c>
      <c r="C1115" s="209"/>
      <c r="D1115" s="209"/>
      <c r="E1115" s="209"/>
      <c r="F1115" s="209"/>
      <c r="G1115" s="209"/>
      <c r="H1115" s="209"/>
      <c r="I1115" s="209"/>
      <c r="J1115" s="209"/>
      <c r="K1115" s="209"/>
      <c r="L1115" s="209"/>
      <c r="M1115" s="209"/>
      <c r="N1115" s="209"/>
      <c r="O1115" s="209"/>
      <c r="P1115" s="209"/>
      <c r="Q1115" s="209"/>
      <c r="R1115" s="209"/>
      <c r="S1115" s="209"/>
      <c r="T1115" s="209"/>
      <c r="U1115" s="209"/>
      <c r="V1115" s="209"/>
      <c r="W1115" s="209"/>
      <c r="X1115" s="209"/>
      <c r="Y1115" s="209"/>
      <c r="Z1115" s="209"/>
      <c r="AA1115" s="209"/>
      <c r="AB1115" s="209"/>
      <c r="AC1115" s="209"/>
      <c r="AD1115" s="209"/>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c r="BU1115"/>
      <c r="BV1115"/>
      <c r="BW1115"/>
      <c r="BX1115"/>
      <c r="BY1115"/>
      <c r="BZ1115"/>
      <c r="CA1115"/>
      <c r="CB1115"/>
      <c r="CC1115"/>
      <c r="CD1115"/>
      <c r="CE1115"/>
      <c r="CF1115"/>
      <c r="CG1115"/>
      <c r="CH1115"/>
      <c r="CI1115"/>
      <c r="CJ1115"/>
      <c r="CK1115"/>
      <c r="CL1115"/>
    </row>
    <row r="1116" spans="1:90" ht="15" customHeight="1">
      <c r="B1116" s="209" t="str">
        <f>IF(AP925=0,"","Error: verificar la consistencia de la 5ᵃ y 6ᵃ instrucción.")</f>
        <v/>
      </c>
      <c r="C1116" s="209"/>
      <c r="D1116" s="209"/>
      <c r="E1116" s="209"/>
      <c r="F1116" s="209"/>
      <c r="G1116" s="209"/>
      <c r="H1116" s="209"/>
      <c r="I1116" s="209"/>
      <c r="J1116" s="209"/>
      <c r="K1116" s="209"/>
      <c r="L1116" s="209"/>
      <c r="M1116" s="209"/>
      <c r="N1116" s="209"/>
      <c r="O1116" s="209"/>
      <c r="P1116" s="209"/>
      <c r="Q1116" s="209"/>
      <c r="R1116" s="209"/>
      <c r="S1116" s="209"/>
      <c r="T1116" s="209"/>
      <c r="U1116" s="209"/>
      <c r="V1116" s="209"/>
      <c r="W1116" s="209"/>
      <c r="X1116" s="209"/>
      <c r="Y1116" s="209"/>
      <c r="Z1116" s="209"/>
      <c r="AA1116" s="209"/>
      <c r="AB1116" s="209"/>
      <c r="AC1116" s="209"/>
      <c r="AD1116" s="209"/>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c r="BU1116"/>
      <c r="BV1116"/>
      <c r="BW1116"/>
      <c r="BX1116"/>
      <c r="BY1116"/>
      <c r="BZ1116"/>
      <c r="CA1116"/>
      <c r="CB1116"/>
      <c r="CC1116"/>
      <c r="CD1116"/>
      <c r="CE1116"/>
      <c r="CF1116"/>
      <c r="CG1116"/>
      <c r="CH1116"/>
      <c r="CI1116"/>
      <c r="CJ1116"/>
      <c r="CK1116"/>
      <c r="CL1116"/>
    </row>
    <row r="1117" spans="1:90" ht="15" customHeight="1">
      <c r="B1117" s="209" t="str">
        <f>IF(AY925=0,"","Error: verificar la consistencia de la 7ᵃ instrucción.")</f>
        <v/>
      </c>
      <c r="C1117" s="209"/>
      <c r="D1117" s="209"/>
      <c r="E1117" s="209"/>
      <c r="F1117" s="209"/>
      <c r="G1117" s="209"/>
      <c r="H1117" s="209"/>
      <c r="I1117" s="209"/>
      <c r="J1117" s="209"/>
      <c r="K1117" s="209"/>
      <c r="L1117" s="209"/>
      <c r="M1117" s="209"/>
      <c r="N1117" s="209"/>
      <c r="O1117" s="209"/>
      <c r="P1117" s="209"/>
      <c r="Q1117" s="209"/>
      <c r="R1117" s="209"/>
      <c r="S1117" s="209"/>
      <c r="T1117" s="209"/>
      <c r="U1117" s="209"/>
      <c r="V1117" s="209"/>
      <c r="W1117" s="209"/>
      <c r="X1117" s="209"/>
      <c r="Y1117" s="209"/>
      <c r="Z1117" s="209"/>
      <c r="AA1117" s="209"/>
      <c r="AB1117" s="209"/>
      <c r="AC1117" s="209"/>
      <c r="AD1117" s="209"/>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c r="BU1117"/>
      <c r="BV1117"/>
      <c r="BW1117"/>
      <c r="BX1117"/>
      <c r="BY1117"/>
      <c r="BZ1117"/>
      <c r="CA1117"/>
      <c r="CB1117"/>
      <c r="CC1117"/>
      <c r="CD1117"/>
      <c r="CE1117"/>
      <c r="CF1117"/>
      <c r="CG1117"/>
      <c r="CH1117"/>
      <c r="CI1117"/>
      <c r="CJ1117"/>
      <c r="CK1117"/>
      <c r="CL1117"/>
    </row>
  </sheetData>
  <sheetProtection algorithmName="SHA-512" hashValue="Ag+Q/wvURjrCm/RCsytG+WtCSmaJ4ooLyctJtVxPPLtp8pTMg8i/ROv9WO0RUgYRHcdVDvfUfg33DqkWfJf60g==" saltValue="h9WqN3fNehoRdLWHWXaiSQ==" spinCount="100000" sheet="1" objects="1" scenarios="1"/>
  <mergeCells count="3074">
    <mergeCell ref="B750:AD750"/>
    <mergeCell ref="B541:AD541"/>
    <mergeCell ref="B748:AD748"/>
    <mergeCell ref="B749:AD749"/>
    <mergeCell ref="B747:AD747"/>
    <mergeCell ref="B1113:AD1113"/>
    <mergeCell ref="B1114:AD1114"/>
    <mergeCell ref="B1115:AD1115"/>
    <mergeCell ref="B1116:AD1116"/>
    <mergeCell ref="B1117:AD1117"/>
    <mergeCell ref="B49:AD49"/>
    <mergeCell ref="B50:AD50"/>
    <mergeCell ref="B51:AD51"/>
    <mergeCell ref="B219:AD219"/>
    <mergeCell ref="B220:AD220"/>
    <mergeCell ref="B221:AD221"/>
    <mergeCell ref="B222:AD222"/>
    <mergeCell ref="B223:AD223"/>
    <mergeCell ref="B224:AD224"/>
    <mergeCell ref="B563:AD563"/>
    <mergeCell ref="B564:AD564"/>
    <mergeCell ref="B565:AD565"/>
    <mergeCell ref="B566:AD566"/>
    <mergeCell ref="B567:AD567"/>
    <mergeCell ref="B579:AD579"/>
    <mergeCell ref="B580:AD580"/>
    <mergeCell ref="B578:AD578"/>
    <mergeCell ref="D776:P776"/>
    <mergeCell ref="Q776:R776"/>
    <mergeCell ref="D777:P777"/>
    <mergeCell ref="Q777:R777"/>
    <mergeCell ref="D778:P778"/>
    <mergeCell ref="Q778:R778"/>
    <mergeCell ref="D779:P779"/>
    <mergeCell ref="Q779:R779"/>
    <mergeCell ref="D556:O556"/>
    <mergeCell ref="C759:AD759"/>
    <mergeCell ref="C762:AD762"/>
    <mergeCell ref="C745:AD745"/>
    <mergeCell ref="C746:AD746"/>
    <mergeCell ref="B753:AD753"/>
    <mergeCell ref="B754:AD754"/>
    <mergeCell ref="C756:AD756"/>
    <mergeCell ref="B758:AD758"/>
    <mergeCell ref="C743:E743"/>
    <mergeCell ref="F743:AD743"/>
    <mergeCell ref="D775:P775"/>
    <mergeCell ref="Q775:R775"/>
    <mergeCell ref="AA740:AD740"/>
    <mergeCell ref="D741:H741"/>
    <mergeCell ref="I741:J741"/>
    <mergeCell ref="K741:N741"/>
    <mergeCell ref="O741:R741"/>
    <mergeCell ref="S741:V741"/>
    <mergeCell ref="W741:Z741"/>
    <mergeCell ref="AA741:AD741"/>
    <mergeCell ref="D740:H740"/>
    <mergeCell ref="I740:J740"/>
    <mergeCell ref="K740:N740"/>
    <mergeCell ref="O740:R740"/>
    <mergeCell ref="S740:V740"/>
    <mergeCell ref="W740:Z740"/>
    <mergeCell ref="AA738:AD738"/>
    <mergeCell ref="D739:H739"/>
    <mergeCell ref="I739:J739"/>
    <mergeCell ref="K739:N739"/>
    <mergeCell ref="O739:R739"/>
    <mergeCell ref="S739:V739"/>
    <mergeCell ref="W739:Z739"/>
    <mergeCell ref="AA739:AD739"/>
    <mergeCell ref="D738:H738"/>
    <mergeCell ref="I738:J738"/>
    <mergeCell ref="K738:N738"/>
    <mergeCell ref="O738:R738"/>
    <mergeCell ref="S738:V738"/>
    <mergeCell ref="W738:Z738"/>
    <mergeCell ref="AA736:AD736"/>
    <mergeCell ref="D737:H737"/>
    <mergeCell ref="I737:J737"/>
    <mergeCell ref="K737:N737"/>
    <mergeCell ref="O737:R737"/>
    <mergeCell ref="S737:V737"/>
    <mergeCell ref="W737:Z737"/>
    <mergeCell ref="AA737:AD737"/>
    <mergeCell ref="D736:H736"/>
    <mergeCell ref="I736:J736"/>
    <mergeCell ref="K736:N736"/>
    <mergeCell ref="O736:R736"/>
    <mergeCell ref="S736:V736"/>
    <mergeCell ref="W736:Z736"/>
    <mergeCell ref="AA734:AD734"/>
    <mergeCell ref="D735:H735"/>
    <mergeCell ref="I735:J735"/>
    <mergeCell ref="K735:N735"/>
    <mergeCell ref="O735:R735"/>
    <mergeCell ref="S735:V735"/>
    <mergeCell ref="W735:Z735"/>
    <mergeCell ref="AA735:AD735"/>
    <mergeCell ref="D734:H734"/>
    <mergeCell ref="I734:J734"/>
    <mergeCell ref="K734:N734"/>
    <mergeCell ref="O734:R734"/>
    <mergeCell ref="S734:V734"/>
    <mergeCell ref="W734:Z734"/>
    <mergeCell ref="AA732:AD732"/>
    <mergeCell ref="D733:H733"/>
    <mergeCell ref="I733:J733"/>
    <mergeCell ref="K733:N733"/>
    <mergeCell ref="O733:R733"/>
    <mergeCell ref="S733:V733"/>
    <mergeCell ref="W733:Z733"/>
    <mergeCell ref="AA733:AD733"/>
    <mergeCell ref="D732:H732"/>
    <mergeCell ref="I732:J732"/>
    <mergeCell ref="K732:N732"/>
    <mergeCell ref="O732:R732"/>
    <mergeCell ref="S732:V732"/>
    <mergeCell ref="W732:Z732"/>
    <mergeCell ref="AA730:AD730"/>
    <mergeCell ref="D731:H731"/>
    <mergeCell ref="I731:J731"/>
    <mergeCell ref="K731:N731"/>
    <mergeCell ref="O731:R731"/>
    <mergeCell ref="S731:V731"/>
    <mergeCell ref="W731:Z731"/>
    <mergeCell ref="AA731:AD731"/>
    <mergeCell ref="D730:H730"/>
    <mergeCell ref="I730:J730"/>
    <mergeCell ref="K730:N730"/>
    <mergeCell ref="O730:R730"/>
    <mergeCell ref="S730:V730"/>
    <mergeCell ref="W730:Z730"/>
    <mergeCell ref="AA728:AD728"/>
    <mergeCell ref="D729:H729"/>
    <mergeCell ref="I729:J729"/>
    <mergeCell ref="K729:N729"/>
    <mergeCell ref="O729:R729"/>
    <mergeCell ref="S729:V729"/>
    <mergeCell ref="W729:Z729"/>
    <mergeCell ref="AA729:AD729"/>
    <mergeCell ref="D728:H728"/>
    <mergeCell ref="I728:J728"/>
    <mergeCell ref="K728:N728"/>
    <mergeCell ref="O728:R728"/>
    <mergeCell ref="S728:V728"/>
    <mergeCell ref="W728:Z728"/>
    <mergeCell ref="AA726:AD726"/>
    <mergeCell ref="D727:H727"/>
    <mergeCell ref="I727:J727"/>
    <mergeCell ref="K727:N727"/>
    <mergeCell ref="O727:R727"/>
    <mergeCell ref="S727:V727"/>
    <mergeCell ref="W727:Z727"/>
    <mergeCell ref="AA727:AD727"/>
    <mergeCell ref="D726:H726"/>
    <mergeCell ref="I726:J726"/>
    <mergeCell ref="K726:N726"/>
    <mergeCell ref="O726:R726"/>
    <mergeCell ref="S726:V726"/>
    <mergeCell ref="W726:Z726"/>
    <mergeCell ref="AA724:AD724"/>
    <mergeCell ref="D725:H725"/>
    <mergeCell ref="I725:J725"/>
    <mergeCell ref="K725:N725"/>
    <mergeCell ref="O725:R725"/>
    <mergeCell ref="S725:V725"/>
    <mergeCell ref="W725:Z725"/>
    <mergeCell ref="AA725:AD725"/>
    <mergeCell ref="D724:H724"/>
    <mergeCell ref="I724:J724"/>
    <mergeCell ref="K724:N724"/>
    <mergeCell ref="O724:R724"/>
    <mergeCell ref="S724:V724"/>
    <mergeCell ref="W724:Z724"/>
    <mergeCell ref="AA722:AD722"/>
    <mergeCell ref="D723:H723"/>
    <mergeCell ref="I723:J723"/>
    <mergeCell ref="K723:N723"/>
    <mergeCell ref="O723:R723"/>
    <mergeCell ref="S723:V723"/>
    <mergeCell ref="W723:Z723"/>
    <mergeCell ref="AA723:AD723"/>
    <mergeCell ref="D722:H722"/>
    <mergeCell ref="I722:J722"/>
    <mergeCell ref="K722:N722"/>
    <mergeCell ref="O722:R722"/>
    <mergeCell ref="S722:V722"/>
    <mergeCell ref="W722:Z722"/>
    <mergeCell ref="AA720:AD720"/>
    <mergeCell ref="D721:H721"/>
    <mergeCell ref="I721:J721"/>
    <mergeCell ref="K721:N721"/>
    <mergeCell ref="O721:R721"/>
    <mergeCell ref="S721:V721"/>
    <mergeCell ref="W721:Z721"/>
    <mergeCell ref="AA721:AD721"/>
    <mergeCell ref="D720:H720"/>
    <mergeCell ref="I720:J720"/>
    <mergeCell ref="K720:N720"/>
    <mergeCell ref="O720:R720"/>
    <mergeCell ref="S720:V720"/>
    <mergeCell ref="W720:Z720"/>
    <mergeCell ref="AA718:AD718"/>
    <mergeCell ref="D719:H719"/>
    <mergeCell ref="I719:J719"/>
    <mergeCell ref="K719:N719"/>
    <mergeCell ref="O719:R719"/>
    <mergeCell ref="S719:V719"/>
    <mergeCell ref="W719:Z719"/>
    <mergeCell ref="AA719:AD719"/>
    <mergeCell ref="D718:H718"/>
    <mergeCell ref="I718:J718"/>
    <mergeCell ref="K718:N718"/>
    <mergeCell ref="O718:R718"/>
    <mergeCell ref="S718:V718"/>
    <mergeCell ref="W718:Z718"/>
    <mergeCell ref="AA716:AD716"/>
    <mergeCell ref="D717:H717"/>
    <mergeCell ref="I717:J717"/>
    <mergeCell ref="K717:N717"/>
    <mergeCell ref="O717:R717"/>
    <mergeCell ref="S717:V717"/>
    <mergeCell ref="W717:Z717"/>
    <mergeCell ref="AA717:AD717"/>
    <mergeCell ref="D716:H716"/>
    <mergeCell ref="I716:J716"/>
    <mergeCell ref="K716:N716"/>
    <mergeCell ref="O716:R716"/>
    <mergeCell ref="S716:V716"/>
    <mergeCell ref="W716:Z716"/>
    <mergeCell ref="AA714:AD714"/>
    <mergeCell ref="D715:H715"/>
    <mergeCell ref="I715:J715"/>
    <mergeCell ref="K715:N715"/>
    <mergeCell ref="O715:R715"/>
    <mergeCell ref="S715:V715"/>
    <mergeCell ref="W715:Z715"/>
    <mergeCell ref="AA715:AD715"/>
    <mergeCell ref="D714:H714"/>
    <mergeCell ref="I714:J714"/>
    <mergeCell ref="K714:N714"/>
    <mergeCell ref="O714:R714"/>
    <mergeCell ref="S714:V714"/>
    <mergeCell ref="W714:Z714"/>
    <mergeCell ref="AA712:AD712"/>
    <mergeCell ref="D713:H713"/>
    <mergeCell ref="I713:J713"/>
    <mergeCell ref="K713:N713"/>
    <mergeCell ref="O713:R713"/>
    <mergeCell ref="S713:V713"/>
    <mergeCell ref="W713:Z713"/>
    <mergeCell ref="AA713:AD713"/>
    <mergeCell ref="D712:H712"/>
    <mergeCell ref="I712:J712"/>
    <mergeCell ref="K712:N712"/>
    <mergeCell ref="O712:R712"/>
    <mergeCell ref="S712:V712"/>
    <mergeCell ref="W712:Z712"/>
    <mergeCell ref="AA710:AD710"/>
    <mergeCell ref="D711:H711"/>
    <mergeCell ref="I711:J711"/>
    <mergeCell ref="K711:N711"/>
    <mergeCell ref="O711:R711"/>
    <mergeCell ref="S711:V711"/>
    <mergeCell ref="W711:Z711"/>
    <mergeCell ref="AA711:AD711"/>
    <mergeCell ref="D710:H710"/>
    <mergeCell ref="I710:J710"/>
    <mergeCell ref="K710:N710"/>
    <mergeCell ref="O710:R710"/>
    <mergeCell ref="S710:V710"/>
    <mergeCell ref="W710:Z710"/>
    <mergeCell ref="AA708:AD708"/>
    <mergeCell ref="D709:H709"/>
    <mergeCell ref="I709:J709"/>
    <mergeCell ref="K709:N709"/>
    <mergeCell ref="O709:R709"/>
    <mergeCell ref="S709:V709"/>
    <mergeCell ref="W709:Z709"/>
    <mergeCell ref="AA709:AD709"/>
    <mergeCell ref="D708:H708"/>
    <mergeCell ref="I708:J708"/>
    <mergeCell ref="K708:N708"/>
    <mergeCell ref="O708:R708"/>
    <mergeCell ref="S708:V708"/>
    <mergeCell ref="W708:Z708"/>
    <mergeCell ref="AA706:AD706"/>
    <mergeCell ref="D707:H707"/>
    <mergeCell ref="I707:J707"/>
    <mergeCell ref="K707:N707"/>
    <mergeCell ref="O707:R707"/>
    <mergeCell ref="S707:V707"/>
    <mergeCell ref="W707:Z707"/>
    <mergeCell ref="AA707:AD707"/>
    <mergeCell ref="D706:H706"/>
    <mergeCell ref="I706:J706"/>
    <mergeCell ref="K706:N706"/>
    <mergeCell ref="O706:R706"/>
    <mergeCell ref="S706:V706"/>
    <mergeCell ref="W706:Z706"/>
    <mergeCell ref="AA704:AD704"/>
    <mergeCell ref="D705:H705"/>
    <mergeCell ref="I705:J705"/>
    <mergeCell ref="K705:N705"/>
    <mergeCell ref="O705:R705"/>
    <mergeCell ref="S705:V705"/>
    <mergeCell ref="W705:Z705"/>
    <mergeCell ref="AA705:AD705"/>
    <mergeCell ref="D704:H704"/>
    <mergeCell ref="I704:J704"/>
    <mergeCell ref="K704:N704"/>
    <mergeCell ref="O704:R704"/>
    <mergeCell ref="S704:V704"/>
    <mergeCell ref="W704:Z704"/>
    <mergeCell ref="AA702:AD702"/>
    <mergeCell ref="D703:H703"/>
    <mergeCell ref="I703:J703"/>
    <mergeCell ref="K703:N703"/>
    <mergeCell ref="O703:R703"/>
    <mergeCell ref="S703:V703"/>
    <mergeCell ref="W703:Z703"/>
    <mergeCell ref="AA703:AD703"/>
    <mergeCell ref="D702:H702"/>
    <mergeCell ref="I702:J702"/>
    <mergeCell ref="K702:N702"/>
    <mergeCell ref="O702:R702"/>
    <mergeCell ref="S702:V702"/>
    <mergeCell ref="W702:Z702"/>
    <mergeCell ref="AA700:AD700"/>
    <mergeCell ref="D701:H701"/>
    <mergeCell ref="I701:J701"/>
    <mergeCell ref="K701:N701"/>
    <mergeCell ref="O701:R701"/>
    <mergeCell ref="S701:V701"/>
    <mergeCell ref="W701:Z701"/>
    <mergeCell ref="AA701:AD701"/>
    <mergeCell ref="D700:H700"/>
    <mergeCell ref="I700:J700"/>
    <mergeCell ref="K700:N700"/>
    <mergeCell ref="O700:R700"/>
    <mergeCell ref="S700:V700"/>
    <mergeCell ref="W700:Z700"/>
    <mergeCell ref="AA698:AD698"/>
    <mergeCell ref="D699:H699"/>
    <mergeCell ref="I699:J699"/>
    <mergeCell ref="K699:N699"/>
    <mergeCell ref="O699:R699"/>
    <mergeCell ref="S699:V699"/>
    <mergeCell ref="W699:Z699"/>
    <mergeCell ref="AA699:AD699"/>
    <mergeCell ref="D698:H698"/>
    <mergeCell ref="I698:J698"/>
    <mergeCell ref="K698:N698"/>
    <mergeCell ref="O698:R698"/>
    <mergeCell ref="S698:V698"/>
    <mergeCell ref="W698:Z698"/>
    <mergeCell ref="AA696:AD696"/>
    <mergeCell ref="D697:H697"/>
    <mergeCell ref="I697:J697"/>
    <mergeCell ref="K697:N697"/>
    <mergeCell ref="O697:R697"/>
    <mergeCell ref="S697:V697"/>
    <mergeCell ref="W697:Z697"/>
    <mergeCell ref="AA697:AD697"/>
    <mergeCell ref="D696:H696"/>
    <mergeCell ref="I696:J696"/>
    <mergeCell ref="K696:N696"/>
    <mergeCell ref="O696:R696"/>
    <mergeCell ref="S696:V696"/>
    <mergeCell ref="W696:Z696"/>
    <mergeCell ref="AA694:AD694"/>
    <mergeCell ref="D695:H695"/>
    <mergeCell ref="I695:J695"/>
    <mergeCell ref="K695:N695"/>
    <mergeCell ref="O695:R695"/>
    <mergeCell ref="S695:V695"/>
    <mergeCell ref="W695:Z695"/>
    <mergeCell ref="AA695:AD695"/>
    <mergeCell ref="D694:H694"/>
    <mergeCell ref="I694:J694"/>
    <mergeCell ref="K694:N694"/>
    <mergeCell ref="O694:R694"/>
    <mergeCell ref="S694:V694"/>
    <mergeCell ref="W694:Z694"/>
    <mergeCell ref="AA692:AD692"/>
    <mergeCell ref="D693:H693"/>
    <mergeCell ref="I693:J693"/>
    <mergeCell ref="K693:N693"/>
    <mergeCell ref="O693:R693"/>
    <mergeCell ref="S693:V693"/>
    <mergeCell ref="W693:Z693"/>
    <mergeCell ref="AA693:AD693"/>
    <mergeCell ref="D692:H692"/>
    <mergeCell ref="I692:J692"/>
    <mergeCell ref="K692:N692"/>
    <mergeCell ref="O692:R692"/>
    <mergeCell ref="S692:V692"/>
    <mergeCell ref="W692:Z692"/>
    <mergeCell ref="AA690:AD690"/>
    <mergeCell ref="D691:H691"/>
    <mergeCell ref="I691:J691"/>
    <mergeCell ref="K691:N691"/>
    <mergeCell ref="O691:R691"/>
    <mergeCell ref="S691:V691"/>
    <mergeCell ref="W691:Z691"/>
    <mergeCell ref="AA691:AD691"/>
    <mergeCell ref="D690:H690"/>
    <mergeCell ref="I690:J690"/>
    <mergeCell ref="K690:N690"/>
    <mergeCell ref="O690:R690"/>
    <mergeCell ref="S690:V690"/>
    <mergeCell ref="W690:Z690"/>
    <mergeCell ref="AA688:AD688"/>
    <mergeCell ref="D689:H689"/>
    <mergeCell ref="I689:J689"/>
    <mergeCell ref="K689:N689"/>
    <mergeCell ref="O689:R689"/>
    <mergeCell ref="S689:V689"/>
    <mergeCell ref="W689:Z689"/>
    <mergeCell ref="AA689:AD689"/>
    <mergeCell ref="D688:H688"/>
    <mergeCell ref="I688:J688"/>
    <mergeCell ref="K688:N688"/>
    <mergeCell ref="O688:R688"/>
    <mergeCell ref="S688:V688"/>
    <mergeCell ref="W688:Z688"/>
    <mergeCell ref="AA686:AD686"/>
    <mergeCell ref="D687:H687"/>
    <mergeCell ref="I687:J687"/>
    <mergeCell ref="K687:N687"/>
    <mergeCell ref="O687:R687"/>
    <mergeCell ref="S687:V687"/>
    <mergeCell ref="W687:Z687"/>
    <mergeCell ref="AA687:AD687"/>
    <mergeCell ref="D686:H686"/>
    <mergeCell ref="I686:J686"/>
    <mergeCell ref="K686:N686"/>
    <mergeCell ref="O686:R686"/>
    <mergeCell ref="S686:V686"/>
    <mergeCell ref="W686:Z686"/>
    <mergeCell ref="AA684:AD684"/>
    <mergeCell ref="D685:H685"/>
    <mergeCell ref="I685:J685"/>
    <mergeCell ref="K685:N685"/>
    <mergeCell ref="O685:R685"/>
    <mergeCell ref="S685:V685"/>
    <mergeCell ref="W685:Z685"/>
    <mergeCell ref="AA685:AD685"/>
    <mergeCell ref="D684:H684"/>
    <mergeCell ref="I684:J684"/>
    <mergeCell ref="K684:N684"/>
    <mergeCell ref="O684:R684"/>
    <mergeCell ref="S684:V684"/>
    <mergeCell ref="W684:Z684"/>
    <mergeCell ref="AA682:AD682"/>
    <mergeCell ref="D683:H683"/>
    <mergeCell ref="I683:J683"/>
    <mergeCell ref="K683:N683"/>
    <mergeCell ref="O683:R683"/>
    <mergeCell ref="S683:V683"/>
    <mergeCell ref="W683:Z683"/>
    <mergeCell ref="AA683:AD683"/>
    <mergeCell ref="D682:H682"/>
    <mergeCell ref="I682:J682"/>
    <mergeCell ref="K682:N682"/>
    <mergeCell ref="O682:R682"/>
    <mergeCell ref="S682:V682"/>
    <mergeCell ref="W682:Z682"/>
    <mergeCell ref="AA680:AD680"/>
    <mergeCell ref="D681:H681"/>
    <mergeCell ref="I681:J681"/>
    <mergeCell ref="K681:N681"/>
    <mergeCell ref="O681:R681"/>
    <mergeCell ref="S681:V681"/>
    <mergeCell ref="W681:Z681"/>
    <mergeCell ref="AA681:AD681"/>
    <mergeCell ref="D680:H680"/>
    <mergeCell ref="I680:J680"/>
    <mergeCell ref="K680:N680"/>
    <mergeCell ref="O680:R680"/>
    <mergeCell ref="S680:V680"/>
    <mergeCell ref="W680:Z680"/>
    <mergeCell ref="AA678:AD678"/>
    <mergeCell ref="D679:H679"/>
    <mergeCell ref="I679:J679"/>
    <mergeCell ref="K679:N679"/>
    <mergeCell ref="O679:R679"/>
    <mergeCell ref="S679:V679"/>
    <mergeCell ref="W679:Z679"/>
    <mergeCell ref="AA679:AD679"/>
    <mergeCell ref="D678:H678"/>
    <mergeCell ref="I678:J678"/>
    <mergeCell ref="K678:N678"/>
    <mergeCell ref="O678:R678"/>
    <mergeCell ref="S678:V678"/>
    <mergeCell ref="W678:Z678"/>
    <mergeCell ref="AA676:AD676"/>
    <mergeCell ref="D677:H677"/>
    <mergeCell ref="I677:J677"/>
    <mergeCell ref="K677:N677"/>
    <mergeCell ref="O677:R677"/>
    <mergeCell ref="S677:V677"/>
    <mergeCell ref="W677:Z677"/>
    <mergeCell ref="AA677:AD677"/>
    <mergeCell ref="D676:H676"/>
    <mergeCell ref="I676:J676"/>
    <mergeCell ref="K676:N676"/>
    <mergeCell ref="O676:R676"/>
    <mergeCell ref="S676:V676"/>
    <mergeCell ref="W676:Z676"/>
    <mergeCell ref="AA674:AD674"/>
    <mergeCell ref="D675:H675"/>
    <mergeCell ref="I675:J675"/>
    <mergeCell ref="K675:N675"/>
    <mergeCell ref="O675:R675"/>
    <mergeCell ref="S675:V675"/>
    <mergeCell ref="W675:Z675"/>
    <mergeCell ref="AA675:AD675"/>
    <mergeCell ref="D674:H674"/>
    <mergeCell ref="I674:J674"/>
    <mergeCell ref="K674:N674"/>
    <mergeCell ref="O674:R674"/>
    <mergeCell ref="S674:V674"/>
    <mergeCell ref="W674:Z674"/>
    <mergeCell ref="AA672:AD672"/>
    <mergeCell ref="D673:H673"/>
    <mergeCell ref="I673:J673"/>
    <mergeCell ref="K673:N673"/>
    <mergeCell ref="O673:R673"/>
    <mergeCell ref="S673:V673"/>
    <mergeCell ref="W673:Z673"/>
    <mergeCell ref="AA673:AD673"/>
    <mergeCell ref="D672:H672"/>
    <mergeCell ref="I672:J672"/>
    <mergeCell ref="K672:N672"/>
    <mergeCell ref="O672:R672"/>
    <mergeCell ref="S672:V672"/>
    <mergeCell ref="W672:Z672"/>
    <mergeCell ref="AA670:AD670"/>
    <mergeCell ref="D671:H671"/>
    <mergeCell ref="I671:J671"/>
    <mergeCell ref="K671:N671"/>
    <mergeCell ref="O671:R671"/>
    <mergeCell ref="S671:V671"/>
    <mergeCell ref="W671:Z671"/>
    <mergeCell ref="AA671:AD671"/>
    <mergeCell ref="D670:H670"/>
    <mergeCell ref="I670:J670"/>
    <mergeCell ref="K670:N670"/>
    <mergeCell ref="O670:R670"/>
    <mergeCell ref="S670:V670"/>
    <mergeCell ref="W670:Z670"/>
    <mergeCell ref="AA668:AD668"/>
    <mergeCell ref="D669:H669"/>
    <mergeCell ref="I669:J669"/>
    <mergeCell ref="K669:N669"/>
    <mergeCell ref="O669:R669"/>
    <mergeCell ref="S669:V669"/>
    <mergeCell ref="W669:Z669"/>
    <mergeCell ref="AA669:AD669"/>
    <mergeCell ref="D668:H668"/>
    <mergeCell ref="I668:J668"/>
    <mergeCell ref="K668:N668"/>
    <mergeCell ref="O668:R668"/>
    <mergeCell ref="S668:V668"/>
    <mergeCell ref="W668:Z668"/>
    <mergeCell ref="AA666:AD666"/>
    <mergeCell ref="D667:H667"/>
    <mergeCell ref="I667:J667"/>
    <mergeCell ref="K667:N667"/>
    <mergeCell ref="O667:R667"/>
    <mergeCell ref="S667:V667"/>
    <mergeCell ref="W667:Z667"/>
    <mergeCell ref="AA667:AD667"/>
    <mergeCell ref="D666:H666"/>
    <mergeCell ref="I666:J666"/>
    <mergeCell ref="K666:N666"/>
    <mergeCell ref="O666:R666"/>
    <mergeCell ref="S666:V666"/>
    <mergeCell ref="W666:Z666"/>
    <mergeCell ref="AA664:AD664"/>
    <mergeCell ref="D665:H665"/>
    <mergeCell ref="I665:J665"/>
    <mergeCell ref="K665:N665"/>
    <mergeCell ref="O665:R665"/>
    <mergeCell ref="S665:V665"/>
    <mergeCell ref="W665:Z665"/>
    <mergeCell ref="AA665:AD665"/>
    <mergeCell ref="D664:H664"/>
    <mergeCell ref="I664:J664"/>
    <mergeCell ref="K664:N664"/>
    <mergeCell ref="O664:R664"/>
    <mergeCell ref="S664:V664"/>
    <mergeCell ref="W664:Z664"/>
    <mergeCell ref="AA662:AD662"/>
    <mergeCell ref="D663:H663"/>
    <mergeCell ref="I663:J663"/>
    <mergeCell ref="K663:N663"/>
    <mergeCell ref="O663:R663"/>
    <mergeCell ref="S663:V663"/>
    <mergeCell ref="W663:Z663"/>
    <mergeCell ref="AA663:AD663"/>
    <mergeCell ref="D662:H662"/>
    <mergeCell ref="I662:J662"/>
    <mergeCell ref="K662:N662"/>
    <mergeCell ref="O662:R662"/>
    <mergeCell ref="S662:V662"/>
    <mergeCell ref="W662:Z662"/>
    <mergeCell ref="AA660:AD660"/>
    <mergeCell ref="D661:H661"/>
    <mergeCell ref="I661:J661"/>
    <mergeCell ref="K661:N661"/>
    <mergeCell ref="O661:R661"/>
    <mergeCell ref="S661:V661"/>
    <mergeCell ref="W661:Z661"/>
    <mergeCell ref="AA661:AD661"/>
    <mergeCell ref="D660:H660"/>
    <mergeCell ref="I660:J660"/>
    <mergeCell ref="K660:N660"/>
    <mergeCell ref="O660:R660"/>
    <mergeCell ref="S660:V660"/>
    <mergeCell ref="W660:Z660"/>
    <mergeCell ref="AA658:AD658"/>
    <mergeCell ref="D659:H659"/>
    <mergeCell ref="I659:J659"/>
    <mergeCell ref="K659:N659"/>
    <mergeCell ref="O659:R659"/>
    <mergeCell ref="S659:V659"/>
    <mergeCell ref="W659:Z659"/>
    <mergeCell ref="AA659:AD659"/>
    <mergeCell ref="D658:H658"/>
    <mergeCell ref="I658:J658"/>
    <mergeCell ref="K658:N658"/>
    <mergeCell ref="O658:R658"/>
    <mergeCell ref="S658:V658"/>
    <mergeCell ref="W658:Z658"/>
    <mergeCell ref="AA656:AD656"/>
    <mergeCell ref="D657:H657"/>
    <mergeCell ref="I657:J657"/>
    <mergeCell ref="K657:N657"/>
    <mergeCell ref="O657:R657"/>
    <mergeCell ref="S657:V657"/>
    <mergeCell ref="W657:Z657"/>
    <mergeCell ref="AA657:AD657"/>
    <mergeCell ref="D656:H656"/>
    <mergeCell ref="I656:J656"/>
    <mergeCell ref="K656:N656"/>
    <mergeCell ref="O656:R656"/>
    <mergeCell ref="S656:V656"/>
    <mergeCell ref="W656:Z656"/>
    <mergeCell ref="AA654:AD654"/>
    <mergeCell ref="D655:H655"/>
    <mergeCell ref="I655:J655"/>
    <mergeCell ref="K655:N655"/>
    <mergeCell ref="O655:R655"/>
    <mergeCell ref="S655:V655"/>
    <mergeCell ref="W655:Z655"/>
    <mergeCell ref="AA655:AD655"/>
    <mergeCell ref="D654:H654"/>
    <mergeCell ref="I654:J654"/>
    <mergeCell ref="K654:N654"/>
    <mergeCell ref="O654:R654"/>
    <mergeCell ref="S654:V654"/>
    <mergeCell ref="W654:Z654"/>
    <mergeCell ref="AA652:AD652"/>
    <mergeCell ref="D653:H653"/>
    <mergeCell ref="I653:J653"/>
    <mergeCell ref="K653:N653"/>
    <mergeCell ref="O653:R653"/>
    <mergeCell ref="S653:V653"/>
    <mergeCell ref="W653:Z653"/>
    <mergeCell ref="AA653:AD653"/>
    <mergeCell ref="D652:H652"/>
    <mergeCell ref="I652:J652"/>
    <mergeCell ref="K652:N652"/>
    <mergeCell ref="O652:R652"/>
    <mergeCell ref="S652:V652"/>
    <mergeCell ref="W652:Z652"/>
    <mergeCell ref="AA650:AD650"/>
    <mergeCell ref="D651:H651"/>
    <mergeCell ref="I651:J651"/>
    <mergeCell ref="K651:N651"/>
    <mergeCell ref="O651:R651"/>
    <mergeCell ref="S651:V651"/>
    <mergeCell ref="W651:Z651"/>
    <mergeCell ref="AA651:AD651"/>
    <mergeCell ref="D650:H650"/>
    <mergeCell ref="I650:J650"/>
    <mergeCell ref="K650:N650"/>
    <mergeCell ref="O650:R650"/>
    <mergeCell ref="S650:V650"/>
    <mergeCell ref="W650:Z650"/>
    <mergeCell ref="AA648:AD648"/>
    <mergeCell ref="D649:H649"/>
    <mergeCell ref="I649:J649"/>
    <mergeCell ref="K649:N649"/>
    <mergeCell ref="O649:R649"/>
    <mergeCell ref="S649:V649"/>
    <mergeCell ref="W649:Z649"/>
    <mergeCell ref="AA649:AD649"/>
    <mergeCell ref="D648:H648"/>
    <mergeCell ref="I648:J648"/>
    <mergeCell ref="K648:N648"/>
    <mergeCell ref="O648:R648"/>
    <mergeCell ref="S648:V648"/>
    <mergeCell ref="W648:Z648"/>
    <mergeCell ref="AA646:AD646"/>
    <mergeCell ref="D647:H647"/>
    <mergeCell ref="I647:J647"/>
    <mergeCell ref="K647:N647"/>
    <mergeCell ref="O647:R647"/>
    <mergeCell ref="S647:V647"/>
    <mergeCell ref="W647:Z647"/>
    <mergeCell ref="AA647:AD647"/>
    <mergeCell ref="D646:H646"/>
    <mergeCell ref="I646:J646"/>
    <mergeCell ref="K646:N646"/>
    <mergeCell ref="O646:R646"/>
    <mergeCell ref="S646:V646"/>
    <mergeCell ref="W646:Z646"/>
    <mergeCell ref="AA644:AD644"/>
    <mergeCell ref="D645:H645"/>
    <mergeCell ref="I645:J645"/>
    <mergeCell ref="K645:N645"/>
    <mergeCell ref="O645:R645"/>
    <mergeCell ref="S645:V645"/>
    <mergeCell ref="W645:Z645"/>
    <mergeCell ref="AA645:AD645"/>
    <mergeCell ref="D644:H644"/>
    <mergeCell ref="I644:J644"/>
    <mergeCell ref="K644:N644"/>
    <mergeCell ref="O644:R644"/>
    <mergeCell ref="S644:V644"/>
    <mergeCell ref="W644:Z644"/>
    <mergeCell ref="AA642:AD642"/>
    <mergeCell ref="D643:H643"/>
    <mergeCell ref="I643:J643"/>
    <mergeCell ref="K643:N643"/>
    <mergeCell ref="O643:R643"/>
    <mergeCell ref="S643:V643"/>
    <mergeCell ref="W643:Z643"/>
    <mergeCell ref="AA643:AD643"/>
    <mergeCell ref="D642:H642"/>
    <mergeCell ref="I642:J642"/>
    <mergeCell ref="K642:N642"/>
    <mergeCell ref="O642:R642"/>
    <mergeCell ref="S642:V642"/>
    <mergeCell ref="W642:Z642"/>
    <mergeCell ref="AA640:AD640"/>
    <mergeCell ref="D641:H641"/>
    <mergeCell ref="I641:J641"/>
    <mergeCell ref="K641:N641"/>
    <mergeCell ref="O641:R641"/>
    <mergeCell ref="S641:V641"/>
    <mergeCell ref="W641:Z641"/>
    <mergeCell ref="AA641:AD641"/>
    <mergeCell ref="D640:H640"/>
    <mergeCell ref="I640:J640"/>
    <mergeCell ref="K640:N640"/>
    <mergeCell ref="O640:R640"/>
    <mergeCell ref="S640:V640"/>
    <mergeCell ref="W640:Z640"/>
    <mergeCell ref="AA638:AD638"/>
    <mergeCell ref="D639:H639"/>
    <mergeCell ref="I639:J639"/>
    <mergeCell ref="K639:N639"/>
    <mergeCell ref="O639:R639"/>
    <mergeCell ref="S639:V639"/>
    <mergeCell ref="W639:Z639"/>
    <mergeCell ref="AA639:AD639"/>
    <mergeCell ref="D638:H638"/>
    <mergeCell ref="I638:J638"/>
    <mergeCell ref="K638:N638"/>
    <mergeCell ref="O638:R638"/>
    <mergeCell ref="S638:V638"/>
    <mergeCell ref="W638:Z638"/>
    <mergeCell ref="AA636:AD636"/>
    <mergeCell ref="D637:H637"/>
    <mergeCell ref="I637:J637"/>
    <mergeCell ref="K637:N637"/>
    <mergeCell ref="O637:R637"/>
    <mergeCell ref="S637:V637"/>
    <mergeCell ref="W637:Z637"/>
    <mergeCell ref="AA637:AD637"/>
    <mergeCell ref="D636:H636"/>
    <mergeCell ref="I636:J636"/>
    <mergeCell ref="K636:N636"/>
    <mergeCell ref="O636:R636"/>
    <mergeCell ref="S636:V636"/>
    <mergeCell ref="W636:Z636"/>
    <mergeCell ref="AA634:AD634"/>
    <mergeCell ref="D635:H635"/>
    <mergeCell ref="I635:J635"/>
    <mergeCell ref="K635:N635"/>
    <mergeCell ref="O635:R635"/>
    <mergeCell ref="S635:V635"/>
    <mergeCell ref="W635:Z635"/>
    <mergeCell ref="AA635:AD635"/>
    <mergeCell ref="D634:H634"/>
    <mergeCell ref="I634:J634"/>
    <mergeCell ref="K634:N634"/>
    <mergeCell ref="O634:R634"/>
    <mergeCell ref="S634:V634"/>
    <mergeCell ref="W634:Z634"/>
    <mergeCell ref="AA632:AD632"/>
    <mergeCell ref="D633:H633"/>
    <mergeCell ref="I633:J633"/>
    <mergeCell ref="K633:N633"/>
    <mergeCell ref="O633:R633"/>
    <mergeCell ref="S633:V633"/>
    <mergeCell ref="W633:Z633"/>
    <mergeCell ref="AA633:AD633"/>
    <mergeCell ref="D632:H632"/>
    <mergeCell ref="I632:J632"/>
    <mergeCell ref="K632:N632"/>
    <mergeCell ref="O632:R632"/>
    <mergeCell ref="S632:V632"/>
    <mergeCell ref="W632:Z632"/>
    <mergeCell ref="AA630:AD630"/>
    <mergeCell ref="D631:H631"/>
    <mergeCell ref="I631:J631"/>
    <mergeCell ref="K631:N631"/>
    <mergeCell ref="O631:R631"/>
    <mergeCell ref="S631:V631"/>
    <mergeCell ref="W631:Z631"/>
    <mergeCell ref="AA631:AD631"/>
    <mergeCell ref="D630:H630"/>
    <mergeCell ref="I630:J630"/>
    <mergeCell ref="K630:N630"/>
    <mergeCell ref="O630:R630"/>
    <mergeCell ref="S630:V630"/>
    <mergeCell ref="W630:Z630"/>
    <mergeCell ref="AA628:AD628"/>
    <mergeCell ref="D629:H629"/>
    <mergeCell ref="I629:J629"/>
    <mergeCell ref="K629:N629"/>
    <mergeCell ref="O629:R629"/>
    <mergeCell ref="S629:V629"/>
    <mergeCell ref="W629:Z629"/>
    <mergeCell ref="AA629:AD629"/>
    <mergeCell ref="D628:H628"/>
    <mergeCell ref="I628:J628"/>
    <mergeCell ref="K628:N628"/>
    <mergeCell ref="O628:R628"/>
    <mergeCell ref="S628:V628"/>
    <mergeCell ref="W628:Z628"/>
    <mergeCell ref="AA626:AD626"/>
    <mergeCell ref="D627:H627"/>
    <mergeCell ref="I627:J627"/>
    <mergeCell ref="K627:N627"/>
    <mergeCell ref="O627:R627"/>
    <mergeCell ref="S627:V627"/>
    <mergeCell ref="W627:Z627"/>
    <mergeCell ref="AA627:AD627"/>
    <mergeCell ref="D626:H626"/>
    <mergeCell ref="I626:J626"/>
    <mergeCell ref="K626:N626"/>
    <mergeCell ref="O626:R626"/>
    <mergeCell ref="S626:V626"/>
    <mergeCell ref="W626:Z626"/>
    <mergeCell ref="AA624:AD624"/>
    <mergeCell ref="D625:H625"/>
    <mergeCell ref="I625:J625"/>
    <mergeCell ref="K625:N625"/>
    <mergeCell ref="O625:R625"/>
    <mergeCell ref="S625:V625"/>
    <mergeCell ref="W625:Z625"/>
    <mergeCell ref="AA625:AD625"/>
    <mergeCell ref="D624:H624"/>
    <mergeCell ref="I624:J624"/>
    <mergeCell ref="K624:N624"/>
    <mergeCell ref="O624:R624"/>
    <mergeCell ref="S624:V624"/>
    <mergeCell ref="W624:Z624"/>
    <mergeCell ref="AA622:AD622"/>
    <mergeCell ref="D623:H623"/>
    <mergeCell ref="I623:J623"/>
    <mergeCell ref="K623:N623"/>
    <mergeCell ref="O623:R623"/>
    <mergeCell ref="S623:V623"/>
    <mergeCell ref="W623:Z623"/>
    <mergeCell ref="AA623:AD623"/>
    <mergeCell ref="D622:H622"/>
    <mergeCell ref="I622:J622"/>
    <mergeCell ref="K622:N622"/>
    <mergeCell ref="O622:R622"/>
    <mergeCell ref="S622:V622"/>
    <mergeCell ref="W622:Z622"/>
    <mergeCell ref="AA620:AD620"/>
    <mergeCell ref="D621:H621"/>
    <mergeCell ref="I621:J621"/>
    <mergeCell ref="K621:N621"/>
    <mergeCell ref="O621:R621"/>
    <mergeCell ref="S621:V621"/>
    <mergeCell ref="W621:Z621"/>
    <mergeCell ref="AA621:AD621"/>
    <mergeCell ref="D620:H620"/>
    <mergeCell ref="I620:J620"/>
    <mergeCell ref="K620:N620"/>
    <mergeCell ref="O620:R620"/>
    <mergeCell ref="S620:V620"/>
    <mergeCell ref="W620:Z620"/>
    <mergeCell ref="AA618:AD618"/>
    <mergeCell ref="D619:H619"/>
    <mergeCell ref="I619:J619"/>
    <mergeCell ref="K619:N619"/>
    <mergeCell ref="O619:R619"/>
    <mergeCell ref="S619:V619"/>
    <mergeCell ref="W619:Z619"/>
    <mergeCell ref="AA619:AD619"/>
    <mergeCell ref="D618:H618"/>
    <mergeCell ref="I618:J618"/>
    <mergeCell ref="K618:N618"/>
    <mergeCell ref="O618:R618"/>
    <mergeCell ref="S618:V618"/>
    <mergeCell ref="W618:Z618"/>
    <mergeCell ref="AA616:AD616"/>
    <mergeCell ref="D617:H617"/>
    <mergeCell ref="I617:J617"/>
    <mergeCell ref="K617:N617"/>
    <mergeCell ref="O617:R617"/>
    <mergeCell ref="S617:V617"/>
    <mergeCell ref="W617:Z617"/>
    <mergeCell ref="AA617:AD617"/>
    <mergeCell ref="D616:H616"/>
    <mergeCell ref="I616:J616"/>
    <mergeCell ref="K616:N616"/>
    <mergeCell ref="O616:R616"/>
    <mergeCell ref="S616:V616"/>
    <mergeCell ref="W616:Z616"/>
    <mergeCell ref="AA614:AD614"/>
    <mergeCell ref="D615:H615"/>
    <mergeCell ref="I615:J615"/>
    <mergeCell ref="K615:N615"/>
    <mergeCell ref="O615:R615"/>
    <mergeCell ref="S615:V615"/>
    <mergeCell ref="W615:Z615"/>
    <mergeCell ref="AA615:AD615"/>
    <mergeCell ref="D614:H614"/>
    <mergeCell ref="I614:J614"/>
    <mergeCell ref="K614:N614"/>
    <mergeCell ref="O614:R614"/>
    <mergeCell ref="S614:V614"/>
    <mergeCell ref="W614:Z614"/>
    <mergeCell ref="AA612:AD612"/>
    <mergeCell ref="D613:H613"/>
    <mergeCell ref="I613:J613"/>
    <mergeCell ref="K613:N613"/>
    <mergeCell ref="O613:R613"/>
    <mergeCell ref="S613:V613"/>
    <mergeCell ref="W613:Z613"/>
    <mergeCell ref="AA613:AD613"/>
    <mergeCell ref="D612:H612"/>
    <mergeCell ref="I612:J612"/>
    <mergeCell ref="K612:N612"/>
    <mergeCell ref="O612:R612"/>
    <mergeCell ref="S612:V612"/>
    <mergeCell ref="W612:Z612"/>
    <mergeCell ref="AA610:AD610"/>
    <mergeCell ref="D611:H611"/>
    <mergeCell ref="I611:J611"/>
    <mergeCell ref="K611:N611"/>
    <mergeCell ref="O611:R611"/>
    <mergeCell ref="S611:V611"/>
    <mergeCell ref="W611:Z611"/>
    <mergeCell ref="AA611:AD611"/>
    <mergeCell ref="D610:H610"/>
    <mergeCell ref="I610:J610"/>
    <mergeCell ref="K610:N610"/>
    <mergeCell ref="O610:R610"/>
    <mergeCell ref="S610:V610"/>
    <mergeCell ref="W610:Z610"/>
    <mergeCell ref="AA608:AD608"/>
    <mergeCell ref="D609:H609"/>
    <mergeCell ref="I609:J609"/>
    <mergeCell ref="K609:N609"/>
    <mergeCell ref="O609:R609"/>
    <mergeCell ref="S609:V609"/>
    <mergeCell ref="W609:Z609"/>
    <mergeCell ref="AA609:AD609"/>
    <mergeCell ref="D608:H608"/>
    <mergeCell ref="I608:J608"/>
    <mergeCell ref="K608:N608"/>
    <mergeCell ref="O608:R608"/>
    <mergeCell ref="S608:V608"/>
    <mergeCell ref="W608:Z608"/>
    <mergeCell ref="AA606:AD606"/>
    <mergeCell ref="D607:H607"/>
    <mergeCell ref="I607:J607"/>
    <mergeCell ref="K607:N607"/>
    <mergeCell ref="O607:R607"/>
    <mergeCell ref="S607:V607"/>
    <mergeCell ref="W607:Z607"/>
    <mergeCell ref="AA607:AD607"/>
    <mergeCell ref="D606:H606"/>
    <mergeCell ref="I606:J606"/>
    <mergeCell ref="K606:N606"/>
    <mergeCell ref="O606:R606"/>
    <mergeCell ref="S606:V606"/>
    <mergeCell ref="W606:Z606"/>
    <mergeCell ref="AA604:AD604"/>
    <mergeCell ref="D605:H605"/>
    <mergeCell ref="I605:J605"/>
    <mergeCell ref="K605:N605"/>
    <mergeCell ref="O605:R605"/>
    <mergeCell ref="S605:V605"/>
    <mergeCell ref="W605:Z605"/>
    <mergeCell ref="AA605:AD605"/>
    <mergeCell ref="D604:H604"/>
    <mergeCell ref="I604:J604"/>
    <mergeCell ref="K604:N604"/>
    <mergeCell ref="O604:R604"/>
    <mergeCell ref="S604:V604"/>
    <mergeCell ref="W604:Z604"/>
    <mergeCell ref="AA602:AD602"/>
    <mergeCell ref="D603:H603"/>
    <mergeCell ref="I603:J603"/>
    <mergeCell ref="K603:N603"/>
    <mergeCell ref="O603:R603"/>
    <mergeCell ref="S603:V603"/>
    <mergeCell ref="W603:Z603"/>
    <mergeCell ref="AA603:AD603"/>
    <mergeCell ref="D602:H602"/>
    <mergeCell ref="I602:J602"/>
    <mergeCell ref="K602:N602"/>
    <mergeCell ref="O602:R602"/>
    <mergeCell ref="S602:V602"/>
    <mergeCell ref="W602:Z602"/>
    <mergeCell ref="AA600:AD600"/>
    <mergeCell ref="D601:H601"/>
    <mergeCell ref="I601:J601"/>
    <mergeCell ref="K601:N601"/>
    <mergeCell ref="O601:R601"/>
    <mergeCell ref="S601:V601"/>
    <mergeCell ref="W601:Z601"/>
    <mergeCell ref="AA601:AD601"/>
    <mergeCell ref="D600:H600"/>
    <mergeCell ref="I600:J600"/>
    <mergeCell ref="K600:N600"/>
    <mergeCell ref="O600:R600"/>
    <mergeCell ref="S600:V600"/>
    <mergeCell ref="W600:Z600"/>
    <mergeCell ref="AA598:AD598"/>
    <mergeCell ref="D599:H599"/>
    <mergeCell ref="I599:J599"/>
    <mergeCell ref="K599:N599"/>
    <mergeCell ref="O599:R599"/>
    <mergeCell ref="S599:V599"/>
    <mergeCell ref="W599:Z599"/>
    <mergeCell ref="AA599:AD599"/>
    <mergeCell ref="D598:H598"/>
    <mergeCell ref="I598:J598"/>
    <mergeCell ref="K598:N598"/>
    <mergeCell ref="O598:R598"/>
    <mergeCell ref="S598:V598"/>
    <mergeCell ref="W598:Z598"/>
    <mergeCell ref="AA596:AD596"/>
    <mergeCell ref="D597:H597"/>
    <mergeCell ref="I597:J597"/>
    <mergeCell ref="K597:N597"/>
    <mergeCell ref="O597:R597"/>
    <mergeCell ref="S597:V597"/>
    <mergeCell ref="W597:Z597"/>
    <mergeCell ref="AA597:AD597"/>
    <mergeCell ref="D596:H596"/>
    <mergeCell ref="I596:J596"/>
    <mergeCell ref="K596:N596"/>
    <mergeCell ref="O596:R596"/>
    <mergeCell ref="S596:V596"/>
    <mergeCell ref="W596:Z596"/>
    <mergeCell ref="AA594:AD594"/>
    <mergeCell ref="D595:H595"/>
    <mergeCell ref="I595:J595"/>
    <mergeCell ref="K595:N595"/>
    <mergeCell ref="O595:R595"/>
    <mergeCell ref="S595:V595"/>
    <mergeCell ref="W595:Z595"/>
    <mergeCell ref="AA595:AD595"/>
    <mergeCell ref="D594:H594"/>
    <mergeCell ref="I594:J594"/>
    <mergeCell ref="K594:N594"/>
    <mergeCell ref="O594:R594"/>
    <mergeCell ref="S594:V594"/>
    <mergeCell ref="W594:Z594"/>
    <mergeCell ref="AA592:AD592"/>
    <mergeCell ref="D593:H593"/>
    <mergeCell ref="I593:J593"/>
    <mergeCell ref="K593:N593"/>
    <mergeCell ref="O593:R593"/>
    <mergeCell ref="S593:V593"/>
    <mergeCell ref="W593:Z593"/>
    <mergeCell ref="AA593:AD593"/>
    <mergeCell ref="D592:H592"/>
    <mergeCell ref="I592:J592"/>
    <mergeCell ref="K592:N592"/>
    <mergeCell ref="O592:R592"/>
    <mergeCell ref="S592:V592"/>
    <mergeCell ref="W592:Z592"/>
    <mergeCell ref="C590:H591"/>
    <mergeCell ref="I590:J591"/>
    <mergeCell ref="K590:AD590"/>
    <mergeCell ref="K591:N591"/>
    <mergeCell ref="O591:R591"/>
    <mergeCell ref="S591:V591"/>
    <mergeCell ref="W591:Z591"/>
    <mergeCell ref="AA591:AD591"/>
    <mergeCell ref="C217:AD217"/>
    <mergeCell ref="C218:AD218"/>
    <mergeCell ref="B568:AD568"/>
    <mergeCell ref="C569:AD569"/>
    <mergeCell ref="C229:AD229"/>
    <mergeCell ref="C230:AD230"/>
    <mergeCell ref="C227:AD227"/>
    <mergeCell ref="D236:N236"/>
    <mergeCell ref="O236:R236"/>
    <mergeCell ref="S236:V236"/>
    <mergeCell ref="AA236:AD236"/>
    <mergeCell ref="AA237:AD237"/>
    <mergeCell ref="AA238:AD238"/>
    <mergeCell ref="S239:V239"/>
    <mergeCell ref="AA239:AD239"/>
    <mergeCell ref="D240:N240"/>
    <mergeCell ref="O240:R240"/>
    <mergeCell ref="S240:V240"/>
    <mergeCell ref="D549:O549"/>
    <mergeCell ref="D550:O550"/>
    <mergeCell ref="D551:O551"/>
    <mergeCell ref="R551:AD551"/>
    <mergeCell ref="R552:AD552"/>
    <mergeCell ref="D546:O546"/>
    <mergeCell ref="D544:O544"/>
    <mergeCell ref="S214:X214"/>
    <mergeCell ref="Y214:AD214"/>
    <mergeCell ref="S215:X215"/>
    <mergeCell ref="Y215:AD215"/>
    <mergeCell ref="S212:X212"/>
    <mergeCell ref="Y212:AD212"/>
    <mergeCell ref="S213:X213"/>
    <mergeCell ref="Y213:AD213"/>
    <mergeCell ref="S210:X210"/>
    <mergeCell ref="Y210:AD210"/>
    <mergeCell ref="S211:X211"/>
    <mergeCell ref="Y211:AD211"/>
    <mergeCell ref="D210:L210"/>
    <mergeCell ref="M210:R210"/>
    <mergeCell ref="D211:L211"/>
    <mergeCell ref="M211:R211"/>
    <mergeCell ref="D212:L212"/>
    <mergeCell ref="M212:R212"/>
    <mergeCell ref="D213:L213"/>
    <mergeCell ref="M213:R213"/>
    <mergeCell ref="D214:L214"/>
    <mergeCell ref="M214:R214"/>
    <mergeCell ref="D215:L215"/>
    <mergeCell ref="M215:R215"/>
    <mergeCell ref="R544:AD544"/>
    <mergeCell ref="D505:N505"/>
    <mergeCell ref="D506:N506"/>
    <mergeCell ref="D507:N507"/>
    <mergeCell ref="D508:N508"/>
    <mergeCell ref="D509:N509"/>
    <mergeCell ref="D510:N510"/>
    <mergeCell ref="S208:X208"/>
    <mergeCell ref="Y208:AD208"/>
    <mergeCell ref="S209:X209"/>
    <mergeCell ref="Y209:AD209"/>
    <mergeCell ref="S206:X206"/>
    <mergeCell ref="Y206:AD206"/>
    <mergeCell ref="S207:X207"/>
    <mergeCell ref="Y207:AD207"/>
    <mergeCell ref="S204:X204"/>
    <mergeCell ref="Y204:AD204"/>
    <mergeCell ref="S205:X205"/>
    <mergeCell ref="Y205:AD205"/>
    <mergeCell ref="D204:L204"/>
    <mergeCell ref="M204:R204"/>
    <mergeCell ref="D205:L205"/>
    <mergeCell ref="M205:R205"/>
    <mergeCell ref="D206:L206"/>
    <mergeCell ref="M206:R206"/>
    <mergeCell ref="D207:L207"/>
    <mergeCell ref="M207:R207"/>
    <mergeCell ref="D208:L208"/>
    <mergeCell ref="M208:R208"/>
    <mergeCell ref="D209:L209"/>
    <mergeCell ref="M209:R209"/>
    <mergeCell ref="S202:X202"/>
    <mergeCell ref="Y202:AD202"/>
    <mergeCell ref="S203:X203"/>
    <mergeCell ref="Y203:AD203"/>
    <mergeCell ref="S200:X200"/>
    <mergeCell ref="Y200:AD200"/>
    <mergeCell ref="S201:X201"/>
    <mergeCell ref="Y201:AD201"/>
    <mergeCell ref="S198:X198"/>
    <mergeCell ref="Y198:AD198"/>
    <mergeCell ref="S199:X199"/>
    <mergeCell ref="Y199:AD199"/>
    <mergeCell ref="D198:L198"/>
    <mergeCell ref="M198:R198"/>
    <mergeCell ref="D199:L199"/>
    <mergeCell ref="M199:R199"/>
    <mergeCell ref="D200:L200"/>
    <mergeCell ref="M200:R200"/>
    <mergeCell ref="D201:L201"/>
    <mergeCell ref="M201:R201"/>
    <mergeCell ref="D202:L202"/>
    <mergeCell ref="M202:R202"/>
    <mergeCell ref="D203:L203"/>
    <mergeCell ref="M203:R203"/>
    <mergeCell ref="S196:X196"/>
    <mergeCell ref="Y196:AD196"/>
    <mergeCell ref="S197:X197"/>
    <mergeCell ref="Y197:AD197"/>
    <mergeCell ref="S194:X194"/>
    <mergeCell ref="Y194:AD194"/>
    <mergeCell ref="S195:X195"/>
    <mergeCell ref="Y195:AD195"/>
    <mergeCell ref="S192:X192"/>
    <mergeCell ref="Y192:AD192"/>
    <mergeCell ref="S193:X193"/>
    <mergeCell ref="Y193:AD193"/>
    <mergeCell ref="D192:L192"/>
    <mergeCell ref="M192:R192"/>
    <mergeCell ref="D193:L193"/>
    <mergeCell ref="M193:R193"/>
    <mergeCell ref="D194:L194"/>
    <mergeCell ref="M194:R194"/>
    <mergeCell ref="D195:L195"/>
    <mergeCell ref="M195:R195"/>
    <mergeCell ref="D196:L196"/>
    <mergeCell ref="M196:R196"/>
    <mergeCell ref="D197:L197"/>
    <mergeCell ref="M197:R197"/>
    <mergeCell ref="S190:X190"/>
    <mergeCell ref="Y190:AD190"/>
    <mergeCell ref="S191:X191"/>
    <mergeCell ref="Y191:AD191"/>
    <mergeCell ref="S188:X188"/>
    <mergeCell ref="Y188:AD188"/>
    <mergeCell ref="S189:X189"/>
    <mergeCell ref="Y189:AD189"/>
    <mergeCell ref="S186:X186"/>
    <mergeCell ref="Y186:AD186"/>
    <mergeCell ref="S187:X187"/>
    <mergeCell ref="Y187:AD187"/>
    <mergeCell ref="D186:L186"/>
    <mergeCell ref="M186:R186"/>
    <mergeCell ref="D187:L187"/>
    <mergeCell ref="M187:R187"/>
    <mergeCell ref="D188:L188"/>
    <mergeCell ref="M188:R188"/>
    <mergeCell ref="D189:L189"/>
    <mergeCell ref="M189:R189"/>
    <mergeCell ref="D190:L190"/>
    <mergeCell ref="M190:R190"/>
    <mergeCell ref="D191:L191"/>
    <mergeCell ref="M191:R191"/>
    <mergeCell ref="S184:X184"/>
    <mergeCell ref="Y184:AD184"/>
    <mergeCell ref="S185:X185"/>
    <mergeCell ref="Y185:AD185"/>
    <mergeCell ref="S182:X182"/>
    <mergeCell ref="Y182:AD182"/>
    <mergeCell ref="S183:X183"/>
    <mergeCell ref="Y183:AD183"/>
    <mergeCell ref="S180:X180"/>
    <mergeCell ref="Y180:AD180"/>
    <mergeCell ref="S181:X181"/>
    <mergeCell ref="Y181:AD181"/>
    <mergeCell ref="D180:L180"/>
    <mergeCell ref="M180:R180"/>
    <mergeCell ref="D181:L181"/>
    <mergeCell ref="M181:R181"/>
    <mergeCell ref="D182:L182"/>
    <mergeCell ref="M182:R182"/>
    <mergeCell ref="D183:L183"/>
    <mergeCell ref="M183:R183"/>
    <mergeCell ref="D184:L184"/>
    <mergeCell ref="M184:R184"/>
    <mergeCell ref="D185:L185"/>
    <mergeCell ref="M185:R185"/>
    <mergeCell ref="S178:X178"/>
    <mergeCell ref="Y178:AD178"/>
    <mergeCell ref="S179:X179"/>
    <mergeCell ref="Y179:AD179"/>
    <mergeCell ref="S176:X176"/>
    <mergeCell ref="Y176:AD176"/>
    <mergeCell ref="S177:X177"/>
    <mergeCell ref="Y177:AD177"/>
    <mergeCell ref="S174:X174"/>
    <mergeCell ref="Y174:AD174"/>
    <mergeCell ref="S175:X175"/>
    <mergeCell ref="Y175:AD175"/>
    <mergeCell ref="D174:L174"/>
    <mergeCell ref="M174:R174"/>
    <mergeCell ref="D175:L175"/>
    <mergeCell ref="M175:R175"/>
    <mergeCell ref="D176:L176"/>
    <mergeCell ref="M176:R176"/>
    <mergeCell ref="D177:L177"/>
    <mergeCell ref="M177:R177"/>
    <mergeCell ref="D178:L178"/>
    <mergeCell ref="M178:R178"/>
    <mergeCell ref="D179:L179"/>
    <mergeCell ref="M179:R179"/>
    <mergeCell ref="S172:X172"/>
    <mergeCell ref="Y172:AD172"/>
    <mergeCell ref="S173:X173"/>
    <mergeCell ref="Y173:AD173"/>
    <mergeCell ref="S170:X170"/>
    <mergeCell ref="Y170:AD170"/>
    <mergeCell ref="S171:X171"/>
    <mergeCell ref="Y171:AD171"/>
    <mergeCell ref="S168:X168"/>
    <mergeCell ref="Y168:AD168"/>
    <mergeCell ref="S169:X169"/>
    <mergeCell ref="Y169:AD169"/>
    <mergeCell ref="D168:L168"/>
    <mergeCell ref="M168:R168"/>
    <mergeCell ref="D169:L169"/>
    <mergeCell ref="M169:R169"/>
    <mergeCell ref="D170:L170"/>
    <mergeCell ref="M170:R170"/>
    <mergeCell ref="D171:L171"/>
    <mergeCell ref="M171:R171"/>
    <mergeCell ref="D172:L172"/>
    <mergeCell ref="M172:R172"/>
    <mergeCell ref="D173:L173"/>
    <mergeCell ref="M173:R173"/>
    <mergeCell ref="S166:X166"/>
    <mergeCell ref="Y166:AD166"/>
    <mergeCell ref="S167:X167"/>
    <mergeCell ref="Y167:AD167"/>
    <mergeCell ref="S164:X164"/>
    <mergeCell ref="Y164:AD164"/>
    <mergeCell ref="S165:X165"/>
    <mergeCell ref="Y165:AD165"/>
    <mergeCell ref="S162:X162"/>
    <mergeCell ref="Y162:AD162"/>
    <mergeCell ref="S163:X163"/>
    <mergeCell ref="Y163:AD163"/>
    <mergeCell ref="D162:L162"/>
    <mergeCell ref="M162:R162"/>
    <mergeCell ref="D163:L163"/>
    <mergeCell ref="M163:R163"/>
    <mergeCell ref="D164:L164"/>
    <mergeCell ref="M164:R164"/>
    <mergeCell ref="D165:L165"/>
    <mergeCell ref="M165:R165"/>
    <mergeCell ref="D166:L166"/>
    <mergeCell ref="M166:R166"/>
    <mergeCell ref="D167:L167"/>
    <mergeCell ref="M167:R167"/>
    <mergeCell ref="S160:X160"/>
    <mergeCell ref="Y160:AD160"/>
    <mergeCell ref="S161:X161"/>
    <mergeCell ref="Y161:AD161"/>
    <mergeCell ref="S158:X158"/>
    <mergeCell ref="Y158:AD158"/>
    <mergeCell ref="S159:X159"/>
    <mergeCell ref="Y159:AD159"/>
    <mergeCell ref="S156:X156"/>
    <mergeCell ref="Y156:AD156"/>
    <mergeCell ref="S157:X157"/>
    <mergeCell ref="Y157:AD157"/>
    <mergeCell ref="D156:L156"/>
    <mergeCell ref="M156:R156"/>
    <mergeCell ref="D157:L157"/>
    <mergeCell ref="M157:R157"/>
    <mergeCell ref="D158:L158"/>
    <mergeCell ref="M158:R158"/>
    <mergeCell ref="D159:L159"/>
    <mergeCell ref="M159:R159"/>
    <mergeCell ref="D160:L160"/>
    <mergeCell ref="M160:R160"/>
    <mergeCell ref="D161:L161"/>
    <mergeCell ref="M161:R161"/>
    <mergeCell ref="S154:X154"/>
    <mergeCell ref="Y154:AD154"/>
    <mergeCell ref="S155:X155"/>
    <mergeCell ref="Y155:AD155"/>
    <mergeCell ref="S152:X152"/>
    <mergeCell ref="Y152:AD152"/>
    <mergeCell ref="S153:X153"/>
    <mergeCell ref="Y153:AD153"/>
    <mergeCell ref="S150:X150"/>
    <mergeCell ref="Y150:AD150"/>
    <mergeCell ref="S151:X151"/>
    <mergeCell ref="Y151:AD151"/>
    <mergeCell ref="D150:L150"/>
    <mergeCell ref="M150:R150"/>
    <mergeCell ref="D151:L151"/>
    <mergeCell ref="M151:R151"/>
    <mergeCell ref="D152:L152"/>
    <mergeCell ref="M152:R152"/>
    <mergeCell ref="D153:L153"/>
    <mergeCell ref="M153:R153"/>
    <mergeCell ref="D154:L154"/>
    <mergeCell ref="M154:R154"/>
    <mergeCell ref="D155:L155"/>
    <mergeCell ref="M155:R155"/>
    <mergeCell ref="S148:X148"/>
    <mergeCell ref="Y148:AD148"/>
    <mergeCell ref="S149:X149"/>
    <mergeCell ref="Y149:AD149"/>
    <mergeCell ref="S146:X146"/>
    <mergeCell ref="Y146:AD146"/>
    <mergeCell ref="S147:X147"/>
    <mergeCell ref="Y147:AD147"/>
    <mergeCell ref="S144:X144"/>
    <mergeCell ref="Y144:AD144"/>
    <mergeCell ref="S145:X145"/>
    <mergeCell ref="Y145:AD145"/>
    <mergeCell ref="D144:L144"/>
    <mergeCell ref="M144:R144"/>
    <mergeCell ref="D145:L145"/>
    <mergeCell ref="M145:R145"/>
    <mergeCell ref="D146:L146"/>
    <mergeCell ref="M146:R146"/>
    <mergeCell ref="D147:L147"/>
    <mergeCell ref="M147:R147"/>
    <mergeCell ref="D148:L148"/>
    <mergeCell ref="M148:R148"/>
    <mergeCell ref="D149:L149"/>
    <mergeCell ref="M149:R149"/>
    <mergeCell ref="S142:X142"/>
    <mergeCell ref="Y142:AD142"/>
    <mergeCell ref="S143:X143"/>
    <mergeCell ref="Y143:AD143"/>
    <mergeCell ref="S140:X140"/>
    <mergeCell ref="Y140:AD140"/>
    <mergeCell ref="S141:X141"/>
    <mergeCell ref="Y141:AD141"/>
    <mergeCell ref="S138:X138"/>
    <mergeCell ref="Y138:AD138"/>
    <mergeCell ref="S139:X139"/>
    <mergeCell ref="Y139:AD139"/>
    <mergeCell ref="D138:L138"/>
    <mergeCell ref="M138:R138"/>
    <mergeCell ref="D139:L139"/>
    <mergeCell ref="M139:R139"/>
    <mergeCell ref="D140:L140"/>
    <mergeCell ref="M140:R140"/>
    <mergeCell ref="D141:L141"/>
    <mergeCell ref="M141:R141"/>
    <mergeCell ref="D142:L142"/>
    <mergeCell ref="M142:R142"/>
    <mergeCell ref="D143:L143"/>
    <mergeCell ref="M143:R143"/>
    <mergeCell ref="S136:X136"/>
    <mergeCell ref="Y136:AD136"/>
    <mergeCell ref="S137:X137"/>
    <mergeCell ref="Y137:AD137"/>
    <mergeCell ref="S134:X134"/>
    <mergeCell ref="Y134:AD134"/>
    <mergeCell ref="S135:X135"/>
    <mergeCell ref="Y135:AD135"/>
    <mergeCell ref="S132:X132"/>
    <mergeCell ref="Y132:AD132"/>
    <mergeCell ref="S133:X133"/>
    <mergeCell ref="Y133:AD133"/>
    <mergeCell ref="D132:L132"/>
    <mergeCell ref="M132:R132"/>
    <mergeCell ref="D133:L133"/>
    <mergeCell ref="M133:R133"/>
    <mergeCell ref="D134:L134"/>
    <mergeCell ref="M134:R134"/>
    <mergeCell ref="D135:L135"/>
    <mergeCell ref="M135:R135"/>
    <mergeCell ref="D136:L136"/>
    <mergeCell ref="M136:R136"/>
    <mergeCell ref="D137:L137"/>
    <mergeCell ref="M137:R137"/>
    <mergeCell ref="S130:X130"/>
    <mergeCell ref="Y130:AD130"/>
    <mergeCell ref="S131:X131"/>
    <mergeCell ref="Y131:AD131"/>
    <mergeCell ref="S128:X128"/>
    <mergeCell ref="Y128:AD128"/>
    <mergeCell ref="S129:X129"/>
    <mergeCell ref="Y129:AD129"/>
    <mergeCell ref="S126:X126"/>
    <mergeCell ref="Y126:AD126"/>
    <mergeCell ref="S127:X127"/>
    <mergeCell ref="Y127:AD127"/>
    <mergeCell ref="D126:L126"/>
    <mergeCell ref="M126:R126"/>
    <mergeCell ref="D127:L127"/>
    <mergeCell ref="M127:R127"/>
    <mergeCell ref="D128:L128"/>
    <mergeCell ref="M128:R128"/>
    <mergeCell ref="D129:L129"/>
    <mergeCell ref="M129:R129"/>
    <mergeCell ref="D130:L130"/>
    <mergeCell ref="M130:R130"/>
    <mergeCell ref="D131:L131"/>
    <mergeCell ref="M131:R131"/>
    <mergeCell ref="S124:X124"/>
    <mergeCell ref="Y124:AD124"/>
    <mergeCell ref="S125:X125"/>
    <mergeCell ref="Y125:AD125"/>
    <mergeCell ref="S122:X122"/>
    <mergeCell ref="Y122:AD122"/>
    <mergeCell ref="S123:X123"/>
    <mergeCell ref="Y123:AD123"/>
    <mergeCell ref="S120:X120"/>
    <mergeCell ref="Y120:AD120"/>
    <mergeCell ref="S121:X121"/>
    <mergeCell ref="Y121:AD121"/>
    <mergeCell ref="D120:L120"/>
    <mergeCell ref="M120:R120"/>
    <mergeCell ref="D121:L121"/>
    <mergeCell ref="M121:R121"/>
    <mergeCell ref="D122:L122"/>
    <mergeCell ref="M122:R122"/>
    <mergeCell ref="D123:L123"/>
    <mergeCell ref="M123:R123"/>
    <mergeCell ref="D124:L124"/>
    <mergeCell ref="M124:R124"/>
    <mergeCell ref="D125:L125"/>
    <mergeCell ref="M125:R125"/>
    <mergeCell ref="S118:X118"/>
    <mergeCell ref="Y118:AD118"/>
    <mergeCell ref="S119:X119"/>
    <mergeCell ref="Y119:AD119"/>
    <mergeCell ref="S116:X116"/>
    <mergeCell ref="Y116:AD116"/>
    <mergeCell ref="S117:X117"/>
    <mergeCell ref="Y117:AD117"/>
    <mergeCell ref="S114:X114"/>
    <mergeCell ref="Y114:AD114"/>
    <mergeCell ref="S115:X115"/>
    <mergeCell ref="Y115:AD115"/>
    <mergeCell ref="D114:L114"/>
    <mergeCell ref="M114:R114"/>
    <mergeCell ref="D115:L115"/>
    <mergeCell ref="M115:R115"/>
    <mergeCell ref="D116:L116"/>
    <mergeCell ref="M116:R116"/>
    <mergeCell ref="D117:L117"/>
    <mergeCell ref="M117:R117"/>
    <mergeCell ref="D118:L118"/>
    <mergeCell ref="M118:R118"/>
    <mergeCell ref="D119:L119"/>
    <mergeCell ref="M119:R119"/>
    <mergeCell ref="S112:X112"/>
    <mergeCell ref="Y112:AD112"/>
    <mergeCell ref="S113:X113"/>
    <mergeCell ref="Y113:AD113"/>
    <mergeCell ref="S110:X110"/>
    <mergeCell ref="Y110:AD110"/>
    <mergeCell ref="S111:X111"/>
    <mergeCell ref="Y111:AD111"/>
    <mergeCell ref="S108:X108"/>
    <mergeCell ref="Y108:AD108"/>
    <mergeCell ref="S109:X109"/>
    <mergeCell ref="Y109:AD109"/>
    <mergeCell ref="D108:L108"/>
    <mergeCell ref="M108:R108"/>
    <mergeCell ref="D109:L109"/>
    <mergeCell ref="M109:R109"/>
    <mergeCell ref="D110:L110"/>
    <mergeCell ref="M110:R110"/>
    <mergeCell ref="D111:L111"/>
    <mergeCell ref="M111:R111"/>
    <mergeCell ref="D112:L112"/>
    <mergeCell ref="M112:R112"/>
    <mergeCell ref="D113:L113"/>
    <mergeCell ref="M113:R113"/>
    <mergeCell ref="S106:X106"/>
    <mergeCell ref="Y106:AD106"/>
    <mergeCell ref="S107:X107"/>
    <mergeCell ref="Y107:AD107"/>
    <mergeCell ref="S104:X104"/>
    <mergeCell ref="Y104:AD104"/>
    <mergeCell ref="S105:X105"/>
    <mergeCell ref="Y105:AD105"/>
    <mergeCell ref="S102:X102"/>
    <mergeCell ref="Y102:AD102"/>
    <mergeCell ref="S103:X103"/>
    <mergeCell ref="Y103:AD103"/>
    <mergeCell ref="D102:L102"/>
    <mergeCell ref="M102:R102"/>
    <mergeCell ref="D103:L103"/>
    <mergeCell ref="M103:R103"/>
    <mergeCell ref="D104:L104"/>
    <mergeCell ref="M104:R104"/>
    <mergeCell ref="D105:L105"/>
    <mergeCell ref="M105:R105"/>
    <mergeCell ref="D106:L106"/>
    <mergeCell ref="M106:R106"/>
    <mergeCell ref="D107:L107"/>
    <mergeCell ref="M107:R107"/>
    <mergeCell ref="S100:X100"/>
    <mergeCell ref="Y100:AD100"/>
    <mergeCell ref="S101:X101"/>
    <mergeCell ref="Y101:AD101"/>
    <mergeCell ref="S98:X98"/>
    <mergeCell ref="Y98:AD98"/>
    <mergeCell ref="S99:X99"/>
    <mergeCell ref="Y99:AD99"/>
    <mergeCell ref="S96:X96"/>
    <mergeCell ref="Y96:AD96"/>
    <mergeCell ref="S97:X97"/>
    <mergeCell ref="Y97:AD97"/>
    <mergeCell ref="D96:L96"/>
    <mergeCell ref="M96:R96"/>
    <mergeCell ref="D97:L97"/>
    <mergeCell ref="M97:R97"/>
    <mergeCell ref="D98:L98"/>
    <mergeCell ref="M98:R98"/>
    <mergeCell ref="D99:L99"/>
    <mergeCell ref="M99:R99"/>
    <mergeCell ref="D100:L100"/>
    <mergeCell ref="M100:R100"/>
    <mergeCell ref="D101:L101"/>
    <mergeCell ref="M101:R101"/>
    <mergeCell ref="S94:X94"/>
    <mergeCell ref="Y94:AD94"/>
    <mergeCell ref="S95:X95"/>
    <mergeCell ref="Y95:AD95"/>
    <mergeCell ref="S92:X92"/>
    <mergeCell ref="Y92:AD92"/>
    <mergeCell ref="S93:X93"/>
    <mergeCell ref="Y93:AD93"/>
    <mergeCell ref="S90:X90"/>
    <mergeCell ref="Y90:AD90"/>
    <mergeCell ref="S91:X91"/>
    <mergeCell ref="Y91:AD91"/>
    <mergeCell ref="D90:L90"/>
    <mergeCell ref="M90:R90"/>
    <mergeCell ref="D91:L91"/>
    <mergeCell ref="M91:R91"/>
    <mergeCell ref="D92:L92"/>
    <mergeCell ref="M92:R92"/>
    <mergeCell ref="D93:L93"/>
    <mergeCell ref="M93:R93"/>
    <mergeCell ref="D94:L94"/>
    <mergeCell ref="M94:R94"/>
    <mergeCell ref="D95:L95"/>
    <mergeCell ref="M95:R95"/>
    <mergeCell ref="S88:X88"/>
    <mergeCell ref="Y88:AD88"/>
    <mergeCell ref="S89:X89"/>
    <mergeCell ref="Y89:AD89"/>
    <mergeCell ref="S86:X86"/>
    <mergeCell ref="Y86:AD86"/>
    <mergeCell ref="S87:X87"/>
    <mergeCell ref="Y87:AD87"/>
    <mergeCell ref="S84:X84"/>
    <mergeCell ref="Y84:AD84"/>
    <mergeCell ref="S85:X85"/>
    <mergeCell ref="Y85:AD85"/>
    <mergeCell ref="D84:L84"/>
    <mergeCell ref="M84:R84"/>
    <mergeCell ref="D85:L85"/>
    <mergeCell ref="M85:R85"/>
    <mergeCell ref="D86:L86"/>
    <mergeCell ref="M86:R86"/>
    <mergeCell ref="D87:L87"/>
    <mergeCell ref="M87:R87"/>
    <mergeCell ref="D88:L88"/>
    <mergeCell ref="M88:R88"/>
    <mergeCell ref="D89:L89"/>
    <mergeCell ref="M89:R89"/>
    <mergeCell ref="M76:R76"/>
    <mergeCell ref="D77:L77"/>
    <mergeCell ref="M77:R77"/>
    <mergeCell ref="S82:X82"/>
    <mergeCell ref="Y82:AD82"/>
    <mergeCell ref="S83:X83"/>
    <mergeCell ref="Y83:AD83"/>
    <mergeCell ref="S80:X80"/>
    <mergeCell ref="Y80:AD80"/>
    <mergeCell ref="S81:X81"/>
    <mergeCell ref="Y81:AD81"/>
    <mergeCell ref="S78:X78"/>
    <mergeCell ref="Y78:AD78"/>
    <mergeCell ref="S79:X79"/>
    <mergeCell ref="Y79:AD79"/>
    <mergeCell ref="D78:L78"/>
    <mergeCell ref="M78:R78"/>
    <mergeCell ref="D79:L79"/>
    <mergeCell ref="M79:R79"/>
    <mergeCell ref="D80:L80"/>
    <mergeCell ref="M80:R80"/>
    <mergeCell ref="D81:L81"/>
    <mergeCell ref="M81:R81"/>
    <mergeCell ref="D82:L82"/>
    <mergeCell ref="M82:R82"/>
    <mergeCell ref="D83:L83"/>
    <mergeCell ref="M83:R83"/>
    <mergeCell ref="Y68:AD68"/>
    <mergeCell ref="S69:X69"/>
    <mergeCell ref="Y69:AD69"/>
    <mergeCell ref="S66:X66"/>
    <mergeCell ref="Y66:AD66"/>
    <mergeCell ref="S67:X67"/>
    <mergeCell ref="Y67:AD67"/>
    <mergeCell ref="S76:X76"/>
    <mergeCell ref="Y76:AD76"/>
    <mergeCell ref="S77:X77"/>
    <mergeCell ref="Y77:AD77"/>
    <mergeCell ref="S74:X74"/>
    <mergeCell ref="Y74:AD74"/>
    <mergeCell ref="S75:X75"/>
    <mergeCell ref="Y75:AD75"/>
    <mergeCell ref="S72:X72"/>
    <mergeCell ref="Y72:AD72"/>
    <mergeCell ref="S73:X73"/>
    <mergeCell ref="Y73:AD73"/>
    <mergeCell ref="S65:X65"/>
    <mergeCell ref="Y65:AD65"/>
    <mergeCell ref="C560:AD560"/>
    <mergeCell ref="C561:AD561"/>
    <mergeCell ref="B54:AD54"/>
    <mergeCell ref="C55:AD55"/>
    <mergeCell ref="C57:AD57"/>
    <mergeCell ref="C553:O553"/>
    <mergeCell ref="R553:AD553"/>
    <mergeCell ref="D554:O554"/>
    <mergeCell ref="R554:AD554"/>
    <mergeCell ref="D555:O555"/>
    <mergeCell ref="D557:O557"/>
    <mergeCell ref="M69:R69"/>
    <mergeCell ref="D70:L70"/>
    <mergeCell ref="M70:R70"/>
    <mergeCell ref="D71:L71"/>
    <mergeCell ref="M71:R71"/>
    <mergeCell ref="D72:L72"/>
    <mergeCell ref="M72:R72"/>
    <mergeCell ref="D73:L73"/>
    <mergeCell ref="M73:R73"/>
    <mergeCell ref="D74:L74"/>
    <mergeCell ref="M74:R74"/>
    <mergeCell ref="D75:L75"/>
    <mergeCell ref="M75:R75"/>
    <mergeCell ref="D76:L76"/>
    <mergeCell ref="S70:X70"/>
    <mergeCell ref="Y70:AD70"/>
    <mergeCell ref="S71:X71"/>
    <mergeCell ref="Y71:AD71"/>
    <mergeCell ref="S68:X68"/>
    <mergeCell ref="D545:O545"/>
    <mergeCell ref="R545:AD545"/>
    <mergeCell ref="R549:AD549"/>
    <mergeCell ref="R550:AD550"/>
    <mergeCell ref="D522:N522"/>
    <mergeCell ref="D523:N523"/>
    <mergeCell ref="D524:N524"/>
    <mergeCell ref="D525:N525"/>
    <mergeCell ref="D526:N526"/>
    <mergeCell ref="D527:N527"/>
    <mergeCell ref="D528:N528"/>
    <mergeCell ref="D529:N529"/>
    <mergeCell ref="D530:N530"/>
    <mergeCell ref="D531:N531"/>
    <mergeCell ref="D532:N532"/>
    <mergeCell ref="D533:N533"/>
    <mergeCell ref="C540:E540"/>
    <mergeCell ref="F540:AD540"/>
    <mergeCell ref="C542:O542"/>
    <mergeCell ref="Q542:AD542"/>
    <mergeCell ref="D534:N534"/>
    <mergeCell ref="D535:N535"/>
    <mergeCell ref="D536:N536"/>
    <mergeCell ref="D537:N537"/>
    <mergeCell ref="D538:N538"/>
    <mergeCell ref="R546:AD546"/>
    <mergeCell ref="D547:O547"/>
    <mergeCell ref="R547:AD547"/>
    <mergeCell ref="D548:O548"/>
    <mergeCell ref="R548:AD548"/>
    <mergeCell ref="D543:O543"/>
    <mergeCell ref="R543:AD543"/>
    <mergeCell ref="D511:N511"/>
    <mergeCell ref="D512:N512"/>
    <mergeCell ref="D513:N513"/>
    <mergeCell ref="D514:N514"/>
    <mergeCell ref="D515:N515"/>
    <mergeCell ref="D516:N516"/>
    <mergeCell ref="D517:N517"/>
    <mergeCell ref="D518:N518"/>
    <mergeCell ref="D519:N519"/>
    <mergeCell ref="D520:N520"/>
    <mergeCell ref="D521:N521"/>
    <mergeCell ref="D488:N488"/>
    <mergeCell ref="D489:N489"/>
    <mergeCell ref="D490:N490"/>
    <mergeCell ref="D491:N491"/>
    <mergeCell ref="D492:N492"/>
    <mergeCell ref="D493:N493"/>
    <mergeCell ref="D494:N494"/>
    <mergeCell ref="D495:N495"/>
    <mergeCell ref="D496:N496"/>
    <mergeCell ref="D497:N497"/>
    <mergeCell ref="D498:N498"/>
    <mergeCell ref="D499:N499"/>
    <mergeCell ref="D500:N500"/>
    <mergeCell ref="D501:N501"/>
    <mergeCell ref="D502:N502"/>
    <mergeCell ref="D503:N503"/>
    <mergeCell ref="D504:N504"/>
    <mergeCell ref="D471:N471"/>
    <mergeCell ref="D472:N472"/>
    <mergeCell ref="D473:N473"/>
    <mergeCell ref="D474:N474"/>
    <mergeCell ref="D475:N475"/>
    <mergeCell ref="D476:N476"/>
    <mergeCell ref="D477:N477"/>
    <mergeCell ref="D478:N478"/>
    <mergeCell ref="D479:N479"/>
    <mergeCell ref="D480:N480"/>
    <mergeCell ref="D481:N481"/>
    <mergeCell ref="D482:N482"/>
    <mergeCell ref="D483:N483"/>
    <mergeCell ref="D484:N484"/>
    <mergeCell ref="D485:N485"/>
    <mergeCell ref="D486:N486"/>
    <mergeCell ref="D487:N487"/>
    <mergeCell ref="D454:N454"/>
    <mergeCell ref="D455:N455"/>
    <mergeCell ref="D456:N456"/>
    <mergeCell ref="D457:N457"/>
    <mergeCell ref="D458:N458"/>
    <mergeCell ref="D459:N459"/>
    <mergeCell ref="D460:N460"/>
    <mergeCell ref="D461:N461"/>
    <mergeCell ref="D462:N462"/>
    <mergeCell ref="D463:N463"/>
    <mergeCell ref="D464:N464"/>
    <mergeCell ref="D465:N465"/>
    <mergeCell ref="D466:N466"/>
    <mergeCell ref="D467:N467"/>
    <mergeCell ref="D468:N468"/>
    <mergeCell ref="D469:N469"/>
    <mergeCell ref="D470:N470"/>
    <mergeCell ref="D437:N437"/>
    <mergeCell ref="D438:N438"/>
    <mergeCell ref="D439:N439"/>
    <mergeCell ref="D440:N440"/>
    <mergeCell ref="D441:N441"/>
    <mergeCell ref="D442:N442"/>
    <mergeCell ref="D443:N443"/>
    <mergeCell ref="D444:N444"/>
    <mergeCell ref="D445:N445"/>
    <mergeCell ref="D446:N446"/>
    <mergeCell ref="D447:N447"/>
    <mergeCell ref="D448:N448"/>
    <mergeCell ref="D449:N449"/>
    <mergeCell ref="D450:N450"/>
    <mergeCell ref="D451:N451"/>
    <mergeCell ref="D452:N452"/>
    <mergeCell ref="D453:N453"/>
    <mergeCell ref="D420:N420"/>
    <mergeCell ref="D421:N421"/>
    <mergeCell ref="D422:N422"/>
    <mergeCell ref="D423:N423"/>
    <mergeCell ref="D424:N424"/>
    <mergeCell ref="D425:N425"/>
    <mergeCell ref="D426:N426"/>
    <mergeCell ref="D427:N427"/>
    <mergeCell ref="D428:N428"/>
    <mergeCell ref="D429:N429"/>
    <mergeCell ref="D430:N430"/>
    <mergeCell ref="D431:N431"/>
    <mergeCell ref="D432:N432"/>
    <mergeCell ref="D433:N433"/>
    <mergeCell ref="D434:N434"/>
    <mergeCell ref="D435:N435"/>
    <mergeCell ref="D436:N436"/>
    <mergeCell ref="D403:N403"/>
    <mergeCell ref="D404:N404"/>
    <mergeCell ref="D405:N405"/>
    <mergeCell ref="D406:N406"/>
    <mergeCell ref="D407:N407"/>
    <mergeCell ref="D408:N408"/>
    <mergeCell ref="D409:N409"/>
    <mergeCell ref="D410:N410"/>
    <mergeCell ref="D411:N411"/>
    <mergeCell ref="D412:N412"/>
    <mergeCell ref="D413:N413"/>
    <mergeCell ref="D414:N414"/>
    <mergeCell ref="D415:N415"/>
    <mergeCell ref="D416:N416"/>
    <mergeCell ref="D417:N417"/>
    <mergeCell ref="D418:N418"/>
    <mergeCell ref="D419:N419"/>
    <mergeCell ref="AA386:AD386"/>
    <mergeCell ref="C387:N388"/>
    <mergeCell ref="O387:AD387"/>
    <mergeCell ref="D389:N389"/>
    <mergeCell ref="D390:N390"/>
    <mergeCell ref="D391:N391"/>
    <mergeCell ref="D392:N392"/>
    <mergeCell ref="D393:N393"/>
    <mergeCell ref="D394:N394"/>
    <mergeCell ref="D395:N395"/>
    <mergeCell ref="D396:N396"/>
    <mergeCell ref="D397:N397"/>
    <mergeCell ref="D398:N398"/>
    <mergeCell ref="D399:N399"/>
    <mergeCell ref="D400:N400"/>
    <mergeCell ref="D401:N401"/>
    <mergeCell ref="D402:N402"/>
    <mergeCell ref="D239:N239"/>
    <mergeCell ref="O239:R239"/>
    <mergeCell ref="D245:N245"/>
    <mergeCell ref="O245:R245"/>
    <mergeCell ref="S245:V245"/>
    <mergeCell ref="D250:N250"/>
    <mergeCell ref="O250:R250"/>
    <mergeCell ref="S250:V250"/>
    <mergeCell ref="D255:N255"/>
    <mergeCell ref="O255:R255"/>
    <mergeCell ref="S255:V255"/>
    <mergeCell ref="D260:N260"/>
    <mergeCell ref="O260:R260"/>
    <mergeCell ref="S260:V260"/>
    <mergeCell ref="D265:N265"/>
    <mergeCell ref="O265:R265"/>
    <mergeCell ref="S265:V265"/>
    <mergeCell ref="AA232:AD232"/>
    <mergeCell ref="C233:N234"/>
    <mergeCell ref="O233:R234"/>
    <mergeCell ref="S233:V234"/>
    <mergeCell ref="W233:Z233"/>
    <mergeCell ref="AA233:AD234"/>
    <mergeCell ref="X234:Z234"/>
    <mergeCell ref="D235:N235"/>
    <mergeCell ref="O235:R235"/>
    <mergeCell ref="S235:V235"/>
    <mergeCell ref="AA235:AD235"/>
    <mergeCell ref="D237:N237"/>
    <mergeCell ref="O237:R237"/>
    <mergeCell ref="S237:V237"/>
    <mergeCell ref="D238:N238"/>
    <mergeCell ref="O238:R238"/>
    <mergeCell ref="S238:V238"/>
    <mergeCell ref="C46:AD46"/>
    <mergeCell ref="C47:AD47"/>
    <mergeCell ref="B225:AD225"/>
    <mergeCell ref="C226:AD226"/>
    <mergeCell ref="C228:AD228"/>
    <mergeCell ref="B40:AD40"/>
    <mergeCell ref="C41:AD41"/>
    <mergeCell ref="C43:P43"/>
    <mergeCell ref="Q43:AD43"/>
    <mergeCell ref="C44:P44"/>
    <mergeCell ref="Q44:AD44"/>
    <mergeCell ref="D34:AD34"/>
    <mergeCell ref="D35:AD35"/>
    <mergeCell ref="C36:AD36"/>
    <mergeCell ref="C37:AD37"/>
    <mergeCell ref="C38:AD38"/>
    <mergeCell ref="C65:L65"/>
    <mergeCell ref="M65:R65"/>
    <mergeCell ref="C56:AD56"/>
    <mergeCell ref="C58:AD58"/>
    <mergeCell ref="C59:AD59"/>
    <mergeCell ref="C62:AD62"/>
    <mergeCell ref="D66:L66"/>
    <mergeCell ref="M66:R66"/>
    <mergeCell ref="D67:L67"/>
    <mergeCell ref="M67:R67"/>
    <mergeCell ref="D68:L68"/>
    <mergeCell ref="M68:R68"/>
    <mergeCell ref="D69:L69"/>
    <mergeCell ref="C60:AD60"/>
    <mergeCell ref="C61:AD61"/>
    <mergeCell ref="C63:AD63"/>
    <mergeCell ref="B1:AD1"/>
    <mergeCell ref="B3:AD3"/>
    <mergeCell ref="B5:AD5"/>
    <mergeCell ref="AA7:AD7"/>
    <mergeCell ref="B8:L8"/>
    <mergeCell ref="N8:O8"/>
    <mergeCell ref="D28:AD28"/>
    <mergeCell ref="D29:AD29"/>
    <mergeCell ref="D30:AD30"/>
    <mergeCell ref="D31:AD31"/>
    <mergeCell ref="D32:AD32"/>
    <mergeCell ref="D33:AD33"/>
    <mergeCell ref="C20:AD20"/>
    <mergeCell ref="B21:AD21"/>
    <mergeCell ref="C22:AD22"/>
    <mergeCell ref="B24:AD24"/>
    <mergeCell ref="B25:AD25"/>
    <mergeCell ref="C26:AD26"/>
    <mergeCell ref="B10:AD10"/>
    <mergeCell ref="C11:AD11"/>
    <mergeCell ref="C12:AD12"/>
    <mergeCell ref="C13:AD13"/>
    <mergeCell ref="C14:AD14"/>
    <mergeCell ref="C19:AD19"/>
    <mergeCell ref="C15:AD15"/>
    <mergeCell ref="C16:AD16"/>
    <mergeCell ref="C17:AD17"/>
    <mergeCell ref="C18:AD18"/>
    <mergeCell ref="C27:AD27"/>
    <mergeCell ref="AA240:AD240"/>
    <mergeCell ref="D241:N241"/>
    <mergeCell ref="O241:R241"/>
    <mergeCell ref="S241:V241"/>
    <mergeCell ref="AA241:AD241"/>
    <mergeCell ref="D242:N242"/>
    <mergeCell ref="O242:R242"/>
    <mergeCell ref="S242:V242"/>
    <mergeCell ref="AA242:AD242"/>
    <mergeCell ref="D243:N243"/>
    <mergeCell ref="O243:R243"/>
    <mergeCell ref="S243:V243"/>
    <mergeCell ref="AA243:AD243"/>
    <mergeCell ref="D244:N244"/>
    <mergeCell ref="O244:R244"/>
    <mergeCell ref="S244:V244"/>
    <mergeCell ref="AA244:AD244"/>
    <mergeCell ref="AA245:AD245"/>
    <mergeCell ref="D246:N246"/>
    <mergeCell ref="O246:R246"/>
    <mergeCell ref="S246:V246"/>
    <mergeCell ref="AA246:AD246"/>
    <mergeCell ref="D247:N247"/>
    <mergeCell ref="O247:R247"/>
    <mergeCell ref="S247:V247"/>
    <mergeCell ref="AA247:AD247"/>
    <mergeCell ref="D248:N248"/>
    <mergeCell ref="O248:R248"/>
    <mergeCell ref="S248:V248"/>
    <mergeCell ref="AA248:AD248"/>
    <mergeCell ref="D249:N249"/>
    <mergeCell ref="O249:R249"/>
    <mergeCell ref="S249:V249"/>
    <mergeCell ref="AA249:AD249"/>
    <mergeCell ref="AA250:AD250"/>
    <mergeCell ref="D251:N251"/>
    <mergeCell ref="O251:R251"/>
    <mergeCell ref="S251:V251"/>
    <mergeCell ref="AA251:AD251"/>
    <mergeCell ref="D252:N252"/>
    <mergeCell ref="O252:R252"/>
    <mergeCell ref="S252:V252"/>
    <mergeCell ref="AA252:AD252"/>
    <mergeCell ref="D253:N253"/>
    <mergeCell ref="O253:R253"/>
    <mergeCell ref="S253:V253"/>
    <mergeCell ref="AA253:AD253"/>
    <mergeCell ref="D254:N254"/>
    <mergeCell ref="O254:R254"/>
    <mergeCell ref="S254:V254"/>
    <mergeCell ref="AA254:AD254"/>
    <mergeCell ref="AA255:AD255"/>
    <mergeCell ref="D256:N256"/>
    <mergeCell ref="O256:R256"/>
    <mergeCell ref="S256:V256"/>
    <mergeCell ref="AA256:AD256"/>
    <mergeCell ref="D257:N257"/>
    <mergeCell ref="O257:R257"/>
    <mergeCell ref="S257:V257"/>
    <mergeCell ref="AA257:AD257"/>
    <mergeCell ref="D258:N258"/>
    <mergeCell ref="O258:R258"/>
    <mergeCell ref="S258:V258"/>
    <mergeCell ref="AA258:AD258"/>
    <mergeCell ref="D259:N259"/>
    <mergeCell ref="O259:R259"/>
    <mergeCell ref="S259:V259"/>
    <mergeCell ref="AA259:AD259"/>
    <mergeCell ref="AA260:AD260"/>
    <mergeCell ref="D261:N261"/>
    <mergeCell ref="O261:R261"/>
    <mergeCell ref="S261:V261"/>
    <mergeCell ref="AA261:AD261"/>
    <mergeCell ref="D262:N262"/>
    <mergeCell ref="O262:R262"/>
    <mergeCell ref="S262:V262"/>
    <mergeCell ref="AA262:AD262"/>
    <mergeCell ref="D263:N263"/>
    <mergeCell ref="O263:R263"/>
    <mergeCell ref="S263:V263"/>
    <mergeCell ref="AA263:AD263"/>
    <mergeCell ref="D264:N264"/>
    <mergeCell ref="O264:R264"/>
    <mergeCell ref="S264:V264"/>
    <mergeCell ref="AA264:AD264"/>
    <mergeCell ref="AA265:AD265"/>
    <mergeCell ref="D266:N266"/>
    <mergeCell ref="O266:R266"/>
    <mergeCell ref="S266:V266"/>
    <mergeCell ref="AA266:AD266"/>
    <mergeCell ref="D267:N267"/>
    <mergeCell ref="O267:R267"/>
    <mergeCell ref="S267:V267"/>
    <mergeCell ref="AA267:AD267"/>
    <mergeCell ref="D268:N268"/>
    <mergeCell ref="O268:R268"/>
    <mergeCell ref="S268:V268"/>
    <mergeCell ref="AA268:AD268"/>
    <mergeCell ref="D269:N269"/>
    <mergeCell ref="O269:R269"/>
    <mergeCell ref="S269:V269"/>
    <mergeCell ref="AA269:AD269"/>
    <mergeCell ref="AA270:AD270"/>
    <mergeCell ref="D271:N271"/>
    <mergeCell ref="O271:R271"/>
    <mergeCell ref="S271:V271"/>
    <mergeCell ref="AA271:AD271"/>
    <mergeCell ref="D272:N272"/>
    <mergeCell ref="O272:R272"/>
    <mergeCell ref="S272:V272"/>
    <mergeCell ref="AA272:AD272"/>
    <mergeCell ref="D273:N273"/>
    <mergeCell ref="O273:R273"/>
    <mergeCell ref="S273:V273"/>
    <mergeCell ref="AA273:AD273"/>
    <mergeCell ref="D274:N274"/>
    <mergeCell ref="O274:R274"/>
    <mergeCell ref="S274:V274"/>
    <mergeCell ref="AA274:AD274"/>
    <mergeCell ref="D270:N270"/>
    <mergeCell ref="O270:R270"/>
    <mergeCell ref="S270:V270"/>
    <mergeCell ref="AA275:AD275"/>
    <mergeCell ref="D276:N276"/>
    <mergeCell ref="O276:R276"/>
    <mergeCell ref="S276:V276"/>
    <mergeCell ref="AA276:AD276"/>
    <mergeCell ref="D277:N277"/>
    <mergeCell ref="O277:R277"/>
    <mergeCell ref="S277:V277"/>
    <mergeCell ref="AA277:AD277"/>
    <mergeCell ref="D278:N278"/>
    <mergeCell ref="O278:R278"/>
    <mergeCell ref="S278:V278"/>
    <mergeCell ref="AA278:AD278"/>
    <mergeCell ref="D279:N279"/>
    <mergeCell ref="O279:R279"/>
    <mergeCell ref="S279:V279"/>
    <mergeCell ref="AA279:AD279"/>
    <mergeCell ref="D275:N275"/>
    <mergeCell ref="O275:R275"/>
    <mergeCell ref="S275:V275"/>
    <mergeCell ref="AA280:AD280"/>
    <mergeCell ref="D281:N281"/>
    <mergeCell ref="O281:R281"/>
    <mergeCell ref="S281:V281"/>
    <mergeCell ref="AA281:AD281"/>
    <mergeCell ref="D282:N282"/>
    <mergeCell ref="O282:R282"/>
    <mergeCell ref="S282:V282"/>
    <mergeCell ref="AA282:AD282"/>
    <mergeCell ref="D283:N283"/>
    <mergeCell ref="O283:R283"/>
    <mergeCell ref="S283:V283"/>
    <mergeCell ref="AA283:AD283"/>
    <mergeCell ref="D284:N284"/>
    <mergeCell ref="O284:R284"/>
    <mergeCell ref="S284:V284"/>
    <mergeCell ref="AA284:AD284"/>
    <mergeCell ref="D280:N280"/>
    <mergeCell ref="O280:R280"/>
    <mergeCell ref="S280:V280"/>
    <mergeCell ref="AA285:AD285"/>
    <mergeCell ref="D286:N286"/>
    <mergeCell ref="O286:R286"/>
    <mergeCell ref="S286:V286"/>
    <mergeCell ref="AA286:AD286"/>
    <mergeCell ref="D287:N287"/>
    <mergeCell ref="O287:R287"/>
    <mergeCell ref="S287:V287"/>
    <mergeCell ref="AA287:AD287"/>
    <mergeCell ref="D288:N288"/>
    <mergeCell ref="O288:R288"/>
    <mergeCell ref="S288:V288"/>
    <mergeCell ref="AA288:AD288"/>
    <mergeCell ref="D289:N289"/>
    <mergeCell ref="O289:R289"/>
    <mergeCell ref="S289:V289"/>
    <mergeCell ref="AA289:AD289"/>
    <mergeCell ref="D285:N285"/>
    <mergeCell ref="O285:R285"/>
    <mergeCell ref="S285:V285"/>
    <mergeCell ref="AA290:AD290"/>
    <mergeCell ref="D291:N291"/>
    <mergeCell ref="O291:R291"/>
    <mergeCell ref="S291:V291"/>
    <mergeCell ref="AA291:AD291"/>
    <mergeCell ref="D292:N292"/>
    <mergeCell ref="O292:R292"/>
    <mergeCell ref="S292:V292"/>
    <mergeCell ref="AA292:AD292"/>
    <mergeCell ref="D293:N293"/>
    <mergeCell ref="O293:R293"/>
    <mergeCell ref="S293:V293"/>
    <mergeCell ref="AA293:AD293"/>
    <mergeCell ref="D294:N294"/>
    <mergeCell ref="O294:R294"/>
    <mergeCell ref="S294:V294"/>
    <mergeCell ref="AA294:AD294"/>
    <mergeCell ref="D290:N290"/>
    <mergeCell ref="O290:R290"/>
    <mergeCell ref="S290:V290"/>
    <mergeCell ref="AA295:AD295"/>
    <mergeCell ref="D296:N296"/>
    <mergeCell ref="O296:R296"/>
    <mergeCell ref="S296:V296"/>
    <mergeCell ref="AA296:AD296"/>
    <mergeCell ref="D297:N297"/>
    <mergeCell ref="O297:R297"/>
    <mergeCell ref="S297:V297"/>
    <mergeCell ref="AA297:AD297"/>
    <mergeCell ref="D298:N298"/>
    <mergeCell ref="O298:R298"/>
    <mergeCell ref="S298:V298"/>
    <mergeCell ref="AA298:AD298"/>
    <mergeCell ref="D299:N299"/>
    <mergeCell ref="O299:R299"/>
    <mergeCell ref="S299:V299"/>
    <mergeCell ref="AA299:AD299"/>
    <mergeCell ref="D295:N295"/>
    <mergeCell ref="O295:R295"/>
    <mergeCell ref="S295:V295"/>
    <mergeCell ref="AA300:AD300"/>
    <mergeCell ref="D301:N301"/>
    <mergeCell ref="O301:R301"/>
    <mergeCell ref="S301:V301"/>
    <mergeCell ref="AA301:AD301"/>
    <mergeCell ref="D302:N302"/>
    <mergeCell ref="O302:R302"/>
    <mergeCell ref="S302:V302"/>
    <mergeCell ref="AA302:AD302"/>
    <mergeCell ref="D303:N303"/>
    <mergeCell ref="O303:R303"/>
    <mergeCell ref="S303:V303"/>
    <mergeCell ref="AA303:AD303"/>
    <mergeCell ref="D304:N304"/>
    <mergeCell ref="O304:R304"/>
    <mergeCell ref="S304:V304"/>
    <mergeCell ref="AA304:AD304"/>
    <mergeCell ref="D300:N300"/>
    <mergeCell ref="O300:R300"/>
    <mergeCell ref="S300:V300"/>
    <mergeCell ref="AA305:AD305"/>
    <mergeCell ref="D306:N306"/>
    <mergeCell ref="O306:R306"/>
    <mergeCell ref="S306:V306"/>
    <mergeCell ref="AA306:AD306"/>
    <mergeCell ref="D307:N307"/>
    <mergeCell ref="O307:R307"/>
    <mergeCell ref="S307:V307"/>
    <mergeCell ref="AA307:AD307"/>
    <mergeCell ref="D308:N308"/>
    <mergeCell ref="O308:R308"/>
    <mergeCell ref="S308:V308"/>
    <mergeCell ref="AA308:AD308"/>
    <mergeCell ref="D309:N309"/>
    <mergeCell ref="O309:R309"/>
    <mergeCell ref="S309:V309"/>
    <mergeCell ref="AA309:AD309"/>
    <mergeCell ref="D305:N305"/>
    <mergeCell ref="O305:R305"/>
    <mergeCell ref="S305:V305"/>
    <mergeCell ref="AA310:AD310"/>
    <mergeCell ref="D311:N311"/>
    <mergeCell ref="O311:R311"/>
    <mergeCell ref="S311:V311"/>
    <mergeCell ref="AA311:AD311"/>
    <mergeCell ref="D312:N312"/>
    <mergeCell ref="O312:R312"/>
    <mergeCell ref="S312:V312"/>
    <mergeCell ref="AA312:AD312"/>
    <mergeCell ref="D313:N313"/>
    <mergeCell ref="O313:R313"/>
    <mergeCell ref="S313:V313"/>
    <mergeCell ref="AA313:AD313"/>
    <mergeCell ref="D314:N314"/>
    <mergeCell ref="O314:R314"/>
    <mergeCell ref="S314:V314"/>
    <mergeCell ref="AA314:AD314"/>
    <mergeCell ref="D310:N310"/>
    <mergeCell ref="O310:R310"/>
    <mergeCell ref="S310:V310"/>
    <mergeCell ref="AA315:AD315"/>
    <mergeCell ref="D316:N316"/>
    <mergeCell ref="O316:R316"/>
    <mergeCell ref="S316:V316"/>
    <mergeCell ref="AA316:AD316"/>
    <mergeCell ref="D317:N317"/>
    <mergeCell ref="O317:R317"/>
    <mergeCell ref="S317:V317"/>
    <mergeCell ref="AA317:AD317"/>
    <mergeCell ref="D318:N318"/>
    <mergeCell ref="O318:R318"/>
    <mergeCell ref="S318:V318"/>
    <mergeCell ref="AA318:AD318"/>
    <mergeCell ref="D319:N319"/>
    <mergeCell ref="O319:R319"/>
    <mergeCell ref="S319:V319"/>
    <mergeCell ref="AA319:AD319"/>
    <mergeCell ref="D315:N315"/>
    <mergeCell ref="O315:R315"/>
    <mergeCell ref="S315:V315"/>
    <mergeCell ref="AA320:AD320"/>
    <mergeCell ref="D321:N321"/>
    <mergeCell ref="O321:R321"/>
    <mergeCell ref="S321:V321"/>
    <mergeCell ref="AA321:AD321"/>
    <mergeCell ref="D322:N322"/>
    <mergeCell ref="O322:R322"/>
    <mergeCell ref="S322:V322"/>
    <mergeCell ref="AA322:AD322"/>
    <mergeCell ref="D323:N323"/>
    <mergeCell ref="O323:R323"/>
    <mergeCell ref="S323:V323"/>
    <mergeCell ref="AA323:AD323"/>
    <mergeCell ref="D324:N324"/>
    <mergeCell ref="O324:R324"/>
    <mergeCell ref="S324:V324"/>
    <mergeCell ref="AA324:AD324"/>
    <mergeCell ref="D320:N320"/>
    <mergeCell ref="O320:R320"/>
    <mergeCell ref="S320:V320"/>
    <mergeCell ref="AA325:AD325"/>
    <mergeCell ref="D326:N326"/>
    <mergeCell ref="O326:R326"/>
    <mergeCell ref="S326:V326"/>
    <mergeCell ref="AA326:AD326"/>
    <mergeCell ref="D327:N327"/>
    <mergeCell ref="O327:R327"/>
    <mergeCell ref="S327:V327"/>
    <mergeCell ref="AA327:AD327"/>
    <mergeCell ref="D328:N328"/>
    <mergeCell ref="O328:R328"/>
    <mergeCell ref="S328:V328"/>
    <mergeCell ref="AA328:AD328"/>
    <mergeCell ref="D329:N329"/>
    <mergeCell ref="O329:R329"/>
    <mergeCell ref="S329:V329"/>
    <mergeCell ref="AA329:AD329"/>
    <mergeCell ref="D325:N325"/>
    <mergeCell ref="O325:R325"/>
    <mergeCell ref="S325:V325"/>
    <mergeCell ref="AA330:AD330"/>
    <mergeCell ref="D331:N331"/>
    <mergeCell ref="O331:R331"/>
    <mergeCell ref="S331:V331"/>
    <mergeCell ref="AA331:AD331"/>
    <mergeCell ref="D332:N332"/>
    <mergeCell ref="O332:R332"/>
    <mergeCell ref="S332:V332"/>
    <mergeCell ref="AA332:AD332"/>
    <mergeCell ref="D333:N333"/>
    <mergeCell ref="O333:R333"/>
    <mergeCell ref="S333:V333"/>
    <mergeCell ref="AA333:AD333"/>
    <mergeCell ref="D334:N334"/>
    <mergeCell ref="O334:R334"/>
    <mergeCell ref="S334:V334"/>
    <mergeCell ref="AA334:AD334"/>
    <mergeCell ref="D330:N330"/>
    <mergeCell ref="O330:R330"/>
    <mergeCell ref="S330:V330"/>
    <mergeCell ref="AA335:AD335"/>
    <mergeCell ref="D336:N336"/>
    <mergeCell ref="O336:R336"/>
    <mergeCell ref="S336:V336"/>
    <mergeCell ref="AA336:AD336"/>
    <mergeCell ref="D337:N337"/>
    <mergeCell ref="O337:R337"/>
    <mergeCell ref="S337:V337"/>
    <mergeCell ref="AA337:AD337"/>
    <mergeCell ref="D338:N338"/>
    <mergeCell ref="O338:R338"/>
    <mergeCell ref="S338:V338"/>
    <mergeCell ref="AA338:AD338"/>
    <mergeCell ref="D339:N339"/>
    <mergeCell ref="O339:R339"/>
    <mergeCell ref="S339:V339"/>
    <mergeCell ref="AA339:AD339"/>
    <mergeCell ref="D335:N335"/>
    <mergeCell ref="O335:R335"/>
    <mergeCell ref="S335:V335"/>
    <mergeCell ref="AA340:AD340"/>
    <mergeCell ref="D341:N341"/>
    <mergeCell ref="O341:R341"/>
    <mergeCell ref="S341:V341"/>
    <mergeCell ref="AA341:AD341"/>
    <mergeCell ref="D342:N342"/>
    <mergeCell ref="O342:R342"/>
    <mergeCell ref="S342:V342"/>
    <mergeCell ref="AA342:AD342"/>
    <mergeCell ref="D343:N343"/>
    <mergeCell ref="O343:R343"/>
    <mergeCell ref="S343:V343"/>
    <mergeCell ref="AA343:AD343"/>
    <mergeCell ref="D344:N344"/>
    <mergeCell ref="O344:R344"/>
    <mergeCell ref="S344:V344"/>
    <mergeCell ref="AA344:AD344"/>
    <mergeCell ref="D340:N340"/>
    <mergeCell ref="O340:R340"/>
    <mergeCell ref="S340:V340"/>
    <mergeCell ref="AA345:AD345"/>
    <mergeCell ref="D346:N346"/>
    <mergeCell ref="O346:R346"/>
    <mergeCell ref="S346:V346"/>
    <mergeCell ref="AA346:AD346"/>
    <mergeCell ref="D347:N347"/>
    <mergeCell ref="O347:R347"/>
    <mergeCell ref="S347:V347"/>
    <mergeCell ref="AA347:AD347"/>
    <mergeCell ref="D348:N348"/>
    <mergeCell ref="O348:R348"/>
    <mergeCell ref="S348:V348"/>
    <mergeCell ref="AA348:AD348"/>
    <mergeCell ref="D349:N349"/>
    <mergeCell ref="O349:R349"/>
    <mergeCell ref="S349:V349"/>
    <mergeCell ref="AA349:AD349"/>
    <mergeCell ref="D345:N345"/>
    <mergeCell ref="O345:R345"/>
    <mergeCell ref="S345:V345"/>
    <mergeCell ref="AA350:AD350"/>
    <mergeCell ref="D351:N351"/>
    <mergeCell ref="O351:R351"/>
    <mergeCell ref="S351:V351"/>
    <mergeCell ref="AA351:AD351"/>
    <mergeCell ref="D352:N352"/>
    <mergeCell ref="O352:R352"/>
    <mergeCell ref="S352:V352"/>
    <mergeCell ref="AA352:AD352"/>
    <mergeCell ref="D353:N353"/>
    <mergeCell ref="O353:R353"/>
    <mergeCell ref="S353:V353"/>
    <mergeCell ref="AA353:AD353"/>
    <mergeCell ref="D354:N354"/>
    <mergeCell ref="O354:R354"/>
    <mergeCell ref="S354:V354"/>
    <mergeCell ref="AA354:AD354"/>
    <mergeCell ref="D350:N350"/>
    <mergeCell ref="O350:R350"/>
    <mergeCell ref="S350:V350"/>
    <mergeCell ref="AA355:AD355"/>
    <mergeCell ref="D356:N356"/>
    <mergeCell ref="O356:R356"/>
    <mergeCell ref="S356:V356"/>
    <mergeCell ref="AA356:AD356"/>
    <mergeCell ref="D357:N357"/>
    <mergeCell ref="O357:R357"/>
    <mergeCell ref="S357:V357"/>
    <mergeCell ref="AA357:AD357"/>
    <mergeCell ref="D358:N358"/>
    <mergeCell ref="O358:R358"/>
    <mergeCell ref="S358:V358"/>
    <mergeCell ref="AA358:AD358"/>
    <mergeCell ref="D359:N359"/>
    <mergeCell ref="O359:R359"/>
    <mergeCell ref="S359:V359"/>
    <mergeCell ref="AA359:AD359"/>
    <mergeCell ref="D355:N355"/>
    <mergeCell ref="O355:R355"/>
    <mergeCell ref="S355:V355"/>
    <mergeCell ref="AA360:AD360"/>
    <mergeCell ref="D361:N361"/>
    <mergeCell ref="O361:R361"/>
    <mergeCell ref="S361:V361"/>
    <mergeCell ref="AA361:AD361"/>
    <mergeCell ref="D362:N362"/>
    <mergeCell ref="O362:R362"/>
    <mergeCell ref="S362:V362"/>
    <mergeCell ref="AA362:AD362"/>
    <mergeCell ref="D363:N363"/>
    <mergeCell ref="O363:R363"/>
    <mergeCell ref="S363:V363"/>
    <mergeCell ref="AA363:AD363"/>
    <mergeCell ref="D364:N364"/>
    <mergeCell ref="O364:R364"/>
    <mergeCell ref="S364:V364"/>
    <mergeCell ref="AA364:AD364"/>
    <mergeCell ref="D360:N360"/>
    <mergeCell ref="O360:R360"/>
    <mergeCell ref="S360:V360"/>
    <mergeCell ref="AA365:AD365"/>
    <mergeCell ref="D366:N366"/>
    <mergeCell ref="O366:R366"/>
    <mergeCell ref="S366:V366"/>
    <mergeCell ref="AA366:AD366"/>
    <mergeCell ref="D367:N367"/>
    <mergeCell ref="O367:R367"/>
    <mergeCell ref="S367:V367"/>
    <mergeCell ref="AA367:AD367"/>
    <mergeCell ref="D368:N368"/>
    <mergeCell ref="O368:R368"/>
    <mergeCell ref="S368:V368"/>
    <mergeCell ref="AA368:AD368"/>
    <mergeCell ref="D369:N369"/>
    <mergeCell ref="O369:R369"/>
    <mergeCell ref="S369:V369"/>
    <mergeCell ref="AA369:AD369"/>
    <mergeCell ref="D365:N365"/>
    <mergeCell ref="O365:R365"/>
    <mergeCell ref="S365:V365"/>
    <mergeCell ref="AA370:AD370"/>
    <mergeCell ref="D371:N371"/>
    <mergeCell ref="O371:R371"/>
    <mergeCell ref="S371:V371"/>
    <mergeCell ref="AA371:AD371"/>
    <mergeCell ref="D372:N372"/>
    <mergeCell ref="O372:R372"/>
    <mergeCell ref="S372:V372"/>
    <mergeCell ref="AA372:AD372"/>
    <mergeCell ref="D373:N373"/>
    <mergeCell ref="O373:R373"/>
    <mergeCell ref="S373:V373"/>
    <mergeCell ref="AA373:AD373"/>
    <mergeCell ref="D374:N374"/>
    <mergeCell ref="O374:R374"/>
    <mergeCell ref="S374:V374"/>
    <mergeCell ref="AA374:AD374"/>
    <mergeCell ref="D370:N370"/>
    <mergeCell ref="O370:R370"/>
    <mergeCell ref="S370:V370"/>
    <mergeCell ref="AA375:AD375"/>
    <mergeCell ref="D376:N376"/>
    <mergeCell ref="O376:R376"/>
    <mergeCell ref="S376:V376"/>
    <mergeCell ref="AA376:AD376"/>
    <mergeCell ref="D377:N377"/>
    <mergeCell ref="O377:R377"/>
    <mergeCell ref="S377:V377"/>
    <mergeCell ref="AA377:AD377"/>
    <mergeCell ref="D378:N378"/>
    <mergeCell ref="O378:R378"/>
    <mergeCell ref="S378:V378"/>
    <mergeCell ref="AA378:AD378"/>
    <mergeCell ref="D379:N379"/>
    <mergeCell ref="O379:R379"/>
    <mergeCell ref="S379:V379"/>
    <mergeCell ref="AA379:AD379"/>
    <mergeCell ref="D375:N375"/>
    <mergeCell ref="O375:R375"/>
    <mergeCell ref="S375:V375"/>
    <mergeCell ref="AA380:AD380"/>
    <mergeCell ref="D381:N381"/>
    <mergeCell ref="O381:R381"/>
    <mergeCell ref="S381:V381"/>
    <mergeCell ref="AA381:AD381"/>
    <mergeCell ref="D382:N382"/>
    <mergeCell ref="O382:R382"/>
    <mergeCell ref="S382:V382"/>
    <mergeCell ref="AA382:AD382"/>
    <mergeCell ref="D383:N383"/>
    <mergeCell ref="O383:R383"/>
    <mergeCell ref="S383:V383"/>
    <mergeCell ref="AA383:AD383"/>
    <mergeCell ref="D384:N384"/>
    <mergeCell ref="O384:R384"/>
    <mergeCell ref="S384:V384"/>
    <mergeCell ref="AA384:AD384"/>
    <mergeCell ref="D380:N380"/>
    <mergeCell ref="O380:R380"/>
    <mergeCell ref="S380:V380"/>
    <mergeCell ref="R555:AD555"/>
    <mergeCell ref="R556:AD556"/>
    <mergeCell ref="R557:AD557"/>
    <mergeCell ref="R558:AD558"/>
    <mergeCell ref="C571:AD571"/>
    <mergeCell ref="C755:AD755"/>
    <mergeCell ref="C760:AD760"/>
    <mergeCell ref="C761:AD761"/>
    <mergeCell ref="C763:AD763"/>
    <mergeCell ref="C764:AD764"/>
    <mergeCell ref="C765:AD765"/>
    <mergeCell ref="C766:AD766"/>
    <mergeCell ref="C767:AD767"/>
    <mergeCell ref="C768:AD768"/>
    <mergeCell ref="C769:AD769"/>
    <mergeCell ref="C770:AD770"/>
    <mergeCell ref="C773:P774"/>
    <mergeCell ref="Q773:R774"/>
    <mergeCell ref="S773:X773"/>
    <mergeCell ref="Y773:AD773"/>
    <mergeCell ref="AA772:AD772"/>
    <mergeCell ref="C577:AD577"/>
    <mergeCell ref="B584:AD584"/>
    <mergeCell ref="B586:AD586"/>
    <mergeCell ref="C587:AD587"/>
    <mergeCell ref="C588:AD588"/>
    <mergeCell ref="C570:AD570"/>
    <mergeCell ref="C573:P573"/>
    <mergeCell ref="Q573:AD573"/>
    <mergeCell ref="C574:P574"/>
    <mergeCell ref="Q574:AD574"/>
    <mergeCell ref="C576:AD576"/>
    <mergeCell ref="D780:P780"/>
    <mergeCell ref="Q780:R780"/>
    <mergeCell ref="D781:P781"/>
    <mergeCell ref="Q781:R781"/>
    <mergeCell ref="D782:P782"/>
    <mergeCell ref="Q782:R782"/>
    <mergeCell ref="D783:P783"/>
    <mergeCell ref="Q783:R783"/>
    <mergeCell ref="D784:P784"/>
    <mergeCell ref="Q784:R784"/>
    <mergeCell ref="D785:P785"/>
    <mergeCell ref="Q785:R785"/>
    <mergeCell ref="D786:P786"/>
    <mergeCell ref="Q786:R786"/>
    <mergeCell ref="D787:P787"/>
    <mergeCell ref="Q787:R787"/>
    <mergeCell ref="D788:P788"/>
    <mergeCell ref="Q788:R788"/>
    <mergeCell ref="D789:P789"/>
    <mergeCell ref="Q789:R789"/>
    <mergeCell ref="D790:P790"/>
    <mergeCell ref="Q790:R790"/>
    <mergeCell ref="D791:P791"/>
    <mergeCell ref="Q791:R791"/>
    <mergeCell ref="D792:P792"/>
    <mergeCell ref="Q792:R792"/>
    <mergeCell ref="D793:P793"/>
    <mergeCell ref="Q793:R793"/>
    <mergeCell ref="D794:P794"/>
    <mergeCell ref="Q794:R794"/>
    <mergeCell ref="D795:P795"/>
    <mergeCell ref="Q795:R795"/>
    <mergeCell ref="D796:P796"/>
    <mergeCell ref="Q796:R796"/>
    <mergeCell ref="D797:P797"/>
    <mergeCell ref="Q797:R797"/>
    <mergeCell ref="D798:P798"/>
    <mergeCell ref="Q798:R798"/>
    <mergeCell ref="D799:P799"/>
    <mergeCell ref="Q799:R799"/>
    <mergeCell ref="D800:P800"/>
    <mergeCell ref="Q800:R800"/>
    <mergeCell ref="D801:P801"/>
    <mergeCell ref="Q801:R801"/>
    <mergeCell ref="D802:P802"/>
    <mergeCell ref="Q802:R802"/>
    <mergeCell ref="D803:P803"/>
    <mergeCell ref="Q803:R803"/>
    <mergeCell ref="D804:P804"/>
    <mergeCell ref="Q804:R804"/>
    <mergeCell ref="D805:P805"/>
    <mergeCell ref="Q805:R805"/>
    <mergeCell ref="D806:P806"/>
    <mergeCell ref="Q806:R806"/>
    <mergeCell ref="D807:P807"/>
    <mergeCell ref="Q807:R807"/>
    <mergeCell ref="D808:P808"/>
    <mergeCell ref="Q808:R808"/>
    <mergeCell ref="D809:P809"/>
    <mergeCell ref="Q809:R809"/>
    <mergeCell ref="D810:P810"/>
    <mergeCell ref="Q810:R810"/>
    <mergeCell ref="D811:P811"/>
    <mergeCell ref="Q811:R811"/>
    <mergeCell ref="D812:P812"/>
    <mergeCell ref="Q812:R812"/>
    <mergeCell ref="D813:P813"/>
    <mergeCell ref="Q813:R813"/>
    <mergeCell ref="D814:P814"/>
    <mergeCell ref="Q814:R814"/>
    <mergeCell ref="D815:P815"/>
    <mergeCell ref="Q815:R815"/>
    <mergeCell ref="D816:P816"/>
    <mergeCell ref="Q816:R816"/>
    <mergeCell ref="D817:P817"/>
    <mergeCell ref="Q817:R817"/>
    <mergeCell ref="D818:P818"/>
    <mergeCell ref="Q818:R818"/>
    <mergeCell ref="D819:P819"/>
    <mergeCell ref="Q819:R819"/>
    <mergeCell ref="D820:P820"/>
    <mergeCell ref="Q820:R820"/>
    <mergeCell ref="D821:P821"/>
    <mergeCell ref="Q821:R821"/>
    <mergeCell ref="D822:P822"/>
    <mergeCell ref="Q822:R822"/>
    <mergeCell ref="D823:P823"/>
    <mergeCell ref="Q823:R823"/>
    <mergeCell ref="D824:P824"/>
    <mergeCell ref="Q824:R824"/>
    <mergeCell ref="D825:P825"/>
    <mergeCell ref="Q825:R825"/>
    <mergeCell ref="D826:P826"/>
    <mergeCell ref="Q826:R826"/>
    <mergeCell ref="D827:P827"/>
    <mergeCell ref="Q827:R827"/>
    <mergeCell ref="D828:P828"/>
    <mergeCell ref="Q828:R828"/>
    <mergeCell ref="D829:P829"/>
    <mergeCell ref="Q829:R829"/>
    <mergeCell ref="D830:P830"/>
    <mergeCell ref="Q830:R830"/>
    <mergeCell ref="D831:P831"/>
    <mergeCell ref="Q831:R831"/>
    <mergeCell ref="D832:P832"/>
    <mergeCell ref="Q832:R832"/>
    <mergeCell ref="D833:P833"/>
    <mergeCell ref="Q833:R833"/>
    <mergeCell ref="D834:P834"/>
    <mergeCell ref="Q834:R834"/>
    <mergeCell ref="D835:P835"/>
    <mergeCell ref="Q835:R835"/>
    <mergeCell ref="D836:P836"/>
    <mergeCell ref="Q836:R836"/>
    <mergeCell ref="D837:P837"/>
    <mergeCell ref="Q837:R837"/>
    <mergeCell ref="D838:P838"/>
    <mergeCell ref="Q838:R838"/>
    <mergeCell ref="D839:P839"/>
    <mergeCell ref="Q839:R839"/>
    <mergeCell ref="D840:P840"/>
    <mergeCell ref="Q840:R840"/>
    <mergeCell ref="D841:P841"/>
    <mergeCell ref="Q841:R841"/>
    <mergeCell ref="D842:P842"/>
    <mergeCell ref="Q842:R842"/>
    <mergeCell ref="D843:P843"/>
    <mergeCell ref="Q843:R843"/>
    <mergeCell ref="D844:P844"/>
    <mergeCell ref="Q844:R844"/>
    <mergeCell ref="D845:P845"/>
    <mergeCell ref="Q845:R845"/>
    <mergeCell ref="D846:P846"/>
    <mergeCell ref="Q846:R846"/>
    <mergeCell ref="D847:P847"/>
    <mergeCell ref="Q847:R847"/>
    <mergeCell ref="D848:P848"/>
    <mergeCell ref="Q848:R848"/>
    <mergeCell ref="D849:P849"/>
    <mergeCell ref="Q849:R849"/>
    <mergeCell ref="D850:P850"/>
    <mergeCell ref="Q850:R850"/>
    <mergeCell ref="D851:P851"/>
    <mergeCell ref="Q851:R851"/>
    <mergeCell ref="D852:P852"/>
    <mergeCell ref="Q852:R852"/>
    <mergeCell ref="D853:P853"/>
    <mergeCell ref="Q853:R853"/>
    <mergeCell ref="D854:P854"/>
    <mergeCell ref="Q854:R854"/>
    <mergeCell ref="D855:P855"/>
    <mergeCell ref="Q855:R855"/>
    <mergeCell ref="D856:P856"/>
    <mergeCell ref="Q856:R856"/>
    <mergeCell ref="D857:P857"/>
    <mergeCell ref="Q857:R857"/>
    <mergeCell ref="D858:P858"/>
    <mergeCell ref="Q858:R858"/>
    <mergeCell ref="D859:P859"/>
    <mergeCell ref="Q859:R859"/>
    <mergeCell ref="D860:P860"/>
    <mergeCell ref="Q860:R860"/>
    <mergeCell ref="D861:P861"/>
    <mergeCell ref="Q861:R861"/>
    <mergeCell ref="D862:P862"/>
    <mergeCell ref="Q862:R862"/>
    <mergeCell ref="D863:P863"/>
    <mergeCell ref="Q863:R863"/>
    <mergeCell ref="D864:P864"/>
    <mergeCell ref="Q864:R864"/>
    <mergeCell ref="D865:P865"/>
    <mergeCell ref="Q865:R865"/>
    <mergeCell ref="D866:P866"/>
    <mergeCell ref="Q866:R866"/>
    <mergeCell ref="D867:P867"/>
    <mergeCell ref="Q867:R867"/>
    <mergeCell ref="D868:P868"/>
    <mergeCell ref="Q868:R868"/>
    <mergeCell ref="D869:P869"/>
    <mergeCell ref="Q869:R869"/>
    <mergeCell ref="D870:P870"/>
    <mergeCell ref="Q870:R870"/>
    <mergeCell ref="D871:P871"/>
    <mergeCell ref="Q871:R871"/>
    <mergeCell ref="D872:P872"/>
    <mergeCell ref="Q872:R872"/>
    <mergeCell ref="D873:P873"/>
    <mergeCell ref="Q873:R873"/>
    <mergeCell ref="D874:P874"/>
    <mergeCell ref="Q874:R874"/>
    <mergeCell ref="D875:P875"/>
    <mergeCell ref="Q875:R875"/>
    <mergeCell ref="D876:P876"/>
    <mergeCell ref="Q876:R876"/>
    <mergeCell ref="D877:P877"/>
    <mergeCell ref="Q877:R877"/>
    <mergeCell ref="D878:P878"/>
    <mergeCell ref="Q878:R878"/>
    <mergeCell ref="D879:P879"/>
    <mergeCell ref="Q879:R879"/>
    <mergeCell ref="D880:P880"/>
    <mergeCell ref="Q880:R880"/>
    <mergeCell ref="D881:P881"/>
    <mergeCell ref="Q881:R881"/>
    <mergeCell ref="D882:P882"/>
    <mergeCell ref="Q882:R882"/>
    <mergeCell ref="D883:P883"/>
    <mergeCell ref="Q883:R883"/>
    <mergeCell ref="D884:P884"/>
    <mergeCell ref="Q884:R884"/>
    <mergeCell ref="D885:P885"/>
    <mergeCell ref="Q885:R885"/>
    <mergeCell ref="D886:P886"/>
    <mergeCell ref="Q886:R886"/>
    <mergeCell ref="D887:P887"/>
    <mergeCell ref="Q887:R887"/>
    <mergeCell ref="D888:P888"/>
    <mergeCell ref="Q888:R888"/>
    <mergeCell ref="D889:P889"/>
    <mergeCell ref="Q889:R889"/>
    <mergeCell ref="D890:P890"/>
    <mergeCell ref="Q890:R890"/>
    <mergeCell ref="D891:P891"/>
    <mergeCell ref="Q891:R891"/>
    <mergeCell ref="D892:P892"/>
    <mergeCell ref="Q892:R892"/>
    <mergeCell ref="D893:P893"/>
    <mergeCell ref="Q893:R893"/>
    <mergeCell ref="D894:P894"/>
    <mergeCell ref="Q894:R894"/>
    <mergeCell ref="D895:P895"/>
    <mergeCell ref="Q895:R895"/>
    <mergeCell ref="D896:P896"/>
    <mergeCell ref="Q896:R896"/>
    <mergeCell ref="D897:P897"/>
    <mergeCell ref="Q897:R897"/>
    <mergeCell ref="D898:P898"/>
    <mergeCell ref="Q898:R898"/>
    <mergeCell ref="D899:P899"/>
    <mergeCell ref="Q899:R899"/>
    <mergeCell ref="D900:P900"/>
    <mergeCell ref="Q900:R900"/>
    <mergeCell ref="D901:P901"/>
    <mergeCell ref="Q901:R901"/>
    <mergeCell ref="D902:P902"/>
    <mergeCell ref="Q902:R902"/>
    <mergeCell ref="D903:P903"/>
    <mergeCell ref="Q903:R903"/>
    <mergeCell ref="D904:P904"/>
    <mergeCell ref="Q904:R904"/>
    <mergeCell ref="D905:P905"/>
    <mergeCell ref="Q905:R905"/>
    <mergeCell ref="D906:P906"/>
    <mergeCell ref="Q906:R906"/>
    <mergeCell ref="D907:P907"/>
    <mergeCell ref="Q907:R907"/>
    <mergeCell ref="D908:P908"/>
    <mergeCell ref="Q908:R908"/>
    <mergeCell ref="D909:P909"/>
    <mergeCell ref="Q909:R909"/>
    <mergeCell ref="D910:P910"/>
    <mergeCell ref="Q910:R910"/>
    <mergeCell ref="D911:P911"/>
    <mergeCell ref="Q911:R911"/>
    <mergeCell ref="D912:P912"/>
    <mergeCell ref="Q912:R912"/>
    <mergeCell ref="D913:P913"/>
    <mergeCell ref="Q913:R913"/>
    <mergeCell ref="D914:P914"/>
    <mergeCell ref="Q914:R914"/>
    <mergeCell ref="D915:P915"/>
    <mergeCell ref="Q915:R915"/>
    <mergeCell ref="D916:P916"/>
    <mergeCell ref="Q916:R916"/>
    <mergeCell ref="D917:P917"/>
    <mergeCell ref="Q917:R917"/>
    <mergeCell ref="D918:P918"/>
    <mergeCell ref="Q918:R918"/>
    <mergeCell ref="D919:P919"/>
    <mergeCell ref="Q919:R919"/>
    <mergeCell ref="D920:P920"/>
    <mergeCell ref="Q920:R920"/>
    <mergeCell ref="D921:P921"/>
    <mergeCell ref="Q921:R921"/>
    <mergeCell ref="D922:P922"/>
    <mergeCell ref="Q922:R922"/>
    <mergeCell ref="D923:P923"/>
    <mergeCell ref="Q923:R923"/>
    <mergeCell ref="D924:P924"/>
    <mergeCell ref="Q924:R924"/>
    <mergeCell ref="AA926:AD926"/>
    <mergeCell ref="C927:H928"/>
    <mergeCell ref="I927:AD927"/>
    <mergeCell ref="D929:H929"/>
    <mergeCell ref="D930:H930"/>
    <mergeCell ref="D931:H931"/>
    <mergeCell ref="D932:H932"/>
    <mergeCell ref="D933:H933"/>
    <mergeCell ref="D934:H934"/>
    <mergeCell ref="D935:H935"/>
    <mergeCell ref="D936:H936"/>
    <mergeCell ref="D937:H937"/>
    <mergeCell ref="D938:H938"/>
    <mergeCell ref="D939:H939"/>
    <mergeCell ref="D940:H940"/>
    <mergeCell ref="D941:H941"/>
    <mergeCell ref="D942:H942"/>
    <mergeCell ref="D943:H943"/>
    <mergeCell ref="D944:H944"/>
    <mergeCell ref="D945:H945"/>
    <mergeCell ref="D946:H946"/>
    <mergeCell ref="D947:H947"/>
    <mergeCell ref="D948:H948"/>
    <mergeCell ref="D949:H949"/>
    <mergeCell ref="D950:H950"/>
    <mergeCell ref="D951:H951"/>
    <mergeCell ref="D952:H952"/>
    <mergeCell ref="D953:H953"/>
    <mergeCell ref="D954:H954"/>
    <mergeCell ref="D955:H955"/>
    <mergeCell ref="D956:H956"/>
    <mergeCell ref="D957:H957"/>
    <mergeCell ref="D958:H958"/>
    <mergeCell ref="D959:H959"/>
    <mergeCell ref="D960:H960"/>
    <mergeCell ref="D961:H961"/>
    <mergeCell ref="D962:H962"/>
    <mergeCell ref="D963:H963"/>
    <mergeCell ref="D964:H964"/>
    <mergeCell ref="D965:H965"/>
    <mergeCell ref="D966:H966"/>
    <mergeCell ref="D967:H967"/>
    <mergeCell ref="D968:H968"/>
    <mergeCell ref="D969:H969"/>
    <mergeCell ref="D970:H970"/>
    <mergeCell ref="D971:H971"/>
    <mergeCell ref="D972:H972"/>
    <mergeCell ref="D973:H973"/>
    <mergeCell ref="D974:H974"/>
    <mergeCell ref="D975:H975"/>
    <mergeCell ref="D976:H976"/>
    <mergeCell ref="D977:H977"/>
    <mergeCell ref="D978:H978"/>
    <mergeCell ref="D979:H979"/>
    <mergeCell ref="D980:H980"/>
    <mergeCell ref="D981:H981"/>
    <mergeCell ref="D982:H982"/>
    <mergeCell ref="D983:H983"/>
    <mergeCell ref="D984:H984"/>
    <mergeCell ref="D985:H985"/>
    <mergeCell ref="D986:H986"/>
    <mergeCell ref="D987:H987"/>
    <mergeCell ref="D988:H988"/>
    <mergeCell ref="D989:H989"/>
    <mergeCell ref="D990:H990"/>
    <mergeCell ref="D991:H991"/>
    <mergeCell ref="D992:H992"/>
    <mergeCell ref="D993:H993"/>
    <mergeCell ref="D994:H994"/>
    <mergeCell ref="D995:H995"/>
    <mergeCell ref="D996:H996"/>
    <mergeCell ref="D997:H997"/>
    <mergeCell ref="D998:H998"/>
    <mergeCell ref="D999:H999"/>
    <mergeCell ref="D1000:H1000"/>
    <mergeCell ref="D1001:H1001"/>
    <mergeCell ref="D1002:H1002"/>
    <mergeCell ref="D1003:H1003"/>
    <mergeCell ref="D1004:H1004"/>
    <mergeCell ref="D1005:H1005"/>
    <mergeCell ref="D1006:H1006"/>
    <mergeCell ref="D1007:H1007"/>
    <mergeCell ref="D1008:H1008"/>
    <mergeCell ref="D1009:H1009"/>
    <mergeCell ref="D1010:H1010"/>
    <mergeCell ref="D1011:H1011"/>
    <mergeCell ref="D1012:H1012"/>
    <mergeCell ref="D1013:H1013"/>
    <mergeCell ref="D1014:H1014"/>
    <mergeCell ref="D1015:H1015"/>
    <mergeCell ref="D1016:H1016"/>
    <mergeCell ref="D1017:H1017"/>
    <mergeCell ref="D1018:H1018"/>
    <mergeCell ref="D1019:H1019"/>
    <mergeCell ref="D1020:H1020"/>
    <mergeCell ref="D1021:H1021"/>
    <mergeCell ref="D1022:H1022"/>
    <mergeCell ref="D1023:H1023"/>
    <mergeCell ref="D1024:H1024"/>
    <mergeCell ref="D1025:H1025"/>
    <mergeCell ref="D1058:H1058"/>
    <mergeCell ref="D1059:H1059"/>
    <mergeCell ref="D1026:H1026"/>
    <mergeCell ref="D1027:H1027"/>
    <mergeCell ref="D1028:H1028"/>
    <mergeCell ref="D1029:H1029"/>
    <mergeCell ref="D1030:H1030"/>
    <mergeCell ref="D1031:H1031"/>
    <mergeCell ref="D1032:H1032"/>
    <mergeCell ref="D1033:H1033"/>
    <mergeCell ref="D1034:H1034"/>
    <mergeCell ref="D1035:H1035"/>
    <mergeCell ref="D1036:H1036"/>
    <mergeCell ref="D1037:H1037"/>
    <mergeCell ref="D1038:H1038"/>
    <mergeCell ref="D1039:H1039"/>
    <mergeCell ref="D1040:H1040"/>
    <mergeCell ref="D1041:H1041"/>
    <mergeCell ref="D1042:H1042"/>
    <mergeCell ref="C1111:AD1111"/>
    <mergeCell ref="D1077:H1077"/>
    <mergeCell ref="D1078:H1078"/>
    <mergeCell ref="C1080:E1080"/>
    <mergeCell ref="F1080:AD1080"/>
    <mergeCell ref="C1082:E1082"/>
    <mergeCell ref="F1082:AD1082"/>
    <mergeCell ref="C1084:E1084"/>
    <mergeCell ref="F1084:AD1084"/>
    <mergeCell ref="C1086:AD1086"/>
    <mergeCell ref="D1087:AD1087"/>
    <mergeCell ref="D1088:AD1088"/>
    <mergeCell ref="D1089:AD1089"/>
    <mergeCell ref="D1090:AD1090"/>
    <mergeCell ref="D1091:AD1091"/>
    <mergeCell ref="D1092:AD1092"/>
    <mergeCell ref="D1093:AD1093"/>
    <mergeCell ref="D1094:AD1094"/>
    <mergeCell ref="D1107:AD1107"/>
    <mergeCell ref="D1108:AD1108"/>
    <mergeCell ref="C1110:AD1110"/>
    <mergeCell ref="D1060:H1060"/>
    <mergeCell ref="D1061:H1061"/>
    <mergeCell ref="D1062:H1062"/>
    <mergeCell ref="D1063:H1063"/>
    <mergeCell ref="D1064:H1064"/>
    <mergeCell ref="D1065:H1065"/>
    <mergeCell ref="D1066:H1066"/>
    <mergeCell ref="D1067:H1067"/>
    <mergeCell ref="D1068:H1068"/>
    <mergeCell ref="D1069:H1069"/>
    <mergeCell ref="D1070:H1070"/>
    <mergeCell ref="D1071:H1071"/>
    <mergeCell ref="D1072:H1072"/>
    <mergeCell ref="D1073:H1073"/>
    <mergeCell ref="D1074:H1074"/>
    <mergeCell ref="D1075:H1075"/>
    <mergeCell ref="D1076:H1076"/>
    <mergeCell ref="B744:AD744"/>
    <mergeCell ref="B1081:AD1081"/>
    <mergeCell ref="B1083:AD1083"/>
    <mergeCell ref="B1085:AD1085"/>
    <mergeCell ref="AP774:AU774"/>
    <mergeCell ref="D1095:AD1095"/>
    <mergeCell ref="D1096:AD1096"/>
    <mergeCell ref="D1097:AD1097"/>
    <mergeCell ref="D1098:AD1098"/>
    <mergeCell ref="D1099:AD1099"/>
    <mergeCell ref="D1100:AD1100"/>
    <mergeCell ref="D1101:AD1101"/>
    <mergeCell ref="D1102:AD1102"/>
    <mergeCell ref="D1103:AD1103"/>
    <mergeCell ref="D1104:AD1104"/>
    <mergeCell ref="D1105:AD1105"/>
    <mergeCell ref="D1106:AD1106"/>
    <mergeCell ref="D1043:H1043"/>
    <mergeCell ref="D1044:H1044"/>
    <mergeCell ref="D1045:H1045"/>
    <mergeCell ref="D1046:H1046"/>
    <mergeCell ref="D1047:H1047"/>
    <mergeCell ref="D1048:H1048"/>
    <mergeCell ref="D1049:H1049"/>
    <mergeCell ref="D1050:H1050"/>
    <mergeCell ref="D1051:H1051"/>
    <mergeCell ref="D1052:H1052"/>
    <mergeCell ref="D1053:H1053"/>
    <mergeCell ref="D1054:H1054"/>
    <mergeCell ref="D1055:H1055"/>
    <mergeCell ref="D1056:H1056"/>
    <mergeCell ref="D1057:H1057"/>
  </mergeCells>
  <conditionalFormatting sqref="AG39:AG40">
    <cfRule type="expression" dxfId="29" priority="30">
      <formula>CELL("proteger",AG39)=0</formula>
    </cfRule>
  </conditionalFormatting>
  <conditionalFormatting sqref="AG53:AG54">
    <cfRule type="expression" dxfId="28" priority="29">
      <formula>CELL("proteger",AG53)=0</formula>
    </cfRule>
  </conditionalFormatting>
  <conditionalFormatting sqref="AG224:AG225">
    <cfRule type="expression" dxfId="27" priority="28">
      <formula>CELL("proteger",AG224)=0</formula>
    </cfRule>
  </conditionalFormatting>
  <conditionalFormatting sqref="AG567:AG568">
    <cfRule type="expression" dxfId="26" priority="27">
      <formula>CELL("proteger",AG567)=0</formula>
    </cfRule>
  </conditionalFormatting>
  <conditionalFormatting sqref="AG585:AG586">
    <cfRule type="expression" dxfId="25" priority="26">
      <formula>CELL("proteger",AG585)=0</formula>
    </cfRule>
  </conditionalFormatting>
  <conditionalFormatting sqref="AG757:AG758">
    <cfRule type="expression" dxfId="24" priority="25">
      <formula>CELL("proteger",AG757)=0</formula>
    </cfRule>
  </conditionalFormatting>
  <conditionalFormatting sqref="Q44:AD44 D66:AD215 O538:AC538 D389:AD389 F540:AD540 C574:AD574 I741:Z741 D592:AD592 F743:AD743 F1080:AD1080 F1082:AD1082 F1084:AD1084 O390:AD537 D390:N538 I593:AD740 D593:H741 D775:AD924 D929:AD1078 D235:AD384">
    <cfRule type="expression" dxfId="23" priority="24">
      <formula>OR($C$44=2,$C$44=9)</formula>
    </cfRule>
  </conditionalFormatting>
  <conditionalFormatting sqref="O235:AD384">
    <cfRule type="expression" dxfId="22" priority="23">
      <formula>OR($S66=2,$S66=9)</formula>
    </cfRule>
  </conditionalFormatting>
  <conditionalFormatting sqref="O389:AD538">
    <cfRule type="expression" dxfId="21" priority="22">
      <formula>OR($S66=2,$S66=9)</formula>
    </cfRule>
  </conditionalFormatting>
  <conditionalFormatting sqref="AD538">
    <cfRule type="expression" dxfId="20" priority="21">
      <formula>OR($C$44=2,$C$44=9)</formula>
    </cfRule>
  </conditionalFormatting>
  <conditionalFormatting sqref="I592:AD741">
    <cfRule type="expression" dxfId="19" priority="20">
      <formula>OR($S66=2,$S66=9)</formula>
    </cfRule>
  </conditionalFormatting>
  <conditionalFormatting sqref="Q775:AD924">
    <cfRule type="expression" dxfId="18" priority="19">
      <formula>OR($S66=2,$S66=9)</formula>
    </cfRule>
  </conditionalFormatting>
  <conditionalFormatting sqref="I929:AD1078">
    <cfRule type="expression" dxfId="17" priority="11">
      <formula>$Q775="x"</formula>
    </cfRule>
    <cfRule type="expression" dxfId="16" priority="18">
      <formula>OR($S66=2,$S66=9)</formula>
    </cfRule>
    <cfRule type="expression" dxfId="15" priority="2">
      <formula>$AW775=0</formula>
    </cfRule>
  </conditionalFormatting>
  <conditionalFormatting sqref="S66:AD215">
    <cfRule type="expression" dxfId="14" priority="17">
      <formula>$M66="NA"</formula>
    </cfRule>
  </conditionalFormatting>
  <conditionalFormatting sqref="F540:AD540">
    <cfRule type="expression" dxfId="13" priority="16">
      <formula>$AG$540=0</formula>
    </cfRule>
  </conditionalFormatting>
  <conditionalFormatting sqref="Q574:AD574">
    <cfRule type="expression" dxfId="12" priority="15">
      <formula>OR($C$574=2,$C$574=3,$C$574=9)</formula>
    </cfRule>
  </conditionalFormatting>
  <conditionalFormatting sqref="K592:AD741">
    <cfRule type="expression" dxfId="11" priority="14">
      <formula>$I592="x"</formula>
    </cfRule>
  </conditionalFormatting>
  <conditionalFormatting sqref="F743:AD743">
    <cfRule type="expression" dxfId="10" priority="13">
      <formula>$AG$743=0</formula>
    </cfRule>
  </conditionalFormatting>
  <conditionalFormatting sqref="S775:AD924">
    <cfRule type="expression" dxfId="9" priority="12">
      <formula>$Q775="x"</formula>
    </cfRule>
  </conditionalFormatting>
  <conditionalFormatting sqref="F1080:AD1080">
    <cfRule type="expression" dxfId="8" priority="10">
      <formula>$BF$775=0</formula>
    </cfRule>
  </conditionalFormatting>
  <conditionalFormatting sqref="F1082:AD1082">
    <cfRule type="expression" dxfId="7" priority="9">
      <formula>$BG$775=0</formula>
    </cfRule>
  </conditionalFormatting>
  <conditionalFormatting sqref="F1084:AD1084">
    <cfRule type="expression" dxfId="6" priority="8">
      <formula>$BH$775=0</formula>
    </cfRule>
  </conditionalFormatting>
  <conditionalFormatting sqref="Y66:AD215">
    <cfRule type="expression" dxfId="5" priority="7">
      <formula>OR($S66=2,$S66=9)</formula>
    </cfRule>
  </conditionalFormatting>
  <conditionalFormatting sqref="O389:AC538">
    <cfRule type="expression" dxfId="4" priority="6">
      <formula>$AD389="X"</formula>
    </cfRule>
  </conditionalFormatting>
  <conditionalFormatting sqref="I929:AB1078">
    <cfRule type="expression" dxfId="3" priority="5">
      <formula>$AC929="X"</formula>
    </cfRule>
  </conditionalFormatting>
  <conditionalFormatting sqref="AD929:AD1078">
    <cfRule type="expression" dxfId="2" priority="4">
      <formula>$AC929="X"</formula>
    </cfRule>
  </conditionalFormatting>
  <conditionalFormatting sqref="I929:AC1078">
    <cfRule type="expression" dxfId="1" priority="3">
      <formula>$AD929="X"</formula>
    </cfRule>
  </conditionalFormatting>
  <conditionalFormatting sqref="Y775:AD924">
    <cfRule type="expression" dxfId="0" priority="1">
      <formula>S775=""</formula>
    </cfRule>
  </conditionalFormatting>
  <dataValidations count="5">
    <dataValidation type="list" allowBlank="1" showInputMessage="1" showErrorMessage="1" sqref="C44:P44 S66:X215" xr:uid="{D5750293-C266-43EF-99B0-7F09642E7F2D}">
      <formula1>$AK$1:$AK$4</formula1>
    </dataValidation>
    <dataValidation type="list" allowBlank="1" showInputMessage="1" showErrorMessage="1" sqref="O235:V384" xr:uid="{939F82AA-0F99-4FFF-A321-74309F1D06F7}">
      <formula1>$AJ$1:$AJ$6</formula1>
    </dataValidation>
    <dataValidation type="list" allowBlank="1" showInputMessage="1" showErrorMessage="1" sqref="W235:Z384" xr:uid="{B5B7A45C-EAED-474D-869A-C279DE2694C1}">
      <formula1>$AI$1:$AI$10</formula1>
    </dataValidation>
    <dataValidation type="list" allowBlank="1" showInputMessage="1" showErrorMessage="1" sqref="AA235:AD384 C574:P574" xr:uid="{F88B1F5F-EAA7-4EF5-9C3B-8002BED62058}">
      <formula1>$AH$1:$AH$5</formula1>
    </dataValidation>
    <dataValidation type="list" allowBlank="1" showInputMessage="1" showErrorMessage="1" sqref="O389:AD538 I592:J741 Q775:X924 I929:AD1078" xr:uid="{92320E3F-BEE0-4A20-B70C-1F2852030039}">
      <formula1>$AG$1:$AG$2</formula1>
    </dataValidation>
  </dataValidations>
  <hyperlinks>
    <hyperlink ref="AA7:AD7" location="Índice!B17" display="Índice" xr:uid="{87BEAC25-18A7-47AD-8AE6-08FE37A678BE}"/>
  </hyperlinks>
  <pageMargins left="0.70866141732283472" right="0.70866141732283472" top="0.74803149606299213" bottom="0.74803149606299213" header="0.31496062992125984" footer="0.31496062992125984"/>
  <pageSetup scale="75" orientation="portrait" r:id="rId1"/>
  <headerFooter>
    <oddHeader>&amp;CMódulo 1 Sección III
Cuestionario</oddHeader>
    <oddFooter>&amp;LCenso Nacional de Gobiernos Estatales 2023&amp;R&amp;P de &amp;N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FD1FB-6BDE-48B2-A49D-C951C2B1F69D}">
  <dimension ref="A1:AE68"/>
  <sheetViews>
    <sheetView showGridLines="0" zoomScaleNormal="100" workbookViewId="0">
      <selection activeCell="AA9" sqref="AA9:AD9"/>
    </sheetView>
  </sheetViews>
  <sheetFormatPr baseColWidth="10" defaultColWidth="0" defaultRowHeight="15" customHeight="1" zeroHeight="1"/>
  <cols>
    <col min="1" max="1" width="5.7109375" customWidth="1"/>
    <col min="2" max="30" width="3.7109375" customWidth="1"/>
    <col min="31" max="31" width="5.7109375" customWidth="1"/>
    <col min="32" max="16384" width="3.7109375" hidden="1"/>
  </cols>
  <sheetData>
    <row r="1" spans="1:30" ht="173.25" customHeight="1">
      <c r="A1" s="42"/>
      <c r="B1" s="142" t="s">
        <v>0</v>
      </c>
      <c r="C1" s="143"/>
      <c r="D1" s="143"/>
      <c r="E1" s="143"/>
      <c r="F1" s="143"/>
      <c r="G1" s="143"/>
      <c r="H1" s="143"/>
      <c r="I1" s="143"/>
      <c r="J1" s="143"/>
      <c r="K1" s="143"/>
      <c r="L1" s="143"/>
      <c r="M1" s="143"/>
      <c r="N1" s="143"/>
      <c r="O1" s="143"/>
      <c r="P1" s="143"/>
      <c r="Q1" s="143"/>
      <c r="R1" s="143"/>
      <c r="S1" s="143"/>
      <c r="T1" s="143"/>
      <c r="U1" s="143"/>
      <c r="V1" s="143"/>
      <c r="W1" s="143"/>
      <c r="X1" s="143"/>
      <c r="Y1" s="143"/>
      <c r="Z1" s="143"/>
      <c r="AA1" s="143"/>
      <c r="AB1" s="143"/>
      <c r="AC1" s="143"/>
      <c r="AD1" s="143"/>
    </row>
    <row r="2" spans="1:30" ht="15" customHeight="1">
      <c r="A2" s="42"/>
      <c r="B2" s="1"/>
      <c r="C2" s="1"/>
      <c r="D2" s="1"/>
      <c r="E2" s="1"/>
      <c r="F2" s="1"/>
      <c r="G2" s="1"/>
      <c r="H2" s="1"/>
      <c r="I2" s="1"/>
      <c r="J2" s="1"/>
      <c r="K2" s="1"/>
      <c r="L2" s="1"/>
      <c r="M2" s="1"/>
      <c r="N2" s="1"/>
      <c r="O2" s="1"/>
      <c r="P2" s="1"/>
      <c r="Q2" s="1"/>
      <c r="R2" s="1"/>
      <c r="S2" s="1"/>
      <c r="T2" s="1"/>
      <c r="U2" s="1"/>
      <c r="V2" s="1"/>
      <c r="W2" s="1"/>
      <c r="X2" s="1"/>
      <c r="Y2" s="1"/>
      <c r="Z2" s="1"/>
      <c r="AA2" s="1"/>
      <c r="AB2" s="1"/>
      <c r="AC2" s="1"/>
      <c r="AD2" s="1"/>
    </row>
    <row r="3" spans="1:30" ht="45" customHeight="1">
      <c r="A3" s="42"/>
      <c r="B3" s="144" t="s">
        <v>1</v>
      </c>
      <c r="C3" s="145"/>
      <c r="D3" s="145"/>
      <c r="E3" s="145"/>
      <c r="F3" s="145"/>
      <c r="G3" s="145"/>
      <c r="H3" s="145"/>
      <c r="I3" s="145"/>
      <c r="J3" s="145"/>
      <c r="K3" s="145"/>
      <c r="L3" s="145"/>
      <c r="M3" s="145"/>
      <c r="N3" s="145"/>
      <c r="O3" s="145"/>
      <c r="P3" s="145"/>
      <c r="Q3" s="145"/>
      <c r="R3" s="145"/>
      <c r="S3" s="145"/>
      <c r="T3" s="145"/>
      <c r="U3" s="145"/>
      <c r="V3" s="145"/>
      <c r="W3" s="145"/>
      <c r="X3" s="145"/>
      <c r="Y3" s="145"/>
      <c r="Z3" s="145"/>
      <c r="AA3" s="145"/>
      <c r="AB3" s="145"/>
      <c r="AC3" s="145"/>
      <c r="AD3" s="145"/>
    </row>
    <row r="4" spans="1:30" ht="15" customHeight="1">
      <c r="A4" s="42"/>
      <c r="B4" s="1"/>
      <c r="C4" s="1"/>
      <c r="D4" s="1"/>
      <c r="E4" s="1"/>
      <c r="F4" s="1"/>
      <c r="G4" s="1"/>
      <c r="H4" s="1"/>
      <c r="I4" s="1"/>
      <c r="J4" s="1"/>
      <c r="K4" s="1"/>
      <c r="L4" s="1"/>
      <c r="M4" s="1"/>
      <c r="N4" s="1"/>
      <c r="O4" s="1"/>
      <c r="P4" s="1"/>
      <c r="Q4" s="1"/>
      <c r="R4" s="1"/>
      <c r="S4" s="1"/>
      <c r="T4" s="1"/>
      <c r="U4" s="1"/>
      <c r="V4" s="1"/>
      <c r="W4" s="1"/>
      <c r="X4" s="1"/>
      <c r="Y4" s="1"/>
      <c r="Z4" s="1"/>
      <c r="AA4" s="1"/>
      <c r="AB4" s="1"/>
      <c r="AC4" s="1"/>
      <c r="AD4" s="1"/>
    </row>
    <row r="5" spans="1:30" ht="45" customHeight="1">
      <c r="A5" s="42"/>
      <c r="B5" s="144" t="s">
        <v>458</v>
      </c>
      <c r="C5" s="144"/>
      <c r="D5" s="144"/>
      <c r="E5" s="144"/>
      <c r="F5" s="144"/>
      <c r="G5" s="144"/>
      <c r="H5" s="144"/>
      <c r="I5" s="144"/>
      <c r="J5" s="144"/>
      <c r="K5" s="144"/>
      <c r="L5" s="144"/>
      <c r="M5" s="144"/>
      <c r="N5" s="144"/>
      <c r="O5" s="144"/>
      <c r="P5" s="144"/>
      <c r="Q5" s="144"/>
      <c r="R5" s="144"/>
      <c r="S5" s="144"/>
      <c r="T5" s="144"/>
      <c r="U5" s="144"/>
      <c r="V5" s="144"/>
      <c r="W5" s="144"/>
      <c r="X5" s="144"/>
      <c r="Y5" s="144"/>
      <c r="Z5" s="144"/>
      <c r="AA5" s="144"/>
      <c r="AB5" s="144"/>
      <c r="AC5" s="144"/>
      <c r="AD5" s="144"/>
    </row>
    <row r="6" spans="1:30" ht="15" customHeight="1">
      <c r="A6" s="42"/>
      <c r="B6" s="1"/>
      <c r="C6" s="1"/>
      <c r="D6" s="1"/>
      <c r="E6" s="1"/>
      <c r="F6" s="1"/>
      <c r="G6" s="1"/>
      <c r="H6" s="1"/>
      <c r="I6" s="1"/>
      <c r="J6" s="1"/>
      <c r="K6" s="1"/>
      <c r="L6" s="1"/>
      <c r="M6" s="1"/>
      <c r="N6" s="1"/>
      <c r="O6" s="1"/>
      <c r="P6" s="1"/>
      <c r="Q6" s="1"/>
      <c r="R6" s="1"/>
      <c r="S6" s="1"/>
      <c r="T6" s="1"/>
      <c r="U6" s="1"/>
      <c r="V6" s="1"/>
      <c r="W6" s="1"/>
      <c r="X6" s="1"/>
      <c r="Y6" s="1"/>
      <c r="Z6" s="1"/>
      <c r="AA6" s="1"/>
      <c r="AB6" s="1"/>
      <c r="AC6" s="1"/>
      <c r="AD6" s="1"/>
    </row>
    <row r="7" spans="1:30" ht="60" customHeight="1">
      <c r="A7" s="42"/>
      <c r="B7" s="144" t="s">
        <v>8</v>
      </c>
      <c r="C7" s="144"/>
      <c r="D7" s="144"/>
      <c r="E7" s="144"/>
      <c r="F7" s="144"/>
      <c r="G7" s="144"/>
      <c r="H7" s="144"/>
      <c r="I7" s="144"/>
      <c r="J7" s="144"/>
      <c r="K7" s="144"/>
      <c r="L7" s="144"/>
      <c r="M7" s="144"/>
      <c r="N7" s="144"/>
      <c r="O7" s="144"/>
      <c r="P7" s="144"/>
      <c r="Q7" s="144"/>
      <c r="R7" s="144"/>
      <c r="S7" s="144"/>
      <c r="T7" s="144"/>
      <c r="U7" s="144"/>
      <c r="V7" s="144"/>
      <c r="W7" s="144"/>
      <c r="X7" s="144"/>
      <c r="Y7" s="144"/>
      <c r="Z7" s="144"/>
      <c r="AA7" s="144"/>
      <c r="AB7" s="144"/>
      <c r="AC7" s="144"/>
      <c r="AD7" s="144"/>
    </row>
    <row r="8" spans="1:30" ht="15" customHeight="1">
      <c r="A8" s="42"/>
      <c r="B8" s="2"/>
      <c r="C8" s="1"/>
      <c r="D8" s="1"/>
      <c r="E8" s="1"/>
      <c r="F8" s="1"/>
      <c r="G8" s="1"/>
      <c r="H8" s="1"/>
      <c r="I8" s="1"/>
      <c r="J8" s="1"/>
      <c r="K8" s="1"/>
      <c r="L8" s="1"/>
      <c r="M8" s="1"/>
      <c r="N8" s="2"/>
      <c r="O8" s="1"/>
      <c r="P8" s="1"/>
      <c r="Q8" s="1"/>
      <c r="R8" s="1"/>
      <c r="S8" s="1"/>
      <c r="T8" s="1"/>
      <c r="U8" s="1"/>
      <c r="V8" s="1"/>
      <c r="W8" s="1"/>
      <c r="X8" s="1"/>
      <c r="Y8" s="1"/>
      <c r="Z8" s="1"/>
      <c r="AA8" s="1"/>
      <c r="AB8" s="1"/>
      <c r="AC8" s="1"/>
      <c r="AD8" s="1"/>
    </row>
    <row r="9" spans="1:30" ht="15" customHeight="1" thickBot="1">
      <c r="A9" s="42"/>
      <c r="B9" s="2" t="s">
        <v>3</v>
      </c>
      <c r="C9" s="1"/>
      <c r="D9" s="1"/>
      <c r="E9" s="1"/>
      <c r="F9" s="1"/>
      <c r="G9" s="1"/>
      <c r="H9" s="1"/>
      <c r="I9" s="1"/>
      <c r="J9" s="1"/>
      <c r="K9" s="1"/>
      <c r="L9" s="1"/>
      <c r="M9" s="1"/>
      <c r="N9" s="2" t="s">
        <v>4</v>
      </c>
      <c r="O9" s="1"/>
      <c r="P9" s="1"/>
      <c r="Q9" s="1"/>
      <c r="R9" s="1"/>
      <c r="S9" s="1"/>
      <c r="T9" s="1"/>
      <c r="U9" s="1"/>
      <c r="V9" s="1"/>
      <c r="W9" s="1"/>
      <c r="X9" s="1"/>
      <c r="Y9" s="1"/>
      <c r="Z9" s="1"/>
      <c r="AA9" s="244" t="s">
        <v>2</v>
      </c>
      <c r="AB9" s="244"/>
      <c r="AC9" s="244"/>
      <c r="AD9" s="244"/>
    </row>
    <row r="10" spans="1:30" ht="15" customHeight="1" thickBot="1">
      <c r="A10" s="42"/>
      <c r="B10" s="146" t="str">
        <f>+IF(Presentación!B10="","",Presentación!B10)</f>
        <v/>
      </c>
      <c r="C10" s="147"/>
      <c r="D10" s="147"/>
      <c r="E10" s="147"/>
      <c r="F10" s="147"/>
      <c r="G10" s="147"/>
      <c r="H10" s="147"/>
      <c r="I10" s="147"/>
      <c r="J10" s="147"/>
      <c r="K10" s="147"/>
      <c r="L10" s="148"/>
      <c r="M10" s="1"/>
      <c r="N10" s="146" t="str">
        <f>+IF(Presentación!N10="","",Presentación!N10)</f>
        <v/>
      </c>
      <c r="O10" s="148"/>
      <c r="P10" s="4"/>
      <c r="Q10" s="4"/>
      <c r="R10" s="4"/>
      <c r="S10" s="4"/>
      <c r="T10" s="4"/>
      <c r="U10" s="4"/>
      <c r="V10" s="4"/>
      <c r="W10" s="4"/>
      <c r="X10" s="4"/>
      <c r="Y10" s="4"/>
      <c r="Z10" s="4"/>
      <c r="AA10" s="4"/>
      <c r="AB10" s="4"/>
      <c r="AC10" s="4"/>
      <c r="AD10" s="4"/>
    </row>
    <row r="11" spans="1:30" ht="15" customHeight="1">
      <c r="A11" s="42"/>
      <c r="B11" s="42"/>
      <c r="C11" s="42"/>
      <c r="D11" s="42"/>
      <c r="E11" s="42"/>
      <c r="F11" s="42"/>
      <c r="G11" s="42"/>
      <c r="H11" s="42"/>
      <c r="I11" s="42"/>
      <c r="J11" s="42"/>
      <c r="K11" s="42"/>
      <c r="L11" s="42"/>
      <c r="M11" s="42"/>
      <c r="N11" s="42"/>
      <c r="O11" s="42"/>
      <c r="P11" s="42"/>
      <c r="Q11" s="42"/>
      <c r="R11" s="42"/>
      <c r="S11" s="42"/>
      <c r="T11" s="42"/>
      <c r="U11" s="42"/>
      <c r="V11" s="42"/>
      <c r="W11" s="42"/>
      <c r="X11" s="42"/>
      <c r="Y11" s="42"/>
      <c r="Z11" s="42"/>
      <c r="AA11" s="42"/>
      <c r="AB11" s="42"/>
      <c r="AC11" s="42"/>
      <c r="AD11" s="42"/>
    </row>
    <row r="12" spans="1:30" ht="15" customHeight="1">
      <c r="A12" s="42"/>
      <c r="B12" s="81" t="s">
        <v>315</v>
      </c>
    </row>
    <row r="13" spans="1:30" ht="24" customHeight="1">
      <c r="A13" s="42"/>
      <c r="C13" s="149" t="s">
        <v>384</v>
      </c>
      <c r="D13" s="149"/>
      <c r="E13" s="149"/>
      <c r="F13" s="149"/>
      <c r="G13" s="149"/>
      <c r="H13" s="149"/>
      <c r="I13" s="149"/>
      <c r="J13" s="149"/>
      <c r="K13" s="149"/>
      <c r="L13" s="149"/>
      <c r="M13" s="149"/>
      <c r="N13" s="149"/>
      <c r="O13" s="149"/>
      <c r="P13" s="149"/>
      <c r="Q13" s="149"/>
      <c r="R13" s="149"/>
      <c r="S13" s="149"/>
      <c r="T13" s="149"/>
      <c r="U13" s="149"/>
      <c r="V13" s="149"/>
      <c r="W13" s="149"/>
      <c r="X13" s="149"/>
      <c r="Y13" s="149"/>
      <c r="Z13" s="149"/>
      <c r="AA13" s="149"/>
      <c r="AB13" s="149"/>
      <c r="AC13" s="149"/>
      <c r="AD13" s="149"/>
    </row>
    <row r="14" spans="1:30" ht="15" customHeight="1">
      <c r="A14" s="42"/>
      <c r="C14" s="25"/>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row>
    <row r="15" spans="1:30" ht="15" customHeight="1">
      <c r="A15" s="42"/>
      <c r="B15" s="81" t="s">
        <v>255</v>
      </c>
    </row>
    <row r="16" spans="1:30" ht="15" customHeight="1">
      <c r="A16" s="42"/>
      <c r="C16" s="149" t="s">
        <v>254</v>
      </c>
      <c r="D16" s="149"/>
      <c r="E16" s="149"/>
      <c r="F16" s="149"/>
      <c r="G16" s="149"/>
      <c r="H16" s="149"/>
      <c r="I16" s="149"/>
      <c r="J16" s="149"/>
      <c r="K16" s="149"/>
      <c r="L16" s="149"/>
      <c r="M16" s="149"/>
      <c r="N16" s="149"/>
      <c r="O16" s="149"/>
      <c r="P16" s="149"/>
      <c r="Q16" s="149"/>
      <c r="R16" s="149"/>
      <c r="S16" s="149"/>
      <c r="T16" s="149"/>
      <c r="U16" s="149"/>
      <c r="V16" s="149"/>
      <c r="W16" s="149"/>
      <c r="X16" s="149"/>
      <c r="Y16" s="149"/>
      <c r="Z16" s="149"/>
      <c r="AA16" s="149"/>
      <c r="AB16" s="149"/>
      <c r="AC16" s="149"/>
      <c r="AD16" s="149"/>
    </row>
    <row r="17" spans="1:30" ht="15" customHeight="1">
      <c r="A17" s="42"/>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row>
    <row r="18" spans="1:30" ht="15" customHeight="1">
      <c r="A18" s="42"/>
      <c r="B18" s="33" t="s">
        <v>385</v>
      </c>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row>
    <row r="19" spans="1:30" ht="24" customHeight="1">
      <c r="A19" s="42"/>
      <c r="B19" s="26"/>
      <c r="C19" s="155" t="s">
        <v>256</v>
      </c>
      <c r="D19" s="155"/>
      <c r="E19" s="155"/>
      <c r="F19" s="155"/>
      <c r="G19" s="155"/>
      <c r="H19" s="155"/>
      <c r="I19" s="155"/>
      <c r="J19" s="155"/>
      <c r="K19" s="155"/>
      <c r="L19" s="155"/>
      <c r="M19" s="155"/>
      <c r="N19" s="155"/>
      <c r="O19" s="155"/>
      <c r="P19" s="155"/>
      <c r="Q19" s="155"/>
      <c r="R19" s="155"/>
      <c r="S19" s="155"/>
      <c r="T19" s="155"/>
      <c r="U19" s="155"/>
      <c r="V19" s="155"/>
      <c r="W19" s="155"/>
      <c r="X19" s="155"/>
      <c r="Y19" s="155"/>
      <c r="Z19" s="155"/>
      <c r="AA19" s="155"/>
      <c r="AB19" s="155"/>
      <c r="AC19" s="155"/>
      <c r="AD19" s="155"/>
    </row>
    <row r="20" spans="1:30" ht="15" customHeight="1">
      <c r="A20" s="42"/>
      <c r="B20" s="26"/>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row>
    <row r="21" spans="1:30" ht="36" customHeight="1">
      <c r="A21" s="42"/>
      <c r="B21" s="26"/>
      <c r="C21" s="39"/>
      <c r="D21" s="149" t="s">
        <v>257</v>
      </c>
      <c r="E21" s="149"/>
      <c r="F21" s="149"/>
      <c r="G21" s="149"/>
      <c r="H21" s="149"/>
      <c r="I21" s="149"/>
      <c r="J21" s="149"/>
      <c r="K21" s="149"/>
      <c r="L21" s="149"/>
      <c r="M21" s="149"/>
      <c r="N21" s="149"/>
      <c r="O21" s="149"/>
      <c r="P21" s="149"/>
      <c r="Q21" s="149"/>
      <c r="R21" s="149"/>
      <c r="S21" s="149"/>
      <c r="T21" s="149"/>
      <c r="U21" s="149"/>
      <c r="V21" s="149"/>
      <c r="W21" s="149"/>
      <c r="X21" s="149"/>
      <c r="Y21" s="149"/>
      <c r="Z21" s="149"/>
      <c r="AA21" s="149"/>
      <c r="AB21" s="149"/>
      <c r="AC21" s="149"/>
      <c r="AD21" s="149"/>
    </row>
    <row r="22" spans="1:30" ht="15" customHeight="1">
      <c r="A22" s="42"/>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row>
    <row r="23" spans="1:30" ht="36" customHeight="1">
      <c r="A23" s="42"/>
      <c r="B23" s="26"/>
      <c r="C23" s="39"/>
      <c r="D23" s="149" t="s">
        <v>258</v>
      </c>
      <c r="E23" s="149"/>
      <c r="F23" s="149"/>
      <c r="G23" s="149"/>
      <c r="H23" s="149"/>
      <c r="I23" s="149"/>
      <c r="J23" s="149"/>
      <c r="K23" s="149"/>
      <c r="L23" s="149"/>
      <c r="M23" s="149"/>
      <c r="N23" s="149"/>
      <c r="O23" s="149"/>
      <c r="P23" s="149"/>
      <c r="Q23" s="149"/>
      <c r="R23" s="149"/>
      <c r="S23" s="149"/>
      <c r="T23" s="149"/>
      <c r="U23" s="149"/>
      <c r="V23" s="149"/>
      <c r="W23" s="149"/>
      <c r="X23" s="149"/>
      <c r="Y23" s="149"/>
      <c r="Z23" s="149"/>
      <c r="AA23" s="149"/>
      <c r="AB23" s="149"/>
      <c r="AC23" s="149"/>
      <c r="AD23" s="149"/>
    </row>
    <row r="24" spans="1:30" ht="15" customHeight="1">
      <c r="A24" s="42"/>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row>
    <row r="25" spans="1:30" ht="36" customHeight="1">
      <c r="A25" s="42"/>
      <c r="B25" s="26"/>
      <c r="C25" s="39"/>
      <c r="D25" s="149" t="s">
        <v>259</v>
      </c>
      <c r="E25" s="149"/>
      <c r="F25" s="149"/>
      <c r="G25" s="149"/>
      <c r="H25" s="149"/>
      <c r="I25" s="149"/>
      <c r="J25" s="149"/>
      <c r="K25" s="149"/>
      <c r="L25" s="149"/>
      <c r="M25" s="149"/>
      <c r="N25" s="149"/>
      <c r="O25" s="149"/>
      <c r="P25" s="149"/>
      <c r="Q25" s="149"/>
      <c r="R25" s="149"/>
      <c r="S25" s="149"/>
      <c r="T25" s="149"/>
      <c r="U25" s="149"/>
      <c r="V25" s="149"/>
      <c r="W25" s="149"/>
      <c r="X25" s="149"/>
      <c r="Y25" s="149"/>
      <c r="Z25" s="149"/>
      <c r="AA25" s="149"/>
      <c r="AB25" s="149"/>
      <c r="AC25" s="149"/>
      <c r="AD25" s="149"/>
    </row>
    <row r="26" spans="1:30" ht="15" customHeight="1">
      <c r="A26" s="42"/>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row>
    <row r="27" spans="1:30" ht="24" customHeight="1">
      <c r="A27" s="42"/>
      <c r="B27" s="26"/>
      <c r="C27" s="39"/>
      <c r="D27" s="149" t="s">
        <v>260</v>
      </c>
      <c r="E27" s="149"/>
      <c r="F27" s="149"/>
      <c r="G27" s="149"/>
      <c r="H27" s="149"/>
      <c r="I27" s="149"/>
      <c r="J27" s="149"/>
      <c r="K27" s="149"/>
      <c r="L27" s="149"/>
      <c r="M27" s="149"/>
      <c r="N27" s="149"/>
      <c r="O27" s="149"/>
      <c r="P27" s="149"/>
      <c r="Q27" s="149"/>
      <c r="R27" s="149"/>
      <c r="S27" s="149"/>
      <c r="T27" s="149"/>
      <c r="U27" s="149"/>
      <c r="V27" s="149"/>
      <c r="W27" s="149"/>
      <c r="X27" s="149"/>
      <c r="Y27" s="149"/>
      <c r="Z27" s="149"/>
      <c r="AA27" s="149"/>
      <c r="AB27" s="149"/>
      <c r="AC27" s="149"/>
      <c r="AD27" s="149"/>
    </row>
    <row r="28" spans="1:30" ht="15" customHeight="1">
      <c r="A28" s="42"/>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row>
    <row r="29" spans="1:30" ht="15" customHeight="1">
      <c r="A29" s="42"/>
      <c r="B29" s="26"/>
      <c r="C29" s="39"/>
      <c r="D29" s="149" t="s">
        <v>261</v>
      </c>
      <c r="E29" s="149"/>
      <c r="F29" s="149"/>
      <c r="G29" s="149"/>
      <c r="H29" s="149"/>
      <c r="I29" s="149"/>
      <c r="J29" s="149"/>
      <c r="K29" s="149"/>
      <c r="L29" s="149"/>
      <c r="M29" s="149"/>
      <c r="N29" s="149"/>
      <c r="O29" s="149"/>
      <c r="P29" s="149"/>
      <c r="Q29" s="149"/>
      <c r="R29" s="149"/>
      <c r="S29" s="149"/>
      <c r="T29" s="149"/>
      <c r="U29" s="149"/>
      <c r="V29" s="149"/>
      <c r="W29" s="149"/>
      <c r="X29" s="149"/>
      <c r="Y29" s="149"/>
      <c r="Z29" s="149"/>
      <c r="AA29" s="149"/>
      <c r="AB29" s="149"/>
      <c r="AC29" s="149"/>
      <c r="AD29" s="149"/>
    </row>
    <row r="30" spans="1:30" ht="15" customHeight="1">
      <c r="A30" s="42"/>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row>
    <row r="31" spans="1:30" ht="36" customHeight="1">
      <c r="A31" s="42"/>
      <c r="B31" s="26"/>
      <c r="C31" s="39"/>
      <c r="D31" s="149" t="s">
        <v>262</v>
      </c>
      <c r="E31" s="149"/>
      <c r="F31" s="149"/>
      <c r="G31" s="149"/>
      <c r="H31" s="149"/>
      <c r="I31" s="149"/>
      <c r="J31" s="149"/>
      <c r="K31" s="149"/>
      <c r="L31" s="149"/>
      <c r="M31" s="149"/>
      <c r="N31" s="149"/>
      <c r="O31" s="149"/>
      <c r="P31" s="149"/>
      <c r="Q31" s="149"/>
      <c r="R31" s="149"/>
      <c r="S31" s="149"/>
      <c r="T31" s="149"/>
      <c r="U31" s="149"/>
      <c r="V31" s="149"/>
      <c r="W31" s="149"/>
      <c r="X31" s="149"/>
      <c r="Y31" s="149"/>
      <c r="Z31" s="149"/>
      <c r="AA31" s="149"/>
      <c r="AB31" s="149"/>
      <c r="AC31" s="149"/>
      <c r="AD31" s="149"/>
    </row>
    <row r="32" spans="1:30" ht="15" customHeight="1">
      <c r="A32" s="42"/>
      <c r="B32" s="26"/>
      <c r="C32" s="39"/>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row>
    <row r="33" spans="1:30" ht="36" customHeight="1">
      <c r="A33" s="42"/>
      <c r="B33" s="26"/>
      <c r="C33" s="39"/>
      <c r="D33" s="149" t="s">
        <v>386</v>
      </c>
      <c r="E33" s="149"/>
      <c r="F33" s="149"/>
      <c r="G33" s="149"/>
      <c r="H33" s="149"/>
      <c r="I33" s="149"/>
      <c r="J33" s="149"/>
      <c r="K33" s="149"/>
      <c r="L33" s="149"/>
      <c r="M33" s="149"/>
      <c r="N33" s="149"/>
      <c r="O33" s="149"/>
      <c r="P33" s="149"/>
      <c r="Q33" s="149"/>
      <c r="R33" s="149"/>
      <c r="S33" s="149"/>
      <c r="T33" s="149"/>
      <c r="U33" s="149"/>
      <c r="V33" s="149"/>
      <c r="W33" s="149"/>
      <c r="X33" s="149"/>
      <c r="Y33" s="149"/>
      <c r="Z33" s="149"/>
      <c r="AA33" s="149"/>
      <c r="AB33" s="149"/>
      <c r="AC33" s="149"/>
      <c r="AD33" s="149"/>
    </row>
    <row r="34" spans="1:30" ht="15" customHeight="1">
      <c r="A34" s="42"/>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row>
    <row r="35" spans="1:30" ht="36" customHeight="1">
      <c r="A35" s="42"/>
      <c r="B35" s="26"/>
      <c r="C35" s="39"/>
      <c r="D35" s="149" t="s">
        <v>263</v>
      </c>
      <c r="E35" s="149"/>
      <c r="F35" s="149"/>
      <c r="G35" s="149"/>
      <c r="H35" s="149"/>
      <c r="I35" s="149"/>
      <c r="J35" s="149"/>
      <c r="K35" s="149"/>
      <c r="L35" s="149"/>
      <c r="M35" s="149"/>
      <c r="N35" s="149"/>
      <c r="O35" s="149"/>
      <c r="P35" s="149"/>
      <c r="Q35" s="149"/>
      <c r="R35" s="149"/>
      <c r="S35" s="149"/>
      <c r="T35" s="149"/>
      <c r="U35" s="149"/>
      <c r="V35" s="149"/>
      <c r="W35" s="149"/>
      <c r="X35" s="149"/>
      <c r="Y35" s="149"/>
      <c r="Z35" s="149"/>
      <c r="AA35" s="149"/>
      <c r="AB35" s="149"/>
      <c r="AC35" s="149"/>
      <c r="AD35" s="149"/>
    </row>
    <row r="36" spans="1:30" ht="15" customHeight="1">
      <c r="A36" s="42"/>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row>
    <row r="37" spans="1:30" ht="15" customHeight="1">
      <c r="A37" s="42"/>
      <c r="B37" s="81" t="s">
        <v>392</v>
      </c>
      <c r="C37" s="81"/>
      <c r="D37" s="81"/>
      <c r="E37" s="81"/>
      <c r="F37" s="81"/>
      <c r="G37" s="81"/>
      <c r="H37" s="81"/>
      <c r="I37" s="81"/>
      <c r="J37" s="81"/>
      <c r="K37" s="81"/>
      <c r="L37" s="81"/>
      <c r="M37" s="81"/>
      <c r="N37" s="81"/>
      <c r="O37" s="81"/>
      <c r="P37" s="81"/>
      <c r="Q37" s="81"/>
      <c r="R37" s="81"/>
      <c r="S37" s="81"/>
      <c r="T37" s="81"/>
      <c r="U37" s="81"/>
      <c r="V37" s="81"/>
      <c r="W37" s="81"/>
      <c r="X37" s="81"/>
      <c r="Y37" s="81"/>
      <c r="Z37" s="81"/>
      <c r="AA37" s="81"/>
      <c r="AB37" s="81"/>
      <c r="AC37" s="81"/>
      <c r="AD37" s="81"/>
    </row>
    <row r="38" spans="1:30" ht="36" customHeight="1">
      <c r="A38" s="42"/>
      <c r="B38" s="24"/>
      <c r="C38" s="155" t="s">
        <v>393</v>
      </c>
      <c r="D38" s="155"/>
      <c r="E38" s="155"/>
      <c r="F38" s="155"/>
      <c r="G38" s="155"/>
      <c r="H38" s="155"/>
      <c r="I38" s="155"/>
      <c r="J38" s="155"/>
      <c r="K38" s="155"/>
      <c r="L38" s="155"/>
      <c r="M38" s="155"/>
      <c r="N38" s="155"/>
      <c r="O38" s="155"/>
      <c r="P38" s="155"/>
      <c r="Q38" s="155"/>
      <c r="R38" s="155"/>
      <c r="S38" s="155"/>
      <c r="T38" s="155"/>
      <c r="U38" s="155"/>
      <c r="V38" s="155"/>
      <c r="W38" s="155"/>
      <c r="X38" s="155"/>
      <c r="Y38" s="155"/>
      <c r="Z38" s="155"/>
      <c r="AA38" s="155"/>
      <c r="AB38" s="155"/>
      <c r="AC38" s="155"/>
      <c r="AD38" s="155"/>
    </row>
    <row r="39" spans="1:30" ht="15" customHeight="1">
      <c r="A39" s="42"/>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row>
    <row r="40" spans="1:30" ht="15" customHeight="1">
      <c r="A40" s="42"/>
      <c r="B40" s="81" t="s">
        <v>253</v>
      </c>
      <c r="C40" s="81"/>
      <c r="D40" s="81"/>
      <c r="E40" s="81"/>
      <c r="F40" s="81"/>
      <c r="G40" s="81"/>
      <c r="H40" s="81"/>
      <c r="I40" s="81"/>
      <c r="J40" s="81"/>
      <c r="K40" s="81"/>
      <c r="L40" s="81"/>
      <c r="M40" s="81"/>
      <c r="N40" s="81"/>
      <c r="O40" s="81"/>
      <c r="P40" s="81"/>
      <c r="Q40" s="81"/>
      <c r="R40" s="81"/>
      <c r="S40" s="81"/>
      <c r="T40" s="81"/>
      <c r="U40" s="81"/>
      <c r="V40" s="81"/>
      <c r="W40" s="81"/>
      <c r="X40" s="81"/>
      <c r="Y40" s="81"/>
      <c r="Z40" s="81"/>
      <c r="AA40" s="81"/>
      <c r="AB40" s="81"/>
      <c r="AC40" s="81"/>
      <c r="AD40" s="81"/>
    </row>
    <row r="41" spans="1:30" ht="36" customHeight="1">
      <c r="A41" s="42"/>
      <c r="B41" s="24"/>
      <c r="C41" s="155" t="s">
        <v>264</v>
      </c>
      <c r="D41" s="155"/>
      <c r="E41" s="155"/>
      <c r="F41" s="155"/>
      <c r="G41" s="155"/>
      <c r="H41" s="155"/>
      <c r="I41" s="155"/>
      <c r="J41" s="155"/>
      <c r="K41" s="155"/>
      <c r="L41" s="155"/>
      <c r="M41" s="155"/>
      <c r="N41" s="155"/>
      <c r="O41" s="155"/>
      <c r="P41" s="155"/>
      <c r="Q41" s="155"/>
      <c r="R41" s="155"/>
      <c r="S41" s="155"/>
      <c r="T41" s="155"/>
      <c r="U41" s="155"/>
      <c r="V41" s="155"/>
      <c r="W41" s="155"/>
      <c r="X41" s="155"/>
      <c r="Y41" s="155"/>
      <c r="Z41" s="155"/>
      <c r="AA41" s="155"/>
      <c r="AB41" s="155"/>
      <c r="AC41" s="155"/>
      <c r="AD41" s="155"/>
    </row>
    <row r="42" spans="1:30" ht="15" customHeight="1">
      <c r="A42" s="42"/>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row>
    <row r="43" spans="1:30" ht="15" customHeight="1">
      <c r="A43" s="42"/>
      <c r="B43" s="81" t="s">
        <v>252</v>
      </c>
      <c r="C43" s="81"/>
      <c r="D43" s="81"/>
      <c r="E43" s="81"/>
      <c r="F43" s="81"/>
      <c r="G43" s="81"/>
      <c r="H43" s="81"/>
      <c r="I43" s="81"/>
      <c r="J43" s="81"/>
      <c r="K43" s="81"/>
      <c r="L43" s="81"/>
      <c r="M43" s="81"/>
      <c r="N43" s="81"/>
      <c r="O43" s="81"/>
      <c r="P43" s="81"/>
      <c r="Q43" s="81"/>
      <c r="R43" s="81"/>
      <c r="S43" s="81"/>
      <c r="T43" s="81"/>
      <c r="U43" s="81"/>
      <c r="V43" s="81"/>
      <c r="W43" s="81"/>
      <c r="X43" s="81"/>
      <c r="Y43" s="81"/>
      <c r="Z43" s="81"/>
      <c r="AA43" s="81"/>
      <c r="AB43" s="81"/>
      <c r="AC43" s="81"/>
      <c r="AD43" s="81"/>
    </row>
    <row r="44" spans="1:30" ht="36" customHeight="1">
      <c r="A44" s="42"/>
      <c r="B44" s="24"/>
      <c r="C44" s="155" t="s">
        <v>279</v>
      </c>
      <c r="D44" s="155"/>
      <c r="E44" s="155"/>
      <c r="F44" s="155"/>
      <c r="G44" s="155"/>
      <c r="H44" s="155"/>
      <c r="I44" s="155"/>
      <c r="J44" s="155"/>
      <c r="K44" s="155"/>
      <c r="L44" s="155"/>
      <c r="M44" s="155"/>
      <c r="N44" s="155"/>
      <c r="O44" s="155"/>
      <c r="P44" s="155"/>
      <c r="Q44" s="155"/>
      <c r="R44" s="155"/>
      <c r="S44" s="155"/>
      <c r="T44" s="155"/>
      <c r="U44" s="155"/>
      <c r="V44" s="155"/>
      <c r="W44" s="155"/>
      <c r="X44" s="155"/>
      <c r="Y44" s="155"/>
      <c r="Z44" s="155"/>
      <c r="AA44" s="155"/>
      <c r="AB44" s="155"/>
      <c r="AC44" s="155"/>
      <c r="AD44" s="155"/>
    </row>
    <row r="45" spans="1:30" ht="15" customHeight="1">
      <c r="A45" s="42"/>
      <c r="B45" s="24"/>
      <c r="C45" s="25"/>
      <c r="D45" s="25"/>
      <c r="E45" s="25"/>
      <c r="F45" s="25"/>
      <c r="G45" s="25"/>
      <c r="H45" s="25"/>
      <c r="I45" s="25"/>
      <c r="J45" s="25"/>
      <c r="K45" s="25"/>
      <c r="L45" s="25"/>
      <c r="M45" s="25"/>
      <c r="N45" s="25"/>
      <c r="O45" s="25"/>
      <c r="P45" s="25"/>
      <c r="Q45" s="25"/>
      <c r="R45" s="25"/>
      <c r="S45" s="25"/>
      <c r="T45" s="25"/>
      <c r="U45" s="25"/>
      <c r="V45" s="25"/>
      <c r="W45" s="25"/>
      <c r="X45" s="25"/>
      <c r="Y45" s="25"/>
      <c r="Z45" s="25"/>
      <c r="AA45" s="25"/>
      <c r="AB45" s="25"/>
      <c r="AC45" s="25"/>
      <c r="AD45" s="25"/>
    </row>
    <row r="46" spans="1:30" ht="15" customHeight="1">
      <c r="A46" s="42"/>
      <c r="B46" s="81" t="s">
        <v>251</v>
      </c>
      <c r="C46" s="81"/>
      <c r="D46" s="81"/>
      <c r="E46" s="81"/>
      <c r="F46" s="81"/>
      <c r="G46" s="81"/>
      <c r="H46" s="81"/>
      <c r="I46" s="81"/>
      <c r="J46" s="81"/>
      <c r="K46" s="81"/>
      <c r="L46" s="81"/>
      <c r="M46" s="81"/>
      <c r="N46" s="81"/>
      <c r="O46" s="81"/>
      <c r="P46" s="81"/>
      <c r="Q46" s="81"/>
      <c r="R46" s="81"/>
      <c r="S46" s="81"/>
      <c r="T46" s="81"/>
      <c r="U46" s="81"/>
      <c r="V46" s="81"/>
      <c r="W46" s="81"/>
      <c r="X46" s="81"/>
      <c r="Y46" s="81"/>
      <c r="Z46" s="81"/>
      <c r="AA46" s="81"/>
      <c r="AB46" s="81"/>
      <c r="AC46" s="81"/>
      <c r="AD46" s="81"/>
    </row>
    <row r="47" spans="1:30" ht="36" customHeight="1">
      <c r="A47" s="42"/>
      <c r="B47" s="24"/>
      <c r="C47" s="155" t="s">
        <v>265</v>
      </c>
      <c r="D47" s="155"/>
      <c r="E47" s="155"/>
      <c r="F47" s="155"/>
      <c r="G47" s="155"/>
      <c r="H47" s="155"/>
      <c r="I47" s="155"/>
      <c r="J47" s="155"/>
      <c r="K47" s="155"/>
      <c r="L47" s="155"/>
      <c r="M47" s="155"/>
      <c r="N47" s="155"/>
      <c r="O47" s="155"/>
      <c r="P47" s="155"/>
      <c r="Q47" s="155"/>
      <c r="R47" s="155"/>
      <c r="S47" s="155"/>
      <c r="T47" s="155"/>
      <c r="U47" s="155"/>
      <c r="V47" s="155"/>
      <c r="W47" s="155"/>
      <c r="X47" s="155"/>
      <c r="Y47" s="155"/>
      <c r="Z47" s="155"/>
      <c r="AA47" s="155"/>
      <c r="AB47" s="155"/>
      <c r="AC47" s="155"/>
      <c r="AD47" s="155"/>
    </row>
    <row r="48" spans="1:30" ht="15" customHeight="1">
      <c r="A48" s="42"/>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row>
    <row r="49" spans="1:30" ht="15" customHeight="1">
      <c r="A49" s="42"/>
      <c r="B49" s="81" t="s">
        <v>266</v>
      </c>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row>
    <row r="50" spans="1:30" ht="24" customHeight="1">
      <c r="A50" s="42"/>
      <c r="B50" s="4"/>
      <c r="C50" s="149" t="s">
        <v>387</v>
      </c>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row>
    <row r="51" spans="1:30" ht="15" customHeight="1">
      <c r="A51" s="42"/>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row>
    <row r="52" spans="1:30" ht="15" customHeight="1">
      <c r="A52" s="42"/>
      <c r="B52" s="81" t="s">
        <v>267</v>
      </c>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row>
    <row r="53" spans="1:30" ht="24" customHeight="1">
      <c r="A53" s="42"/>
      <c r="B53" s="4"/>
      <c r="C53" s="149" t="s">
        <v>388</v>
      </c>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row>
    <row r="54" spans="1:30" ht="15" customHeight="1">
      <c r="A54" s="42"/>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row>
    <row r="55" spans="1:30" ht="15" customHeight="1">
      <c r="A55" s="42"/>
      <c r="B55" s="81" t="s">
        <v>394</v>
      </c>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row>
    <row r="56" spans="1:30" ht="15" customHeight="1">
      <c r="A56" s="42"/>
      <c r="B56" s="4"/>
      <c r="C56" s="149" t="s">
        <v>395</v>
      </c>
      <c r="D56" s="149"/>
      <c r="E56" s="149"/>
      <c r="F56" s="149"/>
      <c r="G56" s="149"/>
      <c r="H56" s="149"/>
      <c r="I56" s="149"/>
      <c r="J56" s="149"/>
      <c r="K56" s="149"/>
      <c r="L56" s="149"/>
      <c r="M56" s="149"/>
      <c r="N56" s="149"/>
      <c r="O56" s="149"/>
      <c r="P56" s="149"/>
      <c r="Q56" s="149"/>
      <c r="R56" s="149"/>
      <c r="S56" s="149"/>
      <c r="T56" s="149"/>
      <c r="U56" s="149"/>
      <c r="V56" s="149"/>
      <c r="W56" s="149"/>
      <c r="X56" s="149"/>
      <c r="Y56" s="149"/>
      <c r="Z56" s="149"/>
      <c r="AA56" s="149"/>
      <c r="AB56" s="149"/>
      <c r="AC56" s="149"/>
      <c r="AD56" s="149"/>
    </row>
    <row r="57" spans="1:30" ht="15" customHeight="1">
      <c r="A57" s="42"/>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row>
    <row r="58" spans="1:30" ht="15" customHeight="1">
      <c r="A58" s="42"/>
      <c r="B58" s="81" t="s">
        <v>389</v>
      </c>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row>
    <row r="59" spans="1:30" ht="24" customHeight="1">
      <c r="A59" s="42"/>
      <c r="B59" s="4"/>
      <c r="C59" s="149" t="s">
        <v>383</v>
      </c>
      <c r="D59" s="149"/>
      <c r="E59" s="149"/>
      <c r="F59" s="149"/>
      <c r="G59" s="149"/>
      <c r="H59" s="149"/>
      <c r="I59" s="149"/>
      <c r="J59" s="149"/>
      <c r="K59" s="149"/>
      <c r="L59" s="149"/>
      <c r="M59" s="149"/>
      <c r="N59" s="149"/>
      <c r="O59" s="149"/>
      <c r="P59" s="149"/>
      <c r="Q59" s="149"/>
      <c r="R59" s="149"/>
      <c r="S59" s="149"/>
      <c r="T59" s="149"/>
      <c r="U59" s="149"/>
      <c r="V59" s="149"/>
      <c r="W59" s="149"/>
      <c r="X59" s="149"/>
      <c r="Y59" s="149"/>
      <c r="Z59" s="149"/>
      <c r="AA59" s="149"/>
      <c r="AB59" s="149"/>
      <c r="AC59" s="149"/>
      <c r="AD59" s="149"/>
    </row>
    <row r="60" spans="1:30" ht="15" customHeight="1">
      <c r="A60" s="42"/>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row>
    <row r="61" spans="1:30" ht="15" customHeight="1">
      <c r="A61" s="42"/>
      <c r="B61" s="81" t="s">
        <v>390</v>
      </c>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row>
    <row r="62" spans="1:30" ht="24" customHeight="1">
      <c r="A62" s="42"/>
      <c r="B62" s="4"/>
      <c r="C62" s="149" t="s">
        <v>391</v>
      </c>
      <c r="D62" s="149"/>
      <c r="E62" s="149"/>
      <c r="F62" s="149"/>
      <c r="G62" s="149"/>
      <c r="H62" s="149"/>
      <c r="I62" s="149"/>
      <c r="J62" s="149"/>
      <c r="K62" s="149"/>
      <c r="L62" s="149"/>
      <c r="M62" s="149"/>
      <c r="N62" s="149"/>
      <c r="O62" s="149"/>
      <c r="P62" s="149"/>
      <c r="Q62" s="149"/>
      <c r="R62" s="149"/>
      <c r="S62" s="149"/>
      <c r="T62" s="149"/>
      <c r="U62" s="149"/>
      <c r="V62" s="149"/>
      <c r="W62" s="149"/>
      <c r="X62" s="149"/>
      <c r="Y62" s="149"/>
      <c r="Z62" s="149"/>
      <c r="AA62" s="149"/>
      <c r="AB62" s="149"/>
      <c r="AC62" s="149"/>
      <c r="AD62" s="149"/>
    </row>
    <row r="63" spans="1:30" ht="15" customHeight="1"/>
    <row r="64" spans="1:30" ht="15" customHeight="1"/>
    <row r="65" spans="12:12" ht="15" customHeight="1">
      <c r="L65" s="82"/>
    </row>
    <row r="66" spans="12:12" ht="15" customHeight="1"/>
    <row r="67" spans="12:12" ht="15" customHeight="1"/>
    <row r="68" spans="12:12" ht="15" customHeight="1"/>
  </sheetData>
  <sheetProtection algorithmName="SHA-512" hashValue="lPkp8zIhu7aH/vakah7gwLiB728+V0++E7gvVeRmZbxBHaRykU3GlQbtxTp8Cldb6sW1KK3f7tdlW95r+MtYbA==" saltValue="7wVDrgUrSngXHp9/DBq0fg==" spinCount="100000" sheet="1" objects="1" scenarios="1"/>
  <mergeCells count="27">
    <mergeCell ref="C62:AD62"/>
    <mergeCell ref="C41:AD41"/>
    <mergeCell ref="C44:AD44"/>
    <mergeCell ref="C50:AD50"/>
    <mergeCell ref="C53:AD53"/>
    <mergeCell ref="C59:AD59"/>
    <mergeCell ref="B1:AD1"/>
    <mergeCell ref="B3:AD3"/>
    <mergeCell ref="B5:AD5"/>
    <mergeCell ref="B7:AD7"/>
    <mergeCell ref="AA9:AD9"/>
    <mergeCell ref="C13:AD13"/>
    <mergeCell ref="C38:AD38"/>
    <mergeCell ref="C56:AD56"/>
    <mergeCell ref="B10:L10"/>
    <mergeCell ref="N10:O10"/>
    <mergeCell ref="C47:AD47"/>
    <mergeCell ref="C16:AD16"/>
    <mergeCell ref="C19:AD19"/>
    <mergeCell ref="D21:AD21"/>
    <mergeCell ref="D23:AD23"/>
    <mergeCell ref="D25:AD25"/>
    <mergeCell ref="D27:AD27"/>
    <mergeCell ref="D33:AD33"/>
    <mergeCell ref="D35:AD35"/>
    <mergeCell ref="D29:AD29"/>
    <mergeCell ref="D31:AD31"/>
  </mergeCells>
  <hyperlinks>
    <hyperlink ref="AA9:AD9" location="Índice!B19" display="Índice" xr:uid="{27FC1016-DDA6-438B-B528-9D4C4F74D6D8}"/>
  </hyperlinks>
  <pageMargins left="0.70866141732283472" right="0.70866141732283472" top="0.74803149606299213" bottom="0.74803149606299213" header="0.31496062992125984" footer="0.31496062992125984"/>
  <pageSetup scale="75" orientation="portrait" r:id="rId1"/>
  <headerFooter>
    <oddHeader>&amp;CMódulo 1 Sección III
Glosario</oddHeader>
    <oddFooter>&amp;LCenso Nacional de Gobiernos Estatales 2023&amp;R&amp;P de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373EE7A0D5FA54FAA07EB029AB519A7" ma:contentTypeVersion="3" ma:contentTypeDescription="Crear nuevo documento." ma:contentTypeScope="" ma:versionID="795c66fa020f5308b50b388037e807bf">
  <xsd:schema xmlns:xsd="http://www.w3.org/2001/XMLSchema" xmlns:xs="http://www.w3.org/2001/XMLSchema" xmlns:p="http://schemas.microsoft.com/office/2006/metadata/properties" xmlns:ns2="8cfb24df-c76a-48fb-92b8-e40e245fe804" targetNamespace="http://schemas.microsoft.com/office/2006/metadata/properties" ma:root="true" ma:fieldsID="2cc70636aa61dd867341d6cec2e14bc6" ns2:_="">
    <xsd:import namespace="8cfb24df-c76a-48fb-92b8-e40e245fe804"/>
    <xsd:element name="properties">
      <xsd:complexType>
        <xsd:sequence>
          <xsd:element name="documentManagement">
            <xsd:complexType>
              <xsd:all>
                <xsd:element ref="ns2:kibh" minOccurs="0"/>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fb24df-c76a-48fb-92b8-e40e245fe804" elementFormDefault="qualified">
    <xsd:import namespace="http://schemas.microsoft.com/office/2006/documentManagement/types"/>
    <xsd:import namespace="http://schemas.microsoft.com/office/infopath/2007/PartnerControls"/>
    <xsd:element name="kibh" ma:index="8" nillable="true" ma:displayName="Descripción" ma:internalName="kibh">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kibh xmlns="8cfb24df-c76a-48fb-92b8-e40e245fe804" xsi:nil="true"/>
  </documentManagement>
</p:properties>
</file>

<file path=customXml/itemProps1.xml><?xml version="1.0" encoding="utf-8"?>
<ds:datastoreItem xmlns:ds="http://schemas.openxmlformats.org/officeDocument/2006/customXml" ds:itemID="{9701B15B-1801-4B58-AA07-C04AFE08E246}"/>
</file>

<file path=customXml/itemProps2.xml><?xml version="1.0" encoding="utf-8"?>
<ds:datastoreItem xmlns:ds="http://schemas.openxmlformats.org/officeDocument/2006/customXml" ds:itemID="{8922C9F6-85C4-441F-86C3-E7268E9823BA}">
  <ds:schemaRefs>
    <ds:schemaRef ds:uri="http://schemas.microsoft.com/sharepoint/v3/contenttype/forms"/>
  </ds:schemaRefs>
</ds:datastoreItem>
</file>

<file path=customXml/itemProps3.xml><?xml version="1.0" encoding="utf-8"?>
<ds:datastoreItem xmlns:ds="http://schemas.openxmlformats.org/officeDocument/2006/customXml" ds:itemID="{A51756AF-5B54-4525-937F-9C446A654FF0}">
  <ds:schemaRefs>
    <ds:schemaRef ds:uri="http://schemas.microsoft.com/office/2006/documentManagement/types"/>
    <ds:schemaRef ds:uri="http://purl.org/dc/terms/"/>
    <ds:schemaRef ds:uri="http://schemas.microsoft.com/office/2006/metadata/properties"/>
    <ds:schemaRef ds:uri="http://purl.org/dc/elements/1.1/"/>
    <ds:schemaRef ds:uri="http://www.w3.org/XML/1998/namespace"/>
    <ds:schemaRef ds:uri="0bd8db99-6184-4917-829e-3ad97b64b578"/>
    <ds:schemaRef ds:uri="http://schemas.microsoft.com/office/infopath/2007/PartnerControls"/>
    <ds:schemaRef ds:uri="http://schemas.openxmlformats.org/package/2006/metadata/core-properties"/>
    <ds:schemaRef ds:uri="c4d8e3e2-1050-4c5b-9b39-d2be6de344c3"/>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6</vt:i4>
      </vt:variant>
      <vt:variant>
        <vt:lpstr>Rangos con nombre</vt:lpstr>
      </vt:variant>
      <vt:variant>
        <vt:i4>6</vt:i4>
      </vt:variant>
    </vt:vector>
  </HeadingPairs>
  <TitlesOfParts>
    <vt:vector size="12" baseType="lpstr">
      <vt:lpstr>Índice</vt:lpstr>
      <vt:lpstr>Presentación</vt:lpstr>
      <vt:lpstr>Informantes</vt:lpstr>
      <vt:lpstr>Participantes</vt:lpstr>
      <vt:lpstr>CNGE_2023_M1_Secc3</vt:lpstr>
      <vt:lpstr>Glosario</vt:lpstr>
      <vt:lpstr>CNGE_2023_M1_Secc3!Área_de_impresión</vt:lpstr>
      <vt:lpstr>Glosario!Área_de_impresión</vt:lpstr>
      <vt:lpstr>Índice!Área_de_impresión</vt:lpstr>
      <vt:lpstr>Informantes!Área_de_impresión</vt:lpstr>
      <vt:lpstr>Participantes!Área_de_impresión</vt:lpstr>
      <vt:lpstr>Presentación!Área_de_impresión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AGUILAR GARCIA RENATA CASSANDRA</dc:creator>
  <cp:lastModifiedBy>MEDRANO MARTINEZ RUBI SAMANTHA</cp:lastModifiedBy>
  <dcterms:created xsi:type="dcterms:W3CDTF">2022-07-20T14:56:48Z</dcterms:created>
  <dcterms:modified xsi:type="dcterms:W3CDTF">2023-06-01T23:06:29Z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0x0101003373EE7A0D5FA54FAA07EB029AB519A7</vt:lpwstr>
  </property>
</Properties>
</file>