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24" i="1" l="1"/>
  <c r="D4" i="1" l="1"/>
  <c r="K4" i="1" s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1" i="1"/>
  <c r="K21" i="1" s="1"/>
  <c r="D3" i="1"/>
  <c r="K3" i="1" s="1"/>
  <c r="E15" i="1" l="1"/>
  <c r="G15" i="1" s="1"/>
  <c r="I15" i="1" s="1"/>
  <c r="H15" i="1"/>
  <c r="E7" i="1"/>
  <c r="H7" i="1"/>
  <c r="J15" i="1" l="1"/>
  <c r="G7" i="1"/>
  <c r="I7" i="1" s="1"/>
  <c r="J7" i="1"/>
  <c r="E16" i="1"/>
  <c r="H16" i="1"/>
  <c r="E21" i="1"/>
  <c r="H21" i="1"/>
  <c r="E19" i="1"/>
  <c r="H19" i="1"/>
  <c r="E4" i="1"/>
  <c r="E5" i="1"/>
  <c r="E6" i="1"/>
  <c r="E8" i="1"/>
  <c r="E9" i="1"/>
  <c r="E10" i="1"/>
  <c r="E11" i="1"/>
  <c r="E12" i="1"/>
  <c r="E13" i="1"/>
  <c r="E14" i="1"/>
  <c r="J14" i="1" s="1"/>
  <c r="E17" i="1"/>
  <c r="J17" i="1" s="1"/>
  <c r="E18" i="1"/>
  <c r="J18" i="1" s="1"/>
  <c r="E20" i="1"/>
  <c r="E3" i="1"/>
  <c r="H4" i="1"/>
  <c r="H5" i="1"/>
  <c r="H6" i="1"/>
  <c r="H8" i="1"/>
  <c r="H9" i="1"/>
  <c r="H10" i="1"/>
  <c r="H11" i="1"/>
  <c r="H12" i="1"/>
  <c r="H13" i="1"/>
  <c r="H14" i="1"/>
  <c r="H17" i="1"/>
  <c r="H18" i="1"/>
  <c r="H20" i="1"/>
  <c r="H3" i="1"/>
  <c r="G14" i="1" l="1"/>
  <c r="I14" i="1" s="1"/>
  <c r="G20" i="1"/>
  <c r="I20" i="1" s="1"/>
  <c r="J20" i="1"/>
  <c r="G13" i="1"/>
  <c r="I13" i="1" s="1"/>
  <c r="J13" i="1"/>
  <c r="G10" i="1"/>
  <c r="I10" i="1" s="1"/>
  <c r="J10" i="1"/>
  <c r="G5" i="1"/>
  <c r="I5" i="1" s="1"/>
  <c r="J5" i="1"/>
  <c r="G12" i="1"/>
  <c r="I12" i="1" s="1"/>
  <c r="J12" i="1"/>
  <c r="G9" i="1"/>
  <c r="I9" i="1" s="1"/>
  <c r="J9" i="1"/>
  <c r="G4" i="1"/>
  <c r="I4" i="1" s="1"/>
  <c r="J4" i="1"/>
  <c r="G21" i="1"/>
  <c r="I21" i="1" s="1"/>
  <c r="J21" i="1"/>
  <c r="G8" i="1"/>
  <c r="I8" i="1" s="1"/>
  <c r="J8" i="1"/>
  <c r="G3" i="1"/>
  <c r="I3" i="1" s="1"/>
  <c r="J3" i="1"/>
  <c r="G11" i="1"/>
  <c r="I11" i="1" s="1"/>
  <c r="J11" i="1"/>
  <c r="G6" i="1"/>
  <c r="I6" i="1" s="1"/>
  <c r="J6" i="1"/>
  <c r="G19" i="1"/>
  <c r="I19" i="1" s="1"/>
  <c r="J19" i="1"/>
  <c r="G16" i="1"/>
  <c r="I16" i="1" s="1"/>
  <c r="J16" i="1"/>
  <c r="G18" i="1"/>
  <c r="I18" i="1" s="1"/>
  <c r="G17" i="1"/>
  <c r="I17" i="1" s="1"/>
  <c r="J23" i="1" l="1"/>
  <c r="I22" i="1"/>
  <c r="I23" i="1" l="1"/>
  <c r="J25" i="1"/>
</calcChain>
</file>

<file path=xl/sharedStrings.xml><?xml version="1.0" encoding="utf-8"?>
<sst xmlns="http://schemas.openxmlformats.org/spreadsheetml/2006/main" count="56" uniqueCount="55">
  <si>
    <t>ITEM</t>
  </si>
  <si>
    <t>PACKAGE Q.</t>
  </si>
  <si>
    <t>Q.</t>
  </si>
  <si>
    <t>PROVIDER</t>
  </si>
  <si>
    <t>PACKAGE P. ($)</t>
  </si>
  <si>
    <t>PACKAGE P. (€)</t>
  </si>
  <si>
    <t>UNIT P. (€)</t>
  </si>
  <si>
    <t>UNIT P.($)</t>
  </si>
  <si>
    <t>http://www.ebay.com/itm/271526679950?_trksid=p2059210.m2749.l2649&amp;ssPageName=STRK%3AMEBIDX%3AIT</t>
  </si>
  <si>
    <t>1M RGB 144LED/M WS2812B 5V</t>
  </si>
  <si>
    <t>http://www.ebay.com/itm/NEW-ATmega2560-16AU-CH340G-MEGA-2560-R3-Board-Free-USB-Cable-For-Arduino-/151303481964?pt=LH_DefaultDomain_0&amp;hash=item233a63ea6c</t>
  </si>
  <si>
    <t>Arduino Mega2560-1AU + USB Cable CLONE</t>
  </si>
  <si>
    <t>http://www.ebay.com/itm/New-1-PCS-84x48-Pixel-Blue-Backlight-LCD-Module-Adapter-PCB-f-Nokia-5110-Arduino-/371025173723?pt=LH_DefaultDomain_0&amp;hash=item5662d2dcdb</t>
  </si>
  <si>
    <t>PCS 84x48 Nokia 5110 LCD</t>
  </si>
  <si>
    <t>Tactile PushButton Switch DIP</t>
  </si>
  <si>
    <t>http://www.ebay.com/itm/131132034753?_trksid=p2059210.m2749.l2649&amp;ssPageName=STRK%3AMEBIDX%3AIT</t>
  </si>
  <si>
    <t>http://www.ebay.com/itm/100Pcs-Tactile-Push-Button-Switch-Tact-Switch-6X6X5mm-4-pin-DIP-/140942027356?pt=LH_DefaultDomain_0&amp;hash=item20d0ccaa5c</t>
  </si>
  <si>
    <t xml:space="preserve">Micro SD Storage Board </t>
  </si>
  <si>
    <t xml:space="preserve">LM7805CV 5A 1.5A </t>
  </si>
  <si>
    <t>http://www.ebay.com/itm/10pcs-L7805-LM7805-7805-Voltage-Regulator-5V-1-5A-/261284431389?pt=LH_DefaultDomain_0&amp;hash=item3cd5c4061d</t>
  </si>
  <si>
    <t>http://www.ebay.com/itm/10pcs-5v-Active-Buzzer-Magnetic-Long-Continous-Beep-Tone-/130889560494?pt=LH_DefaultDomain_0&amp;hash=item1e79a031ae</t>
  </si>
  <si>
    <t>Buzzer 5V</t>
  </si>
  <si>
    <t>http://www.ebay.com/itm/6-x-1-5V-AA-2A-CELL-Battery-Batteries-Holder-Storage-Box-9V-Case-With-Lead-Wire-/231408298691?pt=LH_DefaultDomain_0&amp;hash=item35e1026ac3</t>
  </si>
  <si>
    <t>Power Jack MALE</t>
  </si>
  <si>
    <t>http://www.ebay.com/itm/5-Pcs-Black-2-1mm-x-5-5mm-DC-Power-Male-Plug-Jack-Adapter-SU-/231419590837?pt=LH_DefaultDomain_0&amp;hash=item35e1aeb8b5</t>
  </si>
  <si>
    <t>Connector 5 PIN MALE</t>
  </si>
  <si>
    <t>Connector 5 PIN FEMALE</t>
  </si>
  <si>
    <t>LED Profile 1m + Disipator</t>
  </si>
  <si>
    <t>http://www.ebay.com/itm/10PCS-1M-Slim-Linear-LED-Aluminium-Profile-LED-Strip-Profile-/321421831046?pt=US_Lighting_Parts_and_Accessories&amp;var=&amp;hash=item4ad63beb86</t>
  </si>
  <si>
    <t>PCB LightWand CAT Edition</t>
  </si>
  <si>
    <t>STOCK AETEL</t>
  </si>
  <si>
    <t>Belcro 10cm</t>
  </si>
  <si>
    <t>CHINO</t>
  </si>
  <si>
    <t>http://www.ebay.com/itm/10PCS-2-54mm-40-Pin-Male-Single-Row-Pin-Header-Strip-GOOD-QUALITY-/300807443847?pt=LH_DefaultDomain_0&amp;hash=item4609855587</t>
  </si>
  <si>
    <t>Pin Row MALE 1x20</t>
  </si>
  <si>
    <t>Resistor 10MOhms SMD</t>
  </si>
  <si>
    <t>Capacitor 10uF SMD</t>
  </si>
  <si>
    <t>Micro SD Card</t>
  </si>
  <si>
    <t>http://www.ebay.com/itm/10PCS-SanDisk-256MB-MicroSD-Card-TransFlash-Card-256MB-TF-MicroSD-Card-/291047718349?pt=US_Cellphone_Memory_Cards&amp;hash=item43c3cbbdcd</t>
  </si>
  <si>
    <t>Pin Row FEMALE 1x20</t>
  </si>
  <si>
    <t>http://www.ebay.com/itm/10Pcs-2-54mm-40-Pin-Female-Single-Row-Pin-Header-Strip-New-/251463905682?pt=LH_DefaultDomain_0&amp;hash=item3a8c6ab192</t>
  </si>
  <si>
    <t>http://www.diotronic.com/componentes-mecanicos/conectores-electronica/conectores-paso-2-54/conector-ci-2-54mm-5-cts-90%C2%A7_r_153_22684.aspx</t>
  </si>
  <si>
    <t>http://www.diotronic.com/componentes-mecanicos/conectores-electronica/conectores-paso-2-54/co3405-hembra-5-cts-2-54_r_153_22674.aspx</t>
  </si>
  <si>
    <t>UNIT LEFT</t>
  </si>
  <si>
    <t>TOTAL UNIT</t>
  </si>
  <si>
    <t>TOTAL  ALL</t>
  </si>
  <si>
    <t>TOTAL UNIT.</t>
  </si>
  <si>
    <t>TOTAL PCK</t>
  </si>
  <si>
    <t>PACKAGE N.</t>
  </si>
  <si>
    <t>UNIT number</t>
  </si>
  <si>
    <t>Value    €/$</t>
  </si>
  <si>
    <t>SELL UNIT</t>
  </si>
  <si>
    <t>SELL TOTAL</t>
  </si>
  <si>
    <t>BENEFIT</t>
  </si>
  <si>
    <t>6 AAA battery Holder + Lead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</si>
</sst>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"/>
    <numFmt numFmtId="165" formatCode="[$$-409]#,##0.00"/>
    <numFmt numFmtId="166" formatCode="#,##0.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1" xfId="1" applyBorder="1"/>
    <xf numFmtId="0" fontId="0" fillId="5" borderId="1" xfId="0" applyFill="1" applyBorder="1"/>
    <xf numFmtId="0" fontId="0" fillId="0" borderId="1" xfId="0" applyFill="1" applyBorder="1"/>
    <xf numFmtId="0" fontId="2" fillId="2" borderId="1" xfId="0" applyFont="1" applyFill="1" applyBorder="1"/>
    <xf numFmtId="1" fontId="0" fillId="0" borderId="1" xfId="0" applyNumberFormat="1" applyBorder="1"/>
    <xf numFmtId="1" fontId="3" fillId="7" borderId="1" xfId="0" applyNumberFormat="1" applyFont="1" applyFill="1" applyBorder="1"/>
    <xf numFmtId="0" fontId="2" fillId="6" borderId="2" xfId="0" applyFont="1" applyFill="1" applyBorder="1"/>
    <xf numFmtId="0" fontId="0" fillId="6" borderId="3" xfId="0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2" xfId="0" applyFont="1" applyFill="1" applyBorder="1"/>
    <xf numFmtId="0" fontId="2" fillId="8" borderId="4" xfId="0" applyFont="1" applyFill="1" applyBorder="1"/>
    <xf numFmtId="0" fontId="2" fillId="6" borderId="7" xfId="0" applyFont="1" applyFill="1" applyBorder="1"/>
    <xf numFmtId="164" fontId="2" fillId="6" borderId="4" xfId="0" applyNumberFormat="1" applyFont="1" applyFill="1" applyBorder="1"/>
    <xf numFmtId="164" fontId="0" fillId="3" borderId="1" xfId="0" applyNumberFormat="1" applyFill="1" applyBorder="1"/>
    <xf numFmtId="165" fontId="0" fillId="5" borderId="1" xfId="0" applyNumberFormat="1" applyFill="1" applyBorder="1"/>
    <xf numFmtId="165" fontId="0" fillId="0" borderId="1" xfId="0" applyNumberFormat="1" applyBorder="1"/>
    <xf numFmtId="164" fontId="3" fillId="4" borderId="1" xfId="0" applyNumberFormat="1" applyFont="1" applyFill="1" applyBorder="1"/>
    <xf numFmtId="0" fontId="0" fillId="0" borderId="0" xfId="0" applyFill="1" applyBorder="1"/>
    <xf numFmtId="2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Fill="1"/>
    <xf numFmtId="0" fontId="2" fillId="6" borderId="8" xfId="0" applyFont="1" applyFill="1" applyBorder="1"/>
    <xf numFmtId="164" fontId="3" fillId="6" borderId="9" xfId="0" applyNumberFormat="1" applyFont="1" applyFill="1" applyBorder="1"/>
    <xf numFmtId="2" fontId="3" fillId="0" borderId="10" xfId="0" applyNumberFormat="1" applyFont="1" applyFill="1" applyBorder="1"/>
    <xf numFmtId="164" fontId="2" fillId="6" borderId="3" xfId="0" applyNumberFormat="1" applyFont="1" applyFill="1" applyBorder="1"/>
    <xf numFmtId="2" fontId="3" fillId="0" borderId="0" xfId="0" applyNumberFormat="1" applyFont="1" applyFill="1" applyBorder="1"/>
    <xf numFmtId="0" fontId="2" fillId="3" borderId="7" xfId="0" applyFont="1" applyFill="1" applyBorder="1"/>
    <xf numFmtId="0" fontId="0" fillId="3" borderId="8" xfId="0" applyFill="1" applyBorder="1"/>
    <xf numFmtId="0" fontId="2" fillId="3" borderId="2" xfId="0" applyFont="1" applyFill="1" applyBorder="1"/>
    <xf numFmtId="0" fontId="0" fillId="3" borderId="3" xfId="0" applyFill="1" applyBorder="1"/>
    <xf numFmtId="164" fontId="2" fillId="3" borderId="9" xfId="0" applyNumberFormat="1" applyFont="1" applyFill="1" applyBorder="1"/>
    <xf numFmtId="164" fontId="2" fillId="3" borderId="4" xfId="0" applyNumberFormat="1" applyFont="1" applyFill="1" applyBorder="1"/>
    <xf numFmtId="166" fontId="0" fillId="3" borderId="4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otronic.com/componentes-mecanicos/conectores-electronica/conectores-paso-2-54/conector-ci-2-54mm-5-cts-90%C2%A7_r_153_22684.aspx" TargetMode="External"/><Relationship Id="rId3" Type="http://schemas.openxmlformats.org/officeDocument/2006/relationships/hyperlink" Target="http://www.ebay.com/itm/10pcs-L7805-LM7805-7805-Voltage-Regulator-5V-1-5A-/261284431389?pt=LH_DefaultDomain_0&amp;hash=item3cd5c4061d" TargetMode="External"/><Relationship Id="rId7" Type="http://schemas.openxmlformats.org/officeDocument/2006/relationships/hyperlink" Target="http://www.ebay.com/itm/10Pcs-2-54mm-40-Pin-Female-Single-Row-Pin-Header-Strip-New-/251463905682?pt=LH_DefaultDomain_0&amp;hash=item3a8c6ab192" TargetMode="External"/><Relationship Id="rId2" Type="http://schemas.openxmlformats.org/officeDocument/2006/relationships/hyperlink" Target="http://www.ebay.com/itm/100Pcs-Tactile-Push-Button-Switch-Tact-Switch-6X6X5mm-4-pin-DIP-/140942027356?pt=LH_DefaultDomain_0&amp;hash=item20d0ccaa5c" TargetMode="External"/><Relationship Id="rId1" Type="http://schemas.openxmlformats.org/officeDocument/2006/relationships/hyperlink" Target="http://www.ebay.com/itm/271526679950?_trksid=p2059210.m2749.l2649&amp;ssPageName=STRK%3AMEBIDX%3AIT" TargetMode="External"/><Relationship Id="rId6" Type="http://schemas.openxmlformats.org/officeDocument/2006/relationships/hyperlink" Target="http://www.ebay.com/itm/10PCS-2-54mm-40-Pin-Male-Single-Row-Pin-Header-Strip-GOOD-QUALITY-/300807443847?pt=LH_DefaultDomain_0&amp;hash=item460985558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ebay.com/itm/5-Pcs-Black-2-1mm-x-5-5mm-DC-Power-Male-Plug-Jack-Adapter-SU-/231419590837?pt=LH_DefaultDomain_0&amp;hash=item35e1aeb8b5" TargetMode="External"/><Relationship Id="rId10" Type="http://schemas.openxmlformats.org/officeDocument/2006/relationships/hyperlink" Target="http://www.ebay.com/itm/131132034753?_trksid=p2059210.m2749.l2649&amp;ssPageName=STRK%3AMEBIDX%3AIT" TargetMode="External"/><Relationship Id="rId4" Type="http://schemas.openxmlformats.org/officeDocument/2006/relationships/hyperlink" Target="http://www.ebay.com/itm/6-x-1-5V-AA-2A-CELL-Battery-Batteries-Holder-Storage-Box-9V-Case-With-Lead-Wire-/231408298691?pt=LH_DefaultDomain_0&amp;hash=item35e1026ac3" TargetMode="External"/><Relationship Id="rId9" Type="http://schemas.openxmlformats.org/officeDocument/2006/relationships/hyperlink" Target="http://www.diotronic.com/componentes-mecanicos/conectores-electronica/conectores-paso-2-54/co3405-hembra-5-cts-2-54_r_153_22674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abSelected="1" zoomScale="70" zoomScaleNormal="70" workbookViewId="0">
      <selection activeCell="A12" sqref="A12"/>
    </sheetView>
  </sheetViews>
  <sheetFormatPr defaultColWidth="9.140625" defaultRowHeight="15" x14ac:dyDescent="0.25"/>
  <cols>
    <col min="1" max="1" width="37.5703125" customWidth="1"/>
    <col min="2" max="2" width="6.28515625" customWidth="1"/>
    <col min="3" max="4" width="11.7109375" customWidth="1"/>
    <col min="5" max="5" width="14" customWidth="1"/>
    <col min="6" max="6" width="14.42578125" customWidth="1"/>
    <col min="7" max="7" width="10.7109375" customWidth="1"/>
    <col min="8" max="8" width="10.5703125" customWidth="1"/>
    <col min="9" max="9" width="11.85546875" bestFit="1" customWidth="1"/>
    <col min="10" max="11" width="11.85546875" customWidth="1"/>
    <col min="12" max="12" width="71.85546875" customWidth="1"/>
  </cols>
  <sheetData>
    <row r="2" spans="1:12" x14ac:dyDescent="0.25">
      <c r="A2" s="5" t="s">
        <v>0</v>
      </c>
      <c r="B2" s="5" t="s">
        <v>2</v>
      </c>
      <c r="C2" s="5" t="s">
        <v>1</v>
      </c>
      <c r="D2" s="5" t="s">
        <v>48</v>
      </c>
      <c r="E2" s="5" t="s">
        <v>5</v>
      </c>
      <c r="F2" s="5" t="s">
        <v>4</v>
      </c>
      <c r="G2" s="5" t="s">
        <v>6</v>
      </c>
      <c r="H2" s="5" t="s">
        <v>7</v>
      </c>
      <c r="I2" s="5" t="s">
        <v>46</v>
      </c>
      <c r="J2" s="5" t="s">
        <v>47</v>
      </c>
      <c r="K2" s="5" t="s">
        <v>43</v>
      </c>
      <c r="L2" s="5" t="s">
        <v>3</v>
      </c>
    </row>
    <row r="3" spans="1:12" x14ac:dyDescent="0.25">
      <c r="A3" s="5" t="s">
        <v>9</v>
      </c>
      <c r="B3" s="1">
        <v>1</v>
      </c>
      <c r="C3" s="1">
        <v>1</v>
      </c>
      <c r="D3" s="6">
        <f>ROUNDUP(((B3*$B$27)/C3),0)</f>
        <v>10</v>
      </c>
      <c r="E3" s="16">
        <f>(F3/$B$28)</f>
        <v>33.049586776859506</v>
      </c>
      <c r="F3" s="17">
        <v>39.99</v>
      </c>
      <c r="G3" s="16">
        <f>(E3/C3)</f>
        <v>33.049586776859506</v>
      </c>
      <c r="H3" s="17">
        <f>(F3/C3)</f>
        <v>39.99</v>
      </c>
      <c r="I3" s="19">
        <f>G3*B3</f>
        <v>33.049586776859506</v>
      </c>
      <c r="J3" s="19">
        <f>E3*D3</f>
        <v>330.49586776859508</v>
      </c>
      <c r="K3" s="7">
        <f>D3*C3 - B3*$B$27</f>
        <v>0</v>
      </c>
      <c r="L3" s="2" t="s">
        <v>8</v>
      </c>
    </row>
    <row r="4" spans="1:12" x14ac:dyDescent="0.25">
      <c r="A4" s="5" t="s">
        <v>11</v>
      </c>
      <c r="B4" s="1">
        <v>1</v>
      </c>
      <c r="C4" s="1">
        <v>1</v>
      </c>
      <c r="D4" s="6">
        <f>ROUNDUP(((B4*$B$27)/C4),0)</f>
        <v>10</v>
      </c>
      <c r="E4" s="16">
        <f>(F4/$B$28)</f>
        <v>9.7933884297520652</v>
      </c>
      <c r="F4" s="17">
        <v>11.85</v>
      </c>
      <c r="G4" s="16">
        <f t="shared" ref="G4:G21" si="0">(E4/C4)</f>
        <v>9.7933884297520652</v>
      </c>
      <c r="H4" s="17">
        <f t="shared" ref="H4:H21" si="1">(F4/C4)</f>
        <v>11.85</v>
      </c>
      <c r="I4" s="19">
        <f t="shared" ref="I4:I20" si="2">G4*B4</f>
        <v>9.7933884297520652</v>
      </c>
      <c r="J4" s="19">
        <f t="shared" ref="J4:J21" si="3">E4*D4</f>
        <v>97.933884297520649</v>
      </c>
      <c r="K4" s="7">
        <f>D4*C4 - B4*$B$27</f>
        <v>0</v>
      </c>
      <c r="L4" s="1" t="s">
        <v>10</v>
      </c>
    </row>
    <row r="5" spans="1:12" x14ac:dyDescent="0.25">
      <c r="A5" s="5" t="s">
        <v>13</v>
      </c>
      <c r="B5" s="1">
        <v>1</v>
      </c>
      <c r="C5" s="1">
        <v>1</v>
      </c>
      <c r="D5" s="6">
        <f>ROUNDUP(((B5*$B$27)/C5),0)</f>
        <v>10</v>
      </c>
      <c r="E5" s="16">
        <f>(F5/$B$28)</f>
        <v>2.1487603305785123</v>
      </c>
      <c r="F5" s="17">
        <v>2.6</v>
      </c>
      <c r="G5" s="16">
        <f t="shared" si="0"/>
        <v>2.1487603305785123</v>
      </c>
      <c r="H5" s="17">
        <f t="shared" si="1"/>
        <v>2.6</v>
      </c>
      <c r="I5" s="19">
        <f t="shared" si="2"/>
        <v>2.1487603305785123</v>
      </c>
      <c r="J5" s="19">
        <f t="shared" si="3"/>
        <v>21.487603305785122</v>
      </c>
      <c r="K5" s="7">
        <f>D5*C5 - B5*$B$27</f>
        <v>0</v>
      </c>
      <c r="L5" s="1" t="s">
        <v>12</v>
      </c>
    </row>
    <row r="6" spans="1:12" x14ac:dyDescent="0.25">
      <c r="A6" s="5" t="s">
        <v>14</v>
      </c>
      <c r="B6" s="1">
        <v>7</v>
      </c>
      <c r="C6" s="1">
        <v>100</v>
      </c>
      <c r="D6" s="6">
        <f>ROUNDUP(((B6*$B$27)/C6),0)</f>
        <v>1</v>
      </c>
      <c r="E6" s="16">
        <f>(F6/$B$28)</f>
        <v>1.3140495867768596</v>
      </c>
      <c r="F6" s="17">
        <v>1.59</v>
      </c>
      <c r="G6" s="16">
        <f t="shared" si="0"/>
        <v>1.3140495867768595E-2</v>
      </c>
      <c r="H6" s="17">
        <f t="shared" si="1"/>
        <v>1.5900000000000001E-2</v>
      </c>
      <c r="I6" s="19">
        <f t="shared" si="2"/>
        <v>9.1983471074380166E-2</v>
      </c>
      <c r="J6" s="19">
        <f t="shared" si="3"/>
        <v>1.3140495867768596</v>
      </c>
      <c r="K6" s="7">
        <f>D6*C6 - B6*$B$27</f>
        <v>30</v>
      </c>
      <c r="L6" s="2" t="s">
        <v>16</v>
      </c>
    </row>
    <row r="7" spans="1:12" x14ac:dyDescent="0.25">
      <c r="A7" s="5" t="s">
        <v>37</v>
      </c>
      <c r="B7" s="1">
        <v>1</v>
      </c>
      <c r="C7" s="1">
        <v>10</v>
      </c>
      <c r="D7" s="6">
        <f>ROUNDUP(((B7*$B$27)/C7),0)</f>
        <v>1</v>
      </c>
      <c r="E7" s="16">
        <f>(F7/$B$28)</f>
        <v>17.347107438016529</v>
      </c>
      <c r="F7" s="17">
        <v>20.99</v>
      </c>
      <c r="G7" s="16">
        <f t="shared" si="0"/>
        <v>1.7347107438016529</v>
      </c>
      <c r="H7" s="17">
        <f t="shared" si="1"/>
        <v>2.0989999999999998</v>
      </c>
      <c r="I7" s="19">
        <f t="shared" si="2"/>
        <v>1.7347107438016529</v>
      </c>
      <c r="J7" s="19">
        <f t="shared" si="3"/>
        <v>17.347107438016529</v>
      </c>
      <c r="K7" s="7">
        <f>D7*C7 - B7*$B$27</f>
        <v>0</v>
      </c>
      <c r="L7" s="2" t="s">
        <v>38</v>
      </c>
    </row>
    <row r="8" spans="1:12" x14ac:dyDescent="0.25">
      <c r="A8" s="5" t="s">
        <v>17</v>
      </c>
      <c r="B8" s="1">
        <v>1</v>
      </c>
      <c r="C8" s="1">
        <v>1</v>
      </c>
      <c r="D8" s="6">
        <f>ROUNDUP(((B8*$B$27)/C8),0)</f>
        <v>10</v>
      </c>
      <c r="E8" s="16">
        <f>(F8/$B$28)</f>
        <v>1.1074380165289257</v>
      </c>
      <c r="F8" s="17">
        <v>1.34</v>
      </c>
      <c r="G8" s="16">
        <f t="shared" si="0"/>
        <v>1.1074380165289257</v>
      </c>
      <c r="H8" s="17">
        <f t="shared" si="1"/>
        <v>1.34</v>
      </c>
      <c r="I8" s="19">
        <f t="shared" si="2"/>
        <v>1.1074380165289257</v>
      </c>
      <c r="J8" s="19">
        <f t="shared" si="3"/>
        <v>11.074380165289258</v>
      </c>
      <c r="K8" s="7">
        <f>D8*C8 - B8*$B$27</f>
        <v>0</v>
      </c>
      <c r="L8" s="2" t="s">
        <v>15</v>
      </c>
    </row>
    <row r="9" spans="1:12" x14ac:dyDescent="0.25">
      <c r="A9" s="5" t="s">
        <v>35</v>
      </c>
      <c r="B9" s="1">
        <v>7</v>
      </c>
      <c r="C9" s="3">
        <v>1</v>
      </c>
      <c r="D9" s="6">
        <f>ROUNDUP(((B9*$B$27)/C9),0)</f>
        <v>70</v>
      </c>
      <c r="E9" s="16">
        <f>(F9/$B$28)</f>
        <v>0</v>
      </c>
      <c r="F9" s="17">
        <v>0</v>
      </c>
      <c r="G9" s="16">
        <f t="shared" si="0"/>
        <v>0</v>
      </c>
      <c r="H9" s="17">
        <f t="shared" si="1"/>
        <v>0</v>
      </c>
      <c r="I9" s="19">
        <f t="shared" si="2"/>
        <v>0</v>
      </c>
      <c r="J9" s="19">
        <f t="shared" si="3"/>
        <v>0</v>
      </c>
      <c r="K9" s="7">
        <f>D9*C9 - B9*$B$27</f>
        <v>0</v>
      </c>
      <c r="L9" s="1" t="s">
        <v>30</v>
      </c>
    </row>
    <row r="10" spans="1:12" x14ac:dyDescent="0.25">
      <c r="A10" s="5" t="s">
        <v>18</v>
      </c>
      <c r="B10" s="1">
        <v>1</v>
      </c>
      <c r="C10" s="1">
        <v>10</v>
      </c>
      <c r="D10" s="6">
        <f>ROUNDUP(((B10*$B$27)/C10),0)</f>
        <v>1</v>
      </c>
      <c r="E10" s="16">
        <f>(F10/$B$28)</f>
        <v>1.3057851239669422</v>
      </c>
      <c r="F10" s="17">
        <v>1.58</v>
      </c>
      <c r="G10" s="16">
        <f t="shared" si="0"/>
        <v>0.13057851239669421</v>
      </c>
      <c r="H10" s="17">
        <f t="shared" si="1"/>
        <v>0.158</v>
      </c>
      <c r="I10" s="19">
        <f t="shared" si="2"/>
        <v>0.13057851239669421</v>
      </c>
      <c r="J10" s="19">
        <f t="shared" si="3"/>
        <v>1.3057851239669422</v>
      </c>
      <c r="K10" s="7">
        <f>D10*C10 - B10*$B$27</f>
        <v>0</v>
      </c>
      <c r="L10" s="2" t="s">
        <v>19</v>
      </c>
    </row>
    <row r="11" spans="1:12" x14ac:dyDescent="0.25">
      <c r="A11" s="5" t="s">
        <v>36</v>
      </c>
      <c r="B11" s="1">
        <v>2</v>
      </c>
      <c r="C11" s="3">
        <v>1</v>
      </c>
      <c r="D11" s="6">
        <f>ROUNDUP(((B11*$B$27)/C11),0)</f>
        <v>20</v>
      </c>
      <c r="E11" s="16">
        <f>(F11/$B$28)</f>
        <v>0</v>
      </c>
      <c r="F11" s="17">
        <v>0</v>
      </c>
      <c r="G11" s="16">
        <f t="shared" si="0"/>
        <v>0</v>
      </c>
      <c r="H11" s="17">
        <f t="shared" si="1"/>
        <v>0</v>
      </c>
      <c r="I11" s="19">
        <f t="shared" si="2"/>
        <v>0</v>
      </c>
      <c r="J11" s="19">
        <f t="shared" si="3"/>
        <v>0</v>
      </c>
      <c r="K11" s="7">
        <f>D11*C11 - B11*$B$27</f>
        <v>0</v>
      </c>
      <c r="L11" s="1" t="s">
        <v>30</v>
      </c>
    </row>
    <row r="12" spans="1:12" x14ac:dyDescent="0.25">
      <c r="A12" s="5" t="s">
        <v>21</v>
      </c>
      <c r="B12" s="4">
        <v>1</v>
      </c>
      <c r="C12" s="4">
        <v>10</v>
      </c>
      <c r="D12" s="6">
        <f>ROUNDUP(((B12*$B$27)/C12),0)</f>
        <v>1</v>
      </c>
      <c r="E12" s="16">
        <f>(F12/$B$28)</f>
        <v>1.3801652892561984</v>
      </c>
      <c r="F12" s="17">
        <v>1.67</v>
      </c>
      <c r="G12" s="16">
        <f t="shared" si="0"/>
        <v>0.13801652892561983</v>
      </c>
      <c r="H12" s="17">
        <f t="shared" si="1"/>
        <v>0.16699999999999998</v>
      </c>
      <c r="I12" s="19">
        <f t="shared" si="2"/>
        <v>0.13801652892561983</v>
      </c>
      <c r="J12" s="19">
        <f t="shared" si="3"/>
        <v>1.3801652892561984</v>
      </c>
      <c r="K12" s="7">
        <f>D12*C12 - B12*$B$27</f>
        <v>0</v>
      </c>
      <c r="L12" s="1" t="s">
        <v>20</v>
      </c>
    </row>
    <row r="13" spans="1:12" x14ac:dyDescent="0.25">
      <c r="A13" s="5" t="s">
        <v>54</v>
      </c>
      <c r="B13" s="4">
        <v>1</v>
      </c>
      <c r="C13" s="4">
        <v>1</v>
      </c>
      <c r="D13" s="6">
        <f>ROUNDUP(((B13*$B$27)/C13),0)</f>
        <v>10</v>
      </c>
      <c r="E13" s="16">
        <f>(F13/$B$28)</f>
        <v>0.89256198347107452</v>
      </c>
      <c r="F13" s="17">
        <v>1.08</v>
      </c>
      <c r="G13" s="16">
        <f t="shared" si="0"/>
        <v>0.89256198347107452</v>
      </c>
      <c r="H13" s="17">
        <f t="shared" si="1"/>
        <v>1.08</v>
      </c>
      <c r="I13" s="19">
        <f t="shared" si="2"/>
        <v>0.89256198347107452</v>
      </c>
      <c r="J13" s="19">
        <f t="shared" si="3"/>
        <v>8.9256198347107443</v>
      </c>
      <c r="K13" s="7">
        <f>D13*C13 - B13*$B$27</f>
        <v>0</v>
      </c>
      <c r="L13" s="2" t="s">
        <v>22</v>
      </c>
    </row>
    <row r="14" spans="1:12" x14ac:dyDescent="0.25">
      <c r="A14" s="5" t="s">
        <v>23</v>
      </c>
      <c r="B14" s="4">
        <v>1</v>
      </c>
      <c r="C14" s="4">
        <v>5</v>
      </c>
      <c r="D14" s="6">
        <f>ROUNDUP(((B14*$B$27)/C14),0)</f>
        <v>2</v>
      </c>
      <c r="E14" s="16">
        <f>(F14/$B$28)</f>
        <v>0.66115702479338845</v>
      </c>
      <c r="F14" s="17">
        <v>0.8</v>
      </c>
      <c r="G14" s="16">
        <f t="shared" si="0"/>
        <v>0.13223140495867769</v>
      </c>
      <c r="H14" s="17">
        <f t="shared" si="1"/>
        <v>0.16</v>
      </c>
      <c r="I14" s="19">
        <f t="shared" si="2"/>
        <v>0.13223140495867769</v>
      </c>
      <c r="J14" s="19">
        <f t="shared" si="3"/>
        <v>1.3223140495867769</v>
      </c>
      <c r="K14" s="7">
        <f>D14*C14 - B14*$B$27</f>
        <v>0</v>
      </c>
      <c r="L14" s="2" t="s">
        <v>24</v>
      </c>
    </row>
    <row r="15" spans="1:12" x14ac:dyDescent="0.25">
      <c r="A15" s="5" t="s">
        <v>39</v>
      </c>
      <c r="B15" s="4">
        <v>1</v>
      </c>
      <c r="C15" s="4">
        <v>10</v>
      </c>
      <c r="D15" s="6">
        <f>ROUNDUP(((B15*$B$27)/C15),0)</f>
        <v>1</v>
      </c>
      <c r="E15" s="16">
        <f>(F15/$B$28)</f>
        <v>1.2975206611570249</v>
      </c>
      <c r="F15" s="17">
        <v>1.57</v>
      </c>
      <c r="G15" s="16">
        <f t="shared" si="0"/>
        <v>0.1297520661157025</v>
      </c>
      <c r="H15" s="17">
        <f t="shared" si="1"/>
        <v>0.157</v>
      </c>
      <c r="I15" s="19">
        <f t="shared" si="2"/>
        <v>0.1297520661157025</v>
      </c>
      <c r="J15" s="19">
        <f t="shared" si="3"/>
        <v>1.2975206611570249</v>
      </c>
      <c r="K15" s="7">
        <f>D15*C15 - B15*$B$27</f>
        <v>0</v>
      </c>
      <c r="L15" s="2" t="s">
        <v>40</v>
      </c>
    </row>
    <row r="16" spans="1:12" x14ac:dyDescent="0.25">
      <c r="A16" s="5" t="s">
        <v>34</v>
      </c>
      <c r="B16" s="4">
        <v>2</v>
      </c>
      <c r="C16" s="4">
        <v>10</v>
      </c>
      <c r="D16" s="6">
        <f>ROUNDUP(((B16*$B$27)/C16),0)</f>
        <v>2</v>
      </c>
      <c r="E16" s="16">
        <f>(F16/$B$28)</f>
        <v>0.90909090909090917</v>
      </c>
      <c r="F16" s="17">
        <v>1.1000000000000001</v>
      </c>
      <c r="G16" s="16">
        <f t="shared" si="0"/>
        <v>9.0909090909090912E-2</v>
      </c>
      <c r="H16" s="17">
        <f t="shared" si="1"/>
        <v>0.11000000000000001</v>
      </c>
      <c r="I16" s="19">
        <f t="shared" si="2"/>
        <v>0.18181818181818182</v>
      </c>
      <c r="J16" s="19">
        <f t="shared" si="3"/>
        <v>1.8181818181818183</v>
      </c>
      <c r="K16" s="7">
        <f>D16*C16 - B16*$B$27</f>
        <v>0</v>
      </c>
      <c r="L16" s="2" t="s">
        <v>33</v>
      </c>
    </row>
    <row r="17" spans="1:12" x14ac:dyDescent="0.25">
      <c r="A17" s="5" t="s">
        <v>25</v>
      </c>
      <c r="B17" s="4">
        <v>1</v>
      </c>
      <c r="C17" s="3">
        <v>1</v>
      </c>
      <c r="D17" s="6">
        <f>ROUNDUP(((B17*$B$27)/C17),0)</f>
        <v>10</v>
      </c>
      <c r="E17" s="16">
        <f>(F17/$B$28)</f>
        <v>0.17355371900826447</v>
      </c>
      <c r="F17" s="17">
        <v>0.21</v>
      </c>
      <c r="G17" s="16">
        <f>(E17/C17)</f>
        <v>0.17355371900826447</v>
      </c>
      <c r="H17" s="17">
        <f t="shared" si="1"/>
        <v>0.21</v>
      </c>
      <c r="I17" s="19">
        <f t="shared" si="2"/>
        <v>0.17355371900826447</v>
      </c>
      <c r="J17" s="19">
        <f t="shared" si="3"/>
        <v>1.7355371900826446</v>
      </c>
      <c r="K17" s="7">
        <f>D17*C17 - B17*$B$27</f>
        <v>0</v>
      </c>
      <c r="L17" s="2" t="s">
        <v>41</v>
      </c>
    </row>
    <row r="18" spans="1:12" x14ac:dyDescent="0.25">
      <c r="A18" s="5" t="s">
        <v>26</v>
      </c>
      <c r="B18" s="4">
        <v>1</v>
      </c>
      <c r="C18" s="3">
        <v>1</v>
      </c>
      <c r="D18" s="6">
        <f>ROUNDUP(((B18*$B$27)/C18),0)</f>
        <v>10</v>
      </c>
      <c r="E18" s="16">
        <f>(F18/$B$28)</f>
        <v>0.17355371900826447</v>
      </c>
      <c r="F18" s="17">
        <v>0.21</v>
      </c>
      <c r="G18" s="16">
        <f>(E18/C18)</f>
        <v>0.17355371900826447</v>
      </c>
      <c r="H18" s="17">
        <f t="shared" si="1"/>
        <v>0.21</v>
      </c>
      <c r="I18" s="19">
        <f t="shared" si="2"/>
        <v>0.17355371900826447</v>
      </c>
      <c r="J18" s="19">
        <f t="shared" si="3"/>
        <v>1.7355371900826446</v>
      </c>
      <c r="K18" s="7">
        <f>D18*C18 - B18*$B$27</f>
        <v>0</v>
      </c>
      <c r="L18" s="2" t="s">
        <v>42</v>
      </c>
    </row>
    <row r="19" spans="1:12" x14ac:dyDescent="0.25">
      <c r="A19" s="5" t="s">
        <v>29</v>
      </c>
      <c r="B19" s="1">
        <v>1</v>
      </c>
      <c r="C19" s="3">
        <v>10</v>
      </c>
      <c r="D19" s="6">
        <f>ROUNDUP(((B19*$B$27)/C19),0)</f>
        <v>1</v>
      </c>
      <c r="E19" s="16">
        <f>(F19/$B$28)</f>
        <v>18.97520661157025</v>
      </c>
      <c r="F19" s="17">
        <v>22.96</v>
      </c>
      <c r="G19" s="16">
        <f t="shared" si="0"/>
        <v>1.897520661157025</v>
      </c>
      <c r="H19" s="17">
        <f t="shared" si="1"/>
        <v>2.2960000000000003</v>
      </c>
      <c r="I19" s="19">
        <f t="shared" si="2"/>
        <v>1.897520661157025</v>
      </c>
      <c r="J19" s="19">
        <f t="shared" si="3"/>
        <v>18.97520661157025</v>
      </c>
      <c r="K19" s="7">
        <f>D19*C19 - B19*$B$27</f>
        <v>0</v>
      </c>
      <c r="L19" s="1"/>
    </row>
    <row r="20" spans="1:12" x14ac:dyDescent="0.25">
      <c r="A20" s="5" t="s">
        <v>27</v>
      </c>
      <c r="B20" s="1">
        <v>1</v>
      </c>
      <c r="C20" s="1">
        <v>10</v>
      </c>
      <c r="D20" s="6">
        <f>ROUNDUP(((B20*$B$27)/C20),0)</f>
        <v>1</v>
      </c>
      <c r="E20" s="16">
        <f>(F20/$B$28)</f>
        <v>99.173553719008268</v>
      </c>
      <c r="F20" s="18">
        <v>120</v>
      </c>
      <c r="G20" s="16">
        <f t="shared" si="0"/>
        <v>9.9173553719008272</v>
      </c>
      <c r="H20" s="17">
        <f t="shared" si="1"/>
        <v>12</v>
      </c>
      <c r="I20" s="19">
        <f t="shared" si="2"/>
        <v>9.9173553719008272</v>
      </c>
      <c r="J20" s="19">
        <f t="shared" si="3"/>
        <v>99.173553719008268</v>
      </c>
      <c r="K20" s="7">
        <f>D20*C20 - B20*$B$27</f>
        <v>0</v>
      </c>
      <c r="L20" s="1" t="s">
        <v>28</v>
      </c>
    </row>
    <row r="21" spans="1:12" ht="15.75" thickBot="1" x14ac:dyDescent="0.3">
      <c r="A21" s="5" t="s">
        <v>31</v>
      </c>
      <c r="B21" s="4">
        <v>1</v>
      </c>
      <c r="C21" s="3">
        <v>10</v>
      </c>
      <c r="D21" s="6">
        <f>ROUNDUP(((B21*$B$27)/C21),0)</f>
        <v>1</v>
      </c>
      <c r="E21" s="16">
        <f>(F21/$B$28)</f>
        <v>1.0330578512396695</v>
      </c>
      <c r="F21" s="18">
        <v>1.25</v>
      </c>
      <c r="G21" s="16">
        <f t="shared" si="0"/>
        <v>0.10330578512396696</v>
      </c>
      <c r="H21" s="17">
        <f t="shared" si="1"/>
        <v>0.125</v>
      </c>
      <c r="I21" s="19">
        <f>G21*B21</f>
        <v>0.10330578512396696</v>
      </c>
      <c r="J21" s="19">
        <f t="shared" si="3"/>
        <v>1.0330578512396695</v>
      </c>
      <c r="K21" s="7">
        <f>D21*C21 - B21*$B$27</f>
        <v>0</v>
      </c>
      <c r="L21" s="1" t="s">
        <v>32</v>
      </c>
    </row>
    <row r="22" spans="1:12" ht="15.75" thickBot="1" x14ac:dyDescent="0.3">
      <c r="A22" s="14" t="s">
        <v>44</v>
      </c>
      <c r="B22" s="24"/>
      <c r="C22" s="24"/>
      <c r="D22" s="24"/>
      <c r="E22" s="24"/>
      <c r="F22" s="24"/>
      <c r="G22" s="24"/>
      <c r="H22" s="24"/>
      <c r="I22" s="25">
        <f>SUM(I3:I21)</f>
        <v>61.79611570247932</v>
      </c>
      <c r="J22" s="26"/>
      <c r="K22" s="28"/>
    </row>
    <row r="23" spans="1:12" ht="15.75" thickBot="1" x14ac:dyDescent="0.3">
      <c r="A23" s="8" t="s">
        <v>45</v>
      </c>
      <c r="B23" s="9"/>
      <c r="C23" s="9"/>
      <c r="D23" s="9"/>
      <c r="E23" s="9"/>
      <c r="F23" s="9"/>
      <c r="G23" s="9"/>
      <c r="H23" s="9"/>
      <c r="I23" s="27">
        <f>J23/B27</f>
        <v>61.83553719008264</v>
      </c>
      <c r="J23" s="15">
        <f>SUM(J3:J21)</f>
        <v>618.35537190082641</v>
      </c>
      <c r="K23" s="23"/>
    </row>
    <row r="24" spans="1:12" ht="15.75" thickBot="1" x14ac:dyDescent="0.3">
      <c r="A24" s="29" t="s">
        <v>52</v>
      </c>
      <c r="B24" s="30"/>
      <c r="C24" s="30"/>
      <c r="D24" s="30"/>
      <c r="E24" s="30"/>
      <c r="F24" s="30"/>
      <c r="G24" s="30"/>
      <c r="H24" s="30"/>
      <c r="I24" s="30"/>
      <c r="J24" s="33">
        <f>(B26*B27)</f>
        <v>700</v>
      </c>
      <c r="K24" s="22"/>
    </row>
    <row r="25" spans="1:12" ht="15.75" thickBot="1" x14ac:dyDescent="0.3">
      <c r="A25" s="31" t="s">
        <v>53</v>
      </c>
      <c r="B25" s="32"/>
      <c r="C25" s="32"/>
      <c r="D25" s="32"/>
      <c r="E25" s="32"/>
      <c r="F25" s="32"/>
      <c r="G25" s="32"/>
      <c r="H25" s="32"/>
      <c r="I25" s="32"/>
      <c r="J25" s="34">
        <f>J24-J23</f>
        <v>81.644628099173588</v>
      </c>
      <c r="K25" s="22"/>
    </row>
    <row r="26" spans="1:12" ht="15.75" thickBot="1" x14ac:dyDescent="0.3">
      <c r="A26" s="31" t="s">
        <v>51</v>
      </c>
      <c r="B26" s="35">
        <v>70</v>
      </c>
      <c r="C26" s="20"/>
      <c r="D26" s="20"/>
      <c r="E26" s="20"/>
      <c r="F26" s="20"/>
      <c r="G26" s="20"/>
      <c r="H26" s="20"/>
      <c r="I26" s="20"/>
      <c r="J26" s="21"/>
      <c r="K26" s="22"/>
    </row>
    <row r="27" spans="1:12" ht="15.75" thickBot="1" x14ac:dyDescent="0.3">
      <c r="A27" s="12" t="s">
        <v>49</v>
      </c>
      <c r="B27" s="13">
        <v>10</v>
      </c>
    </row>
    <row r="28" spans="1:12" ht="15.75" thickBot="1" x14ac:dyDescent="0.3">
      <c r="A28" s="10" t="s">
        <v>50</v>
      </c>
      <c r="B28" s="11">
        <v>1.21</v>
      </c>
    </row>
  </sheetData>
  <hyperlinks>
    <hyperlink ref="L3" r:id="rId1"/>
    <hyperlink ref="L6" r:id="rId2"/>
    <hyperlink ref="L10" r:id="rId3"/>
    <hyperlink ref="L13" r:id="rId4"/>
    <hyperlink ref="L14" r:id="rId5"/>
    <hyperlink ref="L16" r:id="rId6"/>
    <hyperlink ref="L15" r:id="rId7"/>
    <hyperlink ref="L17" r:id="rId8"/>
    <hyperlink ref="L18" r:id="rId9"/>
    <hyperlink ref="L8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2015-03-31T22:54:05Z</dcterms:modified>
</cp:coreProperties>
</file>