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ablo\D\2021\PBR anchoveta\"/>
    </mc:Choice>
  </mc:AlternateContent>
  <bookViews>
    <workbookView xWindow="480" yWindow="120" windowWidth="20010" windowHeight="8030" tabRatio="728" activeTab="2"/>
  </bookViews>
  <sheets>
    <sheet name="Parametros&amp;Datos" sheetId="8" r:id="rId1"/>
    <sheet name="YPR and SBPR" sheetId="1" r:id="rId2"/>
    <sheet name="YPR and SBPR fav" sheetId="16" r:id="rId3"/>
    <sheet name="YPR and SBPR neu" sheetId="15" r:id="rId4"/>
    <sheet name="YPR and SBPR neu-des" sheetId="4" r:id="rId5"/>
    <sheet name="YPR and SBPR des" sheetId="14" r:id="rId6"/>
  </sheets>
  <definedNames>
    <definedName name="solver_adj" localSheetId="1" hidden="1">'YPR and SBPR'!$B$3</definedName>
    <definedName name="solver_adj" localSheetId="5" hidden="1">'YPR and SBPR des'!$B$5</definedName>
    <definedName name="solver_adj" localSheetId="2" hidden="1">'YPR and SBPR fav'!$B$5</definedName>
    <definedName name="solver_adj" localSheetId="3" hidden="1">'YPR and SBPR neu'!$B$5</definedName>
    <definedName name="solver_adj" localSheetId="4" hidden="1">'YPR and SBPR neu-des'!$B$5</definedName>
    <definedName name="solver_cvg" localSheetId="1" hidden="1">0.0001</definedName>
    <definedName name="solver_cvg" localSheetId="5" hidden="1">0.0001</definedName>
    <definedName name="solver_cvg" localSheetId="2" hidden="1">0.0001</definedName>
    <definedName name="solver_cvg" localSheetId="3" hidden="1">0.0001</definedName>
    <definedName name="solver_cvg" localSheetId="4" hidden="1">0.0001</definedName>
    <definedName name="solver_drv" localSheetId="1" hidden="1">1</definedName>
    <definedName name="solver_drv" localSheetId="5" hidden="1">1</definedName>
    <definedName name="solver_drv" localSheetId="2" hidden="1">1</definedName>
    <definedName name="solver_drv" localSheetId="3" hidden="1">1</definedName>
    <definedName name="solver_drv" localSheetId="4" hidden="1">1</definedName>
    <definedName name="solver_eng" localSheetId="1" hidden="1">1</definedName>
    <definedName name="solver_eng" localSheetId="5" hidden="1">1</definedName>
    <definedName name="solver_eng" localSheetId="2" hidden="1">1</definedName>
    <definedName name="solver_eng" localSheetId="3" hidden="1">1</definedName>
    <definedName name="solver_eng" localSheetId="4" hidden="1">1</definedName>
    <definedName name="solver_est" localSheetId="1" hidden="1">1</definedName>
    <definedName name="solver_est" localSheetId="5" hidden="1">1</definedName>
    <definedName name="solver_est" localSheetId="2" hidden="1">1</definedName>
    <definedName name="solver_est" localSheetId="3" hidden="1">1</definedName>
    <definedName name="solver_est" localSheetId="4" hidden="1">1</definedName>
    <definedName name="solver_itr" localSheetId="1" hidden="1">2147483647</definedName>
    <definedName name="solver_itr" localSheetId="5" hidden="1">2147483647</definedName>
    <definedName name="solver_itr" localSheetId="2" hidden="1">2147483647</definedName>
    <definedName name="solver_itr" localSheetId="3" hidden="1">2147483647</definedName>
    <definedName name="solver_itr" localSheetId="4" hidden="1">2147483647</definedName>
    <definedName name="solver_mip" localSheetId="1" hidden="1">2147483647</definedName>
    <definedName name="solver_mip" localSheetId="5" hidden="1">2147483647</definedName>
    <definedName name="solver_mip" localSheetId="2" hidden="1">2147483647</definedName>
    <definedName name="solver_mip" localSheetId="3" hidden="1">2147483647</definedName>
    <definedName name="solver_mip" localSheetId="4" hidden="1">2147483647</definedName>
    <definedName name="solver_mni" localSheetId="1" hidden="1">30</definedName>
    <definedName name="solver_mni" localSheetId="5" hidden="1">30</definedName>
    <definedName name="solver_mni" localSheetId="2" hidden="1">30</definedName>
    <definedName name="solver_mni" localSheetId="3" hidden="1">30</definedName>
    <definedName name="solver_mni" localSheetId="4" hidden="1">30</definedName>
    <definedName name="solver_mrt" localSheetId="1" hidden="1">0.075</definedName>
    <definedName name="solver_mrt" localSheetId="5" hidden="1">0.075</definedName>
    <definedName name="solver_mrt" localSheetId="2" hidden="1">0.075</definedName>
    <definedName name="solver_mrt" localSheetId="3" hidden="1">0.075</definedName>
    <definedName name="solver_mrt" localSheetId="4" hidden="1">0.075</definedName>
    <definedName name="solver_msl" localSheetId="1" hidden="1">2</definedName>
    <definedName name="solver_msl" localSheetId="5" hidden="1">2</definedName>
    <definedName name="solver_msl" localSheetId="2" hidden="1">2</definedName>
    <definedName name="solver_msl" localSheetId="3" hidden="1">2</definedName>
    <definedName name="solver_msl" localSheetId="4" hidden="1">2</definedName>
    <definedName name="solver_neg" localSheetId="1" hidden="1">1</definedName>
    <definedName name="solver_neg" localSheetId="5" hidden="1">1</definedName>
    <definedName name="solver_neg" localSheetId="2" hidden="1">1</definedName>
    <definedName name="solver_neg" localSheetId="3" hidden="1">1</definedName>
    <definedName name="solver_neg" localSheetId="4" hidden="1">1</definedName>
    <definedName name="solver_nod" localSheetId="1" hidden="1">2147483647</definedName>
    <definedName name="solver_nod" localSheetId="5" hidden="1">2147483647</definedName>
    <definedName name="solver_nod" localSheetId="2" hidden="1">2147483647</definedName>
    <definedName name="solver_nod" localSheetId="3" hidden="1">2147483647</definedName>
    <definedName name="solver_nod" localSheetId="4" hidden="1">2147483647</definedName>
    <definedName name="solver_num" localSheetId="1" hidden="1">0</definedName>
    <definedName name="solver_num" localSheetId="5" hidden="1">0</definedName>
    <definedName name="solver_num" localSheetId="2" hidden="1">0</definedName>
    <definedName name="solver_num" localSheetId="3" hidden="1">0</definedName>
    <definedName name="solver_num" localSheetId="4" hidden="1">0</definedName>
    <definedName name="solver_nwt" localSheetId="1" hidden="1">1</definedName>
    <definedName name="solver_nwt" localSheetId="5" hidden="1">1</definedName>
    <definedName name="solver_nwt" localSheetId="2" hidden="1">1</definedName>
    <definedName name="solver_nwt" localSheetId="3" hidden="1">1</definedName>
    <definedName name="solver_nwt" localSheetId="4" hidden="1">1</definedName>
    <definedName name="solver_opt" localSheetId="1" hidden="1">'YPR and SBPR'!$B$6</definedName>
    <definedName name="solver_opt" localSheetId="5" hidden="1">'YPR and SBPR des'!$B$8</definedName>
    <definedName name="solver_opt" localSheetId="2" hidden="1">'YPR and SBPR fav'!$B$8</definedName>
    <definedName name="solver_opt" localSheetId="3" hidden="1">'YPR and SBPR neu'!$B$8</definedName>
    <definedName name="solver_opt" localSheetId="4" hidden="1">'YPR and SBPR neu-des'!$B$8</definedName>
    <definedName name="solver_pre" localSheetId="1" hidden="1">0.000001</definedName>
    <definedName name="solver_pre" localSheetId="5" hidden="1">0.000001</definedName>
    <definedName name="solver_pre" localSheetId="2" hidden="1">0.000001</definedName>
    <definedName name="solver_pre" localSheetId="3" hidden="1">0.000001</definedName>
    <definedName name="solver_pre" localSheetId="4" hidden="1">0.000001</definedName>
    <definedName name="solver_rbv" localSheetId="1" hidden="1">1</definedName>
    <definedName name="solver_rbv" localSheetId="5" hidden="1">1</definedName>
    <definedName name="solver_rbv" localSheetId="2" hidden="1">1</definedName>
    <definedName name="solver_rbv" localSheetId="3" hidden="1">1</definedName>
    <definedName name="solver_rbv" localSheetId="4" hidden="1">1</definedName>
    <definedName name="solver_rlx" localSheetId="1" hidden="1">2</definedName>
    <definedName name="solver_rlx" localSheetId="5" hidden="1">2</definedName>
    <definedName name="solver_rlx" localSheetId="2" hidden="1">2</definedName>
    <definedName name="solver_rlx" localSheetId="3" hidden="1">2</definedName>
    <definedName name="solver_rlx" localSheetId="4" hidden="1">2</definedName>
    <definedName name="solver_rsd" localSheetId="1" hidden="1">0</definedName>
    <definedName name="solver_rsd" localSheetId="5" hidden="1">0</definedName>
    <definedName name="solver_rsd" localSheetId="2" hidden="1">0</definedName>
    <definedName name="solver_rsd" localSheetId="3" hidden="1">0</definedName>
    <definedName name="solver_rsd" localSheetId="4" hidden="1">0</definedName>
    <definedName name="solver_scl" localSheetId="1" hidden="1">1</definedName>
    <definedName name="solver_scl" localSheetId="5" hidden="1">1</definedName>
    <definedName name="solver_scl" localSheetId="2" hidden="1">1</definedName>
    <definedName name="solver_scl" localSheetId="3" hidden="1">1</definedName>
    <definedName name="solver_scl" localSheetId="4" hidden="1">1</definedName>
    <definedName name="solver_sho" localSheetId="1" hidden="1">2</definedName>
    <definedName name="solver_sho" localSheetId="5" hidden="1">2</definedName>
    <definedName name="solver_sho" localSheetId="2" hidden="1">2</definedName>
    <definedName name="solver_sho" localSheetId="3" hidden="1">2</definedName>
    <definedName name="solver_sho" localSheetId="4" hidden="1">2</definedName>
    <definedName name="solver_ssz" localSheetId="1" hidden="1">100</definedName>
    <definedName name="solver_ssz" localSheetId="5" hidden="1">100</definedName>
    <definedName name="solver_ssz" localSheetId="2" hidden="1">100</definedName>
    <definedName name="solver_ssz" localSheetId="3" hidden="1">100</definedName>
    <definedName name="solver_ssz" localSheetId="4" hidden="1">100</definedName>
    <definedName name="solver_tim" localSheetId="1" hidden="1">2147483647</definedName>
    <definedName name="solver_tim" localSheetId="5" hidden="1">2147483647</definedName>
    <definedName name="solver_tim" localSheetId="2" hidden="1">2147483647</definedName>
    <definedName name="solver_tim" localSheetId="3" hidden="1">2147483647</definedName>
    <definedName name="solver_tim" localSheetId="4" hidden="1">2147483647</definedName>
    <definedName name="solver_tol" localSheetId="1" hidden="1">0.01</definedName>
    <definedName name="solver_tol" localSheetId="5" hidden="1">0.01</definedName>
    <definedName name="solver_tol" localSheetId="2" hidden="1">0.01</definedName>
    <definedName name="solver_tol" localSheetId="3" hidden="1">0.01</definedName>
    <definedName name="solver_tol" localSheetId="4" hidden="1">0.01</definedName>
    <definedName name="solver_typ" localSheetId="1" hidden="1">1</definedName>
    <definedName name="solver_typ" localSheetId="5" hidden="1">1</definedName>
    <definedName name="solver_typ" localSheetId="2" hidden="1">1</definedName>
    <definedName name="solver_typ" localSheetId="3" hidden="1">1</definedName>
    <definedName name="solver_typ" localSheetId="4" hidden="1">1</definedName>
    <definedName name="solver_val" localSheetId="1" hidden="1">0</definedName>
    <definedName name="solver_val" localSheetId="5" hidden="1">0</definedName>
    <definedName name="solver_val" localSheetId="2" hidden="1">0</definedName>
    <definedName name="solver_val" localSheetId="3" hidden="1">0</definedName>
    <definedName name="solver_val" localSheetId="4" hidden="1">0</definedName>
    <definedName name="solver_ver" localSheetId="1" hidden="1">3</definedName>
    <definedName name="solver_ver" localSheetId="5" hidden="1">3</definedName>
    <definedName name="solver_ver" localSheetId="2" hidden="1">3</definedName>
    <definedName name="solver_ver" localSheetId="3" hidden="1">3</definedName>
    <definedName name="solver_ver" localSheetId="4" hidden="1">3</definedName>
  </definedNames>
  <calcPr calcId="162913"/>
</workbook>
</file>

<file path=xl/calcChain.xml><?xml version="1.0" encoding="utf-8"?>
<calcChain xmlns="http://schemas.openxmlformats.org/spreadsheetml/2006/main">
  <c r="F171" i="16" l="1"/>
  <c r="B2" i="1"/>
  <c r="F12" i="1"/>
  <c r="F13" i="1" s="1"/>
  <c r="F14" i="1" s="1"/>
  <c r="F15" i="1" s="1"/>
  <c r="F16" i="1" s="1"/>
  <c r="F17" i="1" s="1"/>
  <c r="F11" i="1"/>
  <c r="F18" i="1" l="1"/>
  <c r="K15" i="14" l="1"/>
  <c r="K16" i="14"/>
  <c r="K17" i="14"/>
  <c r="K18" i="14"/>
  <c r="K19" i="14"/>
  <c r="K20" i="14"/>
  <c r="K21" i="14"/>
  <c r="K22" i="14"/>
  <c r="K23" i="14"/>
  <c r="K24" i="14"/>
  <c r="K25" i="14"/>
  <c r="K26" i="14"/>
  <c r="K27" i="14"/>
  <c r="K28" i="14"/>
  <c r="K29" i="14"/>
  <c r="K30" i="14"/>
  <c r="K31" i="14"/>
  <c r="K32" i="14"/>
  <c r="K33" i="14"/>
  <c r="K34" i="14"/>
  <c r="K35" i="14"/>
  <c r="K36" i="14"/>
  <c r="K37" i="14"/>
  <c r="K38" i="14"/>
  <c r="K39" i="14"/>
  <c r="K40" i="14"/>
  <c r="K41" i="14"/>
  <c r="K42" i="14"/>
  <c r="K43" i="14"/>
  <c r="K44" i="14"/>
  <c r="K45" i="14"/>
  <c r="K46" i="14"/>
  <c r="K47" i="14"/>
  <c r="K48" i="14"/>
  <c r="K49" i="14"/>
  <c r="K50" i="14"/>
  <c r="K51" i="14"/>
  <c r="K52" i="14"/>
  <c r="K53" i="14"/>
  <c r="K54" i="14"/>
  <c r="K55" i="14"/>
  <c r="K56" i="14"/>
  <c r="K57" i="14"/>
  <c r="K58" i="14"/>
  <c r="K59" i="14"/>
  <c r="K60" i="14"/>
  <c r="K61" i="14"/>
  <c r="K62" i="14"/>
  <c r="K63" i="14"/>
  <c r="K64" i="14"/>
  <c r="K65" i="14"/>
  <c r="K66" i="14"/>
  <c r="K67" i="14"/>
  <c r="K68" i="14"/>
  <c r="K69" i="14"/>
  <c r="K70" i="14"/>
  <c r="K71" i="14"/>
  <c r="K72" i="14"/>
  <c r="K73" i="14"/>
  <c r="K74" i="14"/>
  <c r="K75" i="14"/>
  <c r="K76" i="14"/>
  <c r="K77" i="14"/>
  <c r="K78" i="14"/>
  <c r="K79" i="14"/>
  <c r="K80" i="14"/>
  <c r="K81" i="14"/>
  <c r="K82" i="14"/>
  <c r="K83" i="14"/>
  <c r="K84" i="14"/>
  <c r="K85" i="14"/>
  <c r="K86" i="14"/>
  <c r="K87" i="14"/>
  <c r="K88" i="14"/>
  <c r="K89" i="14"/>
  <c r="K90" i="14"/>
  <c r="K91" i="14"/>
  <c r="K92" i="14"/>
  <c r="K93" i="14"/>
  <c r="K94" i="14"/>
  <c r="K95" i="14"/>
  <c r="K96" i="14"/>
  <c r="K97" i="14"/>
  <c r="K98" i="14"/>
  <c r="K99" i="14"/>
  <c r="K100" i="14"/>
  <c r="K101" i="14"/>
  <c r="K102" i="14"/>
  <c r="K103" i="14"/>
  <c r="K104" i="14"/>
  <c r="K105" i="14"/>
  <c r="K106" i="14"/>
  <c r="K107" i="14"/>
  <c r="K108" i="14"/>
  <c r="K109" i="14"/>
  <c r="K110" i="14"/>
  <c r="K111" i="14"/>
  <c r="K14" i="14"/>
  <c r="K13" i="14"/>
  <c r="K12" i="1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87" i="4"/>
  <c r="K88" i="4"/>
  <c r="K89" i="4"/>
  <c r="K90" i="4"/>
  <c r="K91" i="4"/>
  <c r="K92" i="4"/>
  <c r="K93" i="4"/>
  <c r="K94" i="4"/>
  <c r="K95" i="4"/>
  <c r="K96" i="4"/>
  <c r="K97" i="4"/>
  <c r="K98" i="4"/>
  <c r="K99" i="4"/>
  <c r="K100" i="4"/>
  <c r="K101" i="4"/>
  <c r="K102" i="4"/>
  <c r="K103" i="4"/>
  <c r="K104" i="4"/>
  <c r="K105" i="4"/>
  <c r="K106" i="4"/>
  <c r="K107" i="4"/>
  <c r="K108" i="4"/>
  <c r="K109" i="4"/>
  <c r="K110" i="4"/>
  <c r="K111" i="4"/>
  <c r="K14" i="4"/>
  <c r="K13" i="4"/>
  <c r="K12" i="4"/>
  <c r="K15" i="15"/>
  <c r="K16" i="15"/>
  <c r="K17" i="15"/>
  <c r="K18" i="15"/>
  <c r="K19" i="15"/>
  <c r="K20" i="15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38" i="15"/>
  <c r="K39" i="15"/>
  <c r="K40" i="15"/>
  <c r="K41" i="15"/>
  <c r="K42" i="15"/>
  <c r="K43" i="15"/>
  <c r="K44" i="15"/>
  <c r="K45" i="15"/>
  <c r="K46" i="15"/>
  <c r="K47" i="15"/>
  <c r="K48" i="15"/>
  <c r="K49" i="15"/>
  <c r="K50" i="15"/>
  <c r="K51" i="15"/>
  <c r="K52" i="15"/>
  <c r="K53" i="15"/>
  <c r="K54" i="15"/>
  <c r="K55" i="15"/>
  <c r="K56" i="15"/>
  <c r="K57" i="15"/>
  <c r="K58" i="15"/>
  <c r="K59" i="15"/>
  <c r="K60" i="15"/>
  <c r="K61" i="15"/>
  <c r="K62" i="15"/>
  <c r="K63" i="15"/>
  <c r="K64" i="15"/>
  <c r="K65" i="15"/>
  <c r="K66" i="15"/>
  <c r="K67" i="15"/>
  <c r="K68" i="15"/>
  <c r="K69" i="15"/>
  <c r="K70" i="15"/>
  <c r="K71" i="15"/>
  <c r="K72" i="15"/>
  <c r="K73" i="15"/>
  <c r="K74" i="15"/>
  <c r="K75" i="15"/>
  <c r="K76" i="15"/>
  <c r="K77" i="15"/>
  <c r="K78" i="15"/>
  <c r="K79" i="15"/>
  <c r="K80" i="15"/>
  <c r="K81" i="15"/>
  <c r="K82" i="15"/>
  <c r="K83" i="15"/>
  <c r="K84" i="15"/>
  <c r="K85" i="15"/>
  <c r="K86" i="15"/>
  <c r="K87" i="15"/>
  <c r="K88" i="15"/>
  <c r="K89" i="15"/>
  <c r="K90" i="15"/>
  <c r="K91" i="15"/>
  <c r="K92" i="15"/>
  <c r="K93" i="15"/>
  <c r="K94" i="15"/>
  <c r="K95" i="15"/>
  <c r="K96" i="15"/>
  <c r="K97" i="15"/>
  <c r="K98" i="15"/>
  <c r="K99" i="15"/>
  <c r="K100" i="15"/>
  <c r="K101" i="15"/>
  <c r="K102" i="15"/>
  <c r="K103" i="15"/>
  <c r="K104" i="15"/>
  <c r="K105" i="15"/>
  <c r="K106" i="15"/>
  <c r="K107" i="15"/>
  <c r="K108" i="15"/>
  <c r="K109" i="15"/>
  <c r="K110" i="15"/>
  <c r="K111" i="15"/>
  <c r="K14" i="15"/>
  <c r="K13" i="15"/>
  <c r="K12" i="15"/>
  <c r="K13" i="16"/>
  <c r="K14" i="16"/>
  <c r="K15" i="16"/>
  <c r="K16" i="16"/>
  <c r="K17" i="16"/>
  <c r="K18" i="16"/>
  <c r="K19" i="16"/>
  <c r="K20" i="16"/>
  <c r="K21" i="16"/>
  <c r="K22" i="16"/>
  <c r="K23" i="16"/>
  <c r="K24" i="16"/>
  <c r="K25" i="16"/>
  <c r="K26" i="16"/>
  <c r="K27" i="16"/>
  <c r="K28" i="16"/>
  <c r="K29" i="16"/>
  <c r="K30" i="16"/>
  <c r="K31" i="16"/>
  <c r="K32" i="16"/>
  <c r="K33" i="16"/>
  <c r="K34" i="16"/>
  <c r="K35" i="16"/>
  <c r="K36" i="16"/>
  <c r="K37" i="16"/>
  <c r="K38" i="16"/>
  <c r="K39" i="16"/>
  <c r="K40" i="16"/>
  <c r="K41" i="16"/>
  <c r="K42" i="16"/>
  <c r="K43" i="16"/>
  <c r="K44" i="16"/>
  <c r="K45" i="16"/>
  <c r="K46" i="16"/>
  <c r="K47" i="16"/>
  <c r="K48" i="16"/>
  <c r="K49" i="16"/>
  <c r="K50" i="16"/>
  <c r="K51" i="16"/>
  <c r="K52" i="16"/>
  <c r="K53" i="16"/>
  <c r="K54" i="16"/>
  <c r="K55" i="16"/>
  <c r="K56" i="16"/>
  <c r="K57" i="16"/>
  <c r="K58" i="16"/>
  <c r="K59" i="16"/>
  <c r="K60" i="16"/>
  <c r="K61" i="16"/>
  <c r="K62" i="16"/>
  <c r="K63" i="16"/>
  <c r="K64" i="16"/>
  <c r="K65" i="16"/>
  <c r="K66" i="16"/>
  <c r="K67" i="16"/>
  <c r="K68" i="16"/>
  <c r="K69" i="16"/>
  <c r="K70" i="16"/>
  <c r="K71" i="16"/>
  <c r="K72" i="16"/>
  <c r="K73" i="16"/>
  <c r="K74" i="16"/>
  <c r="K75" i="16"/>
  <c r="K76" i="16"/>
  <c r="K77" i="16"/>
  <c r="K78" i="16"/>
  <c r="K79" i="16"/>
  <c r="K80" i="16"/>
  <c r="K81" i="16"/>
  <c r="K82" i="16"/>
  <c r="K83" i="16"/>
  <c r="K84" i="16"/>
  <c r="K85" i="16"/>
  <c r="K86" i="16"/>
  <c r="K87" i="16"/>
  <c r="K88" i="16"/>
  <c r="K89" i="16"/>
  <c r="K90" i="16"/>
  <c r="K91" i="16"/>
  <c r="K92" i="16"/>
  <c r="K93" i="16"/>
  <c r="K94" i="16"/>
  <c r="K95" i="16"/>
  <c r="K96" i="16"/>
  <c r="K97" i="16"/>
  <c r="K98" i="16"/>
  <c r="K99" i="16"/>
  <c r="K100" i="16"/>
  <c r="K101" i="16"/>
  <c r="K102" i="16"/>
  <c r="K103" i="16"/>
  <c r="K104" i="16"/>
  <c r="K105" i="16"/>
  <c r="K106" i="16"/>
  <c r="K107" i="16"/>
  <c r="K108" i="16"/>
  <c r="K109" i="16"/>
  <c r="K110" i="16"/>
  <c r="K111" i="16"/>
  <c r="K12" i="16"/>
  <c r="G170" i="16"/>
  <c r="E11" i="1"/>
  <c r="B4" i="14"/>
  <c r="B3" i="14"/>
  <c r="B2" i="14"/>
  <c r="E12" i="14"/>
  <c r="H12" i="14" s="1"/>
  <c r="B4" i="4"/>
  <c r="B3" i="4"/>
  <c r="B2" i="4"/>
  <c r="E13" i="4" s="1"/>
  <c r="H12" i="4"/>
  <c r="G12" i="4"/>
  <c r="E12" i="4"/>
  <c r="F12" i="4" s="1"/>
  <c r="E15" i="15"/>
  <c r="E14" i="15"/>
  <c r="E13" i="15"/>
  <c r="B4" i="15"/>
  <c r="B3" i="15"/>
  <c r="B2" i="15"/>
  <c r="E12" i="15"/>
  <c r="H12" i="15" s="1"/>
  <c r="H15" i="8"/>
  <c r="H16" i="8"/>
  <c r="H13" i="8"/>
  <c r="H19" i="8"/>
  <c r="H20" i="8"/>
  <c r="H14" i="8"/>
  <c r="E12" i="16"/>
  <c r="E13" i="16" s="1"/>
  <c r="B4" i="16"/>
  <c r="B3" i="16"/>
  <c r="B2" i="16"/>
  <c r="H13" i="16" l="1"/>
  <c r="C6" i="16"/>
  <c r="H12" i="16"/>
  <c r="E14" i="16"/>
  <c r="G14" i="16" s="1"/>
  <c r="E13" i="14"/>
  <c r="H13" i="14" s="1"/>
  <c r="F12" i="14"/>
  <c r="G12" i="14"/>
  <c r="E14" i="4"/>
  <c r="F14" i="4" s="1"/>
  <c r="F13" i="4"/>
  <c r="G13" i="4"/>
  <c r="H13" i="4"/>
  <c r="F12" i="15"/>
  <c r="G12" i="15"/>
  <c r="B24" i="4"/>
  <c r="B26" i="4"/>
  <c r="O212" i="16"/>
  <c r="O211" i="16"/>
  <c r="O210" i="16"/>
  <c r="O209" i="16"/>
  <c r="O208" i="16"/>
  <c r="O207" i="16"/>
  <c r="O206" i="16"/>
  <c r="O205" i="16"/>
  <c r="O204" i="16"/>
  <c r="O203" i="16"/>
  <c r="O202" i="16"/>
  <c r="O201" i="16"/>
  <c r="O200" i="16"/>
  <c r="O199" i="16"/>
  <c r="O198" i="16"/>
  <c r="O197" i="16"/>
  <c r="O196" i="16"/>
  <c r="O195" i="16"/>
  <c r="O194" i="16"/>
  <c r="O193" i="16"/>
  <c r="O192" i="16"/>
  <c r="O191" i="16"/>
  <c r="O190" i="16"/>
  <c r="O189" i="16"/>
  <c r="O188" i="16"/>
  <c r="O187" i="16"/>
  <c r="O186" i="16"/>
  <c r="O185" i="16"/>
  <c r="O184" i="16"/>
  <c r="O183" i="16"/>
  <c r="O182" i="16"/>
  <c r="O181" i="16"/>
  <c r="O180" i="16"/>
  <c r="O179" i="16"/>
  <c r="O178" i="16"/>
  <c r="O177" i="16"/>
  <c r="O176" i="16"/>
  <c r="O175" i="16"/>
  <c r="O174" i="16"/>
  <c r="O173" i="16"/>
  <c r="O172" i="16"/>
  <c r="O171" i="16"/>
  <c r="O170" i="16"/>
  <c r="O169" i="16"/>
  <c r="O168" i="16"/>
  <c r="O167" i="16"/>
  <c r="O166" i="16"/>
  <c r="O165" i="16"/>
  <c r="O164" i="16"/>
  <c r="O163" i="16"/>
  <c r="O162" i="16"/>
  <c r="O161" i="16"/>
  <c r="O160" i="16"/>
  <c r="O159" i="16"/>
  <c r="O158" i="16"/>
  <c r="O157" i="16"/>
  <c r="O156" i="16"/>
  <c r="O155" i="16"/>
  <c r="O154" i="16"/>
  <c r="O153" i="16"/>
  <c r="O152" i="16"/>
  <c r="O151" i="16"/>
  <c r="O150" i="16"/>
  <c r="O149" i="16"/>
  <c r="O148" i="16"/>
  <c r="O147" i="16"/>
  <c r="O146" i="16"/>
  <c r="O145" i="16"/>
  <c r="O144" i="16"/>
  <c r="O143" i="16"/>
  <c r="O142" i="16"/>
  <c r="O141" i="16"/>
  <c r="O140" i="16"/>
  <c r="O139" i="16"/>
  <c r="O138" i="16"/>
  <c r="O137" i="16"/>
  <c r="O136" i="16"/>
  <c r="O135" i="16"/>
  <c r="O134" i="16"/>
  <c r="O133" i="16"/>
  <c r="O132" i="16"/>
  <c r="O131" i="16"/>
  <c r="O130" i="16"/>
  <c r="O129" i="16"/>
  <c r="O128" i="16"/>
  <c r="O127" i="16"/>
  <c r="O126" i="16"/>
  <c r="O125" i="16"/>
  <c r="O124" i="16"/>
  <c r="O123" i="16"/>
  <c r="O122" i="16"/>
  <c r="O121" i="16"/>
  <c r="O120" i="16"/>
  <c r="O119" i="16"/>
  <c r="O118" i="16"/>
  <c r="O117" i="16"/>
  <c r="O116" i="16"/>
  <c r="O115" i="16"/>
  <c r="O114" i="16"/>
  <c r="O113" i="16"/>
  <c r="O112" i="16"/>
  <c r="V111" i="16"/>
  <c r="O111" i="16"/>
  <c r="V110" i="16"/>
  <c r="O110" i="16"/>
  <c r="V109" i="16"/>
  <c r="O109" i="16"/>
  <c r="V108" i="16"/>
  <c r="O108" i="16"/>
  <c r="V107" i="16"/>
  <c r="O107" i="16"/>
  <c r="V106" i="16"/>
  <c r="O106" i="16"/>
  <c r="V105" i="16"/>
  <c r="O105" i="16"/>
  <c r="V104" i="16"/>
  <c r="O104" i="16"/>
  <c r="V103" i="16"/>
  <c r="O103" i="16"/>
  <c r="V102" i="16"/>
  <c r="O102" i="16"/>
  <c r="V101" i="16"/>
  <c r="O101" i="16"/>
  <c r="V100" i="16"/>
  <c r="O100" i="16"/>
  <c r="V99" i="16"/>
  <c r="O99" i="16"/>
  <c r="V98" i="16"/>
  <c r="O98" i="16"/>
  <c r="V97" i="16"/>
  <c r="O97" i="16"/>
  <c r="V96" i="16"/>
  <c r="O96" i="16"/>
  <c r="V95" i="16"/>
  <c r="O95" i="16"/>
  <c r="V94" i="16"/>
  <c r="O94" i="16"/>
  <c r="V93" i="16"/>
  <c r="O93" i="16"/>
  <c r="V92" i="16"/>
  <c r="O92" i="16"/>
  <c r="V91" i="16"/>
  <c r="O91" i="16"/>
  <c r="V90" i="16"/>
  <c r="O90" i="16"/>
  <c r="V89" i="16"/>
  <c r="O89" i="16"/>
  <c r="V88" i="16"/>
  <c r="O88" i="16"/>
  <c r="V87" i="16"/>
  <c r="O87" i="16"/>
  <c r="V86" i="16"/>
  <c r="O86" i="16"/>
  <c r="V85" i="16"/>
  <c r="O85" i="16"/>
  <c r="V84" i="16"/>
  <c r="O84" i="16"/>
  <c r="V83" i="16"/>
  <c r="O83" i="16"/>
  <c r="V82" i="16"/>
  <c r="O82" i="16"/>
  <c r="V81" i="16"/>
  <c r="O81" i="16"/>
  <c r="V80" i="16"/>
  <c r="O80" i="16"/>
  <c r="V79" i="16"/>
  <c r="O79" i="16"/>
  <c r="V78" i="16"/>
  <c r="O78" i="16"/>
  <c r="V77" i="16"/>
  <c r="O77" i="16"/>
  <c r="V76" i="16"/>
  <c r="O76" i="16"/>
  <c r="V75" i="16"/>
  <c r="O75" i="16"/>
  <c r="V74" i="16"/>
  <c r="O74" i="16"/>
  <c r="V73" i="16"/>
  <c r="O73" i="16"/>
  <c r="V72" i="16"/>
  <c r="O72" i="16"/>
  <c r="V71" i="16"/>
  <c r="O71" i="16"/>
  <c r="V70" i="16"/>
  <c r="O70" i="16"/>
  <c r="V69" i="16"/>
  <c r="O69" i="16"/>
  <c r="V68" i="16"/>
  <c r="O68" i="16"/>
  <c r="V67" i="16"/>
  <c r="O67" i="16"/>
  <c r="V66" i="16"/>
  <c r="O66" i="16"/>
  <c r="V65" i="16"/>
  <c r="O65" i="16"/>
  <c r="V64" i="16"/>
  <c r="O64" i="16"/>
  <c r="V63" i="16"/>
  <c r="O63" i="16"/>
  <c r="V62" i="16"/>
  <c r="O62" i="16"/>
  <c r="V61" i="16"/>
  <c r="O61" i="16"/>
  <c r="V60" i="16"/>
  <c r="O60" i="16"/>
  <c r="V59" i="16"/>
  <c r="O59" i="16"/>
  <c r="V58" i="16"/>
  <c r="O58" i="16"/>
  <c r="V57" i="16"/>
  <c r="O57" i="16"/>
  <c r="V56" i="16"/>
  <c r="O56" i="16"/>
  <c r="V55" i="16"/>
  <c r="O55" i="16"/>
  <c r="V54" i="16"/>
  <c r="O54" i="16"/>
  <c r="V53" i="16"/>
  <c r="O53" i="16"/>
  <c r="V52" i="16"/>
  <c r="O52" i="16"/>
  <c r="V51" i="16"/>
  <c r="O51" i="16"/>
  <c r="V50" i="16"/>
  <c r="O50" i="16"/>
  <c r="V49" i="16"/>
  <c r="O49" i="16"/>
  <c r="V48" i="16"/>
  <c r="O48" i="16"/>
  <c r="V47" i="16"/>
  <c r="O47" i="16"/>
  <c r="V46" i="16"/>
  <c r="O46" i="16"/>
  <c r="V45" i="16"/>
  <c r="O45" i="16"/>
  <c r="V44" i="16"/>
  <c r="O44" i="16"/>
  <c r="V43" i="16"/>
  <c r="O43" i="16"/>
  <c r="V42" i="16"/>
  <c r="O42" i="16"/>
  <c r="V41" i="16"/>
  <c r="O41" i="16"/>
  <c r="V40" i="16"/>
  <c r="O40" i="16"/>
  <c r="V39" i="16"/>
  <c r="O39" i="16"/>
  <c r="V38" i="16"/>
  <c r="O38" i="16"/>
  <c r="V37" i="16"/>
  <c r="O37" i="16"/>
  <c r="V36" i="16"/>
  <c r="O36" i="16"/>
  <c r="V35" i="16"/>
  <c r="O35" i="16"/>
  <c r="V34" i="16"/>
  <c r="O34" i="16"/>
  <c r="V33" i="16"/>
  <c r="O33" i="16"/>
  <c r="V32" i="16"/>
  <c r="O32" i="16"/>
  <c r="V31" i="16"/>
  <c r="O31" i="16"/>
  <c r="V30" i="16"/>
  <c r="O30" i="16"/>
  <c r="V29" i="16"/>
  <c r="O29" i="16"/>
  <c r="V28" i="16"/>
  <c r="O28" i="16"/>
  <c r="V27" i="16"/>
  <c r="O27" i="16"/>
  <c r="V26" i="16"/>
  <c r="O26" i="16"/>
  <c r="V25" i="16"/>
  <c r="O25" i="16"/>
  <c r="V24" i="16"/>
  <c r="O24" i="16"/>
  <c r="L24" i="16"/>
  <c r="L25" i="16" s="1"/>
  <c r="L26" i="16" s="1"/>
  <c r="L27" i="16" s="1"/>
  <c r="L28" i="16" s="1"/>
  <c r="L29" i="16" s="1"/>
  <c r="L30" i="16" s="1"/>
  <c r="L31" i="16" s="1"/>
  <c r="L32" i="16" s="1"/>
  <c r="L33" i="16" s="1"/>
  <c r="L34" i="16" s="1"/>
  <c r="L35" i="16" s="1"/>
  <c r="L36" i="16" s="1"/>
  <c r="L37" i="16" s="1"/>
  <c r="L38" i="16" s="1"/>
  <c r="L39" i="16" s="1"/>
  <c r="L40" i="16" s="1"/>
  <c r="L41" i="16" s="1"/>
  <c r="L42" i="16" s="1"/>
  <c r="L43" i="16" s="1"/>
  <c r="L44" i="16" s="1"/>
  <c r="L45" i="16" s="1"/>
  <c r="L46" i="16" s="1"/>
  <c r="L47" i="16" s="1"/>
  <c r="L48" i="16" s="1"/>
  <c r="L49" i="16" s="1"/>
  <c r="L50" i="16" s="1"/>
  <c r="L51" i="16" s="1"/>
  <c r="L52" i="16" s="1"/>
  <c r="L53" i="16" s="1"/>
  <c r="L54" i="16" s="1"/>
  <c r="L55" i="16" s="1"/>
  <c r="L56" i="16" s="1"/>
  <c r="L57" i="16" s="1"/>
  <c r="L58" i="16" s="1"/>
  <c r="L59" i="16" s="1"/>
  <c r="L60" i="16" s="1"/>
  <c r="L61" i="16" s="1"/>
  <c r="L62" i="16" s="1"/>
  <c r="L63" i="16" s="1"/>
  <c r="L64" i="16" s="1"/>
  <c r="L65" i="16" s="1"/>
  <c r="L66" i="16" s="1"/>
  <c r="L67" i="16" s="1"/>
  <c r="L68" i="16" s="1"/>
  <c r="L69" i="16" s="1"/>
  <c r="L70" i="16" s="1"/>
  <c r="L71" i="16" s="1"/>
  <c r="L72" i="16" s="1"/>
  <c r="L73" i="16" s="1"/>
  <c r="L74" i="16" s="1"/>
  <c r="L75" i="16" s="1"/>
  <c r="L76" i="16" s="1"/>
  <c r="L77" i="16" s="1"/>
  <c r="L78" i="16" s="1"/>
  <c r="L79" i="16" s="1"/>
  <c r="L80" i="16" s="1"/>
  <c r="L81" i="16" s="1"/>
  <c r="V23" i="16"/>
  <c r="O23" i="16"/>
  <c r="V22" i="16"/>
  <c r="O22" i="16"/>
  <c r="V21" i="16"/>
  <c r="O21" i="16"/>
  <c r="V20" i="16"/>
  <c r="O20" i="16"/>
  <c r="V19" i="16"/>
  <c r="O19" i="16"/>
  <c r="V18" i="16"/>
  <c r="O18" i="16"/>
  <c r="V17" i="16"/>
  <c r="O17" i="16"/>
  <c r="V16" i="16"/>
  <c r="O16" i="16"/>
  <c r="V15" i="16"/>
  <c r="O15" i="16"/>
  <c r="V14" i="16"/>
  <c r="O14" i="16"/>
  <c r="V13" i="16"/>
  <c r="O13" i="16"/>
  <c r="L13" i="16"/>
  <c r="L14" i="16" s="1"/>
  <c r="L15" i="16" s="1"/>
  <c r="L16" i="16" s="1"/>
  <c r="L17" i="16" s="1"/>
  <c r="L18" i="16" s="1"/>
  <c r="L19" i="16" s="1"/>
  <c r="L20" i="16" s="1"/>
  <c r="L21" i="16" s="1"/>
  <c r="L22" i="16" s="1"/>
  <c r="L23" i="16" s="1"/>
  <c r="V12" i="16"/>
  <c r="O12" i="16"/>
  <c r="P10" i="16"/>
  <c r="P212" i="16" s="1"/>
  <c r="T5" i="16"/>
  <c r="T6" i="16" s="1"/>
  <c r="B26" i="15"/>
  <c r="B24" i="15"/>
  <c r="O212" i="15"/>
  <c r="O211" i="15"/>
  <c r="O210" i="15"/>
  <c r="O209" i="15"/>
  <c r="O208" i="15"/>
  <c r="O207" i="15"/>
  <c r="O206" i="15"/>
  <c r="O205" i="15"/>
  <c r="O204" i="15"/>
  <c r="O203" i="15"/>
  <c r="O202" i="15"/>
  <c r="O201" i="15"/>
  <c r="O200" i="15"/>
  <c r="O199" i="15"/>
  <c r="O198" i="15"/>
  <c r="O197" i="15"/>
  <c r="O196" i="15"/>
  <c r="O195" i="15"/>
  <c r="O194" i="15"/>
  <c r="O193" i="15"/>
  <c r="O192" i="15"/>
  <c r="O191" i="15"/>
  <c r="O190" i="15"/>
  <c r="O189" i="15"/>
  <c r="O188" i="15"/>
  <c r="O187" i="15"/>
  <c r="O186" i="15"/>
  <c r="O185" i="15"/>
  <c r="O184" i="15"/>
  <c r="O183" i="15"/>
  <c r="O182" i="15"/>
  <c r="O181" i="15"/>
  <c r="O180" i="15"/>
  <c r="O179" i="15"/>
  <c r="O178" i="15"/>
  <c r="O177" i="15"/>
  <c r="O176" i="15"/>
  <c r="O175" i="15"/>
  <c r="O174" i="15"/>
  <c r="O173" i="15"/>
  <c r="O172" i="15"/>
  <c r="O171" i="15"/>
  <c r="O170" i="15"/>
  <c r="O169" i="15"/>
  <c r="O168" i="15"/>
  <c r="O167" i="15"/>
  <c r="O166" i="15"/>
  <c r="O165" i="15"/>
  <c r="O164" i="15"/>
  <c r="O163" i="15"/>
  <c r="O162" i="15"/>
  <c r="O161" i="15"/>
  <c r="O160" i="15"/>
  <c r="O159" i="15"/>
  <c r="O158" i="15"/>
  <c r="O157" i="15"/>
  <c r="O156" i="15"/>
  <c r="O155" i="15"/>
  <c r="O154" i="15"/>
  <c r="O153" i="15"/>
  <c r="O152" i="15"/>
  <c r="O151" i="15"/>
  <c r="O150" i="15"/>
  <c r="O149" i="15"/>
  <c r="O148" i="15"/>
  <c r="O147" i="15"/>
  <c r="O146" i="15"/>
  <c r="O145" i="15"/>
  <c r="O144" i="15"/>
  <c r="O143" i="15"/>
  <c r="O142" i="15"/>
  <c r="O141" i="15"/>
  <c r="O140" i="15"/>
  <c r="O139" i="15"/>
  <c r="O138" i="15"/>
  <c r="O137" i="15"/>
  <c r="O136" i="15"/>
  <c r="O135" i="15"/>
  <c r="O134" i="15"/>
  <c r="O133" i="15"/>
  <c r="O132" i="15"/>
  <c r="O131" i="15"/>
  <c r="O130" i="15"/>
  <c r="O129" i="15"/>
  <c r="O128" i="15"/>
  <c r="O127" i="15"/>
  <c r="O126" i="15"/>
  <c r="O125" i="15"/>
  <c r="O124" i="15"/>
  <c r="O123" i="15"/>
  <c r="O122" i="15"/>
  <c r="O121" i="15"/>
  <c r="O120" i="15"/>
  <c r="O119" i="15"/>
  <c r="O118" i="15"/>
  <c r="O117" i="15"/>
  <c r="O116" i="15"/>
  <c r="O115" i="15"/>
  <c r="O114" i="15"/>
  <c r="O113" i="15"/>
  <c r="O112" i="15"/>
  <c r="V111" i="15"/>
  <c r="O111" i="15"/>
  <c r="V110" i="15"/>
  <c r="O110" i="15"/>
  <c r="V109" i="15"/>
  <c r="O109" i="15"/>
  <c r="V108" i="15"/>
  <c r="O108" i="15"/>
  <c r="V107" i="15"/>
  <c r="O107" i="15"/>
  <c r="V106" i="15"/>
  <c r="O106" i="15"/>
  <c r="V105" i="15"/>
  <c r="O105" i="15"/>
  <c r="V104" i="15"/>
  <c r="O104" i="15"/>
  <c r="V103" i="15"/>
  <c r="O103" i="15"/>
  <c r="V102" i="15"/>
  <c r="O102" i="15"/>
  <c r="V101" i="15"/>
  <c r="O101" i="15"/>
  <c r="V100" i="15"/>
  <c r="O100" i="15"/>
  <c r="V99" i="15"/>
  <c r="O99" i="15"/>
  <c r="V98" i="15"/>
  <c r="O98" i="15"/>
  <c r="V97" i="15"/>
  <c r="O97" i="15"/>
  <c r="V96" i="15"/>
  <c r="O96" i="15"/>
  <c r="V95" i="15"/>
  <c r="O95" i="15"/>
  <c r="V94" i="15"/>
  <c r="O94" i="15"/>
  <c r="V93" i="15"/>
  <c r="O93" i="15"/>
  <c r="V92" i="15"/>
  <c r="O92" i="15"/>
  <c r="V91" i="15"/>
  <c r="O91" i="15"/>
  <c r="V90" i="15"/>
  <c r="O90" i="15"/>
  <c r="V89" i="15"/>
  <c r="O89" i="15"/>
  <c r="V88" i="15"/>
  <c r="O88" i="15"/>
  <c r="V87" i="15"/>
  <c r="O87" i="15"/>
  <c r="V86" i="15"/>
  <c r="O86" i="15"/>
  <c r="V85" i="15"/>
  <c r="O85" i="15"/>
  <c r="V84" i="15"/>
  <c r="O84" i="15"/>
  <c r="V83" i="15"/>
  <c r="O83" i="15"/>
  <c r="V82" i="15"/>
  <c r="O82" i="15"/>
  <c r="V81" i="15"/>
  <c r="O81" i="15"/>
  <c r="V80" i="15"/>
  <c r="O80" i="15"/>
  <c r="V79" i="15"/>
  <c r="O79" i="15"/>
  <c r="V78" i="15"/>
  <c r="O78" i="15"/>
  <c r="V77" i="15"/>
  <c r="O77" i="15"/>
  <c r="V76" i="15"/>
  <c r="O76" i="15"/>
  <c r="V75" i="15"/>
  <c r="O75" i="15"/>
  <c r="V74" i="15"/>
  <c r="O74" i="15"/>
  <c r="V73" i="15"/>
  <c r="O73" i="15"/>
  <c r="V72" i="15"/>
  <c r="O72" i="15"/>
  <c r="V71" i="15"/>
  <c r="O71" i="15"/>
  <c r="V70" i="15"/>
  <c r="O70" i="15"/>
  <c r="V69" i="15"/>
  <c r="O69" i="15"/>
  <c r="V68" i="15"/>
  <c r="O68" i="15"/>
  <c r="V67" i="15"/>
  <c r="O67" i="15"/>
  <c r="V66" i="15"/>
  <c r="O66" i="15"/>
  <c r="V65" i="15"/>
  <c r="O65" i="15"/>
  <c r="V64" i="15"/>
  <c r="O64" i="15"/>
  <c r="V63" i="15"/>
  <c r="O63" i="15"/>
  <c r="V62" i="15"/>
  <c r="O62" i="15"/>
  <c r="V61" i="15"/>
  <c r="O61" i="15"/>
  <c r="V60" i="15"/>
  <c r="O60" i="15"/>
  <c r="V59" i="15"/>
  <c r="O59" i="15"/>
  <c r="V58" i="15"/>
  <c r="O58" i="15"/>
  <c r="V57" i="15"/>
  <c r="O57" i="15"/>
  <c r="V56" i="15"/>
  <c r="O56" i="15"/>
  <c r="V55" i="15"/>
  <c r="O55" i="15"/>
  <c r="V54" i="15"/>
  <c r="O54" i="15"/>
  <c r="V53" i="15"/>
  <c r="O53" i="15"/>
  <c r="V52" i="15"/>
  <c r="O52" i="15"/>
  <c r="V51" i="15"/>
  <c r="O51" i="15"/>
  <c r="V50" i="15"/>
  <c r="O50" i="15"/>
  <c r="V49" i="15"/>
  <c r="O49" i="15"/>
  <c r="V48" i="15"/>
  <c r="O48" i="15"/>
  <c r="V47" i="15"/>
  <c r="O47" i="15"/>
  <c r="V46" i="15"/>
  <c r="O46" i="15"/>
  <c r="V45" i="15"/>
  <c r="O45" i="15"/>
  <c r="V44" i="15"/>
  <c r="O44" i="15"/>
  <c r="V43" i="15"/>
  <c r="O43" i="15"/>
  <c r="V42" i="15"/>
  <c r="O42" i="15"/>
  <c r="V41" i="15"/>
  <c r="O41" i="15"/>
  <c r="V40" i="15"/>
  <c r="O40" i="15"/>
  <c r="V39" i="15"/>
  <c r="O39" i="15"/>
  <c r="V38" i="15"/>
  <c r="O38" i="15"/>
  <c r="V37" i="15"/>
  <c r="O37" i="15"/>
  <c r="V36" i="15"/>
  <c r="O36" i="15"/>
  <c r="V35" i="15"/>
  <c r="O35" i="15"/>
  <c r="V34" i="15"/>
  <c r="O34" i="15"/>
  <c r="V33" i="15"/>
  <c r="O33" i="15"/>
  <c r="V32" i="15"/>
  <c r="O32" i="15"/>
  <c r="V31" i="15"/>
  <c r="O31" i="15"/>
  <c r="V30" i="15"/>
  <c r="O30" i="15"/>
  <c r="V29" i="15"/>
  <c r="O29" i="15"/>
  <c r="V28" i="15"/>
  <c r="O28" i="15"/>
  <c r="V27" i="15"/>
  <c r="O27" i="15"/>
  <c r="V26" i="15"/>
  <c r="O26" i="15"/>
  <c r="V25" i="15"/>
  <c r="O25" i="15"/>
  <c r="V24" i="15"/>
  <c r="O24" i="15"/>
  <c r="V23" i="15"/>
  <c r="O23" i="15"/>
  <c r="V22" i="15"/>
  <c r="O22" i="15"/>
  <c r="V21" i="15"/>
  <c r="O21" i="15"/>
  <c r="V20" i="15"/>
  <c r="O20" i="15"/>
  <c r="V19" i="15"/>
  <c r="O19" i="15"/>
  <c r="V18" i="15"/>
  <c r="O18" i="15"/>
  <c r="V17" i="15"/>
  <c r="O17" i="15"/>
  <c r="V16" i="15"/>
  <c r="O16" i="15"/>
  <c r="V15" i="15"/>
  <c r="O15" i="15"/>
  <c r="V14" i="15"/>
  <c r="O14" i="15"/>
  <c r="V13" i="15"/>
  <c r="O13" i="15"/>
  <c r="L13" i="15"/>
  <c r="L14" i="15" s="1"/>
  <c r="L15" i="15" s="1"/>
  <c r="L16" i="15" s="1"/>
  <c r="L17" i="15" s="1"/>
  <c r="L18" i="15" s="1"/>
  <c r="L19" i="15" s="1"/>
  <c r="L20" i="15" s="1"/>
  <c r="L21" i="15" s="1"/>
  <c r="L22" i="15" s="1"/>
  <c r="L23" i="15" s="1"/>
  <c r="L24" i="15" s="1"/>
  <c r="L25" i="15" s="1"/>
  <c r="L26" i="15" s="1"/>
  <c r="L27" i="15" s="1"/>
  <c r="L28" i="15" s="1"/>
  <c r="L29" i="15" s="1"/>
  <c r="L30" i="15" s="1"/>
  <c r="L31" i="15" s="1"/>
  <c r="L32" i="15" s="1"/>
  <c r="L33" i="15" s="1"/>
  <c r="L34" i="15" s="1"/>
  <c r="L35" i="15" s="1"/>
  <c r="L36" i="15" s="1"/>
  <c r="L37" i="15" s="1"/>
  <c r="L38" i="15" s="1"/>
  <c r="L39" i="15" s="1"/>
  <c r="L40" i="15" s="1"/>
  <c r="L41" i="15" s="1"/>
  <c r="L42" i="15" s="1"/>
  <c r="L43" i="15" s="1"/>
  <c r="L44" i="15" s="1"/>
  <c r="L45" i="15" s="1"/>
  <c r="L46" i="15" s="1"/>
  <c r="L47" i="15" s="1"/>
  <c r="L48" i="15" s="1"/>
  <c r="L49" i="15" s="1"/>
  <c r="L50" i="15" s="1"/>
  <c r="L51" i="15" s="1"/>
  <c r="L52" i="15" s="1"/>
  <c r="L53" i="15" s="1"/>
  <c r="L54" i="15" s="1"/>
  <c r="L55" i="15" s="1"/>
  <c r="L56" i="15" s="1"/>
  <c r="L57" i="15" s="1"/>
  <c r="L58" i="15" s="1"/>
  <c r="L59" i="15" s="1"/>
  <c r="L60" i="15" s="1"/>
  <c r="L61" i="15" s="1"/>
  <c r="L62" i="15" s="1"/>
  <c r="L63" i="15" s="1"/>
  <c r="L64" i="15" s="1"/>
  <c r="L65" i="15" s="1"/>
  <c r="L66" i="15" s="1"/>
  <c r="L67" i="15" s="1"/>
  <c r="L68" i="15" s="1"/>
  <c r="L69" i="15" s="1"/>
  <c r="L70" i="15" s="1"/>
  <c r="L71" i="15" s="1"/>
  <c r="L72" i="15" s="1"/>
  <c r="L73" i="15" s="1"/>
  <c r="L74" i="15" s="1"/>
  <c r="L75" i="15" s="1"/>
  <c r="L76" i="15" s="1"/>
  <c r="L77" i="15" s="1"/>
  <c r="L78" i="15" s="1"/>
  <c r="L79" i="15" s="1"/>
  <c r="L80" i="15" s="1"/>
  <c r="L81" i="15" s="1"/>
  <c r="L82" i="15" s="1"/>
  <c r="L83" i="15" s="1"/>
  <c r="V12" i="15"/>
  <c r="O12" i="15"/>
  <c r="P10" i="15"/>
  <c r="P212" i="15" s="1"/>
  <c r="T5" i="15"/>
  <c r="T6" i="15" s="1"/>
  <c r="B24" i="14"/>
  <c r="B26" i="14"/>
  <c r="O212" i="14"/>
  <c r="O211" i="14"/>
  <c r="O210" i="14"/>
  <c r="O209" i="14"/>
  <c r="O208" i="14"/>
  <c r="O207" i="14"/>
  <c r="O206" i="14"/>
  <c r="O205" i="14"/>
  <c r="O204" i="14"/>
  <c r="O203" i="14"/>
  <c r="O202" i="14"/>
  <c r="O201" i="14"/>
  <c r="O200" i="14"/>
  <c r="O199" i="14"/>
  <c r="O198" i="14"/>
  <c r="O197" i="14"/>
  <c r="O196" i="14"/>
  <c r="O195" i="14"/>
  <c r="O194" i="14"/>
  <c r="O193" i="14"/>
  <c r="O192" i="14"/>
  <c r="O191" i="14"/>
  <c r="O190" i="14"/>
  <c r="O189" i="14"/>
  <c r="O188" i="14"/>
  <c r="O187" i="14"/>
  <c r="O186" i="14"/>
  <c r="O185" i="14"/>
  <c r="O184" i="14"/>
  <c r="O183" i="14"/>
  <c r="O182" i="14"/>
  <c r="O181" i="14"/>
  <c r="O180" i="14"/>
  <c r="O179" i="14"/>
  <c r="O178" i="14"/>
  <c r="O177" i="14"/>
  <c r="O176" i="14"/>
  <c r="O175" i="14"/>
  <c r="O174" i="14"/>
  <c r="O173" i="14"/>
  <c r="O172" i="14"/>
  <c r="O171" i="14"/>
  <c r="O170" i="14"/>
  <c r="O169" i="14"/>
  <c r="O168" i="14"/>
  <c r="O167" i="14"/>
  <c r="O166" i="14"/>
  <c r="O165" i="14"/>
  <c r="O164" i="14"/>
  <c r="O163" i="14"/>
  <c r="O162" i="14"/>
  <c r="O161" i="14"/>
  <c r="O160" i="14"/>
  <c r="O159" i="14"/>
  <c r="O158" i="14"/>
  <c r="O157" i="14"/>
  <c r="O156" i="14"/>
  <c r="O155" i="14"/>
  <c r="O154" i="14"/>
  <c r="O153" i="14"/>
  <c r="O152" i="14"/>
  <c r="O151" i="14"/>
  <c r="O150" i="14"/>
  <c r="O149" i="14"/>
  <c r="O148" i="14"/>
  <c r="O147" i="14"/>
  <c r="O146" i="14"/>
  <c r="O145" i="14"/>
  <c r="O144" i="14"/>
  <c r="O143" i="14"/>
  <c r="O142" i="14"/>
  <c r="O141" i="14"/>
  <c r="O140" i="14"/>
  <c r="O139" i="14"/>
  <c r="O138" i="14"/>
  <c r="O137" i="14"/>
  <c r="O136" i="14"/>
  <c r="O135" i="14"/>
  <c r="O134" i="14"/>
  <c r="O133" i="14"/>
  <c r="O132" i="14"/>
  <c r="O131" i="14"/>
  <c r="O130" i="14"/>
  <c r="O129" i="14"/>
  <c r="O128" i="14"/>
  <c r="O127" i="14"/>
  <c r="O126" i="14"/>
  <c r="O125" i="14"/>
  <c r="O124" i="14"/>
  <c r="O123" i="14"/>
  <c r="O122" i="14"/>
  <c r="O121" i="14"/>
  <c r="O120" i="14"/>
  <c r="O119" i="14"/>
  <c r="O118" i="14"/>
  <c r="O117" i="14"/>
  <c r="O116" i="14"/>
  <c r="O115" i="14"/>
  <c r="O114" i="14"/>
  <c r="O113" i="14"/>
  <c r="O112" i="14"/>
  <c r="V111" i="14"/>
  <c r="O111" i="14"/>
  <c r="V110" i="14"/>
  <c r="O110" i="14"/>
  <c r="V109" i="14"/>
  <c r="O109" i="14"/>
  <c r="V108" i="14"/>
  <c r="O108" i="14"/>
  <c r="V107" i="14"/>
  <c r="O107" i="14"/>
  <c r="V106" i="14"/>
  <c r="O106" i="14"/>
  <c r="V105" i="14"/>
  <c r="O105" i="14"/>
  <c r="V104" i="14"/>
  <c r="O104" i="14"/>
  <c r="V103" i="14"/>
  <c r="O103" i="14"/>
  <c r="V102" i="14"/>
  <c r="O102" i="14"/>
  <c r="V101" i="14"/>
  <c r="O101" i="14"/>
  <c r="V100" i="14"/>
  <c r="O100" i="14"/>
  <c r="V99" i="14"/>
  <c r="O99" i="14"/>
  <c r="V98" i="14"/>
  <c r="O98" i="14"/>
  <c r="V97" i="14"/>
  <c r="O97" i="14"/>
  <c r="V96" i="14"/>
  <c r="O96" i="14"/>
  <c r="V95" i="14"/>
  <c r="O95" i="14"/>
  <c r="V94" i="14"/>
  <c r="O94" i="14"/>
  <c r="V93" i="14"/>
  <c r="O93" i="14"/>
  <c r="V92" i="14"/>
  <c r="O92" i="14"/>
  <c r="V91" i="14"/>
  <c r="O91" i="14"/>
  <c r="V90" i="14"/>
  <c r="O90" i="14"/>
  <c r="V89" i="14"/>
  <c r="O89" i="14"/>
  <c r="V88" i="14"/>
  <c r="O88" i="14"/>
  <c r="V87" i="14"/>
  <c r="O87" i="14"/>
  <c r="V86" i="14"/>
  <c r="O86" i="14"/>
  <c r="V85" i="14"/>
  <c r="O85" i="14"/>
  <c r="V84" i="14"/>
  <c r="O84" i="14"/>
  <c r="V83" i="14"/>
  <c r="O83" i="14"/>
  <c r="V82" i="14"/>
  <c r="O82" i="14"/>
  <c r="V81" i="14"/>
  <c r="O81" i="14"/>
  <c r="V80" i="14"/>
  <c r="O80" i="14"/>
  <c r="V79" i="14"/>
  <c r="O79" i="14"/>
  <c r="V78" i="14"/>
  <c r="O78" i="14"/>
  <c r="V77" i="14"/>
  <c r="O77" i="14"/>
  <c r="V76" i="14"/>
  <c r="O76" i="14"/>
  <c r="V75" i="14"/>
  <c r="O75" i="14"/>
  <c r="V74" i="14"/>
  <c r="O74" i="14"/>
  <c r="V73" i="14"/>
  <c r="O73" i="14"/>
  <c r="V72" i="14"/>
  <c r="O72" i="14"/>
  <c r="V71" i="14"/>
  <c r="O71" i="14"/>
  <c r="V70" i="14"/>
  <c r="O70" i="14"/>
  <c r="V69" i="14"/>
  <c r="O69" i="14"/>
  <c r="V68" i="14"/>
  <c r="O68" i="14"/>
  <c r="V67" i="14"/>
  <c r="O67" i="14"/>
  <c r="V66" i="14"/>
  <c r="O66" i="14"/>
  <c r="V65" i="14"/>
  <c r="O65" i="14"/>
  <c r="V64" i="14"/>
  <c r="O64" i="14"/>
  <c r="V63" i="14"/>
  <c r="O63" i="14"/>
  <c r="V62" i="14"/>
  <c r="O62" i="14"/>
  <c r="V61" i="14"/>
  <c r="O61" i="14"/>
  <c r="V60" i="14"/>
  <c r="O60" i="14"/>
  <c r="V59" i="14"/>
  <c r="O59" i="14"/>
  <c r="V58" i="14"/>
  <c r="O58" i="14"/>
  <c r="V57" i="14"/>
  <c r="O57" i="14"/>
  <c r="V56" i="14"/>
  <c r="O56" i="14"/>
  <c r="V55" i="14"/>
  <c r="O55" i="14"/>
  <c r="V54" i="14"/>
  <c r="O54" i="14"/>
  <c r="V53" i="14"/>
  <c r="O53" i="14"/>
  <c r="V52" i="14"/>
  <c r="O52" i="14"/>
  <c r="V51" i="14"/>
  <c r="O51" i="14"/>
  <c r="V50" i="14"/>
  <c r="O50" i="14"/>
  <c r="V49" i="14"/>
  <c r="O49" i="14"/>
  <c r="V48" i="14"/>
  <c r="O48" i="14"/>
  <c r="V47" i="14"/>
  <c r="O47" i="14"/>
  <c r="V46" i="14"/>
  <c r="O46" i="14"/>
  <c r="V45" i="14"/>
  <c r="O45" i="14"/>
  <c r="V44" i="14"/>
  <c r="O44" i="14"/>
  <c r="V43" i="14"/>
  <c r="O43" i="14"/>
  <c r="V42" i="14"/>
  <c r="O42" i="14"/>
  <c r="V41" i="14"/>
  <c r="O41" i="14"/>
  <c r="V40" i="14"/>
  <c r="O40" i="14"/>
  <c r="V39" i="14"/>
  <c r="O39" i="14"/>
  <c r="V38" i="14"/>
  <c r="O38" i="14"/>
  <c r="V37" i="14"/>
  <c r="O37" i="14"/>
  <c r="V36" i="14"/>
  <c r="O36" i="14"/>
  <c r="V35" i="14"/>
  <c r="O35" i="14"/>
  <c r="V34" i="14"/>
  <c r="O34" i="14"/>
  <c r="V33" i="14"/>
  <c r="O33" i="14"/>
  <c r="V32" i="14"/>
  <c r="O32" i="14"/>
  <c r="V31" i="14"/>
  <c r="O31" i="14"/>
  <c r="V30" i="14"/>
  <c r="O30" i="14"/>
  <c r="V29" i="14"/>
  <c r="O29" i="14"/>
  <c r="V28" i="14"/>
  <c r="O28" i="14"/>
  <c r="V27" i="14"/>
  <c r="O27" i="14"/>
  <c r="V26" i="14"/>
  <c r="O26" i="14"/>
  <c r="V25" i="14"/>
  <c r="O25" i="14"/>
  <c r="V24" i="14"/>
  <c r="O24" i="14"/>
  <c r="V23" i="14"/>
  <c r="O23" i="14"/>
  <c r="V22" i="14"/>
  <c r="O22" i="14"/>
  <c r="V21" i="14"/>
  <c r="O21" i="14"/>
  <c r="V20" i="14"/>
  <c r="O20" i="14"/>
  <c r="V19" i="14"/>
  <c r="O19" i="14"/>
  <c r="V18" i="14"/>
  <c r="O18" i="14"/>
  <c r="V17" i="14"/>
  <c r="O17" i="14"/>
  <c r="V16" i="14"/>
  <c r="O16" i="14"/>
  <c r="V15" i="14"/>
  <c r="O15" i="14"/>
  <c r="V14" i="14"/>
  <c r="O14" i="14"/>
  <c r="V13" i="14"/>
  <c r="O13" i="14"/>
  <c r="L13" i="14"/>
  <c r="L14" i="14" s="1"/>
  <c r="L15" i="14" s="1"/>
  <c r="L16" i="14" s="1"/>
  <c r="L17" i="14" s="1"/>
  <c r="L18" i="14" s="1"/>
  <c r="L19" i="14" s="1"/>
  <c r="L20" i="14" s="1"/>
  <c r="L21" i="14" s="1"/>
  <c r="L22" i="14" s="1"/>
  <c r="L23" i="14" s="1"/>
  <c r="L24" i="14" s="1"/>
  <c r="L25" i="14" s="1"/>
  <c r="L26" i="14" s="1"/>
  <c r="L27" i="14" s="1"/>
  <c r="L28" i="14" s="1"/>
  <c r="L29" i="14" s="1"/>
  <c r="L30" i="14" s="1"/>
  <c r="L31" i="14" s="1"/>
  <c r="L32" i="14" s="1"/>
  <c r="L33" i="14" s="1"/>
  <c r="L34" i="14" s="1"/>
  <c r="L35" i="14" s="1"/>
  <c r="L36" i="14" s="1"/>
  <c r="L37" i="14" s="1"/>
  <c r="L38" i="14" s="1"/>
  <c r="L39" i="14" s="1"/>
  <c r="L40" i="14" s="1"/>
  <c r="L41" i="14" s="1"/>
  <c r="L42" i="14" s="1"/>
  <c r="L43" i="14" s="1"/>
  <c r="L44" i="14" s="1"/>
  <c r="L45" i="14" s="1"/>
  <c r="L46" i="14" s="1"/>
  <c r="L47" i="14" s="1"/>
  <c r="L48" i="14" s="1"/>
  <c r="L49" i="14" s="1"/>
  <c r="L50" i="14" s="1"/>
  <c r="L51" i="14" s="1"/>
  <c r="L52" i="14" s="1"/>
  <c r="L53" i="14" s="1"/>
  <c r="L54" i="14" s="1"/>
  <c r="L55" i="14" s="1"/>
  <c r="L56" i="14" s="1"/>
  <c r="L57" i="14" s="1"/>
  <c r="L58" i="14" s="1"/>
  <c r="L59" i="14" s="1"/>
  <c r="L60" i="14" s="1"/>
  <c r="L61" i="14" s="1"/>
  <c r="L62" i="14" s="1"/>
  <c r="L63" i="14" s="1"/>
  <c r="L64" i="14" s="1"/>
  <c r="L65" i="14" s="1"/>
  <c r="L66" i="14" s="1"/>
  <c r="L67" i="14" s="1"/>
  <c r="L68" i="14" s="1"/>
  <c r="L69" i="14" s="1"/>
  <c r="L70" i="14" s="1"/>
  <c r="L71" i="14" s="1"/>
  <c r="L72" i="14" s="1"/>
  <c r="L73" i="14" s="1"/>
  <c r="L74" i="14" s="1"/>
  <c r="L75" i="14" s="1"/>
  <c r="L76" i="14" s="1"/>
  <c r="L77" i="14" s="1"/>
  <c r="L78" i="14" s="1"/>
  <c r="L79" i="14" s="1"/>
  <c r="L80" i="14" s="1"/>
  <c r="L81" i="14" s="1"/>
  <c r="L82" i="14" s="1"/>
  <c r="L83" i="14" s="1"/>
  <c r="V12" i="14"/>
  <c r="O12" i="14"/>
  <c r="P10" i="14"/>
  <c r="P212" i="14" s="1"/>
  <c r="T5" i="14"/>
  <c r="T6" i="14" s="1"/>
  <c r="E15" i="16" l="1"/>
  <c r="G15" i="16" s="1"/>
  <c r="H14" i="16"/>
  <c r="E14" i="14"/>
  <c r="G13" i="14"/>
  <c r="F13" i="14"/>
  <c r="G14" i="4"/>
  <c r="H14" i="4"/>
  <c r="E15" i="4"/>
  <c r="H15" i="4" s="1"/>
  <c r="G13" i="15"/>
  <c r="F13" i="15"/>
  <c r="H13" i="15"/>
  <c r="P167" i="16"/>
  <c r="P117" i="16"/>
  <c r="P199" i="16"/>
  <c r="P149" i="16"/>
  <c r="P135" i="16"/>
  <c r="P181" i="16"/>
  <c r="P143" i="16"/>
  <c r="P175" i="16"/>
  <c r="P207" i="16"/>
  <c r="P24" i="16"/>
  <c r="P125" i="16"/>
  <c r="P157" i="16"/>
  <c r="P189" i="16"/>
  <c r="P119" i="16"/>
  <c r="P151" i="16"/>
  <c r="P183" i="16"/>
  <c r="P133" i="16"/>
  <c r="P165" i="16"/>
  <c r="P197" i="16"/>
  <c r="P127" i="16"/>
  <c r="P159" i="16"/>
  <c r="P191" i="16"/>
  <c r="P141" i="16"/>
  <c r="P173" i="16"/>
  <c r="P205" i="16"/>
  <c r="F12" i="16"/>
  <c r="G12" i="16"/>
  <c r="L82" i="16"/>
  <c r="L83" i="16" s="1"/>
  <c r="L84" i="16" s="1"/>
  <c r="L85" i="16" s="1"/>
  <c r="L86" i="16" s="1"/>
  <c r="L87" i="16" s="1"/>
  <c r="L88" i="16" s="1"/>
  <c r="L89" i="16" s="1"/>
  <c r="L90" i="16" s="1"/>
  <c r="L91" i="16" s="1"/>
  <c r="L92" i="16" s="1"/>
  <c r="L93" i="16" s="1"/>
  <c r="L94" i="16" s="1"/>
  <c r="L95" i="16" s="1"/>
  <c r="L96" i="16" s="1"/>
  <c r="L97" i="16" s="1"/>
  <c r="L98" i="16" s="1"/>
  <c r="L99" i="16" s="1"/>
  <c r="L100" i="16" s="1"/>
  <c r="L101" i="16" s="1"/>
  <c r="L102" i="16" s="1"/>
  <c r="L103" i="16" s="1"/>
  <c r="L104" i="16" s="1"/>
  <c r="L105" i="16" s="1"/>
  <c r="L106" i="16" s="1"/>
  <c r="L107" i="16" s="1"/>
  <c r="L108" i="16" s="1"/>
  <c r="L109" i="16" s="1"/>
  <c r="L110" i="16" s="1"/>
  <c r="L111" i="16" s="1"/>
  <c r="L112" i="16" s="1"/>
  <c r="L113" i="16" s="1"/>
  <c r="L114" i="16" s="1"/>
  <c r="L115" i="16" s="1"/>
  <c r="L116" i="16" s="1"/>
  <c r="L117" i="16" s="1"/>
  <c r="L118" i="16" s="1"/>
  <c r="L119" i="16" s="1"/>
  <c r="L120" i="16" s="1"/>
  <c r="L121" i="16" s="1"/>
  <c r="L122" i="16" s="1"/>
  <c r="L123" i="16" s="1"/>
  <c r="L124" i="16" s="1"/>
  <c r="L125" i="16" s="1"/>
  <c r="L126" i="16" s="1"/>
  <c r="L127" i="16" s="1"/>
  <c r="L128" i="16" s="1"/>
  <c r="L129" i="16" s="1"/>
  <c r="L130" i="16" s="1"/>
  <c r="L131" i="16" s="1"/>
  <c r="L132" i="16" s="1"/>
  <c r="L133" i="16" s="1"/>
  <c r="L134" i="16" s="1"/>
  <c r="L135" i="16" s="1"/>
  <c r="L136" i="16" s="1"/>
  <c r="L137" i="16" s="1"/>
  <c r="L138" i="16" s="1"/>
  <c r="L139" i="16" s="1"/>
  <c r="L140" i="16" s="1"/>
  <c r="L141" i="16" s="1"/>
  <c r="L142" i="16" s="1"/>
  <c r="L143" i="16" s="1"/>
  <c r="L144" i="16" s="1"/>
  <c r="L145" i="16" s="1"/>
  <c r="L146" i="16" s="1"/>
  <c r="L147" i="16" s="1"/>
  <c r="L148" i="16" s="1"/>
  <c r="L149" i="16" s="1"/>
  <c r="L150" i="16" s="1"/>
  <c r="L151" i="16" s="1"/>
  <c r="L152" i="16" s="1"/>
  <c r="L153" i="16" s="1"/>
  <c r="L154" i="16" s="1"/>
  <c r="L155" i="16" s="1"/>
  <c r="L156" i="16" s="1"/>
  <c r="L157" i="16" s="1"/>
  <c r="L158" i="16" s="1"/>
  <c r="L159" i="16" s="1"/>
  <c r="L160" i="16" s="1"/>
  <c r="L161" i="16" s="1"/>
  <c r="L162" i="16" s="1"/>
  <c r="L163" i="16" s="1"/>
  <c r="L164" i="16" s="1"/>
  <c r="L165" i="16" s="1"/>
  <c r="L166" i="16" s="1"/>
  <c r="L167" i="16" s="1"/>
  <c r="L168" i="16" s="1"/>
  <c r="L169" i="16" s="1"/>
  <c r="L170" i="16" s="1"/>
  <c r="L171" i="16" s="1"/>
  <c r="L172" i="16" s="1"/>
  <c r="L173" i="16" s="1"/>
  <c r="L174" i="16" s="1"/>
  <c r="L175" i="16" s="1"/>
  <c r="L176" i="16" s="1"/>
  <c r="L177" i="16" s="1"/>
  <c r="L178" i="16" s="1"/>
  <c r="L179" i="16" s="1"/>
  <c r="L180" i="16" s="1"/>
  <c r="L181" i="16" s="1"/>
  <c r="L182" i="16" s="1"/>
  <c r="L183" i="16" s="1"/>
  <c r="L184" i="16" s="1"/>
  <c r="L185" i="16" s="1"/>
  <c r="L186" i="16" s="1"/>
  <c r="L187" i="16" s="1"/>
  <c r="L188" i="16" s="1"/>
  <c r="L189" i="16" s="1"/>
  <c r="L190" i="16" s="1"/>
  <c r="L191" i="16" s="1"/>
  <c r="L192" i="16" s="1"/>
  <c r="L193" i="16" s="1"/>
  <c r="L194" i="16" s="1"/>
  <c r="L195" i="16" s="1"/>
  <c r="L196" i="16" s="1"/>
  <c r="L197" i="16" s="1"/>
  <c r="L198" i="16" s="1"/>
  <c r="L199" i="16" s="1"/>
  <c r="L200" i="16" s="1"/>
  <c r="L201" i="16" s="1"/>
  <c r="L202" i="16" s="1"/>
  <c r="L203" i="16" s="1"/>
  <c r="L204" i="16" s="1"/>
  <c r="L205" i="16" s="1"/>
  <c r="L206" i="16" s="1"/>
  <c r="L207" i="16" s="1"/>
  <c r="L208" i="16" s="1"/>
  <c r="L209" i="16" s="1"/>
  <c r="L210" i="16" s="1"/>
  <c r="L211" i="16" s="1"/>
  <c r="L212" i="16" s="1"/>
  <c r="P22" i="16"/>
  <c r="P114" i="16"/>
  <c r="P122" i="16"/>
  <c r="P130" i="16"/>
  <c r="P138" i="16"/>
  <c r="P146" i="16"/>
  <c r="P154" i="16"/>
  <c r="P162" i="16"/>
  <c r="P170" i="16"/>
  <c r="P178" i="16"/>
  <c r="P186" i="16"/>
  <c r="P194" i="16"/>
  <c r="P202" i="16"/>
  <c r="P210" i="16"/>
  <c r="P26" i="16"/>
  <c r="P28" i="16"/>
  <c r="P30" i="16"/>
  <c r="P32" i="16"/>
  <c r="P34" i="16"/>
  <c r="P36" i="16"/>
  <c r="P38" i="16"/>
  <c r="P40" i="16"/>
  <c r="P42" i="16"/>
  <c r="P44" i="16"/>
  <c r="P46" i="16"/>
  <c r="P48" i="16"/>
  <c r="P50" i="16"/>
  <c r="P52" i="16"/>
  <c r="P54" i="16"/>
  <c r="P56" i="16"/>
  <c r="P58" i="16"/>
  <c r="P60" i="16"/>
  <c r="P62" i="16"/>
  <c r="P64" i="16"/>
  <c r="P66" i="16"/>
  <c r="P68" i="16"/>
  <c r="P70" i="16"/>
  <c r="P72" i="16"/>
  <c r="P74" i="16"/>
  <c r="P76" i="16"/>
  <c r="P78" i="16"/>
  <c r="P80" i="16"/>
  <c r="P82" i="16"/>
  <c r="P84" i="16"/>
  <c r="P86" i="16"/>
  <c r="P88" i="16"/>
  <c r="P90" i="16"/>
  <c r="P92" i="16"/>
  <c r="P94" i="16"/>
  <c r="P96" i="16"/>
  <c r="P98" i="16"/>
  <c r="P100" i="16"/>
  <c r="P102" i="16"/>
  <c r="P104" i="16"/>
  <c r="P106" i="16"/>
  <c r="P108" i="16"/>
  <c r="P110" i="16"/>
  <c r="P112" i="16"/>
  <c r="P120" i="16"/>
  <c r="P128" i="16"/>
  <c r="P136" i="16"/>
  <c r="P144" i="16"/>
  <c r="P152" i="16"/>
  <c r="P160" i="16"/>
  <c r="P168" i="16"/>
  <c r="P176" i="16"/>
  <c r="P184" i="16"/>
  <c r="P192" i="16"/>
  <c r="P200" i="16"/>
  <c r="P208" i="16"/>
  <c r="P115" i="16"/>
  <c r="P123" i="16"/>
  <c r="P131" i="16"/>
  <c r="P139" i="16"/>
  <c r="P147" i="16"/>
  <c r="P155" i="16"/>
  <c r="P163" i="16"/>
  <c r="P171" i="16"/>
  <c r="P179" i="16"/>
  <c r="P187" i="16"/>
  <c r="P195" i="16"/>
  <c r="P203" i="16"/>
  <c r="P211" i="16"/>
  <c r="P12" i="16"/>
  <c r="P13" i="16"/>
  <c r="P14" i="16"/>
  <c r="P15" i="16"/>
  <c r="P16" i="16"/>
  <c r="P17" i="16"/>
  <c r="P18" i="16"/>
  <c r="P19" i="16"/>
  <c r="P20" i="16"/>
  <c r="P21" i="16"/>
  <c r="P23" i="16"/>
  <c r="P118" i="16"/>
  <c r="P126" i="16"/>
  <c r="P134" i="16"/>
  <c r="P142" i="16"/>
  <c r="P150" i="16"/>
  <c r="P158" i="16"/>
  <c r="P166" i="16"/>
  <c r="P174" i="16"/>
  <c r="P182" i="16"/>
  <c r="P190" i="16"/>
  <c r="P198" i="16"/>
  <c r="P206" i="16"/>
  <c r="P25" i="16"/>
  <c r="P113" i="16"/>
  <c r="P121" i="16"/>
  <c r="P129" i="16"/>
  <c r="P137" i="16"/>
  <c r="P145" i="16"/>
  <c r="P153" i="16"/>
  <c r="P161" i="16"/>
  <c r="P169" i="16"/>
  <c r="P177" i="16"/>
  <c r="P185" i="16"/>
  <c r="P193" i="16"/>
  <c r="P201" i="16"/>
  <c r="P209" i="16"/>
  <c r="P27" i="16"/>
  <c r="P29" i="16"/>
  <c r="P31" i="16"/>
  <c r="P33" i="16"/>
  <c r="P35" i="16"/>
  <c r="P37" i="16"/>
  <c r="P39" i="16"/>
  <c r="P41" i="16"/>
  <c r="P43" i="16"/>
  <c r="P45" i="16"/>
  <c r="P47" i="16"/>
  <c r="P49" i="16"/>
  <c r="P51" i="16"/>
  <c r="P53" i="16"/>
  <c r="P55" i="16"/>
  <c r="P57" i="16"/>
  <c r="P59" i="16"/>
  <c r="P61" i="16"/>
  <c r="P63" i="16"/>
  <c r="P65" i="16"/>
  <c r="P67" i="16"/>
  <c r="P69" i="16"/>
  <c r="P71" i="16"/>
  <c r="P73" i="16"/>
  <c r="P75" i="16"/>
  <c r="P77" i="16"/>
  <c r="P79" i="16"/>
  <c r="P81" i="16"/>
  <c r="P83" i="16"/>
  <c r="P85" i="16"/>
  <c r="P87" i="16"/>
  <c r="P89" i="16"/>
  <c r="P91" i="16"/>
  <c r="P93" i="16"/>
  <c r="P95" i="16"/>
  <c r="P97" i="16"/>
  <c r="P99" i="16"/>
  <c r="P101" i="16"/>
  <c r="P103" i="16"/>
  <c r="P105" i="16"/>
  <c r="P107" i="16"/>
  <c r="P109" i="16"/>
  <c r="P111" i="16"/>
  <c r="P116" i="16"/>
  <c r="P124" i="16"/>
  <c r="P132" i="16"/>
  <c r="P140" i="16"/>
  <c r="P148" i="16"/>
  <c r="P156" i="16"/>
  <c r="P164" i="16"/>
  <c r="P172" i="16"/>
  <c r="P180" i="16"/>
  <c r="P188" i="16"/>
  <c r="P196" i="16"/>
  <c r="P204" i="16"/>
  <c r="P57" i="15"/>
  <c r="P73" i="15"/>
  <c r="P89" i="15"/>
  <c r="P105" i="15"/>
  <c r="P123" i="15"/>
  <c r="P140" i="15"/>
  <c r="P175" i="15"/>
  <c r="P187" i="15"/>
  <c r="P35" i="15"/>
  <c r="P51" i="15"/>
  <c r="P67" i="15"/>
  <c r="P83" i="15"/>
  <c r="P99" i="15"/>
  <c r="P135" i="15"/>
  <c r="P147" i="15"/>
  <c r="P164" i="15"/>
  <c r="P199" i="15"/>
  <c r="P41" i="15"/>
  <c r="P124" i="15"/>
  <c r="P171" i="15"/>
  <c r="P207" i="15"/>
  <c r="P39" i="15"/>
  <c r="P55" i="15"/>
  <c r="P71" i="15"/>
  <c r="P87" i="15"/>
  <c r="P103" i="15"/>
  <c r="P119" i="15"/>
  <c r="P131" i="15"/>
  <c r="P148" i="15"/>
  <c r="P183" i="15"/>
  <c r="P195" i="15"/>
  <c r="P45" i="15"/>
  <c r="P159" i="15"/>
  <c r="P24" i="15"/>
  <c r="P33" i="15"/>
  <c r="P49" i="15"/>
  <c r="P65" i="15"/>
  <c r="P81" i="15"/>
  <c r="P97" i="15"/>
  <c r="P143" i="15"/>
  <c r="P155" i="15"/>
  <c r="P172" i="15"/>
  <c r="P61" i="15"/>
  <c r="P77" i="15"/>
  <c r="P93" i="15"/>
  <c r="P109" i="15"/>
  <c r="P188" i="15"/>
  <c r="P27" i="15"/>
  <c r="P43" i="15"/>
  <c r="P59" i="15"/>
  <c r="P75" i="15"/>
  <c r="P91" i="15"/>
  <c r="P107" i="15"/>
  <c r="P115" i="15"/>
  <c r="P132" i="15"/>
  <c r="P167" i="15"/>
  <c r="P179" i="15"/>
  <c r="P196" i="15"/>
  <c r="P37" i="15"/>
  <c r="P53" i="15"/>
  <c r="P69" i="15"/>
  <c r="P85" i="15"/>
  <c r="P101" i="15"/>
  <c r="P127" i="15"/>
  <c r="P139" i="15"/>
  <c r="P156" i="15"/>
  <c r="P191" i="15"/>
  <c r="P29" i="15"/>
  <c r="P25" i="15"/>
  <c r="P31" i="15"/>
  <c r="P47" i="15"/>
  <c r="P63" i="15"/>
  <c r="P79" i="15"/>
  <c r="P95" i="15"/>
  <c r="P111" i="15"/>
  <c r="P116" i="15"/>
  <c r="P151" i="15"/>
  <c r="P163" i="15"/>
  <c r="P180" i="15"/>
  <c r="L84" i="15"/>
  <c r="L85" i="15" s="1"/>
  <c r="L86" i="15" s="1"/>
  <c r="L87" i="15" s="1"/>
  <c r="L88" i="15" s="1"/>
  <c r="L89" i="15" s="1"/>
  <c r="L90" i="15" s="1"/>
  <c r="L91" i="15" s="1"/>
  <c r="L92" i="15" s="1"/>
  <c r="L93" i="15" s="1"/>
  <c r="L94" i="15" s="1"/>
  <c r="L95" i="15" s="1"/>
  <c r="L96" i="15" s="1"/>
  <c r="L97" i="15" s="1"/>
  <c r="L98" i="15" s="1"/>
  <c r="L99" i="15" s="1"/>
  <c r="L100" i="15" s="1"/>
  <c r="L101" i="15" s="1"/>
  <c r="L102" i="15" s="1"/>
  <c r="L103" i="15" s="1"/>
  <c r="L104" i="15" s="1"/>
  <c r="L105" i="15" s="1"/>
  <c r="L106" i="15" s="1"/>
  <c r="L107" i="15" s="1"/>
  <c r="L108" i="15" s="1"/>
  <c r="L109" i="15" s="1"/>
  <c r="L110" i="15" s="1"/>
  <c r="L111" i="15" s="1"/>
  <c r="L112" i="15" s="1"/>
  <c r="L113" i="15" s="1"/>
  <c r="L114" i="15" s="1"/>
  <c r="L115" i="15" s="1"/>
  <c r="L116" i="15" s="1"/>
  <c r="L117" i="15" s="1"/>
  <c r="L118" i="15" s="1"/>
  <c r="L119" i="15" s="1"/>
  <c r="L120" i="15" s="1"/>
  <c r="L121" i="15" s="1"/>
  <c r="L122" i="15" s="1"/>
  <c r="L123" i="15" s="1"/>
  <c r="L124" i="15" s="1"/>
  <c r="L125" i="15" s="1"/>
  <c r="L126" i="15" s="1"/>
  <c r="L127" i="15" s="1"/>
  <c r="L128" i="15" s="1"/>
  <c r="L129" i="15" s="1"/>
  <c r="L130" i="15" s="1"/>
  <c r="L131" i="15" s="1"/>
  <c r="L132" i="15" s="1"/>
  <c r="L133" i="15" s="1"/>
  <c r="L134" i="15" s="1"/>
  <c r="L135" i="15" s="1"/>
  <c r="L136" i="15" s="1"/>
  <c r="L137" i="15" s="1"/>
  <c r="L138" i="15" s="1"/>
  <c r="L139" i="15" s="1"/>
  <c r="L140" i="15" s="1"/>
  <c r="L141" i="15" s="1"/>
  <c r="L142" i="15" s="1"/>
  <c r="L143" i="15" s="1"/>
  <c r="L144" i="15" s="1"/>
  <c r="L145" i="15" s="1"/>
  <c r="L146" i="15" s="1"/>
  <c r="L147" i="15" s="1"/>
  <c r="L148" i="15" s="1"/>
  <c r="L149" i="15" s="1"/>
  <c r="L150" i="15" s="1"/>
  <c r="L151" i="15" s="1"/>
  <c r="L152" i="15" s="1"/>
  <c r="L153" i="15" s="1"/>
  <c r="L154" i="15" s="1"/>
  <c r="L155" i="15" s="1"/>
  <c r="L156" i="15" s="1"/>
  <c r="L157" i="15" s="1"/>
  <c r="L158" i="15" s="1"/>
  <c r="L159" i="15" s="1"/>
  <c r="L160" i="15" s="1"/>
  <c r="L161" i="15" s="1"/>
  <c r="L162" i="15" s="1"/>
  <c r="L163" i="15" s="1"/>
  <c r="L164" i="15" s="1"/>
  <c r="L165" i="15" s="1"/>
  <c r="L166" i="15" s="1"/>
  <c r="L167" i="15" s="1"/>
  <c r="L168" i="15" s="1"/>
  <c r="L169" i="15" s="1"/>
  <c r="L170" i="15" s="1"/>
  <c r="L171" i="15" s="1"/>
  <c r="L172" i="15" s="1"/>
  <c r="L173" i="15" s="1"/>
  <c r="L174" i="15" s="1"/>
  <c r="L175" i="15" s="1"/>
  <c r="L176" i="15" s="1"/>
  <c r="L177" i="15" s="1"/>
  <c r="L178" i="15" s="1"/>
  <c r="L179" i="15" s="1"/>
  <c r="L180" i="15" s="1"/>
  <c r="L181" i="15" s="1"/>
  <c r="L182" i="15" s="1"/>
  <c r="L183" i="15" s="1"/>
  <c r="L184" i="15" s="1"/>
  <c r="L185" i="15" s="1"/>
  <c r="L186" i="15" s="1"/>
  <c r="L187" i="15" s="1"/>
  <c r="L188" i="15" s="1"/>
  <c r="L189" i="15" s="1"/>
  <c r="L190" i="15" s="1"/>
  <c r="L191" i="15" s="1"/>
  <c r="L192" i="15" s="1"/>
  <c r="L193" i="15" s="1"/>
  <c r="L194" i="15" s="1"/>
  <c r="L195" i="15" s="1"/>
  <c r="L196" i="15" s="1"/>
  <c r="L197" i="15" s="1"/>
  <c r="L198" i="15" s="1"/>
  <c r="L199" i="15" s="1"/>
  <c r="L200" i="15" s="1"/>
  <c r="L201" i="15" s="1"/>
  <c r="L202" i="15" s="1"/>
  <c r="L203" i="15" s="1"/>
  <c r="L204" i="15" s="1"/>
  <c r="L205" i="15" s="1"/>
  <c r="L206" i="15" s="1"/>
  <c r="L207" i="15" s="1"/>
  <c r="L208" i="15" s="1"/>
  <c r="L209" i="15" s="1"/>
  <c r="L210" i="15" s="1"/>
  <c r="L211" i="15" s="1"/>
  <c r="L212" i="15" s="1"/>
  <c r="P22" i="15"/>
  <c r="P114" i="15"/>
  <c r="P122" i="15"/>
  <c r="P130" i="15"/>
  <c r="P138" i="15"/>
  <c r="P146" i="15"/>
  <c r="P154" i="15"/>
  <c r="P162" i="15"/>
  <c r="P170" i="15"/>
  <c r="P178" i="15"/>
  <c r="P186" i="15"/>
  <c r="P194" i="15"/>
  <c r="P202" i="15"/>
  <c r="P210" i="15"/>
  <c r="P117" i="15"/>
  <c r="P125" i="15"/>
  <c r="P133" i="15"/>
  <c r="P141" i="15"/>
  <c r="P149" i="15"/>
  <c r="P157" i="15"/>
  <c r="P165" i="15"/>
  <c r="P173" i="15"/>
  <c r="P181" i="15"/>
  <c r="P189" i="15"/>
  <c r="P197" i="15"/>
  <c r="P205" i="15"/>
  <c r="P26" i="15"/>
  <c r="P28" i="15"/>
  <c r="P30" i="15"/>
  <c r="P32" i="15"/>
  <c r="P34" i="15"/>
  <c r="P36" i="15"/>
  <c r="P38" i="15"/>
  <c r="P40" i="15"/>
  <c r="P42" i="15"/>
  <c r="P44" i="15"/>
  <c r="P46" i="15"/>
  <c r="P48" i="15"/>
  <c r="P50" i="15"/>
  <c r="P52" i="15"/>
  <c r="P54" i="15"/>
  <c r="P56" i="15"/>
  <c r="P58" i="15"/>
  <c r="P60" i="15"/>
  <c r="P62" i="15"/>
  <c r="P64" i="15"/>
  <c r="P66" i="15"/>
  <c r="P68" i="15"/>
  <c r="P70" i="15"/>
  <c r="P72" i="15"/>
  <c r="P74" i="15"/>
  <c r="P76" i="15"/>
  <c r="P78" i="15"/>
  <c r="P80" i="15"/>
  <c r="P82" i="15"/>
  <c r="P84" i="15"/>
  <c r="P86" i="15"/>
  <c r="P88" i="15"/>
  <c r="P90" i="15"/>
  <c r="P92" i="15"/>
  <c r="P94" i="15"/>
  <c r="P96" i="15"/>
  <c r="P98" i="15"/>
  <c r="P100" i="15"/>
  <c r="P102" i="15"/>
  <c r="P104" i="15"/>
  <c r="P106" i="15"/>
  <c r="P108" i="15"/>
  <c r="P110" i="15"/>
  <c r="P112" i="15"/>
  <c r="P120" i="15"/>
  <c r="P128" i="15"/>
  <c r="P136" i="15"/>
  <c r="P144" i="15"/>
  <c r="P152" i="15"/>
  <c r="P160" i="15"/>
  <c r="P168" i="15"/>
  <c r="P176" i="15"/>
  <c r="P184" i="15"/>
  <c r="P192" i="15"/>
  <c r="P200" i="15"/>
  <c r="P208" i="15"/>
  <c r="P203" i="15"/>
  <c r="P211" i="15"/>
  <c r="P12" i="15"/>
  <c r="P13" i="15"/>
  <c r="P14" i="15"/>
  <c r="P15" i="15"/>
  <c r="P16" i="15"/>
  <c r="P17" i="15"/>
  <c r="P18" i="15"/>
  <c r="P19" i="15"/>
  <c r="P20" i="15"/>
  <c r="P21" i="15"/>
  <c r="P23" i="15"/>
  <c r="P118" i="15"/>
  <c r="P126" i="15"/>
  <c r="P134" i="15"/>
  <c r="P142" i="15"/>
  <c r="P150" i="15"/>
  <c r="P158" i="15"/>
  <c r="P166" i="15"/>
  <c r="P174" i="15"/>
  <c r="P182" i="15"/>
  <c r="P190" i="15"/>
  <c r="P198" i="15"/>
  <c r="P206" i="15"/>
  <c r="P113" i="15"/>
  <c r="P121" i="15"/>
  <c r="P129" i="15"/>
  <c r="P137" i="15"/>
  <c r="P145" i="15"/>
  <c r="P153" i="15"/>
  <c r="P161" i="15"/>
  <c r="P169" i="15"/>
  <c r="P177" i="15"/>
  <c r="P185" i="15"/>
  <c r="P193" i="15"/>
  <c r="P201" i="15"/>
  <c r="P209" i="15"/>
  <c r="P204" i="15"/>
  <c r="P119" i="14"/>
  <c r="P151" i="14"/>
  <c r="P170" i="14"/>
  <c r="P183" i="14"/>
  <c r="P114" i="14"/>
  <c r="P127" i="14"/>
  <c r="P146" i="14"/>
  <c r="P159" i="14"/>
  <c r="P178" i="14"/>
  <c r="P191" i="14"/>
  <c r="P199" i="14"/>
  <c r="P22" i="14"/>
  <c r="P122" i="14"/>
  <c r="P135" i="14"/>
  <c r="P154" i="14"/>
  <c r="P186" i="14"/>
  <c r="P207" i="14"/>
  <c r="P167" i="14"/>
  <c r="P130" i="14"/>
  <c r="P143" i="14"/>
  <c r="P162" i="14"/>
  <c r="P175" i="14"/>
  <c r="P138" i="14"/>
  <c r="L84" i="14"/>
  <c r="L85" i="14" s="1"/>
  <c r="L86" i="14" s="1"/>
  <c r="L87" i="14" s="1"/>
  <c r="L88" i="14" s="1"/>
  <c r="L89" i="14" s="1"/>
  <c r="L90" i="14" s="1"/>
  <c r="L91" i="14" s="1"/>
  <c r="L92" i="14" s="1"/>
  <c r="L93" i="14" s="1"/>
  <c r="L94" i="14" s="1"/>
  <c r="L95" i="14" s="1"/>
  <c r="L96" i="14" s="1"/>
  <c r="L97" i="14" s="1"/>
  <c r="L98" i="14" s="1"/>
  <c r="L99" i="14" s="1"/>
  <c r="L100" i="14" s="1"/>
  <c r="L101" i="14" s="1"/>
  <c r="L102" i="14" s="1"/>
  <c r="L103" i="14" s="1"/>
  <c r="L104" i="14" s="1"/>
  <c r="L105" i="14" s="1"/>
  <c r="L106" i="14" s="1"/>
  <c r="L107" i="14" s="1"/>
  <c r="L108" i="14" s="1"/>
  <c r="L109" i="14" s="1"/>
  <c r="L110" i="14" s="1"/>
  <c r="L111" i="14" s="1"/>
  <c r="L112" i="14" s="1"/>
  <c r="L113" i="14" s="1"/>
  <c r="L114" i="14" s="1"/>
  <c r="L115" i="14" s="1"/>
  <c r="L116" i="14" s="1"/>
  <c r="L117" i="14" s="1"/>
  <c r="L118" i="14" s="1"/>
  <c r="L119" i="14" s="1"/>
  <c r="L120" i="14" s="1"/>
  <c r="L121" i="14" s="1"/>
  <c r="L122" i="14" s="1"/>
  <c r="L123" i="14" s="1"/>
  <c r="L124" i="14" s="1"/>
  <c r="L125" i="14" s="1"/>
  <c r="L126" i="14" s="1"/>
  <c r="L127" i="14" s="1"/>
  <c r="L128" i="14" s="1"/>
  <c r="L129" i="14" s="1"/>
  <c r="L130" i="14" s="1"/>
  <c r="L131" i="14" s="1"/>
  <c r="L132" i="14" s="1"/>
  <c r="L133" i="14" s="1"/>
  <c r="L134" i="14" s="1"/>
  <c r="L135" i="14" s="1"/>
  <c r="L136" i="14" s="1"/>
  <c r="L137" i="14" s="1"/>
  <c r="L138" i="14" s="1"/>
  <c r="L139" i="14" s="1"/>
  <c r="L140" i="14" s="1"/>
  <c r="L141" i="14" s="1"/>
  <c r="L142" i="14" s="1"/>
  <c r="L143" i="14" s="1"/>
  <c r="L144" i="14" s="1"/>
  <c r="L145" i="14" s="1"/>
  <c r="L146" i="14" s="1"/>
  <c r="L147" i="14" s="1"/>
  <c r="L148" i="14" s="1"/>
  <c r="L149" i="14" s="1"/>
  <c r="L150" i="14" s="1"/>
  <c r="L151" i="14" s="1"/>
  <c r="L152" i="14" s="1"/>
  <c r="L153" i="14" s="1"/>
  <c r="L154" i="14" s="1"/>
  <c r="L155" i="14" s="1"/>
  <c r="L156" i="14" s="1"/>
  <c r="L157" i="14" s="1"/>
  <c r="L158" i="14" s="1"/>
  <c r="L159" i="14" s="1"/>
  <c r="L160" i="14" s="1"/>
  <c r="L161" i="14" s="1"/>
  <c r="L162" i="14" s="1"/>
  <c r="L163" i="14" s="1"/>
  <c r="L164" i="14" s="1"/>
  <c r="L165" i="14" s="1"/>
  <c r="L166" i="14" s="1"/>
  <c r="L167" i="14" s="1"/>
  <c r="L168" i="14" s="1"/>
  <c r="L169" i="14" s="1"/>
  <c r="L170" i="14" s="1"/>
  <c r="L171" i="14" s="1"/>
  <c r="L172" i="14" s="1"/>
  <c r="L173" i="14" s="1"/>
  <c r="L174" i="14" s="1"/>
  <c r="L175" i="14" s="1"/>
  <c r="L176" i="14" s="1"/>
  <c r="L177" i="14" s="1"/>
  <c r="L178" i="14" s="1"/>
  <c r="L179" i="14" s="1"/>
  <c r="L180" i="14" s="1"/>
  <c r="L181" i="14" s="1"/>
  <c r="L182" i="14" s="1"/>
  <c r="L183" i="14" s="1"/>
  <c r="L184" i="14" s="1"/>
  <c r="L185" i="14" s="1"/>
  <c r="L186" i="14" s="1"/>
  <c r="L187" i="14" s="1"/>
  <c r="L188" i="14" s="1"/>
  <c r="L189" i="14" s="1"/>
  <c r="L190" i="14" s="1"/>
  <c r="L191" i="14" s="1"/>
  <c r="L192" i="14" s="1"/>
  <c r="L193" i="14" s="1"/>
  <c r="L194" i="14" s="1"/>
  <c r="L195" i="14" s="1"/>
  <c r="L196" i="14" s="1"/>
  <c r="L197" i="14" s="1"/>
  <c r="L198" i="14" s="1"/>
  <c r="L199" i="14" s="1"/>
  <c r="L200" i="14" s="1"/>
  <c r="L201" i="14" s="1"/>
  <c r="L202" i="14" s="1"/>
  <c r="L203" i="14" s="1"/>
  <c r="L204" i="14" s="1"/>
  <c r="L205" i="14" s="1"/>
  <c r="L206" i="14" s="1"/>
  <c r="L207" i="14" s="1"/>
  <c r="L208" i="14" s="1"/>
  <c r="L209" i="14" s="1"/>
  <c r="L210" i="14" s="1"/>
  <c r="L211" i="14" s="1"/>
  <c r="L212" i="14" s="1"/>
  <c r="P194" i="14"/>
  <c r="P202" i="14"/>
  <c r="P210" i="14"/>
  <c r="P24" i="14"/>
  <c r="P117" i="14"/>
  <c r="P125" i="14"/>
  <c r="P133" i="14"/>
  <c r="P141" i="14"/>
  <c r="P149" i="14"/>
  <c r="P157" i="14"/>
  <c r="P165" i="14"/>
  <c r="P173" i="14"/>
  <c r="P181" i="14"/>
  <c r="P189" i="14"/>
  <c r="P197" i="14"/>
  <c r="P205" i="14"/>
  <c r="P26" i="14"/>
  <c r="P28" i="14"/>
  <c r="P30" i="14"/>
  <c r="P32" i="14"/>
  <c r="P34" i="14"/>
  <c r="P36" i="14"/>
  <c r="P38" i="14"/>
  <c r="P40" i="14"/>
  <c r="P42" i="14"/>
  <c r="P44" i="14"/>
  <c r="P46" i="14"/>
  <c r="P48" i="14"/>
  <c r="P50" i="14"/>
  <c r="P52" i="14"/>
  <c r="P54" i="14"/>
  <c r="P56" i="14"/>
  <c r="P58" i="14"/>
  <c r="P60" i="14"/>
  <c r="P62" i="14"/>
  <c r="P64" i="14"/>
  <c r="P66" i="14"/>
  <c r="P68" i="14"/>
  <c r="P70" i="14"/>
  <c r="P72" i="14"/>
  <c r="P74" i="14"/>
  <c r="P76" i="14"/>
  <c r="P78" i="14"/>
  <c r="P80" i="14"/>
  <c r="P82" i="14"/>
  <c r="P84" i="14"/>
  <c r="P86" i="14"/>
  <c r="P88" i="14"/>
  <c r="P90" i="14"/>
  <c r="P92" i="14"/>
  <c r="P94" i="14"/>
  <c r="P96" i="14"/>
  <c r="P98" i="14"/>
  <c r="P100" i="14"/>
  <c r="P102" i="14"/>
  <c r="P104" i="14"/>
  <c r="P106" i="14"/>
  <c r="P108" i="14"/>
  <c r="P110" i="14"/>
  <c r="P112" i="14"/>
  <c r="P120" i="14"/>
  <c r="P128" i="14"/>
  <c r="P136" i="14"/>
  <c r="P144" i="14"/>
  <c r="P152" i="14"/>
  <c r="P160" i="14"/>
  <c r="P168" i="14"/>
  <c r="P176" i="14"/>
  <c r="P184" i="14"/>
  <c r="P192" i="14"/>
  <c r="P200" i="14"/>
  <c r="P208" i="14"/>
  <c r="P115" i="14"/>
  <c r="P123" i="14"/>
  <c r="P131" i="14"/>
  <c r="P139" i="14"/>
  <c r="P147" i="14"/>
  <c r="P155" i="14"/>
  <c r="P163" i="14"/>
  <c r="P171" i="14"/>
  <c r="P179" i="14"/>
  <c r="P187" i="14"/>
  <c r="P195" i="14"/>
  <c r="P203" i="14"/>
  <c r="P211" i="14"/>
  <c r="P12" i="14"/>
  <c r="P13" i="14"/>
  <c r="P14" i="14"/>
  <c r="P15" i="14"/>
  <c r="P16" i="14"/>
  <c r="P17" i="14"/>
  <c r="P18" i="14"/>
  <c r="P19" i="14"/>
  <c r="P20" i="14"/>
  <c r="P21" i="14"/>
  <c r="P23" i="14"/>
  <c r="P118" i="14"/>
  <c r="P126" i="14"/>
  <c r="P134" i="14"/>
  <c r="P142" i="14"/>
  <c r="P150" i="14"/>
  <c r="P158" i="14"/>
  <c r="P166" i="14"/>
  <c r="P174" i="14"/>
  <c r="P182" i="14"/>
  <c r="P190" i="14"/>
  <c r="P198" i="14"/>
  <c r="P206" i="14"/>
  <c r="P25" i="14"/>
  <c r="P113" i="14"/>
  <c r="P121" i="14"/>
  <c r="P129" i="14"/>
  <c r="P137" i="14"/>
  <c r="P145" i="14"/>
  <c r="P153" i="14"/>
  <c r="P161" i="14"/>
  <c r="P169" i="14"/>
  <c r="P177" i="14"/>
  <c r="P185" i="14"/>
  <c r="P193" i="14"/>
  <c r="P201" i="14"/>
  <c r="P209" i="14"/>
  <c r="P27" i="14"/>
  <c r="P29" i="14"/>
  <c r="P31" i="14"/>
  <c r="P33" i="14"/>
  <c r="P35" i="14"/>
  <c r="P37" i="14"/>
  <c r="P39" i="14"/>
  <c r="P41" i="14"/>
  <c r="P43" i="14"/>
  <c r="P45" i="14"/>
  <c r="P47" i="14"/>
  <c r="P49" i="14"/>
  <c r="P51" i="14"/>
  <c r="P53" i="14"/>
  <c r="P55" i="14"/>
  <c r="P57" i="14"/>
  <c r="P59" i="14"/>
  <c r="P61" i="14"/>
  <c r="P63" i="14"/>
  <c r="P65" i="14"/>
  <c r="P67" i="14"/>
  <c r="P69" i="14"/>
  <c r="P71" i="14"/>
  <c r="P73" i="14"/>
  <c r="P75" i="14"/>
  <c r="P77" i="14"/>
  <c r="P79" i="14"/>
  <c r="P81" i="14"/>
  <c r="P83" i="14"/>
  <c r="P85" i="14"/>
  <c r="P87" i="14"/>
  <c r="P89" i="14"/>
  <c r="P91" i="14"/>
  <c r="P93" i="14"/>
  <c r="P95" i="14"/>
  <c r="P97" i="14"/>
  <c r="P99" i="14"/>
  <c r="P101" i="14"/>
  <c r="P103" i="14"/>
  <c r="P105" i="14"/>
  <c r="P107" i="14"/>
  <c r="P109" i="14"/>
  <c r="P111" i="14"/>
  <c r="P116" i="14"/>
  <c r="P124" i="14"/>
  <c r="P132" i="14"/>
  <c r="P140" i="14"/>
  <c r="P148" i="14"/>
  <c r="P156" i="14"/>
  <c r="P164" i="14"/>
  <c r="P172" i="14"/>
  <c r="P180" i="14"/>
  <c r="P188" i="14"/>
  <c r="P196" i="14"/>
  <c r="P204" i="14"/>
  <c r="E16" i="16" l="1"/>
  <c r="G16" i="16" s="1"/>
  <c r="H14" i="14"/>
  <c r="G14" i="14"/>
  <c r="F14" i="14"/>
  <c r="E15" i="14"/>
  <c r="E16" i="4"/>
  <c r="G16" i="4" s="1"/>
  <c r="F15" i="4"/>
  <c r="G15" i="4"/>
  <c r="F16" i="4"/>
  <c r="H16" i="4"/>
  <c r="H14" i="15"/>
  <c r="G14" i="15"/>
  <c r="F14" i="15"/>
  <c r="F14" i="16"/>
  <c r="G13" i="16"/>
  <c r="F13" i="16"/>
  <c r="E16" i="14" l="1"/>
  <c r="H15" i="14"/>
  <c r="G15" i="14"/>
  <c r="F15" i="14"/>
  <c r="E16" i="15"/>
  <c r="F15" i="15"/>
  <c r="H15" i="15"/>
  <c r="G15" i="15"/>
  <c r="H15" i="16"/>
  <c r="F15" i="16"/>
  <c r="H16" i="14" l="1"/>
  <c r="B9" i="14" s="1"/>
  <c r="G16" i="14"/>
  <c r="B7" i="14" s="1"/>
  <c r="B8" i="14" s="1"/>
  <c r="F16" i="14"/>
  <c r="H16" i="15"/>
  <c r="G16" i="15"/>
  <c r="F16" i="15"/>
  <c r="H16" i="16"/>
  <c r="B9" i="16" s="1"/>
  <c r="F16" i="16"/>
  <c r="H21" i="14" l="1"/>
  <c r="N11" i="16" l="1"/>
  <c r="B7" i="16"/>
  <c r="B8" i="16" s="1"/>
  <c r="M11" i="16" s="1"/>
  <c r="F21" i="15"/>
  <c r="E21" i="15"/>
  <c r="F21" i="14"/>
  <c r="E21" i="14"/>
  <c r="B7" i="15" l="1"/>
  <c r="B8" i="15" s="1"/>
  <c r="M11" i="15" s="1"/>
  <c r="G21" i="15"/>
  <c r="H21" i="15"/>
  <c r="B9" i="15"/>
  <c r="N11" i="15" s="1"/>
  <c r="N11" i="14"/>
  <c r="G21" i="14"/>
  <c r="M11" i="14" l="1"/>
  <c r="T5" i="4"/>
  <c r="T6" i="4" s="1"/>
  <c r="I12" i="1" l="1"/>
  <c r="I11" i="1"/>
  <c r="P10" i="4"/>
  <c r="P15" i="4" s="1"/>
  <c r="O12" i="4" l="1"/>
  <c r="V111" i="4"/>
  <c r="V13" i="4"/>
  <c r="V14" i="4"/>
  <c r="V15" i="4"/>
  <c r="V16" i="4"/>
  <c r="V17" i="4"/>
  <c r="V18" i="4"/>
  <c r="V19" i="4"/>
  <c r="V20" i="4"/>
  <c r="V21" i="4"/>
  <c r="V22" i="4"/>
  <c r="V23" i="4"/>
  <c r="V24" i="4"/>
  <c r="V25" i="4"/>
  <c r="V26" i="4"/>
  <c r="V27" i="4"/>
  <c r="V28" i="4"/>
  <c r="V29" i="4"/>
  <c r="V30" i="4"/>
  <c r="V31" i="4"/>
  <c r="V32" i="4"/>
  <c r="V33" i="4"/>
  <c r="V34" i="4"/>
  <c r="V35" i="4"/>
  <c r="V36" i="4"/>
  <c r="V37" i="4"/>
  <c r="V38" i="4"/>
  <c r="V39" i="4"/>
  <c r="V40" i="4"/>
  <c r="V41" i="4"/>
  <c r="V42" i="4"/>
  <c r="V43" i="4"/>
  <c r="V44" i="4"/>
  <c r="V45" i="4"/>
  <c r="V46" i="4"/>
  <c r="V47" i="4"/>
  <c r="V48" i="4"/>
  <c r="V49" i="4"/>
  <c r="V50" i="4"/>
  <c r="V51" i="4"/>
  <c r="V52" i="4"/>
  <c r="V53" i="4"/>
  <c r="V54" i="4"/>
  <c r="V55" i="4"/>
  <c r="V56" i="4"/>
  <c r="V57" i="4"/>
  <c r="V58" i="4"/>
  <c r="V59" i="4"/>
  <c r="V60" i="4"/>
  <c r="V61" i="4"/>
  <c r="V62" i="4"/>
  <c r="V63" i="4"/>
  <c r="V64" i="4"/>
  <c r="V65" i="4"/>
  <c r="V66" i="4"/>
  <c r="V67" i="4"/>
  <c r="V68" i="4"/>
  <c r="V69" i="4"/>
  <c r="V70" i="4"/>
  <c r="V71" i="4"/>
  <c r="V72" i="4"/>
  <c r="V73" i="4"/>
  <c r="V74" i="4"/>
  <c r="V75" i="4"/>
  <c r="V76" i="4"/>
  <c r="V77" i="4"/>
  <c r="V78" i="4"/>
  <c r="V79" i="4"/>
  <c r="V80" i="4"/>
  <c r="V81" i="4"/>
  <c r="V82" i="4"/>
  <c r="V83" i="4"/>
  <c r="V84" i="4"/>
  <c r="V85" i="4"/>
  <c r="V86" i="4"/>
  <c r="V87" i="4"/>
  <c r="V88" i="4"/>
  <c r="V89" i="4"/>
  <c r="V90" i="4"/>
  <c r="V91" i="4"/>
  <c r="V92" i="4"/>
  <c r="V93" i="4"/>
  <c r="V94" i="4"/>
  <c r="V95" i="4"/>
  <c r="V96" i="4"/>
  <c r="V97" i="4"/>
  <c r="V98" i="4"/>
  <c r="V99" i="4"/>
  <c r="V100" i="4"/>
  <c r="V101" i="4"/>
  <c r="V102" i="4"/>
  <c r="V103" i="4"/>
  <c r="V104" i="4"/>
  <c r="V105" i="4"/>
  <c r="V106" i="4"/>
  <c r="V107" i="4"/>
  <c r="V108" i="4"/>
  <c r="V109" i="4"/>
  <c r="V110" i="4"/>
  <c r="V12" i="4"/>
  <c r="E14" i="1"/>
  <c r="E15" i="1"/>
  <c r="E16" i="1"/>
  <c r="E17" i="1"/>
  <c r="E18" i="1"/>
  <c r="G20" i="8"/>
  <c r="Q20" i="8" s="1"/>
  <c r="R20" i="8"/>
  <c r="I20" i="8"/>
  <c r="S20" i="8" s="1"/>
  <c r="J20" i="8"/>
  <c r="T20" i="8" s="1"/>
  <c r="R13" i="8"/>
  <c r="I13" i="8"/>
  <c r="X13" i="8" s="1"/>
  <c r="J13" i="8"/>
  <c r="T13" i="8" s="1"/>
  <c r="W14" i="8"/>
  <c r="I14" i="8"/>
  <c r="X14" i="8" s="1"/>
  <c r="J14" i="8"/>
  <c r="R15" i="8"/>
  <c r="I15" i="8"/>
  <c r="S15" i="8" s="1"/>
  <c r="J15" i="8"/>
  <c r="T15" i="8" s="1"/>
  <c r="R16" i="8"/>
  <c r="I16" i="8"/>
  <c r="X16" i="8" s="1"/>
  <c r="J16" i="8"/>
  <c r="H17" i="8"/>
  <c r="W17" i="8" s="1"/>
  <c r="I17" i="8"/>
  <c r="S17" i="8" s="1"/>
  <c r="J17" i="8"/>
  <c r="H18" i="8"/>
  <c r="R18" i="8" s="1"/>
  <c r="I18" i="8"/>
  <c r="S18" i="8" s="1"/>
  <c r="J18" i="8"/>
  <c r="T18" i="8" s="1"/>
  <c r="W19" i="8"/>
  <c r="I19" i="8"/>
  <c r="X19" i="8" s="1"/>
  <c r="J19" i="8"/>
  <c r="G19" i="8"/>
  <c r="Q19" i="8" s="1"/>
  <c r="G18" i="8"/>
  <c r="Q18" i="8" s="1"/>
  <c r="G17" i="8"/>
  <c r="Q17" i="8" s="1"/>
  <c r="Y20" i="8" l="1"/>
  <c r="Y15" i="8"/>
  <c r="W13" i="8"/>
  <c r="R17" i="8"/>
  <c r="Y16" i="8"/>
  <c r="T16" i="8"/>
  <c r="Y13" i="8"/>
  <c r="R14" i="8"/>
  <c r="V20" i="8"/>
  <c r="W20" i="8"/>
  <c r="T17" i="8"/>
  <c r="Y18" i="8"/>
  <c r="T14" i="8"/>
  <c r="W18" i="8"/>
  <c r="Y19" i="8"/>
  <c r="T19" i="8"/>
  <c r="W16" i="8"/>
  <c r="X15" i="8"/>
  <c r="S13" i="8"/>
  <c r="X20" i="8"/>
  <c r="S14" i="8"/>
  <c r="S19" i="8"/>
  <c r="X18" i="8"/>
  <c r="G12" i="1"/>
  <c r="S16" i="8"/>
  <c r="Y17" i="8"/>
  <c r="W15" i="8"/>
  <c r="X17" i="8"/>
  <c r="Y14" i="8"/>
  <c r="R19" i="8"/>
  <c r="V19" i="8"/>
  <c r="V18" i="8"/>
  <c r="V17" i="8"/>
  <c r="G13" i="1" l="1"/>
  <c r="G14" i="1" l="1"/>
  <c r="H14" i="1"/>
  <c r="I14" i="1"/>
  <c r="P14" i="4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29" i="4"/>
  <c r="O30" i="4"/>
  <c r="O31" i="4"/>
  <c r="O32" i="4"/>
  <c r="O33" i="4"/>
  <c r="O34" i="4"/>
  <c r="O35" i="4"/>
  <c r="O36" i="4"/>
  <c r="O37" i="4"/>
  <c r="O38" i="4"/>
  <c r="O39" i="4"/>
  <c r="O40" i="4"/>
  <c r="O41" i="4"/>
  <c r="O42" i="4"/>
  <c r="O43" i="4"/>
  <c r="O44" i="4"/>
  <c r="O45" i="4"/>
  <c r="O46" i="4"/>
  <c r="O47" i="4"/>
  <c r="O48" i="4"/>
  <c r="O49" i="4"/>
  <c r="O50" i="4"/>
  <c r="O51" i="4"/>
  <c r="O52" i="4"/>
  <c r="O53" i="4"/>
  <c r="O54" i="4"/>
  <c r="O55" i="4"/>
  <c r="O56" i="4"/>
  <c r="O57" i="4"/>
  <c r="O58" i="4"/>
  <c r="O59" i="4"/>
  <c r="O60" i="4"/>
  <c r="O61" i="4"/>
  <c r="O62" i="4"/>
  <c r="O63" i="4"/>
  <c r="O64" i="4"/>
  <c r="O65" i="4"/>
  <c r="O66" i="4"/>
  <c r="O67" i="4"/>
  <c r="O68" i="4"/>
  <c r="O69" i="4"/>
  <c r="O70" i="4"/>
  <c r="O71" i="4"/>
  <c r="O72" i="4"/>
  <c r="O73" i="4"/>
  <c r="O74" i="4"/>
  <c r="O75" i="4"/>
  <c r="O76" i="4"/>
  <c r="O77" i="4"/>
  <c r="O78" i="4"/>
  <c r="O79" i="4"/>
  <c r="O80" i="4"/>
  <c r="O81" i="4"/>
  <c r="O82" i="4"/>
  <c r="O83" i="4"/>
  <c r="O84" i="4"/>
  <c r="O85" i="4"/>
  <c r="O86" i="4"/>
  <c r="O87" i="4"/>
  <c r="O88" i="4"/>
  <c r="O89" i="4"/>
  <c r="O90" i="4"/>
  <c r="O91" i="4"/>
  <c r="O92" i="4"/>
  <c r="O93" i="4"/>
  <c r="O94" i="4"/>
  <c r="O95" i="4"/>
  <c r="O96" i="4"/>
  <c r="O97" i="4"/>
  <c r="O98" i="4"/>
  <c r="O99" i="4"/>
  <c r="O100" i="4"/>
  <c r="O101" i="4"/>
  <c r="O102" i="4"/>
  <c r="O103" i="4"/>
  <c r="O104" i="4"/>
  <c r="O105" i="4"/>
  <c r="O106" i="4"/>
  <c r="O107" i="4"/>
  <c r="O108" i="4"/>
  <c r="O109" i="4"/>
  <c r="O110" i="4"/>
  <c r="O111" i="4"/>
  <c r="O112" i="4"/>
  <c r="O113" i="4"/>
  <c r="O114" i="4"/>
  <c r="O115" i="4"/>
  <c r="O116" i="4"/>
  <c r="O117" i="4"/>
  <c r="O118" i="4"/>
  <c r="O119" i="4"/>
  <c r="O120" i="4"/>
  <c r="O121" i="4"/>
  <c r="O122" i="4"/>
  <c r="O123" i="4"/>
  <c r="O124" i="4"/>
  <c r="O125" i="4"/>
  <c r="O126" i="4"/>
  <c r="O127" i="4"/>
  <c r="O128" i="4"/>
  <c r="O129" i="4"/>
  <c r="O130" i="4"/>
  <c r="O131" i="4"/>
  <c r="O132" i="4"/>
  <c r="O133" i="4"/>
  <c r="O134" i="4"/>
  <c r="O135" i="4"/>
  <c r="O136" i="4"/>
  <c r="O137" i="4"/>
  <c r="O138" i="4"/>
  <c r="O139" i="4"/>
  <c r="O140" i="4"/>
  <c r="O141" i="4"/>
  <c r="O142" i="4"/>
  <c r="O143" i="4"/>
  <c r="O144" i="4"/>
  <c r="O145" i="4"/>
  <c r="O146" i="4"/>
  <c r="O147" i="4"/>
  <c r="O148" i="4"/>
  <c r="O149" i="4"/>
  <c r="O150" i="4"/>
  <c r="O151" i="4"/>
  <c r="O152" i="4"/>
  <c r="O153" i="4"/>
  <c r="O154" i="4"/>
  <c r="O155" i="4"/>
  <c r="O156" i="4"/>
  <c r="O157" i="4"/>
  <c r="O158" i="4"/>
  <c r="O159" i="4"/>
  <c r="O160" i="4"/>
  <c r="O161" i="4"/>
  <c r="O162" i="4"/>
  <c r="O163" i="4"/>
  <c r="O164" i="4"/>
  <c r="O165" i="4"/>
  <c r="O166" i="4"/>
  <c r="O167" i="4"/>
  <c r="O168" i="4"/>
  <c r="O169" i="4"/>
  <c r="O170" i="4"/>
  <c r="O171" i="4"/>
  <c r="O172" i="4"/>
  <c r="O173" i="4"/>
  <c r="O174" i="4"/>
  <c r="O175" i="4"/>
  <c r="O176" i="4"/>
  <c r="O177" i="4"/>
  <c r="O178" i="4"/>
  <c r="O179" i="4"/>
  <c r="O180" i="4"/>
  <c r="O181" i="4"/>
  <c r="O182" i="4"/>
  <c r="O183" i="4"/>
  <c r="O184" i="4"/>
  <c r="O185" i="4"/>
  <c r="O186" i="4"/>
  <c r="O187" i="4"/>
  <c r="O188" i="4"/>
  <c r="O189" i="4"/>
  <c r="O190" i="4"/>
  <c r="O191" i="4"/>
  <c r="O192" i="4"/>
  <c r="O193" i="4"/>
  <c r="O194" i="4"/>
  <c r="O195" i="4"/>
  <c r="O196" i="4"/>
  <c r="O197" i="4"/>
  <c r="O198" i="4"/>
  <c r="O199" i="4"/>
  <c r="O200" i="4"/>
  <c r="O201" i="4"/>
  <c r="O202" i="4"/>
  <c r="O203" i="4"/>
  <c r="O204" i="4"/>
  <c r="O205" i="4"/>
  <c r="O206" i="4"/>
  <c r="O207" i="4"/>
  <c r="O208" i="4"/>
  <c r="O209" i="4"/>
  <c r="O210" i="4"/>
  <c r="O211" i="4"/>
  <c r="O212" i="4"/>
  <c r="G12" i="8"/>
  <c r="V12" i="8" s="1"/>
  <c r="H12" i="8"/>
  <c r="W12" i="8" s="1"/>
  <c r="I12" i="8"/>
  <c r="S12" i="8" s="1"/>
  <c r="J12" i="8"/>
  <c r="G13" i="8"/>
  <c r="V13" i="8" s="1"/>
  <c r="G14" i="8"/>
  <c r="V14" i="8" s="1"/>
  <c r="G15" i="8"/>
  <c r="Q15" i="8" s="1"/>
  <c r="G16" i="8"/>
  <c r="V16" i="8" s="1"/>
  <c r="C8" i="8"/>
  <c r="B8" i="8"/>
  <c r="M12" i="8" l="1"/>
  <c r="M16" i="8"/>
  <c r="AB16" i="8" s="1"/>
  <c r="M19" i="8"/>
  <c r="AB19" i="8" s="1"/>
  <c r="M14" i="8"/>
  <c r="AB14" i="8" s="1"/>
  <c r="M20" i="8"/>
  <c r="AB20" i="8" s="1"/>
  <c r="M17" i="8"/>
  <c r="AB17" i="8" s="1"/>
  <c r="M13" i="8"/>
  <c r="AB13" i="8" s="1"/>
  <c r="M15" i="8"/>
  <c r="AB15" i="8" s="1"/>
  <c r="M18" i="8"/>
  <c r="AB18" i="8" s="1"/>
  <c r="Y12" i="8"/>
  <c r="T12" i="8"/>
  <c r="L13" i="8"/>
  <c r="L19" i="8"/>
  <c r="AA19" i="8" s="1"/>
  <c r="L20" i="8"/>
  <c r="AA20" i="8" s="1"/>
  <c r="L18" i="8"/>
  <c r="AA18" i="8" s="1"/>
  <c r="L17" i="8"/>
  <c r="AA17" i="8" s="1"/>
  <c r="I15" i="1"/>
  <c r="G15" i="1"/>
  <c r="H15" i="1"/>
  <c r="Q16" i="8"/>
  <c r="Q12" i="8"/>
  <c r="X12" i="8"/>
  <c r="V15" i="8"/>
  <c r="R12" i="8"/>
  <c r="Q13" i="8"/>
  <c r="Q14" i="8"/>
  <c r="P12" i="4"/>
  <c r="P165" i="4"/>
  <c r="P133" i="4"/>
  <c r="P93" i="4"/>
  <c r="P77" i="4"/>
  <c r="P45" i="4"/>
  <c r="P21" i="4"/>
  <c r="P212" i="4"/>
  <c r="P196" i="4"/>
  <c r="P172" i="4"/>
  <c r="P148" i="4"/>
  <c r="P132" i="4"/>
  <c r="P108" i="4"/>
  <c r="P84" i="4"/>
  <c r="P60" i="4"/>
  <c r="P44" i="4"/>
  <c r="P20" i="4"/>
  <c r="P211" i="4"/>
  <c r="P203" i="4"/>
  <c r="P195" i="4"/>
  <c r="P187" i="4"/>
  <c r="P179" i="4"/>
  <c r="P171" i="4"/>
  <c r="P163" i="4"/>
  <c r="P155" i="4"/>
  <c r="P147" i="4"/>
  <c r="P139" i="4"/>
  <c r="P131" i="4"/>
  <c r="P123" i="4"/>
  <c r="P115" i="4"/>
  <c r="P107" i="4"/>
  <c r="P99" i="4"/>
  <c r="P91" i="4"/>
  <c r="P83" i="4"/>
  <c r="P75" i="4"/>
  <c r="P67" i="4"/>
  <c r="P59" i="4"/>
  <c r="P51" i="4"/>
  <c r="P43" i="4"/>
  <c r="P35" i="4"/>
  <c r="P27" i="4"/>
  <c r="P19" i="4"/>
  <c r="P189" i="4"/>
  <c r="P173" i="4"/>
  <c r="P149" i="4"/>
  <c r="P125" i="4"/>
  <c r="P109" i="4"/>
  <c r="P85" i="4"/>
  <c r="P69" i="4"/>
  <c r="P61" i="4"/>
  <c r="P29" i="4"/>
  <c r="P13" i="4"/>
  <c r="P204" i="4"/>
  <c r="P188" i="4"/>
  <c r="P180" i="4"/>
  <c r="P164" i="4"/>
  <c r="P156" i="4"/>
  <c r="P140" i="4"/>
  <c r="P124" i="4"/>
  <c r="P116" i="4"/>
  <c r="P100" i="4"/>
  <c r="P92" i="4"/>
  <c r="P76" i="4"/>
  <c r="P68" i="4"/>
  <c r="P52" i="4"/>
  <c r="P36" i="4"/>
  <c r="P28" i="4"/>
  <c r="P210" i="4"/>
  <c r="P202" i="4"/>
  <c r="P194" i="4"/>
  <c r="P186" i="4"/>
  <c r="P178" i="4"/>
  <c r="P170" i="4"/>
  <c r="P162" i="4"/>
  <c r="P154" i="4"/>
  <c r="P146" i="4"/>
  <c r="P138" i="4"/>
  <c r="P130" i="4"/>
  <c r="P122" i="4"/>
  <c r="P114" i="4"/>
  <c r="P106" i="4"/>
  <c r="P98" i="4"/>
  <c r="P90" i="4"/>
  <c r="P82" i="4"/>
  <c r="P74" i="4"/>
  <c r="P66" i="4"/>
  <c r="P58" i="4"/>
  <c r="P50" i="4"/>
  <c r="P42" i="4"/>
  <c r="P34" i="4"/>
  <c r="P26" i="4"/>
  <c r="P18" i="4"/>
  <c r="P205" i="4"/>
  <c r="P181" i="4"/>
  <c r="P141" i="4"/>
  <c r="P101" i="4"/>
  <c r="P53" i="4"/>
  <c r="P201" i="4"/>
  <c r="P193" i="4"/>
  <c r="P177" i="4"/>
  <c r="P169" i="4"/>
  <c r="P153" i="4"/>
  <c r="P137" i="4"/>
  <c r="P129" i="4"/>
  <c r="P113" i="4"/>
  <c r="P97" i="4"/>
  <c r="P81" i="4"/>
  <c r="P17" i="4"/>
  <c r="P208" i="4"/>
  <c r="P200" i="4"/>
  <c r="P192" i="4"/>
  <c r="P184" i="4"/>
  <c r="P176" i="4"/>
  <c r="P168" i="4"/>
  <c r="P160" i="4"/>
  <c r="P152" i="4"/>
  <c r="P144" i="4"/>
  <c r="P136" i="4"/>
  <c r="P128" i="4"/>
  <c r="P120" i="4"/>
  <c r="P112" i="4"/>
  <c r="P104" i="4"/>
  <c r="P96" i="4"/>
  <c r="P88" i="4"/>
  <c r="P80" i="4"/>
  <c r="P72" i="4"/>
  <c r="P64" i="4"/>
  <c r="P56" i="4"/>
  <c r="P48" i="4"/>
  <c r="P40" i="4"/>
  <c r="P32" i="4"/>
  <c r="P24" i="4"/>
  <c r="P16" i="4"/>
  <c r="P197" i="4"/>
  <c r="P157" i="4"/>
  <c r="P117" i="4"/>
  <c r="P37" i="4"/>
  <c r="P209" i="4"/>
  <c r="P185" i="4"/>
  <c r="P161" i="4"/>
  <c r="P145" i="4"/>
  <c r="P121" i="4"/>
  <c r="P105" i="4"/>
  <c r="P89" i="4"/>
  <c r="P73" i="4"/>
  <c r="P65" i="4"/>
  <c r="P57" i="4"/>
  <c r="P49" i="4"/>
  <c r="P41" i="4"/>
  <c r="P33" i="4"/>
  <c r="P25" i="4"/>
  <c r="P207" i="4"/>
  <c r="P199" i="4"/>
  <c r="P191" i="4"/>
  <c r="P183" i="4"/>
  <c r="P175" i="4"/>
  <c r="P167" i="4"/>
  <c r="P159" i="4"/>
  <c r="P151" i="4"/>
  <c r="P143" i="4"/>
  <c r="P135" i="4"/>
  <c r="P127" i="4"/>
  <c r="P119" i="4"/>
  <c r="P111" i="4"/>
  <c r="P103" i="4"/>
  <c r="P95" i="4"/>
  <c r="P87" i="4"/>
  <c r="P79" i="4"/>
  <c r="P71" i="4"/>
  <c r="P63" i="4"/>
  <c r="P55" i="4"/>
  <c r="P47" i="4"/>
  <c r="P39" i="4"/>
  <c r="P31" i="4"/>
  <c r="P23" i="4"/>
  <c r="P206" i="4"/>
  <c r="P198" i="4"/>
  <c r="P190" i="4"/>
  <c r="P182" i="4"/>
  <c r="P174" i="4"/>
  <c r="P166" i="4"/>
  <c r="P158" i="4"/>
  <c r="P150" i="4"/>
  <c r="P142" i="4"/>
  <c r="P134" i="4"/>
  <c r="P126" i="4"/>
  <c r="P118" i="4"/>
  <c r="P110" i="4"/>
  <c r="P102" i="4"/>
  <c r="P94" i="4"/>
  <c r="P86" i="4"/>
  <c r="P78" i="4"/>
  <c r="P70" i="4"/>
  <c r="P62" i="4"/>
  <c r="P54" i="4"/>
  <c r="P46" i="4"/>
  <c r="P38" i="4"/>
  <c r="P30" i="4"/>
  <c r="P22" i="4"/>
  <c r="AA13" i="8" l="1"/>
  <c r="AB12" i="8"/>
  <c r="G16" i="1"/>
  <c r="H16" i="1"/>
  <c r="I16" i="1"/>
  <c r="F10" i="1"/>
  <c r="L12" i="8"/>
  <c r="AA12" i="8" s="1"/>
  <c r="L14" i="8"/>
  <c r="AA14" i="8" s="1"/>
  <c r="L15" i="8"/>
  <c r="AA15" i="8" s="1"/>
  <c r="L16" i="8"/>
  <c r="AA16" i="8" s="1"/>
  <c r="D8" i="8"/>
  <c r="E8" i="8"/>
  <c r="O18" i="8" l="1"/>
  <c r="AD18" i="8" s="1"/>
  <c r="O16" i="8"/>
  <c r="AD16" i="8" s="1"/>
  <c r="O13" i="8"/>
  <c r="AD13" i="8" s="1"/>
  <c r="O19" i="8"/>
  <c r="AD19" i="8" s="1"/>
  <c r="O20" i="8"/>
  <c r="AD20" i="8" s="1"/>
  <c r="O14" i="8"/>
  <c r="AD14" i="8" s="1"/>
  <c r="O17" i="8"/>
  <c r="AD17" i="8" s="1"/>
  <c r="O15" i="8"/>
  <c r="AD15" i="8" s="1"/>
  <c r="N12" i="8"/>
  <c r="AC12" i="8" s="1"/>
  <c r="N13" i="8"/>
  <c r="AC13" i="8" s="1"/>
  <c r="N16" i="8"/>
  <c r="AC16" i="8" s="1"/>
  <c r="N19" i="8"/>
  <c r="AC19" i="8" s="1"/>
  <c r="N15" i="8"/>
  <c r="AC15" i="8" s="1"/>
  <c r="N14" i="8"/>
  <c r="AC14" i="8" s="1"/>
  <c r="N20" i="8"/>
  <c r="AC20" i="8" s="1"/>
  <c r="N17" i="8"/>
  <c r="AC17" i="8" s="1"/>
  <c r="N18" i="8"/>
  <c r="AC18" i="8" s="1"/>
  <c r="H17" i="1"/>
  <c r="I17" i="1"/>
  <c r="G17" i="1"/>
  <c r="O12" i="8"/>
  <c r="AD12" i="8" s="1"/>
  <c r="H18" i="1" l="1"/>
  <c r="G18" i="1"/>
  <c r="I18" i="1"/>
  <c r="E10" i="1"/>
  <c r="H10" i="1"/>
  <c r="L13" i="4"/>
  <c r="L14" i="4" l="1"/>
  <c r="G10" i="1"/>
  <c r="I10" i="1"/>
  <c r="E12" i="1"/>
  <c r="E13" i="1"/>
  <c r="L15" i="4" l="1"/>
  <c r="L16" i="4" l="1"/>
  <c r="L17" i="4" l="1"/>
  <c r="H11" i="1"/>
  <c r="G11" i="1"/>
  <c r="L18" i="4" l="1"/>
  <c r="H12" i="1"/>
  <c r="L19" i="4" l="1"/>
  <c r="I13" i="1"/>
  <c r="H13" i="1"/>
  <c r="L20" i="4" l="1"/>
  <c r="E21" i="4"/>
  <c r="L21" i="4" l="1"/>
  <c r="G21" i="4"/>
  <c r="F21" i="4"/>
  <c r="B5" i="1"/>
  <c r="B6" i="1" s="1"/>
  <c r="B7" i="1"/>
  <c r="L22" i="4" l="1"/>
  <c r="B7" i="4"/>
  <c r="B8" i="4" s="1"/>
  <c r="M11" i="4" s="1"/>
  <c r="L23" i="4" l="1"/>
  <c r="B9" i="4"/>
  <c r="N11" i="4" s="1"/>
  <c r="H21" i="4"/>
  <c r="L24" i="4" l="1"/>
  <c r="L25" i="4" l="1"/>
  <c r="L26" i="4" l="1"/>
  <c r="L27" i="4" l="1"/>
  <c r="L28" i="4" l="1"/>
  <c r="L29" i="4" l="1"/>
  <c r="L30" i="4" l="1"/>
  <c r="L31" i="4" l="1"/>
  <c r="L32" i="4" l="1"/>
  <c r="L33" i="4" l="1"/>
  <c r="L34" i="4" l="1"/>
  <c r="L35" i="4" l="1"/>
  <c r="L36" i="4" l="1"/>
  <c r="L37" i="4" l="1"/>
  <c r="L38" i="4" l="1"/>
  <c r="L39" i="4" l="1"/>
  <c r="L40" i="4" l="1"/>
  <c r="L41" i="4" l="1"/>
  <c r="L42" i="4" l="1"/>
  <c r="L43" i="4" l="1"/>
  <c r="L44" i="4" l="1"/>
  <c r="L45" i="4" l="1"/>
  <c r="L46" i="4" l="1"/>
  <c r="L47" i="4" l="1"/>
  <c r="L48" i="4" l="1"/>
  <c r="L49" i="4" l="1"/>
  <c r="L50" i="4" l="1"/>
  <c r="L51" i="4" l="1"/>
  <c r="L52" i="4" l="1"/>
  <c r="L53" i="4" l="1"/>
  <c r="L54" i="4" l="1"/>
  <c r="L55" i="4" l="1"/>
  <c r="L56" i="4" l="1"/>
  <c r="L57" i="4" l="1"/>
  <c r="L58" i="4" l="1"/>
  <c r="L59" i="4" l="1"/>
  <c r="L60" i="4" l="1"/>
  <c r="L61" i="4" l="1"/>
  <c r="L62" i="4" l="1"/>
  <c r="L63" i="4" l="1"/>
  <c r="L64" i="4" l="1"/>
  <c r="L65" i="4" l="1"/>
  <c r="L66" i="4" l="1"/>
  <c r="L67" i="4" l="1"/>
  <c r="L68" i="4" l="1"/>
  <c r="L69" i="4" l="1"/>
  <c r="L70" i="4" l="1"/>
  <c r="L71" i="4" l="1"/>
  <c r="L72" i="4" l="1"/>
  <c r="L73" i="4" l="1"/>
  <c r="L74" i="4" l="1"/>
  <c r="L75" i="4" l="1"/>
  <c r="L76" i="4" l="1"/>
  <c r="L77" i="4" l="1"/>
  <c r="L78" i="4" l="1"/>
  <c r="L79" i="4" l="1"/>
  <c r="L80" i="4" l="1"/>
  <c r="L81" i="4" l="1"/>
  <c r="L82" i="4" l="1"/>
  <c r="L83" i="4" l="1"/>
  <c r="L84" i="4" l="1"/>
  <c r="L85" i="4" l="1"/>
  <c r="L86" i="4" l="1"/>
  <c r="L87" i="4" l="1"/>
  <c r="L88" i="4" l="1"/>
  <c r="L89" i="4" l="1"/>
  <c r="L90" i="4" l="1"/>
  <c r="L91" i="4" l="1"/>
  <c r="L92" i="4" l="1"/>
  <c r="L93" i="4" l="1"/>
  <c r="L94" i="4" l="1"/>
  <c r="L95" i="4" l="1"/>
  <c r="L96" i="4" l="1"/>
  <c r="L97" i="4" l="1"/>
  <c r="L98" i="4" l="1"/>
  <c r="L99" i="4" l="1"/>
  <c r="L100" i="4" l="1"/>
  <c r="L101" i="4" l="1"/>
  <c r="L102" i="4" l="1"/>
  <c r="L103" i="4" l="1"/>
  <c r="L104" i="4" l="1"/>
  <c r="L105" i="4" l="1"/>
  <c r="L106" i="4" l="1"/>
  <c r="L107" i="4" l="1"/>
  <c r="L108" i="4" l="1"/>
  <c r="L109" i="4" l="1"/>
  <c r="L110" i="4" l="1"/>
  <c r="L111" i="4" l="1"/>
  <c r="L112" i="4" l="1"/>
  <c r="L113" i="4" s="1"/>
  <c r="L114" i="4" s="1"/>
  <c r="L115" i="4" s="1"/>
  <c r="L116" i="4" s="1"/>
  <c r="L117" i="4" s="1"/>
  <c r="L118" i="4" s="1"/>
  <c r="L119" i="4" s="1"/>
  <c r="L120" i="4" s="1"/>
  <c r="L121" i="4" s="1"/>
  <c r="L122" i="4" s="1"/>
  <c r="L123" i="4" s="1"/>
  <c r="L124" i="4" s="1"/>
  <c r="L125" i="4" s="1"/>
  <c r="L126" i="4" s="1"/>
  <c r="L127" i="4" s="1"/>
  <c r="L128" i="4" s="1"/>
  <c r="L129" i="4" s="1"/>
  <c r="L130" i="4" s="1"/>
  <c r="L131" i="4" s="1"/>
  <c r="L132" i="4" s="1"/>
  <c r="L133" i="4" s="1"/>
  <c r="L134" i="4" s="1"/>
  <c r="L135" i="4" s="1"/>
  <c r="L136" i="4" s="1"/>
  <c r="L137" i="4" s="1"/>
  <c r="L138" i="4" s="1"/>
  <c r="L139" i="4" s="1"/>
  <c r="L140" i="4" s="1"/>
  <c r="L141" i="4" s="1"/>
  <c r="L142" i="4" s="1"/>
  <c r="L143" i="4" s="1"/>
  <c r="L144" i="4" s="1"/>
  <c r="L145" i="4" s="1"/>
  <c r="L146" i="4" s="1"/>
  <c r="L147" i="4" s="1"/>
  <c r="L148" i="4" s="1"/>
  <c r="L149" i="4" s="1"/>
  <c r="L150" i="4" s="1"/>
  <c r="L151" i="4" s="1"/>
  <c r="L152" i="4" s="1"/>
  <c r="L153" i="4" s="1"/>
  <c r="L154" i="4" s="1"/>
  <c r="L155" i="4" s="1"/>
  <c r="L156" i="4" s="1"/>
  <c r="L157" i="4" s="1"/>
  <c r="L158" i="4" s="1"/>
  <c r="L159" i="4" s="1"/>
  <c r="L160" i="4" s="1"/>
  <c r="L161" i="4" s="1"/>
  <c r="L162" i="4" s="1"/>
  <c r="L163" i="4" s="1"/>
  <c r="L164" i="4" s="1"/>
  <c r="L165" i="4" s="1"/>
  <c r="L166" i="4" s="1"/>
  <c r="L167" i="4" s="1"/>
  <c r="L168" i="4" s="1"/>
  <c r="L169" i="4" s="1"/>
  <c r="L170" i="4" s="1"/>
  <c r="L171" i="4" s="1"/>
  <c r="L172" i="4" s="1"/>
  <c r="L173" i="4" s="1"/>
  <c r="L174" i="4" s="1"/>
  <c r="L175" i="4" s="1"/>
  <c r="L176" i="4" s="1"/>
  <c r="L177" i="4" s="1"/>
  <c r="L178" i="4" s="1"/>
  <c r="L179" i="4" s="1"/>
  <c r="L180" i="4" s="1"/>
  <c r="L181" i="4" s="1"/>
  <c r="L182" i="4" s="1"/>
  <c r="L183" i="4" s="1"/>
  <c r="L184" i="4" s="1"/>
  <c r="L185" i="4" s="1"/>
  <c r="L186" i="4" s="1"/>
  <c r="L187" i="4" s="1"/>
  <c r="L188" i="4" s="1"/>
  <c r="L189" i="4" s="1"/>
  <c r="L190" i="4" s="1"/>
  <c r="L191" i="4" s="1"/>
  <c r="L192" i="4" s="1"/>
  <c r="L193" i="4" s="1"/>
  <c r="L194" i="4" s="1"/>
  <c r="L195" i="4" s="1"/>
  <c r="L196" i="4" s="1"/>
  <c r="L197" i="4" s="1"/>
  <c r="L198" i="4" s="1"/>
  <c r="L199" i="4" s="1"/>
  <c r="L200" i="4" s="1"/>
  <c r="L201" i="4" s="1"/>
  <c r="L202" i="4" s="1"/>
  <c r="L203" i="4" s="1"/>
  <c r="L204" i="4" s="1"/>
  <c r="L205" i="4" s="1"/>
  <c r="L206" i="4" s="1"/>
  <c r="L207" i="4" s="1"/>
  <c r="L208" i="4" s="1"/>
  <c r="L209" i="4" s="1"/>
  <c r="L210" i="4" s="1"/>
  <c r="L211" i="4" s="1"/>
  <c r="L212" i="4" s="1"/>
</calcChain>
</file>

<file path=xl/comments1.xml><?xml version="1.0" encoding="utf-8"?>
<comments xmlns="http://schemas.openxmlformats.org/spreadsheetml/2006/main">
  <authors>
    <author>Windows User</author>
  </authors>
  <commentList>
    <comment ref="V9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Usamos la selectividad como proxy de la vulnerabilidad
</t>
        </r>
      </text>
    </comment>
  </commentList>
</comments>
</file>

<file path=xl/comments2.xml><?xml version="1.0" encoding="utf-8"?>
<comments xmlns="http://schemas.openxmlformats.org/spreadsheetml/2006/main">
  <authors>
    <author>Windows User</author>
  </authors>
  <commentList>
    <comment ref="B2" authorId="0" shapeId="0">
      <text>
        <r>
          <rPr>
            <b/>
            <sz val="9"/>
            <color indexed="81"/>
            <rFont val="Tahoma"/>
            <family val="2"/>
          </rPr>
          <t xml:space="preserve">Pablo:
M/2 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1" authorId="0" shapeId="0">
      <text>
        <r>
          <rPr>
            <b/>
            <sz val="9"/>
            <color indexed="81"/>
            <rFont val="Tahoma"/>
            <family val="2"/>
          </rPr>
          <t>Pablo:</t>
        </r>
        <r>
          <rPr>
            <sz val="9"/>
            <color indexed="81"/>
            <rFont val="Tahoma"/>
            <family val="2"/>
          </rPr>
          <t xml:space="preserve">
F:  -Ln(1-u)
referencia Haddom</t>
        </r>
      </text>
    </comment>
  </commentList>
</comments>
</file>

<file path=xl/comments3.xml><?xml version="1.0" encoding="utf-8"?>
<comments xmlns="http://schemas.openxmlformats.org/spreadsheetml/2006/main">
  <authors>
    <author>Windows User</author>
  </authors>
  <commentList>
    <comment ref="B2" authorId="0" shapeId="0">
      <text>
        <r>
          <rPr>
            <b/>
            <sz val="9"/>
            <color indexed="81"/>
            <rFont val="Tahoma"/>
            <family val="2"/>
          </rPr>
          <t xml:space="preserve">Pablo:
M/2 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1" authorId="0" shapeId="0">
      <text>
        <r>
          <rPr>
            <b/>
            <sz val="9"/>
            <color indexed="81"/>
            <rFont val="Tahoma"/>
            <family val="2"/>
          </rPr>
          <t>Pablo:</t>
        </r>
        <r>
          <rPr>
            <sz val="9"/>
            <color indexed="81"/>
            <rFont val="Tahoma"/>
            <family val="2"/>
          </rPr>
          <t xml:space="preserve">
F:  -Ln(1-u)
referencia Haddom</t>
        </r>
      </text>
    </comment>
  </commentList>
</comments>
</file>

<file path=xl/comments4.xml><?xml version="1.0" encoding="utf-8"?>
<comments xmlns="http://schemas.openxmlformats.org/spreadsheetml/2006/main">
  <authors>
    <author>Windows User</author>
  </authors>
  <commentList>
    <comment ref="B2" authorId="0" shapeId="0">
      <text>
        <r>
          <rPr>
            <b/>
            <sz val="9"/>
            <color indexed="81"/>
            <rFont val="Tahoma"/>
            <family val="2"/>
          </rPr>
          <t xml:space="preserve">Pablo:
M/2 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1" authorId="0" shapeId="0">
      <text>
        <r>
          <rPr>
            <b/>
            <sz val="9"/>
            <color indexed="81"/>
            <rFont val="Tahoma"/>
            <family val="2"/>
          </rPr>
          <t>Pablo:</t>
        </r>
        <r>
          <rPr>
            <sz val="9"/>
            <color indexed="81"/>
            <rFont val="Tahoma"/>
            <family val="2"/>
          </rPr>
          <t xml:space="preserve">
F:  -Ln(1-u)
referencia Haddom</t>
        </r>
      </text>
    </comment>
  </commentList>
</comments>
</file>

<file path=xl/comments5.xml><?xml version="1.0" encoding="utf-8"?>
<comments xmlns="http://schemas.openxmlformats.org/spreadsheetml/2006/main">
  <authors>
    <author>Windows User</author>
  </authors>
  <commentList>
    <comment ref="B2" authorId="0" shapeId="0">
      <text>
        <r>
          <rPr>
            <b/>
            <sz val="9"/>
            <color indexed="81"/>
            <rFont val="Tahoma"/>
            <family val="2"/>
          </rPr>
          <t xml:space="preserve">Pablo:
M/2 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1" authorId="0" shapeId="0">
      <text>
        <r>
          <rPr>
            <b/>
            <sz val="9"/>
            <color indexed="81"/>
            <rFont val="Tahoma"/>
            <family val="2"/>
          </rPr>
          <t>Pablo:</t>
        </r>
        <r>
          <rPr>
            <sz val="9"/>
            <color indexed="81"/>
            <rFont val="Tahoma"/>
            <family val="2"/>
          </rPr>
          <t xml:space="preserve">
F:  -Ln(1-u)
referencia Haddom</t>
        </r>
      </text>
    </comment>
  </commentList>
</comments>
</file>

<file path=xl/sharedStrings.xml><?xml version="1.0" encoding="utf-8"?>
<sst xmlns="http://schemas.openxmlformats.org/spreadsheetml/2006/main" count="230" uniqueCount="59">
  <si>
    <t>Cohort weight</t>
  </si>
  <si>
    <r>
      <t xml:space="preserve">survival, </t>
    </r>
    <r>
      <rPr>
        <i/>
        <sz val="11"/>
        <color theme="1"/>
        <rFont val="Calibri"/>
        <family val="2"/>
        <scheme val="minor"/>
      </rPr>
      <t>s</t>
    </r>
    <r>
      <rPr>
        <vertAlign val="subscript"/>
        <sz val="11"/>
        <color theme="1"/>
        <rFont val="Calibri"/>
        <family val="2"/>
        <scheme val="minor"/>
      </rPr>
      <t>a</t>
    </r>
  </si>
  <si>
    <r>
      <t xml:space="preserve">exploitn, </t>
    </r>
    <r>
      <rPr>
        <i/>
        <sz val="11"/>
        <color theme="1"/>
        <rFont val="Calibri"/>
        <family val="2"/>
        <scheme val="minor"/>
      </rPr>
      <t>u</t>
    </r>
  </si>
  <si>
    <r>
      <t xml:space="preserve">Vulnerability, </t>
    </r>
    <r>
      <rPr>
        <i/>
        <sz val="11"/>
        <color theme="1"/>
        <rFont val="Calibri"/>
        <family val="2"/>
        <scheme val="minor"/>
      </rPr>
      <t>v</t>
    </r>
    <r>
      <rPr>
        <i/>
        <vertAlign val="subscript"/>
        <sz val="11"/>
        <color theme="1"/>
        <rFont val="Calibri"/>
        <family val="2"/>
        <scheme val="minor"/>
      </rPr>
      <t>t</t>
    </r>
  </si>
  <si>
    <r>
      <t>Numbers,</t>
    </r>
    <r>
      <rPr>
        <i/>
        <sz val="11"/>
        <color rgb="FF000000"/>
        <rFont val="Calibri"/>
        <family val="2"/>
        <scheme val="minor"/>
      </rPr>
      <t xml:space="preserve"> N</t>
    </r>
    <r>
      <rPr>
        <vertAlign val="subscript"/>
        <sz val="11"/>
        <color rgb="FF000000"/>
        <rFont val="Calibri"/>
        <family val="2"/>
        <scheme val="minor"/>
      </rPr>
      <t>a</t>
    </r>
  </si>
  <si>
    <r>
      <t xml:space="preserve">Age, </t>
    </r>
    <r>
      <rPr>
        <i/>
        <sz val="11"/>
        <color rgb="FF000000"/>
        <rFont val="Calibri"/>
        <family val="2"/>
        <scheme val="minor"/>
      </rPr>
      <t>a</t>
    </r>
  </si>
  <si>
    <r>
      <t>Individual weight,</t>
    </r>
    <r>
      <rPr>
        <i/>
        <sz val="11"/>
        <color rgb="FF000000"/>
        <rFont val="Calibri"/>
        <family val="2"/>
        <scheme val="minor"/>
      </rPr>
      <t xml:space="preserve"> w</t>
    </r>
    <r>
      <rPr>
        <i/>
        <vertAlign val="subscript"/>
        <sz val="11"/>
        <color rgb="FF000000"/>
        <rFont val="Calibri"/>
        <family val="2"/>
        <scheme val="minor"/>
      </rPr>
      <t>a</t>
    </r>
  </si>
  <si>
    <t>N age 1</t>
  </si>
  <si>
    <r>
      <t xml:space="preserve">Catch weight, </t>
    </r>
    <r>
      <rPr>
        <i/>
        <sz val="11"/>
        <color rgb="FF000000"/>
        <rFont val="Calibri"/>
        <family val="2"/>
        <scheme val="minor"/>
      </rPr>
      <t>C</t>
    </r>
    <r>
      <rPr>
        <i/>
        <vertAlign val="subscript"/>
        <sz val="11"/>
        <color rgb="FF000000"/>
        <rFont val="Calibri"/>
        <family val="2"/>
        <scheme val="minor"/>
      </rPr>
      <t>a</t>
    </r>
  </si>
  <si>
    <t>Catch</t>
  </si>
  <si>
    <t>YPR</t>
  </si>
  <si>
    <r>
      <t>Fecundity,</t>
    </r>
    <r>
      <rPr>
        <i/>
        <sz val="11"/>
        <color rgb="FF000000"/>
        <rFont val="Calibri"/>
        <family val="2"/>
        <scheme val="minor"/>
      </rPr>
      <t xml:space="preserve"> f</t>
    </r>
    <r>
      <rPr>
        <i/>
        <vertAlign val="subscript"/>
        <sz val="11"/>
        <color rgb="FF000000"/>
        <rFont val="Calibri"/>
        <family val="2"/>
        <scheme val="minor"/>
      </rPr>
      <t>a</t>
    </r>
  </si>
  <si>
    <r>
      <t>Spawning biomass,</t>
    </r>
    <r>
      <rPr>
        <i/>
        <sz val="11"/>
        <color rgb="FF000000"/>
        <rFont val="Calibri"/>
        <family val="2"/>
        <scheme val="minor"/>
      </rPr>
      <t xml:space="preserve"> E</t>
    </r>
    <r>
      <rPr>
        <i/>
        <vertAlign val="subscript"/>
        <sz val="11"/>
        <color rgb="FF000000"/>
        <rFont val="Calibri"/>
        <family val="2"/>
        <scheme val="minor"/>
      </rPr>
      <t>a</t>
    </r>
  </si>
  <si>
    <t>SBPR</t>
  </si>
  <si>
    <t>Exploitation rate</t>
  </si>
  <si>
    <t>CREATED BY TABLE FUNCTION</t>
  </si>
  <si>
    <t>Proportion of mature individuals</t>
  </si>
  <si>
    <t>Linf</t>
  </si>
  <si>
    <t>K</t>
  </si>
  <si>
    <t>t0</t>
  </si>
  <si>
    <t>Favorable</t>
  </si>
  <si>
    <t>Neutro</t>
  </si>
  <si>
    <t>Neutro-des</t>
  </si>
  <si>
    <t>desfavorable</t>
  </si>
  <si>
    <t>M adultos</t>
  </si>
  <si>
    <t>M reclutas</t>
  </si>
  <si>
    <t>M pre-reclutas</t>
  </si>
  <si>
    <t>Edades</t>
  </si>
  <si>
    <t>a</t>
  </si>
  <si>
    <t>b</t>
  </si>
  <si>
    <t>Winf</t>
  </si>
  <si>
    <t>anchoveta</t>
  </si>
  <si>
    <t>Fmax</t>
  </si>
  <si>
    <t>Longitudes</t>
  </si>
  <si>
    <t>selectividad</t>
  </si>
  <si>
    <t>proporción de madurez</t>
  </si>
  <si>
    <t>peso</t>
  </si>
  <si>
    <t>fecundidad</t>
  </si>
  <si>
    <t>F</t>
  </si>
  <si>
    <t>M</t>
  </si>
  <si>
    <t>M anual</t>
  </si>
  <si>
    <t>Total</t>
  </si>
  <si>
    <t xml:space="preserve">Fmax </t>
  </si>
  <si>
    <t>F40</t>
  </si>
  <si>
    <t>PBR</t>
  </si>
  <si>
    <t>F0.1</t>
  </si>
  <si>
    <t>%SB virgen</t>
  </si>
  <si>
    <r>
      <t xml:space="preserve">pre-reclutas survival, </t>
    </r>
    <r>
      <rPr>
        <i/>
        <sz val="11"/>
        <color theme="1"/>
        <rFont val="Calibri"/>
        <family val="2"/>
        <scheme val="minor"/>
      </rPr>
      <t>s</t>
    </r>
    <r>
      <rPr>
        <vertAlign val="subscript"/>
        <sz val="11"/>
        <color theme="1"/>
        <rFont val="Calibri"/>
        <family val="2"/>
        <scheme val="minor"/>
      </rPr>
      <t>a</t>
    </r>
  </si>
  <si>
    <r>
      <t xml:space="preserve">reclutas survival, </t>
    </r>
    <r>
      <rPr>
        <i/>
        <sz val="11"/>
        <color theme="1"/>
        <rFont val="Calibri"/>
        <family val="2"/>
        <scheme val="minor"/>
      </rPr>
      <t>s</t>
    </r>
    <r>
      <rPr>
        <vertAlign val="subscript"/>
        <sz val="11"/>
        <color theme="1"/>
        <rFont val="Calibri"/>
        <family val="2"/>
        <scheme val="minor"/>
      </rPr>
      <t>a</t>
    </r>
  </si>
  <si>
    <r>
      <t xml:space="preserve">adultos survival, </t>
    </r>
    <r>
      <rPr>
        <i/>
        <sz val="11"/>
        <color theme="1"/>
        <rFont val="Calibri"/>
        <family val="2"/>
        <scheme val="minor"/>
      </rPr>
      <t>s</t>
    </r>
    <r>
      <rPr>
        <vertAlign val="subscript"/>
        <sz val="11"/>
        <color theme="1"/>
        <rFont val="Calibri"/>
        <family val="2"/>
        <scheme val="minor"/>
      </rPr>
      <t>a</t>
    </r>
  </si>
  <si>
    <t>neutro</t>
  </si>
  <si>
    <t>neutro-desfavorable</t>
  </si>
  <si>
    <t>rec</t>
  </si>
  <si>
    <t>sbb</t>
  </si>
  <si>
    <t>years</t>
  </si>
  <si>
    <t>Regimen medio</t>
  </si>
  <si>
    <t>semestre</t>
  </si>
  <si>
    <t>m</t>
  </si>
  <si>
    <t>gramos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</si>
</sst>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0.0"/>
    <numFmt numFmtId="165" formatCode="0.0000"/>
    <numFmt numFmtId="166" formatCode="0.000"/>
    <numFmt numFmtId="167" formatCode="0.0000000"/>
    <numFmt numFmtId="168" formatCode="0.00000"/>
    <numFmt numFmtId="169" formatCode="0.0%"/>
  </numFmts>
  <fonts count="1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vertAlign val="subscript"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vertAlign val="subscript"/>
      <sz val="11"/>
      <color rgb="FF000000"/>
      <name val="Calibri"/>
      <family val="2"/>
      <scheme val="minor"/>
    </font>
    <font>
      <i/>
      <vertAlign val="subscript"/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9" fillId="0" borderId="0" applyFont="0" applyFill="0" applyBorder="0" applyAlignment="0" applyProtection="0"/>
  </cellStyleXfs>
  <cellXfs count="59">
    <xf numFmtId="0" fontId="0" fillId="0" borderId="0" xfId="0"/>
    <xf numFmtId="0" fontId="1" fillId="0" borderId="0" xfId="0" applyFont="1" applyAlignment="1">
      <alignment horizontal="right" vertical="center" wrapText="1" readingOrder="1"/>
    </xf>
    <xf numFmtId="2" fontId="1" fillId="0" borderId="0" xfId="0" applyNumberFormat="1" applyFont="1" applyAlignment="1">
      <alignment horizontal="right" vertical="center" wrapText="1" readingOrder="1"/>
    </xf>
    <xf numFmtId="1" fontId="1" fillId="0" borderId="0" xfId="0" applyNumberFormat="1" applyFont="1" applyAlignment="1">
      <alignment horizontal="right" vertical="center" wrapText="1" readingOrder="1"/>
    </xf>
    <xf numFmtId="0" fontId="1" fillId="0" borderId="0" xfId="0" applyFont="1" applyAlignment="1">
      <alignment horizontal="center" vertical="top" wrapText="1" readingOrder="1"/>
    </xf>
    <xf numFmtId="0" fontId="0" fillId="0" borderId="0" xfId="0" applyAlignment="1">
      <alignment vertical="top" wrapText="1" readingOrder="1"/>
    </xf>
    <xf numFmtId="164" fontId="0" fillId="0" borderId="0" xfId="0" applyNumberFormat="1"/>
    <xf numFmtId="1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4" fillId="0" borderId="0" xfId="0" applyFont="1"/>
    <xf numFmtId="166" fontId="0" fillId="2" borderId="0" xfId="0" applyNumberFormat="1" applyFill="1"/>
    <xf numFmtId="2" fontId="0" fillId="3" borderId="0" xfId="0" applyNumberFormat="1" applyFill="1"/>
    <xf numFmtId="2" fontId="0" fillId="4" borderId="0" xfId="0" applyNumberFormat="1" applyFill="1"/>
    <xf numFmtId="9" fontId="0" fillId="0" borderId="0" xfId="1" applyFont="1"/>
    <xf numFmtId="2" fontId="0" fillId="5" borderId="0" xfId="0" applyNumberFormat="1" applyFill="1"/>
    <xf numFmtId="165" fontId="0" fillId="5" borderId="0" xfId="0" applyNumberFormat="1" applyFill="1"/>
    <xf numFmtId="0" fontId="0" fillId="0" borderId="0" xfId="0" applyFont="1"/>
    <xf numFmtId="0" fontId="0" fillId="0" borderId="0" xfId="0" applyFill="1"/>
    <xf numFmtId="1" fontId="1" fillId="0" borderId="0" xfId="0" applyNumberFormat="1" applyFont="1" applyFill="1" applyAlignment="1">
      <alignment horizontal="right" vertical="center" wrapText="1" readingOrder="1"/>
    </xf>
    <xf numFmtId="1" fontId="0" fillId="0" borderId="0" xfId="0" applyNumberFormat="1" applyFill="1"/>
    <xf numFmtId="164" fontId="0" fillId="0" borderId="0" xfId="0" applyNumberFormat="1" applyFill="1"/>
    <xf numFmtId="0" fontId="0" fillId="6" borderId="0" xfId="0" applyFill="1"/>
    <xf numFmtId="2" fontId="0" fillId="6" borderId="0" xfId="0" applyNumberFormat="1" applyFill="1"/>
    <xf numFmtId="165" fontId="0" fillId="0" borderId="0" xfId="0" applyNumberFormat="1" applyFill="1"/>
    <xf numFmtId="0" fontId="1" fillId="0" borderId="0" xfId="0" applyFont="1" applyAlignment="1">
      <alignment horizontal="left" vertical="center" wrapText="1" readingOrder="1"/>
    </xf>
    <xf numFmtId="2" fontId="1" fillId="0" borderId="0" xfId="0" applyNumberFormat="1" applyFont="1" applyAlignment="1">
      <alignment horizontal="center" vertical="top" wrapText="1" readingOrder="1"/>
    </xf>
    <xf numFmtId="0" fontId="1" fillId="6" borderId="0" xfId="0" applyFont="1" applyFill="1" applyAlignment="1">
      <alignment horizontal="center" vertical="top" wrapText="1" readingOrder="1"/>
    </xf>
    <xf numFmtId="0" fontId="1" fillId="7" borderId="0" xfId="0" applyFont="1" applyFill="1" applyAlignment="1">
      <alignment horizontal="center" vertical="top" wrapText="1" readingOrder="1"/>
    </xf>
    <xf numFmtId="2" fontId="1" fillId="7" borderId="0" xfId="0" applyNumberFormat="1" applyFont="1" applyFill="1" applyAlignment="1">
      <alignment horizontal="center" vertical="top" wrapText="1" readingOrder="1"/>
    </xf>
    <xf numFmtId="2" fontId="1" fillId="0" borderId="0" xfId="0" applyNumberFormat="1" applyFont="1" applyFill="1" applyAlignment="1">
      <alignment horizontal="center" vertical="top" wrapText="1" readingOrder="1"/>
    </xf>
    <xf numFmtId="9" fontId="0" fillId="0" borderId="0" xfId="1" applyNumberFormat="1" applyFont="1"/>
    <xf numFmtId="0" fontId="4" fillId="0" borderId="0" xfId="0" applyFont="1" applyAlignment="1"/>
    <xf numFmtId="2" fontId="1" fillId="0" borderId="0" xfId="0" applyNumberFormat="1" applyFont="1" applyFill="1" applyAlignment="1">
      <alignment horizontal="right" vertical="center" wrapText="1" readingOrder="1"/>
    </xf>
    <xf numFmtId="0" fontId="0" fillId="5" borderId="0" xfId="0" applyFill="1" applyAlignment="1">
      <alignment horizontal="center"/>
    </xf>
    <xf numFmtId="0" fontId="4" fillId="5" borderId="0" xfId="0" applyFont="1" applyFill="1" applyAlignment="1">
      <alignment horizontal="center"/>
    </xf>
    <xf numFmtId="2" fontId="0" fillId="0" borderId="0" xfId="0" applyNumberFormat="1" applyFont="1" applyAlignment="1">
      <alignment horizontal="center"/>
    </xf>
    <xf numFmtId="0" fontId="0" fillId="0" borderId="0" xfId="0" applyFont="1" applyAlignment="1"/>
    <xf numFmtId="167" fontId="1" fillId="0" borderId="0" xfId="0" applyNumberFormat="1" applyFont="1" applyFill="1" applyAlignment="1">
      <alignment horizontal="right" vertical="center" wrapText="1" readingOrder="1"/>
    </xf>
    <xf numFmtId="168" fontId="0" fillId="0" borderId="0" xfId="0" applyNumberFormat="1"/>
    <xf numFmtId="164" fontId="0" fillId="6" borderId="0" xfId="0" applyNumberFormat="1" applyFill="1"/>
    <xf numFmtId="0" fontId="0" fillId="5" borderId="0" xfId="0" applyFill="1"/>
    <xf numFmtId="9" fontId="0" fillId="5" borderId="0" xfId="1" applyFont="1" applyFill="1"/>
    <xf numFmtId="2" fontId="12" fillId="0" borderId="0" xfId="0" applyNumberFormat="1" applyFont="1" applyAlignment="1">
      <alignment horizontal="right" vertical="center" wrapText="1" readingOrder="1"/>
    </xf>
    <xf numFmtId="9" fontId="1" fillId="0" borderId="0" xfId="1" applyFont="1" applyAlignment="1">
      <alignment horizontal="center" vertical="top" wrapText="1" readingOrder="1"/>
    </xf>
    <xf numFmtId="0" fontId="1" fillId="0" borderId="0" xfId="0" applyFont="1" applyFill="1" applyAlignment="1">
      <alignment horizontal="center" vertical="top" wrapText="1" readingOrder="1"/>
    </xf>
    <xf numFmtId="2" fontId="0" fillId="0" borderId="0" xfId="0" applyNumberFormat="1" applyFill="1"/>
    <xf numFmtId="9" fontId="0" fillId="0" borderId="0" xfId="1" applyFont="1" applyFill="1"/>
    <xf numFmtId="0" fontId="0" fillId="0" borderId="0" xfId="0" applyAlignment="1">
      <alignment horizontal="center"/>
    </xf>
    <xf numFmtId="169" fontId="0" fillId="0" borderId="0" xfId="1" applyNumberFormat="1" applyFont="1"/>
    <xf numFmtId="168" fontId="0" fillId="5" borderId="0" xfId="0" applyNumberFormat="1" applyFill="1"/>
    <xf numFmtId="168" fontId="0" fillId="0" borderId="0" xfId="0" applyNumberFormat="1" applyFill="1"/>
    <xf numFmtId="168" fontId="0" fillId="6" borderId="0" xfId="0" applyNumberFormat="1" applyFill="1"/>
    <xf numFmtId="169" fontId="0" fillId="5" borderId="0" xfId="1" applyNumberFormat="1" applyFont="1" applyFill="1"/>
    <xf numFmtId="0" fontId="1" fillId="6" borderId="1" xfId="0" applyFont="1" applyFill="1" applyBorder="1" applyAlignment="1">
      <alignment horizontal="center" vertical="top" wrapText="1" readingOrder="1"/>
    </xf>
    <xf numFmtId="0" fontId="12" fillId="0" borderId="0" xfId="0" applyFont="1" applyAlignment="1">
      <alignment horizontal="center" vertical="top" wrapText="1" readingOrder="1"/>
    </xf>
    <xf numFmtId="0" fontId="13" fillId="0" borderId="0" xfId="0" applyFont="1" applyAlignment="1">
      <alignment horizontal="center" vertical="top" wrapText="1" readingOrder="1"/>
    </xf>
    <xf numFmtId="1" fontId="0" fillId="5" borderId="0" xfId="0" applyNumberFormat="1" applyFill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'YPR and SBPR'!$F$9</c:f>
              <c:strCache>
                <c:ptCount val="1"/>
                <c:pt idx="0">
                  <c:v>Numbers, Na</c:v>
                </c:pt>
              </c:strCache>
            </c:strRef>
          </c:tx>
          <c:xVal>
            <c:numRef>
              <c:f>'YPR and SBPR'!$A$10:$A$24</c:f>
              <c:numCache>
                <c:formatCode>General</c:formatCode>
                <c:ptCount val="15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</c:numCache>
            </c:numRef>
          </c:xVal>
          <c:yVal>
            <c:numRef>
              <c:f>'YPR and SBPR'!$F$10:$F$24</c:f>
              <c:numCache>
                <c:formatCode>0.0000000</c:formatCode>
                <c:ptCount val="15"/>
                <c:pt idx="0">
                  <c:v>1</c:v>
                </c:pt>
                <c:pt idx="1">
                  <c:v>0.60652789036204102</c:v>
                </c:pt>
                <c:pt idx="2">
                  <c:v>0.35761808467082079</c:v>
                </c:pt>
                <c:pt idx="3">
                  <c:v>0.17472640332968659</c:v>
                </c:pt>
                <c:pt idx="4">
                  <c:v>8.4804634864401957E-2</c:v>
                </c:pt>
                <c:pt idx="5">
                  <c:v>4.1150840396149399E-2</c:v>
                </c:pt>
                <c:pt idx="6">
                  <c:v>1.9967623856443104E-2</c:v>
                </c:pt>
                <c:pt idx="7">
                  <c:v>9.6888339939701345E-3</c:v>
                </c:pt>
                <c:pt idx="8">
                  <c:v>-8.4219877831426815E-3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E0D-438E-B543-E546993757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132032"/>
        <c:axId val="176678400"/>
      </c:scatterChart>
      <c:valAx>
        <c:axId val="1751320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0"/>
                </a:pPr>
                <a:r>
                  <a:rPr lang="en-US" sz="1200" b="0"/>
                  <a:t>Age (years)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76678400"/>
        <c:crosses val="autoZero"/>
        <c:crossBetween val="midCat"/>
      </c:valAx>
      <c:valAx>
        <c:axId val="176678400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 b="0"/>
                </a:pPr>
                <a:r>
                  <a:rPr lang="en-US" sz="1200" b="0"/>
                  <a:t>Numbers</a:t>
                </a:r>
              </a:p>
            </c:rich>
          </c:tx>
          <c:layout/>
          <c:overlay val="0"/>
        </c:title>
        <c:numFmt formatCode="0.0000000" sourceLinked="1"/>
        <c:majorTickMark val="out"/>
        <c:minorTickMark val="none"/>
        <c:tickLblPos val="nextTo"/>
        <c:crossAx val="175132032"/>
        <c:crosses val="autoZero"/>
        <c:crossBetween val="midCat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'YPR and SBPR'!$F$9</c:f>
              <c:strCache>
                <c:ptCount val="1"/>
                <c:pt idx="0">
                  <c:v>Numbers, Na</c:v>
                </c:pt>
              </c:strCache>
            </c:strRef>
          </c:tx>
          <c:xVal>
            <c:numRef>
              <c:f>'YPR and SBPR'!$A$10:$A$24</c:f>
              <c:numCache>
                <c:formatCode>General</c:formatCode>
                <c:ptCount val="15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</c:numCache>
            </c:numRef>
          </c:xVal>
          <c:yVal>
            <c:numRef>
              <c:f>'YPR and SBPR'!$B$10:$B$24</c:f>
              <c:numCache>
                <c:formatCode>0.00</c:formatCode>
                <c:ptCount val="15"/>
                <c:pt idx="0">
                  <c:v>0.18904238756620204</c:v>
                </c:pt>
                <c:pt idx="1">
                  <c:v>6.5944928537799816</c:v>
                </c:pt>
                <c:pt idx="2">
                  <c:v>19.786978435829958</c:v>
                </c:pt>
                <c:pt idx="3">
                  <c:v>33.312452268795901</c:v>
                </c:pt>
                <c:pt idx="4">
                  <c:v>44.051615303937901</c:v>
                </c:pt>
                <c:pt idx="5">
                  <c:v>51.614265895356098</c:v>
                </c:pt>
                <c:pt idx="6">
                  <c:v>56.613578027592915</c:v>
                </c:pt>
                <c:pt idx="7">
                  <c:v>59.803460160013273</c:v>
                </c:pt>
                <c:pt idx="8">
                  <c:v>61.797553655765363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634-49F9-B131-654E535840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173376"/>
        <c:axId val="149175296"/>
      </c:scatterChart>
      <c:valAx>
        <c:axId val="1491733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0"/>
                </a:pPr>
                <a:r>
                  <a:rPr lang="en-US" sz="1200" b="0"/>
                  <a:t>Age (years)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49175296"/>
        <c:crosses val="autoZero"/>
        <c:crossBetween val="midCat"/>
      </c:valAx>
      <c:valAx>
        <c:axId val="149175296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 b="0"/>
                </a:pPr>
                <a:r>
                  <a:rPr lang="en-US" sz="1200" b="0"/>
                  <a:t>Weight at age</a:t>
                </a:r>
              </a:p>
            </c:rich>
          </c:tx>
          <c:layout/>
          <c:overlay val="0"/>
        </c:title>
        <c:numFmt formatCode="0.0" sourceLinked="0"/>
        <c:majorTickMark val="out"/>
        <c:minorTickMark val="none"/>
        <c:tickLblPos val="nextTo"/>
        <c:crossAx val="149173376"/>
        <c:crosses val="autoZero"/>
        <c:crossBetween val="midCat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'YPR and SBPR'!$F$9</c:f>
              <c:strCache>
                <c:ptCount val="1"/>
                <c:pt idx="0">
                  <c:v>Numbers, Na</c:v>
                </c:pt>
              </c:strCache>
            </c:strRef>
          </c:tx>
          <c:xVal>
            <c:numRef>
              <c:f>'YPR and SBPR'!$A$10:$A$24</c:f>
              <c:numCache>
                <c:formatCode>General</c:formatCode>
                <c:ptCount val="15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</c:numCache>
            </c:numRef>
          </c:xVal>
          <c:yVal>
            <c:numRef>
              <c:f>'YPR and SBPR'!$G$10:$G$24</c:f>
              <c:numCache>
                <c:formatCode>0.00</c:formatCode>
                <c:ptCount val="15"/>
                <c:pt idx="0">
                  <c:v>0.18904238756620204</c:v>
                </c:pt>
                <c:pt idx="1">
                  <c:v>3.9997438386107276</c:v>
                </c:pt>
                <c:pt idx="2">
                  <c:v>7.076181329644343</c:v>
                </c:pt>
                <c:pt idx="3">
                  <c:v>5.8205649710185661</c:v>
                </c:pt>
                <c:pt idx="4">
                  <c:v>3.7357811510375547</c:v>
                </c:pt>
                <c:pt idx="5">
                  <c:v>2.123970418024216</c:v>
                </c:pt>
                <c:pt idx="6">
                  <c:v>1.1304386312223675</c:v>
                </c:pt>
                <c:pt idx="7">
                  <c:v>0.57942579775537517</c:v>
                </c:pt>
                <c:pt idx="8">
                  <c:v>-0.52045824191696022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62C-4261-9975-C6193DC684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619904"/>
        <c:axId val="176621824"/>
      </c:scatterChart>
      <c:valAx>
        <c:axId val="1766199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0"/>
                </a:pPr>
                <a:r>
                  <a:rPr lang="en-US" sz="1200" b="0"/>
                  <a:t>Age (years)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76621824"/>
        <c:crosses val="autoZero"/>
        <c:crossBetween val="midCat"/>
      </c:valAx>
      <c:valAx>
        <c:axId val="17662182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 b="0"/>
                </a:pPr>
                <a:r>
                  <a:rPr lang="en-US" sz="1200" b="0"/>
                  <a:t>Cohort weight</a:t>
                </a:r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crossAx val="176619904"/>
        <c:crosses val="autoZero"/>
        <c:crossBetween val="midCat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'YPR and SBPR'!$F$9</c:f>
              <c:strCache>
                <c:ptCount val="1"/>
                <c:pt idx="0">
                  <c:v>Numbers, Na</c:v>
                </c:pt>
              </c:strCache>
            </c:strRef>
          </c:tx>
          <c:xVal>
            <c:numRef>
              <c:f>'YPR and SBPR'!$A$10:$A$18</c:f>
              <c:numCache>
                <c:formatCode>General</c:formatCode>
                <c:ptCount val="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</c:numCache>
            </c:numRef>
          </c:xVal>
          <c:yVal>
            <c:numRef>
              <c:f>'YPR and SBPR'!$I$10:$I$18</c:f>
              <c:numCache>
                <c:formatCode>0.00</c:formatCode>
                <c:ptCount val="9"/>
                <c:pt idx="0">
                  <c:v>1.5968904622585506E-8</c:v>
                </c:pt>
                <c:pt idx="1">
                  <c:v>3.5088174340442184</c:v>
                </c:pt>
                <c:pt idx="2">
                  <c:v>139.61688113537053</c:v>
                </c:pt>
                <c:pt idx="3">
                  <c:v>193.89219369302319</c:v>
                </c:pt>
                <c:pt idx="4">
                  <c:v>164.56694231493282</c:v>
                </c:pt>
                <c:pt idx="5">
                  <c:v>109.62714402418437</c:v>
                </c:pt>
                <c:pt idx="6">
                  <c:v>63.998169526288777</c:v>
                </c:pt>
                <c:pt idx="7">
                  <c:v>34.651665852802303</c:v>
                </c:pt>
                <c:pt idx="8">
                  <c:v>-32.163045019435764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02A-4F55-9365-44EA46E39F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234048"/>
        <c:axId val="149235968"/>
      </c:scatterChart>
      <c:valAx>
        <c:axId val="1492340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0"/>
                </a:pPr>
                <a:r>
                  <a:rPr lang="en-US" sz="1200" b="0"/>
                  <a:t>Age (years)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49235968"/>
        <c:crosses val="autoZero"/>
        <c:crossBetween val="midCat"/>
      </c:valAx>
      <c:valAx>
        <c:axId val="14923596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 b="0"/>
                </a:pPr>
                <a:r>
                  <a:rPr lang="en-US" sz="1200" b="0"/>
                  <a:t>Spawning biomass</a:t>
                </a:r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crossAx val="149234048"/>
        <c:crosses val="autoZero"/>
        <c:crossBetween val="midCat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marker>
            <c:symbol val="none"/>
          </c:marker>
          <c:xVal>
            <c:numRef>
              <c:f>'YPR and SBPR fav'!$K$12:$K$112</c:f>
              <c:numCache>
                <c:formatCode>General</c:formatCode>
                <c:ptCount val="101"/>
                <c:pt idx="0">
                  <c:v>0</c:v>
                </c:pt>
                <c:pt idx="1">
                  <c:v>1.0050335853501451E-2</c:v>
                </c:pt>
                <c:pt idx="2">
                  <c:v>2.0202707317519466E-2</c:v>
                </c:pt>
                <c:pt idx="3">
                  <c:v>3.0459207484708574E-2</c:v>
                </c:pt>
                <c:pt idx="4">
                  <c:v>4.0821994520255166E-2</c:v>
                </c:pt>
                <c:pt idx="5">
                  <c:v>5.1293294387550578E-2</c:v>
                </c:pt>
                <c:pt idx="6">
                  <c:v>6.1875403718087529E-2</c:v>
                </c:pt>
                <c:pt idx="7">
                  <c:v>7.2570692834835498E-2</c:v>
                </c:pt>
                <c:pt idx="8">
                  <c:v>8.3381608939051013E-2</c:v>
                </c:pt>
                <c:pt idx="9">
                  <c:v>9.431067947124129E-2</c:v>
                </c:pt>
                <c:pt idx="10">
                  <c:v>0.10536051565782628</c:v>
                </c:pt>
                <c:pt idx="11">
                  <c:v>0.11653381625595151</c:v>
                </c:pt>
                <c:pt idx="12">
                  <c:v>0.12783337150988489</c:v>
                </c:pt>
                <c:pt idx="13">
                  <c:v>0.13926206733350766</c:v>
                </c:pt>
                <c:pt idx="14">
                  <c:v>0.15082288973458366</c:v>
                </c:pt>
                <c:pt idx="15">
                  <c:v>0.16251892949777494</c:v>
                </c:pt>
                <c:pt idx="16">
                  <c:v>0.1743533871447778</c:v>
                </c:pt>
                <c:pt idx="17">
                  <c:v>0.18632957819149348</c:v>
                </c:pt>
                <c:pt idx="18">
                  <c:v>0.19845093872383832</c:v>
                </c:pt>
                <c:pt idx="19">
                  <c:v>0.21072103131565267</c:v>
                </c:pt>
                <c:pt idx="20">
                  <c:v>0.22314355131420985</c:v>
                </c:pt>
                <c:pt idx="21">
                  <c:v>0.23572233352106997</c:v>
                </c:pt>
                <c:pt idx="22">
                  <c:v>0.24846135929849975</c:v>
                </c:pt>
                <c:pt idx="23">
                  <c:v>0.26136476413440762</c:v>
                </c:pt>
                <c:pt idx="24">
                  <c:v>0.27443684570176041</c:v>
                </c:pt>
                <c:pt idx="25">
                  <c:v>0.2876820724517809</c:v>
                </c:pt>
                <c:pt idx="26">
                  <c:v>0.30110509278392161</c:v>
                </c:pt>
                <c:pt idx="27">
                  <c:v>0.31471074483970024</c:v>
                </c:pt>
                <c:pt idx="28">
                  <c:v>0.3285040669720361</c:v>
                </c:pt>
                <c:pt idx="29">
                  <c:v>0.34249030894677601</c:v>
                </c:pt>
                <c:pt idx="30">
                  <c:v>0.35667494393873245</c:v>
                </c:pt>
                <c:pt idx="31">
                  <c:v>0.37106368139083207</c:v>
                </c:pt>
                <c:pt idx="32">
                  <c:v>0.38566248081198479</c:v>
                </c:pt>
                <c:pt idx="33">
                  <c:v>0.40047756659712541</c:v>
                </c:pt>
                <c:pt idx="34">
                  <c:v>0.41551544396166595</c:v>
                </c:pt>
                <c:pt idx="35">
                  <c:v>0.43078291609245439</c:v>
                </c:pt>
                <c:pt idx="36">
                  <c:v>0.44628710262841964</c:v>
                </c:pt>
                <c:pt idx="37">
                  <c:v>0.46203545959655884</c:v>
                </c:pt>
                <c:pt idx="38">
                  <c:v>0.47803580094300002</c:v>
                </c:pt>
                <c:pt idx="39">
                  <c:v>0.49429632181478034</c:v>
                </c:pt>
                <c:pt idx="40">
                  <c:v>0.51082562376599094</c:v>
                </c:pt>
                <c:pt idx="41">
                  <c:v>0.52763274208237221</c:v>
                </c:pt>
                <c:pt idx="42">
                  <c:v>0.54472717544167226</c:v>
                </c:pt>
                <c:pt idx="43">
                  <c:v>0.56211891815354154</c:v>
                </c:pt>
                <c:pt idx="44">
                  <c:v>0.57981849525294249</c:v>
                </c:pt>
                <c:pt idx="45">
                  <c:v>0.59783700075562074</c:v>
                </c:pt>
                <c:pt idx="46">
                  <c:v>0.61618613942381728</c:v>
                </c:pt>
                <c:pt idx="47">
                  <c:v>0.63487827243596995</c:v>
                </c:pt>
                <c:pt idx="48">
                  <c:v>0.65392646740666438</c:v>
                </c:pt>
                <c:pt idx="49">
                  <c:v>0.67334455326376597</c:v>
                </c:pt>
                <c:pt idx="50">
                  <c:v>0.69314718055994573</c:v>
                </c:pt>
                <c:pt idx="51">
                  <c:v>0.71334988787746523</c:v>
                </c:pt>
                <c:pt idx="52">
                  <c:v>0.73396917508020099</c:v>
                </c:pt>
                <c:pt idx="53">
                  <c:v>0.75502258427803326</c:v>
                </c:pt>
                <c:pt idx="54">
                  <c:v>0.77652878949899695</c:v>
                </c:pt>
                <c:pt idx="55">
                  <c:v>0.79850769621777218</c:v>
                </c:pt>
                <c:pt idx="56">
                  <c:v>0.82098055206983078</c:v>
                </c:pt>
                <c:pt idx="57">
                  <c:v>0.84397007029452964</c:v>
                </c:pt>
                <c:pt idx="58">
                  <c:v>0.86750056770472372</c:v>
                </c:pt>
                <c:pt idx="59">
                  <c:v>0.8915981192837843</c:v>
                </c:pt>
                <c:pt idx="60">
                  <c:v>0.91629073187415588</c:v>
                </c:pt>
                <c:pt idx="61">
                  <c:v>0.94160853985844573</c:v>
                </c:pt>
                <c:pt idx="62">
                  <c:v>0.96758402626170648</c:v>
                </c:pt>
                <c:pt idx="63">
                  <c:v>0.99425227334386779</c:v>
                </c:pt>
                <c:pt idx="64">
                  <c:v>1.0216512475319823</c:v>
                </c:pt>
                <c:pt idx="65">
                  <c:v>1.0498221244986787</c:v>
                </c:pt>
                <c:pt idx="66">
                  <c:v>1.0788096613719311</c:v>
                </c:pt>
                <c:pt idx="67">
                  <c:v>1.1086626245216122</c:v>
                </c:pt>
                <c:pt idx="68">
                  <c:v>1.1394342831883659</c:v>
                </c:pt>
                <c:pt idx="69">
                  <c:v>1.1711829815029464</c:v>
                </c:pt>
                <c:pt idx="70">
                  <c:v>1.2039728043259372</c:v>
                </c:pt>
                <c:pt idx="71">
                  <c:v>1.2378743560016188</c:v>
                </c:pt>
                <c:pt idx="72">
                  <c:v>1.2729656758128889</c:v>
                </c:pt>
                <c:pt idx="73">
                  <c:v>1.3093333199837638</c:v>
                </c:pt>
                <c:pt idx="74">
                  <c:v>1.347073647966611</c:v>
                </c:pt>
                <c:pt idx="75">
                  <c:v>1.3862943611198923</c:v>
                </c:pt>
                <c:pt idx="76">
                  <c:v>1.4271163556401476</c:v>
                </c:pt>
                <c:pt idx="77">
                  <c:v>1.4696759700589437</c:v>
                </c:pt>
                <c:pt idx="78">
                  <c:v>1.5141277326297777</c:v>
                </c:pt>
                <c:pt idx="79">
                  <c:v>1.5606477482646706</c:v>
                </c:pt>
                <c:pt idx="80">
                  <c:v>1.6094379124341027</c:v>
                </c:pt>
                <c:pt idx="81">
                  <c:v>1.6607312068216535</c:v>
                </c:pt>
                <c:pt idx="82">
                  <c:v>1.7147984280919295</c:v>
                </c:pt>
                <c:pt idx="83">
                  <c:v>1.7719568419318783</c:v>
                </c:pt>
                <c:pt idx="84">
                  <c:v>1.8325814637483133</c:v>
                </c:pt>
                <c:pt idx="85">
                  <c:v>1.8971199848858848</c:v>
                </c:pt>
                <c:pt idx="86">
                  <c:v>1.9661128563728367</c:v>
                </c:pt>
                <c:pt idx="87">
                  <c:v>2.0402208285265591</c:v>
                </c:pt>
                <c:pt idx="88">
                  <c:v>2.1202635362000959</c:v>
                </c:pt>
                <c:pt idx="89">
                  <c:v>2.207274913189726</c:v>
                </c:pt>
                <c:pt idx="90">
                  <c:v>2.3025850929940517</c:v>
                </c:pt>
                <c:pt idx="91">
                  <c:v>2.4079456086518785</c:v>
                </c:pt>
                <c:pt idx="92">
                  <c:v>2.5257286443082627</c:v>
                </c:pt>
                <c:pt idx="93">
                  <c:v>2.6592600369327868</c:v>
                </c:pt>
                <c:pt idx="94">
                  <c:v>2.8134107167600466</c:v>
                </c:pt>
                <c:pt idx="95">
                  <c:v>2.9957322735540033</c:v>
                </c:pt>
                <c:pt idx="96">
                  <c:v>3.2188758248682166</c:v>
                </c:pt>
                <c:pt idx="97">
                  <c:v>3.5065578973200031</c:v>
                </c:pt>
                <c:pt idx="98">
                  <c:v>3.9120230054281784</c:v>
                </c:pt>
                <c:pt idx="99">
                  <c:v>4.6051701859881575</c:v>
                </c:pt>
              </c:numCache>
            </c:numRef>
          </c:xVal>
          <c:yVal>
            <c:numRef>
              <c:f>'YPR and SBPR fav'!$M$12:$M$112</c:f>
              <c:numCache>
                <c:formatCode>0.000</c:formatCode>
                <c:ptCount val="101"/>
                <c:pt idx="0">
                  <c:v>0</c:v>
                </c:pt>
                <c:pt idx="1">
                  <c:v>0.15033867978307891</c:v>
                </c:pt>
                <c:pt idx="2">
                  <c:v>0.29701519962559786</c:v>
                </c:pt>
                <c:pt idx="3">
                  <c:v>0.44012199373477834</c:v>
                </c:pt>
                <c:pt idx="4">
                  <c:v>0.57974867947841213</c:v>
                </c:pt>
                <c:pt idx="5">
                  <c:v>0.71598216222897504</c:v>
                </c:pt>
                <c:pt idx="6">
                  <c:v>0.84890673555952822</c:v>
                </c:pt>
                <c:pt idx="7">
                  <c:v>0.97860417703006264</c:v>
                </c:pt>
                <c:pt idx="8">
                  <c:v>1.1051538397890464</c:v>
                </c:pt>
                <c:pt idx="9">
                  <c:v>1.2286327402019328</c:v>
                </c:pt>
                <c:pt idx="10">
                  <c:v>1.3491156417062278</c:v>
                </c:pt>
                <c:pt idx="11">
                  <c:v>1.4666751350813414</c:v>
                </c:pt>
                <c:pt idx="12">
                  <c:v>1.5813817153107907</c:v>
                </c:pt>
                <c:pt idx="13">
                  <c:v>1.6933038552043393</c:v>
                </c:pt>
                <c:pt idx="14">
                  <c:v>1.8025080759383123</c:v>
                </c:pt>
                <c:pt idx="15">
                  <c:v>1.9090590146635422</c:v>
                </c:pt>
                <c:pt idx="16">
                  <c:v>2.0130194893221955</c:v>
                </c:pt>
                <c:pt idx="17">
                  <c:v>2.1144505608069797</c:v>
                </c:pt>
                <c:pt idx="18" formatCode="0.0000">
                  <c:v>2.213411592589007</c:v>
                </c:pt>
                <c:pt idx="19" formatCode="0.0000">
                  <c:v>2.3099603079337645</c:v>
                </c:pt>
                <c:pt idx="20" formatCode="0.0000">
                  <c:v>2.4041528448182534</c:v>
                </c:pt>
                <c:pt idx="21" formatCode="0.0000">
                  <c:v>2.4960438086563315</c:v>
                </c:pt>
                <c:pt idx="22" formatCode="General">
                  <c:v>2.585686322933638</c:v>
                </c:pt>
                <c:pt idx="23" formatCode="General">
                  <c:v>2.6731320778481722</c:v>
                </c:pt>
                <c:pt idx="24" formatCode="General">
                  <c:v>2.7584313770475561</c:v>
                </c:pt>
                <c:pt idx="25" formatCode="General">
                  <c:v>2.8416331825493137</c:v>
                </c:pt>
                <c:pt idx="26" formatCode="General">
                  <c:v>2.9227851579260502</c:v>
                </c:pt>
                <c:pt idx="27" formatCode="General">
                  <c:v>3.0019337098332159</c:v>
                </c:pt>
                <c:pt idx="28" formatCode="General">
                  <c:v>3.0791240279532048</c:v>
                </c:pt>
                <c:pt idx="29" formatCode="General">
                  <c:v>3.1544001234257841</c:v>
                </c:pt>
                <c:pt idx="30" formatCode="General">
                  <c:v>3.2278048658313745</c:v>
                </c:pt>
                <c:pt idx="31" formatCode="General">
                  <c:v>3.2993800187903517</c:v>
                </c:pt>
                <c:pt idx="32" formatCode="General">
                  <c:v>3.3691662742384096</c:v>
                </c:pt>
                <c:pt idx="33" formatCode="General">
                  <c:v>3.4372032854350989</c:v>
                </c:pt>
                <c:pt idx="34" formatCode="General">
                  <c:v>3.5035296987597988</c:v>
                </c:pt>
                <c:pt idx="35" formatCode="General">
                  <c:v>3.5681831843468084</c:v>
                </c:pt>
                <c:pt idx="36" formatCode="General">
                  <c:v>3.6312004656086763</c:v>
                </c:pt>
                <c:pt idx="37" formatCode="General">
                  <c:v>3.6926173476945752</c:v>
                </c:pt>
                <c:pt idx="38" formatCode="General">
                  <c:v>3.7524687449282665</c:v>
                </c:pt>
                <c:pt idx="39" formatCode="General">
                  <c:v>3.8107887072680819</c:v>
                </c:pt>
                <c:pt idx="40" formatCode="General">
                  <c:v>3.8676104458293592</c:v>
                </c:pt>
                <c:pt idx="41" formatCode="General">
                  <c:v>3.9229663575078493</c:v>
                </c:pt>
                <c:pt idx="42" formatCode="General">
                  <c:v>3.9768880487408405</c:v>
                </c:pt>
                <c:pt idx="43" formatCode="General">
                  <c:v>4.02940635844101</c:v>
                </c:pt>
                <c:pt idx="44" formatCode="General">
                  <c:v>4.0805513801364164</c:v>
                </c:pt>
                <c:pt idx="45" formatCode="General">
                  <c:v>4.1303524833485179</c:v>
                </c:pt>
                <c:pt idx="46" formatCode="General">
                  <c:v>4.1788383342386224</c:v>
                </c:pt>
                <c:pt idx="47" formatCode="General">
                  <c:v>4.2260369155518172</c:v>
                </c:pt>
                <c:pt idx="48" formatCode="General">
                  <c:v>4.2719755458861117</c:v>
                </c:pt>
                <c:pt idx="49" formatCode="General">
                  <c:v>4.3166808983132814</c:v>
                </c:pt>
                <c:pt idx="50" formatCode="General">
                  <c:v>4.3601790183767015</c:v>
                </c:pt>
                <c:pt idx="51" formatCode="General">
                  <c:v>4.4024953414903862</c:v>
                </c:pt>
                <c:pt idx="52" formatCode="General">
                  <c:v>4.4436547097623071</c:v>
                </c:pt>
                <c:pt idx="53" formatCode="General">
                  <c:v>4.4836813882641309</c:v>
                </c:pt>
                <c:pt idx="54" formatCode="General">
                  <c:v>4.5225990807684875</c:v>
                </c:pt>
                <c:pt idx="55" formatCode="General">
                  <c:v>4.5604309449740086</c:v>
                </c:pt>
                <c:pt idx="56" formatCode="General">
                  <c:v>4.597199607237453</c:v>
                </c:pt>
                <c:pt idx="57" formatCode="General">
                  <c:v>4.6329271768314912</c:v>
                </c:pt>
                <c:pt idx="58" formatCode="General">
                  <c:v>4.6676352597457926</c:v>
                </c:pt>
                <c:pt idx="59" formatCode="General">
                  <c:v>4.7013449720484726</c:v>
                </c:pt>
                <c:pt idx="60" formatCode="General">
                  <c:v>4.7340769528240987</c:v>
                </c:pt>
                <c:pt idx="61" formatCode="General">
                  <c:v>4.76585137670385</c:v>
                </c:pt>
                <c:pt idx="62" formatCode="General">
                  <c:v>4.7966879660027537</c:v>
                </c:pt>
                <c:pt idx="63" formatCode="General">
                  <c:v>4.8266060024782762</c:v>
                </c:pt>
                <c:pt idx="64" formatCode="General">
                  <c:v>4.8556243387240228</c:v>
                </c:pt>
                <c:pt idx="65" formatCode="General">
                  <c:v>4.8837614092116297</c:v>
                </c:pt>
                <c:pt idx="66" formatCode="General">
                  <c:v>4.9110352409935132</c:v>
                </c:pt>
                <c:pt idx="67" formatCode="General">
                  <c:v>4.9374634640785287</c:v>
                </c:pt>
                <c:pt idx="68" formatCode="General">
                  <c:v>4.9630633214921591</c:v>
                </c:pt>
                <c:pt idx="69" formatCode="General">
                  <c:v>4.9878516790323673</c:v>
                </c:pt>
                <c:pt idx="70" formatCode="General">
                  <c:v>5.0118450347317944</c:v>
                </c:pt>
                <c:pt idx="71" formatCode="General">
                  <c:v>5.0350595280365535</c:v>
                </c:pt>
                <c:pt idx="72" formatCode="General">
                  <c:v>5.0575109487115117</c:v>
                </c:pt>
                <c:pt idx="73" formatCode="General">
                  <c:v>5.0792147454814698</c:v>
                </c:pt>
                <c:pt idx="74" formatCode="General">
                  <c:v>5.1001860344173746</c:v>
                </c:pt>
                <c:pt idx="75" formatCode="General">
                  <c:v>5.1204396070762792</c:v>
                </c:pt>
                <c:pt idx="76" formatCode="General">
                  <c:v>5.1399899384034331</c:v>
                </c:pt>
                <c:pt idx="77" formatCode="General">
                  <c:v>5.1588511944046269</c:v>
                </c:pt>
                <c:pt idx="78" formatCode="General">
                  <c:v>5.1770372395964532</c:v>
                </c:pt>
                <c:pt idx="79" formatCode="General">
                  <c:v>5.1945616442420501</c:v>
                </c:pt>
                <c:pt idx="80" formatCode="General">
                  <c:v>5.2114376913794374</c:v>
                </c:pt>
                <c:pt idx="81" formatCode="General">
                  <c:v>5.2276783836493346</c:v>
                </c:pt>
                <c:pt idx="82" formatCode="General">
                  <c:v>5.243296449929189</c:v>
                </c:pt>
                <c:pt idx="83" formatCode="General">
                  <c:v>5.2583043517796781</c:v>
                </c:pt>
                <c:pt idx="84" formatCode="General">
                  <c:v>5.2727142897099606</c:v>
                </c:pt>
                <c:pt idx="85" formatCode="General">
                  <c:v>5.2865382092675048</c:v>
                </c:pt>
                <c:pt idx="86" formatCode="General">
                  <c:v>5.2997878069582471</c:v>
                </c:pt>
                <c:pt idx="87" formatCode="General">
                  <c:v>5.312474536002556</c:v>
                </c:pt>
                <c:pt idx="88" formatCode="General">
                  <c:v>5.3246096119322823</c:v>
                </c:pt>
                <c:pt idx="89" formatCode="General">
                  <c:v>5.3362040180340173</c:v>
                </c:pt>
                <c:pt idx="90" formatCode="General">
                  <c:v>5.3472685106434179</c:v>
                </c:pt>
                <c:pt idx="91" formatCode="General">
                  <c:v>5.3578136242953827</c:v>
                </c:pt>
                <c:pt idx="92" formatCode="General">
                  <c:v>5.3678496767346227</c:v>
                </c:pt>
                <c:pt idx="93" formatCode="General">
                  <c:v>5.3773867737909828</c:v>
                </c:pt>
                <c:pt idx="94" formatCode="General">
                  <c:v>5.3864348141238203</c:v>
                </c:pt>
                <c:pt idx="95" formatCode="General">
                  <c:v>5.3950034938394653</c:v>
                </c:pt>
                <c:pt idx="96" formatCode="General">
                  <c:v>5.4031023109857514</c:v>
                </c:pt>
                <c:pt idx="97" formatCode="General">
                  <c:v>5.4107405699273858</c:v>
                </c:pt>
                <c:pt idx="98" formatCode="General">
                  <c:v>5.4179273856058474</c:v>
                </c:pt>
                <c:pt idx="99" formatCode="General">
                  <c:v>5.4246716876873453</c:v>
                </c:pt>
                <c:pt idx="100" formatCode="General">
                  <c:v>5.4309822246022517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58E-4ACD-A3C0-2FFB855B5A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323136"/>
        <c:axId val="149329408"/>
      </c:scatterChart>
      <c:valAx>
        <c:axId val="149323136"/>
        <c:scaling>
          <c:orientation val="minMax"/>
          <c:max val="2"/>
        </c:scaling>
        <c:delete val="0"/>
        <c:axPos val="b"/>
        <c:title>
          <c:tx>
            <c:rich>
              <a:bodyPr/>
              <a:lstStyle/>
              <a:p>
                <a:pPr>
                  <a:defRPr sz="1200" b="0"/>
                </a:pPr>
                <a:r>
                  <a:rPr lang="en-US" sz="1200" b="0"/>
                  <a:t>Exploitation rate</a:t>
                </a:r>
              </a:p>
            </c:rich>
          </c:tx>
          <c:layout/>
          <c:overlay val="0"/>
        </c:title>
        <c:numFmt formatCode="0.0" sourceLinked="0"/>
        <c:majorTickMark val="out"/>
        <c:minorTickMark val="none"/>
        <c:tickLblPos val="nextTo"/>
        <c:crossAx val="149329408"/>
        <c:crosses val="autoZero"/>
        <c:crossBetween val="midCat"/>
      </c:valAx>
      <c:valAx>
        <c:axId val="14932940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 b="0"/>
                </a:pPr>
                <a:r>
                  <a:rPr lang="en-US" sz="1200" b="0"/>
                  <a:t>Yield per recruit</a:t>
                </a:r>
              </a:p>
            </c:rich>
          </c:tx>
          <c:layout/>
          <c:overlay val="0"/>
        </c:title>
        <c:numFmt formatCode="0.00" sourceLinked="0"/>
        <c:majorTickMark val="out"/>
        <c:minorTickMark val="none"/>
        <c:tickLblPos val="nextTo"/>
        <c:crossAx val="149323136"/>
        <c:crosses val="autoZero"/>
        <c:crossBetween val="midCat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30258579202251823"/>
          <c:y val="9.0013093208193506E-2"/>
          <c:w val="0.53534114850836179"/>
          <c:h val="0.51514081742220197"/>
        </c:manualLayout>
      </c:layout>
      <c:scatterChart>
        <c:scatterStyle val="lineMarker"/>
        <c:varyColors val="0"/>
        <c:ser>
          <c:idx val="0"/>
          <c:order val="0"/>
          <c:marker>
            <c:symbol val="none"/>
          </c:marker>
          <c:xVal>
            <c:numRef>
              <c:f>'YPR and SBPR fav'!$K$12:$K$112</c:f>
              <c:numCache>
                <c:formatCode>General</c:formatCode>
                <c:ptCount val="101"/>
                <c:pt idx="0">
                  <c:v>0</c:v>
                </c:pt>
                <c:pt idx="1">
                  <c:v>1.0050335853501451E-2</c:v>
                </c:pt>
                <c:pt idx="2">
                  <c:v>2.0202707317519466E-2</c:v>
                </c:pt>
                <c:pt idx="3">
                  <c:v>3.0459207484708574E-2</c:v>
                </c:pt>
                <c:pt idx="4">
                  <c:v>4.0821994520255166E-2</c:v>
                </c:pt>
                <c:pt idx="5">
                  <c:v>5.1293294387550578E-2</c:v>
                </c:pt>
                <c:pt idx="6">
                  <c:v>6.1875403718087529E-2</c:v>
                </c:pt>
                <c:pt idx="7">
                  <c:v>7.2570692834835498E-2</c:v>
                </c:pt>
                <c:pt idx="8">
                  <c:v>8.3381608939051013E-2</c:v>
                </c:pt>
                <c:pt idx="9">
                  <c:v>9.431067947124129E-2</c:v>
                </c:pt>
                <c:pt idx="10">
                  <c:v>0.10536051565782628</c:v>
                </c:pt>
                <c:pt idx="11">
                  <c:v>0.11653381625595151</c:v>
                </c:pt>
                <c:pt idx="12">
                  <c:v>0.12783337150988489</c:v>
                </c:pt>
                <c:pt idx="13">
                  <c:v>0.13926206733350766</c:v>
                </c:pt>
                <c:pt idx="14">
                  <c:v>0.15082288973458366</c:v>
                </c:pt>
                <c:pt idx="15">
                  <c:v>0.16251892949777494</c:v>
                </c:pt>
                <c:pt idx="16">
                  <c:v>0.1743533871447778</c:v>
                </c:pt>
                <c:pt idx="17">
                  <c:v>0.18632957819149348</c:v>
                </c:pt>
                <c:pt idx="18">
                  <c:v>0.19845093872383832</c:v>
                </c:pt>
                <c:pt idx="19">
                  <c:v>0.21072103131565267</c:v>
                </c:pt>
                <c:pt idx="20">
                  <c:v>0.22314355131420985</c:v>
                </c:pt>
                <c:pt idx="21">
                  <c:v>0.23572233352106997</c:v>
                </c:pt>
                <c:pt idx="22">
                  <c:v>0.24846135929849975</c:v>
                </c:pt>
                <c:pt idx="23">
                  <c:v>0.26136476413440762</c:v>
                </c:pt>
                <c:pt idx="24">
                  <c:v>0.27443684570176041</c:v>
                </c:pt>
                <c:pt idx="25">
                  <c:v>0.2876820724517809</c:v>
                </c:pt>
                <c:pt idx="26">
                  <c:v>0.30110509278392161</c:v>
                </c:pt>
                <c:pt idx="27">
                  <c:v>0.31471074483970024</c:v>
                </c:pt>
                <c:pt idx="28">
                  <c:v>0.3285040669720361</c:v>
                </c:pt>
                <c:pt idx="29">
                  <c:v>0.34249030894677601</c:v>
                </c:pt>
                <c:pt idx="30">
                  <c:v>0.35667494393873245</c:v>
                </c:pt>
                <c:pt idx="31">
                  <c:v>0.37106368139083207</c:v>
                </c:pt>
                <c:pt idx="32">
                  <c:v>0.38566248081198479</c:v>
                </c:pt>
                <c:pt idx="33">
                  <c:v>0.40047756659712541</c:v>
                </c:pt>
                <c:pt idx="34">
                  <c:v>0.41551544396166595</c:v>
                </c:pt>
                <c:pt idx="35">
                  <c:v>0.43078291609245439</c:v>
                </c:pt>
                <c:pt idx="36">
                  <c:v>0.44628710262841964</c:v>
                </c:pt>
                <c:pt idx="37">
                  <c:v>0.46203545959655884</c:v>
                </c:pt>
                <c:pt idx="38">
                  <c:v>0.47803580094300002</c:v>
                </c:pt>
                <c:pt idx="39">
                  <c:v>0.49429632181478034</c:v>
                </c:pt>
                <c:pt idx="40">
                  <c:v>0.51082562376599094</c:v>
                </c:pt>
                <c:pt idx="41">
                  <c:v>0.52763274208237221</c:v>
                </c:pt>
                <c:pt idx="42">
                  <c:v>0.54472717544167226</c:v>
                </c:pt>
                <c:pt idx="43">
                  <c:v>0.56211891815354154</c:v>
                </c:pt>
                <c:pt idx="44">
                  <c:v>0.57981849525294249</c:v>
                </c:pt>
                <c:pt idx="45">
                  <c:v>0.59783700075562074</c:v>
                </c:pt>
                <c:pt idx="46">
                  <c:v>0.61618613942381728</c:v>
                </c:pt>
                <c:pt idx="47">
                  <c:v>0.63487827243596995</c:v>
                </c:pt>
                <c:pt idx="48">
                  <c:v>0.65392646740666438</c:v>
                </c:pt>
                <c:pt idx="49">
                  <c:v>0.67334455326376597</c:v>
                </c:pt>
                <c:pt idx="50">
                  <c:v>0.69314718055994573</c:v>
                </c:pt>
                <c:pt idx="51">
                  <c:v>0.71334988787746523</c:v>
                </c:pt>
                <c:pt idx="52">
                  <c:v>0.73396917508020099</c:v>
                </c:pt>
                <c:pt idx="53">
                  <c:v>0.75502258427803326</c:v>
                </c:pt>
                <c:pt idx="54">
                  <c:v>0.77652878949899695</c:v>
                </c:pt>
                <c:pt idx="55">
                  <c:v>0.79850769621777218</c:v>
                </c:pt>
                <c:pt idx="56">
                  <c:v>0.82098055206983078</c:v>
                </c:pt>
                <c:pt idx="57">
                  <c:v>0.84397007029452964</c:v>
                </c:pt>
                <c:pt idx="58">
                  <c:v>0.86750056770472372</c:v>
                </c:pt>
                <c:pt idx="59">
                  <c:v>0.8915981192837843</c:v>
                </c:pt>
                <c:pt idx="60">
                  <c:v>0.91629073187415588</c:v>
                </c:pt>
                <c:pt idx="61">
                  <c:v>0.94160853985844573</c:v>
                </c:pt>
                <c:pt idx="62">
                  <c:v>0.96758402626170648</c:v>
                </c:pt>
                <c:pt idx="63">
                  <c:v>0.99425227334386779</c:v>
                </c:pt>
                <c:pt idx="64">
                  <c:v>1.0216512475319823</c:v>
                </c:pt>
                <c:pt idx="65">
                  <c:v>1.0498221244986787</c:v>
                </c:pt>
                <c:pt idx="66">
                  <c:v>1.0788096613719311</c:v>
                </c:pt>
                <c:pt idx="67">
                  <c:v>1.1086626245216122</c:v>
                </c:pt>
                <c:pt idx="68">
                  <c:v>1.1394342831883659</c:v>
                </c:pt>
                <c:pt idx="69">
                  <c:v>1.1711829815029464</c:v>
                </c:pt>
                <c:pt idx="70">
                  <c:v>1.2039728043259372</c:v>
                </c:pt>
                <c:pt idx="71">
                  <c:v>1.2378743560016188</c:v>
                </c:pt>
                <c:pt idx="72">
                  <c:v>1.2729656758128889</c:v>
                </c:pt>
                <c:pt idx="73">
                  <c:v>1.3093333199837638</c:v>
                </c:pt>
                <c:pt idx="74">
                  <c:v>1.347073647966611</c:v>
                </c:pt>
                <c:pt idx="75">
                  <c:v>1.3862943611198923</c:v>
                </c:pt>
                <c:pt idx="76">
                  <c:v>1.4271163556401476</c:v>
                </c:pt>
                <c:pt idx="77">
                  <c:v>1.4696759700589437</c:v>
                </c:pt>
                <c:pt idx="78">
                  <c:v>1.5141277326297777</c:v>
                </c:pt>
                <c:pt idx="79">
                  <c:v>1.5606477482646706</c:v>
                </c:pt>
                <c:pt idx="80">
                  <c:v>1.6094379124341027</c:v>
                </c:pt>
                <c:pt idx="81">
                  <c:v>1.6607312068216535</c:v>
                </c:pt>
                <c:pt idx="82">
                  <c:v>1.7147984280919295</c:v>
                </c:pt>
                <c:pt idx="83">
                  <c:v>1.7719568419318783</c:v>
                </c:pt>
                <c:pt idx="84">
                  <c:v>1.8325814637483133</c:v>
                </c:pt>
                <c:pt idx="85">
                  <c:v>1.8971199848858848</c:v>
                </c:pt>
                <c:pt idx="86">
                  <c:v>1.9661128563728367</c:v>
                </c:pt>
                <c:pt idx="87">
                  <c:v>2.0402208285265591</c:v>
                </c:pt>
                <c:pt idx="88">
                  <c:v>2.1202635362000959</c:v>
                </c:pt>
                <c:pt idx="89">
                  <c:v>2.207274913189726</c:v>
                </c:pt>
                <c:pt idx="90">
                  <c:v>2.3025850929940517</c:v>
                </c:pt>
                <c:pt idx="91">
                  <c:v>2.4079456086518785</c:v>
                </c:pt>
                <c:pt idx="92">
                  <c:v>2.5257286443082627</c:v>
                </c:pt>
                <c:pt idx="93">
                  <c:v>2.6592600369327868</c:v>
                </c:pt>
                <c:pt idx="94">
                  <c:v>2.8134107167600466</c:v>
                </c:pt>
                <c:pt idx="95">
                  <c:v>2.9957322735540033</c:v>
                </c:pt>
                <c:pt idx="96">
                  <c:v>3.2188758248682166</c:v>
                </c:pt>
                <c:pt idx="97">
                  <c:v>3.5065578973200031</c:v>
                </c:pt>
                <c:pt idx="98">
                  <c:v>3.9120230054281784</c:v>
                </c:pt>
                <c:pt idx="99">
                  <c:v>4.6051701859881575</c:v>
                </c:pt>
              </c:numCache>
            </c:numRef>
          </c:xVal>
          <c:yVal>
            <c:numRef>
              <c:f>'YPR and SBPR fav'!$N$12:$N$112</c:f>
              <c:numCache>
                <c:formatCode>0.0000</c:formatCode>
                <c:ptCount val="101"/>
                <c:pt idx="0">
                  <c:v>55.785935031357418</c:v>
                </c:pt>
                <c:pt idx="1">
                  <c:v>55.109265043819363</c:v>
                </c:pt>
                <c:pt idx="2">
                  <c:v>54.444051758511641</c:v>
                </c:pt>
                <c:pt idx="3">
                  <c:v>53.790031443837684</c:v>
                </c:pt>
                <c:pt idx="4">
                  <c:v>53.146948280067008</c:v>
                </c:pt>
                <c:pt idx="5">
                  <c:v>52.514554064851971</c:v>
                </c:pt>
                <c:pt idx="6">
                  <c:v>51.892607931800178</c:v>
                </c:pt>
                <c:pt idx="7">
                  <c:v>51.280876081432467</c:v>
                </c:pt>
                <c:pt idx="8">
                  <c:v>50.679131523894917</c:v>
                </c:pt>
                <c:pt idx="9">
                  <c:v>50.087153832830182</c:v>
                </c:pt>
                <c:pt idx="10">
                  <c:v>49.504728909847856</c:v>
                </c:pt>
                <c:pt idx="11">
                  <c:v>48.931648759064458</c:v>
                </c:pt>
                <c:pt idx="12">
                  <c:v>48.367711271215107</c:v>
                </c:pt>
                <c:pt idx="13">
                  <c:v>47.812720016865583</c:v>
                </c:pt>
                <c:pt idx="14">
                  <c:v>47.266484048280624</c:v>
                </c:pt>
                <c:pt idx="15">
                  <c:v>46.728817709528528</c:v>
                </c:pt>
                <c:pt idx="16">
                  <c:v>46.199540454425431</c:v>
                </c:pt>
                <c:pt idx="17">
                  <c:v>45.678476671944217</c:v>
                </c:pt>
                <c:pt idx="18">
                  <c:v>45.165455518733353</c:v>
                </c:pt>
                <c:pt idx="19">
                  <c:v>44.660310758410247</c:v>
                </c:pt>
                <c:pt idx="20">
                  <c:v>44.16288060731145</c:v>
                </c:pt>
                <c:pt idx="21" formatCode="General">
                  <c:v>43.673007586399166</c:v>
                </c:pt>
                <c:pt idx="22" formatCode="General">
                  <c:v>43.190538379039232</c:v>
                </c:pt>
                <c:pt idx="23" formatCode="General">
                  <c:v>42.715323694380778</c:v>
                </c:pt>
                <c:pt idx="24" formatCode="General">
                  <c:v>42.247218136081869</c:v>
                </c:pt>
                <c:pt idx="25" formatCode="General">
                  <c:v>41.786080076138646</c:v>
                </c:pt>
                <c:pt idx="26" formatCode="General">
                  <c:v>41.331771533587911</c:v>
                </c:pt>
                <c:pt idx="27" formatCode="General">
                  <c:v>40.884158057865193</c:v>
                </c:pt>
                <c:pt idx="28" formatCode="General">
                  <c:v>40.443108616610694</c:v>
                </c:pt>
                <c:pt idx="29" formatCode="General">
                  <c:v>40.008495487727053</c:v>
                </c:pt>
                <c:pt idx="30" formatCode="General">
                  <c:v>39.580194155501623</c:v>
                </c:pt>
                <c:pt idx="31" formatCode="General">
                  <c:v>39.158083210616205</c:v>
                </c:pt>
                <c:pt idx="32" formatCode="General">
                  <c:v>38.742044253875228</c:v>
                </c:pt>
                <c:pt idx="33" formatCode="General">
                  <c:v>38.331961803492398</c:v>
                </c:pt>
                <c:pt idx="34" formatCode="General">
                  <c:v>37.927723205782868</c:v>
                </c:pt>
                <c:pt idx="35" formatCode="General">
                  <c:v>37.529218549116372</c:v>
                </c:pt>
                <c:pt idx="36" formatCode="General">
                  <c:v>37.13634058099278</c:v>
                </c:pt>
                <c:pt idx="37" formatCode="General">
                  <c:v>36.748984628109092</c:v>
                </c:pt>
                <c:pt idx="38" formatCode="General">
                  <c:v>36.367048519292325</c:v>
                </c:pt>
                <c:pt idx="39" formatCode="General">
                  <c:v>35.990432511179485</c:v>
                </c:pt>
                <c:pt idx="40" formatCode="General">
                  <c:v>35.619039216530858</c:v>
                </c:pt>
                <c:pt idx="41" formatCode="General">
                  <c:v>35.252773535068393</c:v>
                </c:pt>
                <c:pt idx="42" formatCode="General">
                  <c:v>34.891542586736151</c:v>
                </c:pt>
                <c:pt idx="43" formatCode="General">
                  <c:v>34.535255647284288</c:v>
                </c:pt>
                <c:pt idx="44" formatCode="General">
                  <c:v>34.183824086082858</c:v>
                </c:pt>
                <c:pt idx="45" formatCode="General">
                  <c:v>33.837161306075849</c:v>
                </c:pt>
                <c:pt idx="46" formatCode="General">
                  <c:v>33.495182685789892</c:v>
                </c:pt>
                <c:pt idx="47" formatCode="General">
                  <c:v>33.157805523316433</c:v>
                </c:pt>
                <c:pt idx="48" formatCode="General">
                  <c:v>32.824948982188936</c:v>
                </c:pt>
                <c:pt idx="49" formatCode="General">
                  <c:v>32.49653403908129</c:v>
                </c:pt>
                <c:pt idx="50" formatCode="General">
                  <c:v>32.172483433255884</c:v>
                </c:pt>
                <c:pt idx="51" formatCode="General">
                  <c:v>31.852721617693739</c:v>
                </c:pt>
                <c:pt idx="52" formatCode="General">
                  <c:v>31.537174711841551</c:v>
                </c:pt>
                <c:pt idx="53" formatCode="General">
                  <c:v>31.225770455913729</c:v>
                </c:pt>
                <c:pt idx="54" formatCode="General">
                  <c:v>30.918438166689988</c:v>
                </c:pt>
                <c:pt idx="55" formatCode="General">
                  <c:v>30.615108694751665</c:v>
                </c:pt>
                <c:pt idx="56" formatCode="General">
                  <c:v>30.315714383102495</c:v>
                </c:pt>
                <c:pt idx="57" formatCode="General">
                  <c:v>30.020189027121798</c:v>
                </c:pt>
                <c:pt idx="58" formatCode="General">
                  <c:v>29.728467835800295</c:v>
                </c:pt>
                <c:pt idx="59" formatCode="General">
                  <c:v>29.440487394210876</c:v>
                </c:pt>
                <c:pt idx="60" formatCode="General">
                  <c:v>29.156185627168636</c:v>
                </c:pt>
                <c:pt idx="61" formatCode="General">
                  <c:v>28.875501764036549</c:v>
                </c:pt>
                <c:pt idx="62" formatCode="General">
                  <c:v>28.598376304634716</c:v>
                </c:pt>
                <c:pt idx="63" formatCode="General">
                  <c:v>28.324750986213104</c:v>
                </c:pt>
                <c:pt idx="64" formatCode="General">
                  <c:v>28.054568751449324</c:v>
                </c:pt>
                <c:pt idx="65" formatCode="General">
                  <c:v>27.787773717434373</c:v>
                </c:pt>
                <c:pt idx="66" formatCode="General">
                  <c:v>27.524311145611094</c:v>
                </c:pt>
                <c:pt idx="67" formatCode="General">
                  <c:v>27.264127412631261</c:v>
                </c:pt>
                <c:pt idx="68" formatCode="General">
                  <c:v>27.007169982098851</c:v>
                </c:pt>
                <c:pt idx="69" formatCode="General">
                  <c:v>26.753387377168039</c:v>
                </c:pt>
                <c:pt idx="70" formatCode="General">
                  <c:v>26.502729153966037</c:v>
                </c:pt>
                <c:pt idx="71" formatCode="General">
                  <c:v>26.255145875811913</c:v>
                </c:pt>
                <c:pt idx="72" formatCode="General">
                  <c:v>26.010589088203744</c:v>
                </c:pt>
                <c:pt idx="73" formatCode="General">
                  <c:v>25.769011294547436</c:v>
                </c:pt>
                <c:pt idx="74" formatCode="General">
                  <c:v>25.530365932601804</c:v>
                </c:pt>
                <c:pt idx="75" formatCode="General">
                  <c:v>25.294607351615266</c:v>
                </c:pt>
                <c:pt idx="76" formatCode="General">
                  <c:v>25.061690790130612</c:v>
                </c:pt>
                <c:pt idx="77" formatCode="General">
                  <c:v>24.831572354435234</c:v>
                </c:pt>
                <c:pt idx="78" formatCode="General">
                  <c:v>24.604208997634935</c:v>
                </c:pt>
                <c:pt idx="79" formatCode="General">
                  <c:v>24.37955849933039</c:v>
                </c:pt>
                <c:pt idx="80" formatCode="General">
                  <c:v>24.157579445876234</c:v>
                </c:pt>
                <c:pt idx="81" formatCode="General">
                  <c:v>23.938231211203124</c:v>
                </c:pt>
                <c:pt idx="82" formatCode="General">
                  <c:v>23.721473938184378</c:v>
                </c:pt>
                <c:pt idx="83" formatCode="General">
                  <c:v>23.507268520529159</c:v>
                </c:pt>
                <c:pt idx="84" formatCode="General">
                  <c:v>23.295576585184826</c:v>
                </c:pt>
                <c:pt idx="85" formatCode="General">
                  <c:v>23.086360475231992</c:v>
                </c:pt>
                <c:pt idx="86" formatCode="General">
                  <c:v>22.879583233256113</c:v>
                </c:pt>
                <c:pt idx="87" formatCode="General">
                  <c:v>22.675208585180339</c:v>
                </c:pt>
                <c:pt idx="88" formatCode="General">
                  <c:v>22.473200924544614</c:v>
                </c:pt>
                <c:pt idx="89" formatCode="General">
                  <c:v>22.273525297216867</c:v>
                </c:pt>
                <c:pt idx="90" formatCode="General">
                  <c:v>22.0761473865224</c:v>
                </c:pt>
                <c:pt idx="91" formatCode="General">
                  <c:v>21.881033498778216</c:v>
                </c:pt>
                <c:pt idx="92" formatCode="General">
                  <c:v>21.688150549219518</c:v>
                </c:pt>
                <c:pt idx="93" formatCode="General">
                  <c:v>21.497466048305967</c:v>
                </c:pt>
                <c:pt idx="94" formatCode="General">
                  <c:v>21.308948088395848</c:v>
                </c:pt>
                <c:pt idx="95" formatCode="General">
                  <c:v>21.122565330776652</c:v>
                </c:pt>
                <c:pt idx="96" formatCode="General">
                  <c:v>20.938286993040958</c:v>
                </c:pt>
                <c:pt idx="97" formatCode="General">
                  <c:v>20.75608283679702</c:v>
                </c:pt>
                <c:pt idx="98" formatCode="General">
                  <c:v>20.575923155703688</c:v>
                </c:pt>
                <c:pt idx="99" formatCode="General">
                  <c:v>20.397778763819733</c:v>
                </c:pt>
                <c:pt idx="100" formatCode="General">
                  <c:v>20.22162098425795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27-40D5-8238-0506DB27C4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353984"/>
        <c:axId val="149355904"/>
      </c:scatterChart>
      <c:valAx>
        <c:axId val="149353984"/>
        <c:scaling>
          <c:orientation val="minMax"/>
          <c:max val="2"/>
        </c:scaling>
        <c:delete val="0"/>
        <c:axPos val="b"/>
        <c:title>
          <c:tx>
            <c:rich>
              <a:bodyPr/>
              <a:lstStyle/>
              <a:p>
                <a:pPr>
                  <a:defRPr sz="1200" b="0"/>
                </a:pPr>
                <a:r>
                  <a:rPr lang="en-US" sz="1200" b="0"/>
                  <a:t>Exploitation rate</a:t>
                </a:r>
              </a:p>
            </c:rich>
          </c:tx>
          <c:layout/>
          <c:overlay val="0"/>
        </c:title>
        <c:numFmt formatCode="0.0" sourceLinked="0"/>
        <c:majorTickMark val="out"/>
        <c:minorTickMark val="none"/>
        <c:tickLblPos val="nextTo"/>
        <c:crossAx val="149355904"/>
        <c:crosses val="autoZero"/>
        <c:crossBetween val="midCat"/>
      </c:valAx>
      <c:valAx>
        <c:axId val="14935590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 b="0"/>
                </a:pPr>
                <a:r>
                  <a:rPr lang="en-US" sz="1200" b="0"/>
                  <a:t>SB per recruit</a:t>
                </a:r>
              </a:p>
            </c:rich>
          </c:tx>
          <c:layout/>
          <c:overlay val="0"/>
        </c:title>
        <c:numFmt formatCode="0.00" sourceLinked="0"/>
        <c:majorTickMark val="out"/>
        <c:minorTickMark val="none"/>
        <c:tickLblPos val="nextTo"/>
        <c:crossAx val="149353984"/>
        <c:crosses val="autoZero"/>
        <c:crossBetween val="midCat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78742699394477"/>
          <c:y val="0.15319444444444447"/>
          <c:w val="0.81279244805868178"/>
          <c:h val="0.65144320501603969"/>
        </c:manualLayout>
      </c:layout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9.1904098228640693E-2"/>
                  <c:y val="-0.25910214348206473"/>
                </c:manualLayout>
              </c:layout>
              <c:numFmt formatCode="#,##0.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PE"/>
                </a:p>
              </c:txPr>
            </c:trendlineLbl>
          </c:trendline>
          <c:xVal>
            <c:numRef>
              <c:f>'YPR and SBPR fav'!$B$172:$B$301</c:f>
              <c:numCache>
                <c:formatCode>General</c:formatCode>
                <c:ptCount val="1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4.7850000000000001</c:v>
                </c:pt>
                <c:pt idx="79">
                  <c:v>4.6479999999999997</c:v>
                </c:pt>
                <c:pt idx="80">
                  <c:v>10.737</c:v>
                </c:pt>
                <c:pt idx="81">
                  <c:v>10.294</c:v>
                </c:pt>
                <c:pt idx="82">
                  <c:v>6.2990000000000004</c:v>
                </c:pt>
                <c:pt idx="83">
                  <c:v>4.3499999999999996</c:v>
                </c:pt>
                <c:pt idx="84">
                  <c:v>4.5039999999999996</c:v>
                </c:pt>
                <c:pt idx="85">
                  <c:v>6.3129999999999997</c:v>
                </c:pt>
                <c:pt idx="86">
                  <c:v>6.7270000000000003</c:v>
                </c:pt>
                <c:pt idx="87">
                  <c:v>2.8410000000000002</c:v>
                </c:pt>
                <c:pt idx="88">
                  <c:v>2.7770000000000001</c:v>
                </c:pt>
                <c:pt idx="89">
                  <c:v>3.548</c:v>
                </c:pt>
                <c:pt idx="90">
                  <c:v>7.1310000000000002</c:v>
                </c:pt>
                <c:pt idx="91">
                  <c:v>9.7129999999999992</c:v>
                </c:pt>
                <c:pt idx="92">
                  <c:v>11.659000000000001</c:v>
                </c:pt>
                <c:pt idx="93">
                  <c:v>7.0609999999999999</c:v>
                </c:pt>
                <c:pt idx="94">
                  <c:v>6.194</c:v>
                </c:pt>
                <c:pt idx="95">
                  <c:v>8.4290000000000003</c:v>
                </c:pt>
                <c:pt idx="96">
                  <c:v>12.45</c:v>
                </c:pt>
                <c:pt idx="97">
                  <c:v>10.464</c:v>
                </c:pt>
                <c:pt idx="98">
                  <c:v>6.4390000000000001</c:v>
                </c:pt>
                <c:pt idx="99">
                  <c:v>6.2080000000000002</c:v>
                </c:pt>
                <c:pt idx="100">
                  <c:v>10.477</c:v>
                </c:pt>
                <c:pt idx="101">
                  <c:v>11.407999999999999</c:v>
                </c:pt>
                <c:pt idx="102">
                  <c:v>12.683999999999999</c:v>
                </c:pt>
                <c:pt idx="103">
                  <c:v>13.414999999999999</c:v>
                </c:pt>
                <c:pt idx="104">
                  <c:v>12.382</c:v>
                </c:pt>
                <c:pt idx="105">
                  <c:v>10.368</c:v>
                </c:pt>
                <c:pt idx="106">
                  <c:v>7.7450000000000001</c:v>
                </c:pt>
                <c:pt idx="107">
                  <c:v>6.07</c:v>
                </c:pt>
                <c:pt idx="108">
                  <c:v>6.194</c:v>
                </c:pt>
                <c:pt idx="109">
                  <c:v>5.0910000000000002</c:v>
                </c:pt>
                <c:pt idx="110">
                  <c:v>3.6160000000000001</c:v>
                </c:pt>
                <c:pt idx="111">
                  <c:v>4.1559999999999997</c:v>
                </c:pt>
                <c:pt idx="112">
                  <c:v>5.3949999999999996</c:v>
                </c:pt>
                <c:pt idx="113">
                  <c:v>5.1429999999999998</c:v>
                </c:pt>
                <c:pt idx="114">
                  <c:v>11.128</c:v>
                </c:pt>
                <c:pt idx="115">
                  <c:v>12.342000000000001</c:v>
                </c:pt>
                <c:pt idx="116">
                  <c:v>9.8740000000000006</c:v>
                </c:pt>
                <c:pt idx="117">
                  <c:v>4.7770000000000001</c:v>
                </c:pt>
                <c:pt idx="118">
                  <c:v>8.4809999999999999</c:v>
                </c:pt>
                <c:pt idx="119">
                  <c:v>8.94</c:v>
                </c:pt>
                <c:pt idx="120">
                  <c:v>7.0590000000000002</c:v>
                </c:pt>
                <c:pt idx="121">
                  <c:v>4.6310000000000002</c:v>
                </c:pt>
                <c:pt idx="122">
                  <c:v>5.8360000000000003</c:v>
                </c:pt>
                <c:pt idx="123">
                  <c:v>4.3819999999999997</c:v>
                </c:pt>
                <c:pt idx="124">
                  <c:v>3.37</c:v>
                </c:pt>
                <c:pt idx="125">
                  <c:v>3.4489999999999998</c:v>
                </c:pt>
                <c:pt idx="126">
                  <c:v>6.0720000000000001</c:v>
                </c:pt>
                <c:pt idx="127">
                  <c:v>6.3380000000000001</c:v>
                </c:pt>
              </c:numCache>
            </c:numRef>
          </c:xVal>
          <c:yVal>
            <c:numRef>
              <c:f>'YPR and SBPR fav'!$C$172:$C$301</c:f>
              <c:numCache>
                <c:formatCode>General</c:formatCode>
                <c:ptCount val="1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 formatCode="0">
                  <c:v>174555.84533520529</c:v>
                </c:pt>
                <c:pt idx="79" formatCode="0">
                  <c:v>213202.99094539962</c:v>
                </c:pt>
                <c:pt idx="80" formatCode="0">
                  <c:v>91126.141866192993</c:v>
                </c:pt>
                <c:pt idx="81" formatCode="0">
                  <c:v>123007.42519850106</c:v>
                </c:pt>
                <c:pt idx="82" formatCode="0">
                  <c:v>125492.34002075167</c:v>
                </c:pt>
                <c:pt idx="83" formatCode="0">
                  <c:v>145801.29783621029</c:v>
                </c:pt>
                <c:pt idx="84" formatCode="0">
                  <c:v>154817.14657623274</c:v>
                </c:pt>
                <c:pt idx="85" formatCode="0">
                  <c:v>71682.362063450695</c:v>
                </c:pt>
                <c:pt idx="86" formatCode="0">
                  <c:v>75357.595357266968</c:v>
                </c:pt>
                <c:pt idx="87" formatCode="0">
                  <c:v>119372.00637718744</c:v>
                </c:pt>
                <c:pt idx="88" formatCode="0">
                  <c:v>103777.0368200868</c:v>
                </c:pt>
                <c:pt idx="89" formatCode="0">
                  <c:v>185349.77599004042</c:v>
                </c:pt>
                <c:pt idx="90" formatCode="0">
                  <c:v>190994.51703620571</c:v>
                </c:pt>
                <c:pt idx="91" formatCode="0">
                  <c:v>71682.362063450695</c:v>
                </c:pt>
                <c:pt idx="92" formatCode="0">
                  <c:v>140084.34717573319</c:v>
                </c:pt>
                <c:pt idx="93" formatCode="0">
                  <c:v>217509.97706020888</c:v>
                </c:pt>
                <c:pt idx="94" formatCode="0">
                  <c:v>144350.55068315295</c:v>
                </c:pt>
                <c:pt idx="95" formatCode="0">
                  <c:v>200787.01532646132</c:v>
                </c:pt>
                <c:pt idx="96" formatCode="0">
                  <c:v>161135.35418626538</c:v>
                </c:pt>
                <c:pt idx="97" formatCode="0">
                  <c:v>166042.65630144285</c:v>
                </c:pt>
                <c:pt idx="98" formatCode="0">
                  <c:v>219695.9886721379</c:v>
                </c:pt>
                <c:pt idx="99" formatCode="0">
                  <c:v>219695.9886721379</c:v>
                </c:pt>
                <c:pt idx="100" formatCode="0">
                  <c:v>90219.421604827498</c:v>
                </c:pt>
                <c:pt idx="101" formatCode="0">
                  <c:v>250196.02760239498</c:v>
                </c:pt>
                <c:pt idx="102" formatCode="0">
                  <c:v>198789.15114295439</c:v>
                </c:pt>
                <c:pt idx="103" formatCode="0">
                  <c:v>98715.771010760494</c:v>
                </c:pt>
                <c:pt idx="104" formatCode="0">
                  <c:v>140084.34717573319</c:v>
                </c:pt>
                <c:pt idx="105" formatCode="0">
                  <c:v>192914.04384457952</c:v>
                </c:pt>
                <c:pt idx="106" formatCode="0">
                  <c:v>94845.070264917827</c:v>
                </c:pt>
                <c:pt idx="107" formatCode="0">
                  <c:v>135944.22903674893</c:v>
                </c:pt>
                <c:pt idx="108" formatCode="0">
                  <c:v>140084.34717573319</c:v>
                </c:pt>
                <c:pt idx="109" formatCode="0">
                  <c:v>159532.03062322538</c:v>
                </c:pt>
                <c:pt idx="110" formatCode="0">
                  <c:v>156373.08476681827</c:v>
                </c:pt>
                <c:pt idx="111" formatCode="0">
                  <c:v>159532.03062322538</c:v>
                </c:pt>
                <c:pt idx="112" formatCode="0">
                  <c:v>296558.5652982028</c:v>
                </c:pt>
                <c:pt idx="113" formatCode="0">
                  <c:v>101722.11381075524</c:v>
                </c:pt>
                <c:pt idx="114" formatCode="0">
                  <c:v>114691.36305762557</c:v>
                </c:pt>
                <c:pt idx="115" formatCode="0">
                  <c:v>145801.29783621029</c:v>
                </c:pt>
                <c:pt idx="116" formatCode="0">
                  <c:v>171099.40801550748</c:v>
                </c:pt>
                <c:pt idx="117" formatCode="0">
                  <c:v>135944.22903674893</c:v>
                </c:pt>
                <c:pt idx="118" formatCode="0">
                  <c:v>117008.28228088471</c:v>
                </c:pt>
                <c:pt idx="119" formatCode="0">
                  <c:v>135944.22903674893</c:v>
                </c:pt>
                <c:pt idx="120" formatCode="0">
                  <c:v>138690.48463219541</c:v>
                </c:pt>
                <c:pt idx="121" formatCode="0">
                  <c:v>86681.867484349132</c:v>
                </c:pt>
                <c:pt idx="122" formatCode="0">
                  <c:v>109097.79927650755</c:v>
                </c:pt>
                <c:pt idx="123" formatCode="0">
                  <c:v>129314.15075081984</c:v>
                </c:pt>
                <c:pt idx="124" formatCode="0">
                  <c:v>206901.89030214623</c:v>
                </c:pt>
                <c:pt idx="125" formatCode="0">
                  <c:v>144350.55068315295</c:v>
                </c:pt>
                <c:pt idx="126" formatCode="0">
                  <c:v>59278.384051005742</c:v>
                </c:pt>
                <c:pt idx="127" formatCode="0">
                  <c:v>311763.44808074262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7ED-4048-838F-C72230C58F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8944272"/>
        <c:axId val="928946768"/>
      </c:scatterChart>
      <c:valAx>
        <c:axId val="928944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928946768"/>
        <c:crosses val="autoZero"/>
        <c:crossBetween val="midCat"/>
      </c:valAx>
      <c:valAx>
        <c:axId val="928946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928944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marker>
            <c:symbol val="none"/>
          </c:marker>
          <c:xVal>
            <c:numRef>
              <c:f>'YPR and SBPR neu'!$K$12:$K$212</c:f>
              <c:numCache>
                <c:formatCode>General</c:formatCode>
                <c:ptCount val="201"/>
                <c:pt idx="0">
                  <c:v>0</c:v>
                </c:pt>
                <c:pt idx="1">
                  <c:v>1.0050335853501451E-2</c:v>
                </c:pt>
                <c:pt idx="2">
                  <c:v>2.0202707317519466E-2</c:v>
                </c:pt>
                <c:pt idx="3">
                  <c:v>3.0459207484708574E-2</c:v>
                </c:pt>
                <c:pt idx="4">
                  <c:v>4.0821994520255166E-2</c:v>
                </c:pt>
                <c:pt idx="5">
                  <c:v>5.1293294387550578E-2</c:v>
                </c:pt>
                <c:pt idx="6">
                  <c:v>6.1875403718087529E-2</c:v>
                </c:pt>
                <c:pt idx="7">
                  <c:v>7.2570692834835498E-2</c:v>
                </c:pt>
                <c:pt idx="8">
                  <c:v>8.3381608939051013E-2</c:v>
                </c:pt>
                <c:pt idx="9">
                  <c:v>9.431067947124129E-2</c:v>
                </c:pt>
                <c:pt idx="10">
                  <c:v>0.10536051565782628</c:v>
                </c:pt>
                <c:pt idx="11">
                  <c:v>0.11653381625595151</c:v>
                </c:pt>
                <c:pt idx="12">
                  <c:v>0.12783337150988489</c:v>
                </c:pt>
                <c:pt idx="13">
                  <c:v>0.13926206733350766</c:v>
                </c:pt>
                <c:pt idx="14">
                  <c:v>0.15082288973458366</c:v>
                </c:pt>
                <c:pt idx="15">
                  <c:v>0.16251892949777494</c:v>
                </c:pt>
                <c:pt idx="16">
                  <c:v>0.1743533871447778</c:v>
                </c:pt>
                <c:pt idx="17">
                  <c:v>0.18632957819149348</c:v>
                </c:pt>
                <c:pt idx="18">
                  <c:v>0.19845093872383832</c:v>
                </c:pt>
                <c:pt idx="19">
                  <c:v>0.21072103131565267</c:v>
                </c:pt>
                <c:pt idx="20">
                  <c:v>0.22314355131420985</c:v>
                </c:pt>
                <c:pt idx="21">
                  <c:v>0.23572233352106997</c:v>
                </c:pt>
                <c:pt idx="22">
                  <c:v>0.24846135929849975</c:v>
                </c:pt>
                <c:pt idx="23">
                  <c:v>0.26136476413440762</c:v>
                </c:pt>
                <c:pt idx="24">
                  <c:v>0.27443684570176041</c:v>
                </c:pt>
                <c:pt idx="25">
                  <c:v>0.2876820724517809</c:v>
                </c:pt>
                <c:pt idx="26">
                  <c:v>0.30110509278392161</c:v>
                </c:pt>
                <c:pt idx="27">
                  <c:v>0.31471074483970024</c:v>
                </c:pt>
                <c:pt idx="28">
                  <c:v>0.3285040669720361</c:v>
                </c:pt>
                <c:pt idx="29">
                  <c:v>0.34249030894677601</c:v>
                </c:pt>
                <c:pt idx="30">
                  <c:v>0.35667494393873245</c:v>
                </c:pt>
                <c:pt idx="31">
                  <c:v>0.37106368139083207</c:v>
                </c:pt>
                <c:pt idx="32">
                  <c:v>0.38566248081198479</c:v>
                </c:pt>
                <c:pt idx="33">
                  <c:v>0.40047756659712541</c:v>
                </c:pt>
                <c:pt idx="34">
                  <c:v>0.41551544396166595</c:v>
                </c:pt>
                <c:pt idx="35">
                  <c:v>0.43078291609245439</c:v>
                </c:pt>
                <c:pt idx="36">
                  <c:v>0.44628710262841964</c:v>
                </c:pt>
                <c:pt idx="37">
                  <c:v>0.46203545959655884</c:v>
                </c:pt>
                <c:pt idx="38">
                  <c:v>0.47803580094300002</c:v>
                </c:pt>
                <c:pt idx="39">
                  <c:v>0.49429632181478034</c:v>
                </c:pt>
                <c:pt idx="40">
                  <c:v>0.51082562376599094</c:v>
                </c:pt>
                <c:pt idx="41">
                  <c:v>0.52763274208237221</c:v>
                </c:pt>
                <c:pt idx="42">
                  <c:v>0.54472717544167226</c:v>
                </c:pt>
                <c:pt idx="43">
                  <c:v>0.56211891815354154</c:v>
                </c:pt>
                <c:pt idx="44">
                  <c:v>0.57981849525294249</c:v>
                </c:pt>
                <c:pt idx="45">
                  <c:v>0.59783700075562074</c:v>
                </c:pt>
                <c:pt idx="46">
                  <c:v>0.61618613942381728</c:v>
                </c:pt>
                <c:pt idx="47">
                  <c:v>0.63487827243596995</c:v>
                </c:pt>
                <c:pt idx="48">
                  <c:v>0.65392646740666438</c:v>
                </c:pt>
                <c:pt idx="49">
                  <c:v>0.67334455326376597</c:v>
                </c:pt>
                <c:pt idx="50">
                  <c:v>0.69314718055994573</c:v>
                </c:pt>
                <c:pt idx="51">
                  <c:v>0.71334988787746523</c:v>
                </c:pt>
                <c:pt idx="52">
                  <c:v>0.73396917508020099</c:v>
                </c:pt>
                <c:pt idx="53">
                  <c:v>0.75502258427803326</c:v>
                </c:pt>
                <c:pt idx="54">
                  <c:v>0.77652878949899695</c:v>
                </c:pt>
                <c:pt idx="55">
                  <c:v>0.79850769621777218</c:v>
                </c:pt>
                <c:pt idx="56">
                  <c:v>0.82098055206983078</c:v>
                </c:pt>
                <c:pt idx="57">
                  <c:v>0.84397007029452964</c:v>
                </c:pt>
                <c:pt idx="58">
                  <c:v>0.86750056770472372</c:v>
                </c:pt>
                <c:pt idx="59">
                  <c:v>0.8915981192837843</c:v>
                </c:pt>
                <c:pt idx="60">
                  <c:v>0.91629073187415588</c:v>
                </c:pt>
                <c:pt idx="61">
                  <c:v>0.94160853985844573</c:v>
                </c:pt>
                <c:pt idx="62">
                  <c:v>0.96758402626170648</c:v>
                </c:pt>
                <c:pt idx="63">
                  <c:v>0.99425227334386779</c:v>
                </c:pt>
                <c:pt idx="64">
                  <c:v>1.0216512475319823</c:v>
                </c:pt>
                <c:pt idx="65">
                  <c:v>1.0498221244986787</c:v>
                </c:pt>
                <c:pt idx="66">
                  <c:v>1.0788096613719311</c:v>
                </c:pt>
                <c:pt idx="67">
                  <c:v>1.1086626245216122</c:v>
                </c:pt>
                <c:pt idx="68">
                  <c:v>1.1394342831883659</c:v>
                </c:pt>
                <c:pt idx="69">
                  <c:v>1.1711829815029464</c:v>
                </c:pt>
                <c:pt idx="70">
                  <c:v>1.2039728043259372</c:v>
                </c:pt>
                <c:pt idx="71">
                  <c:v>1.2378743560016188</c:v>
                </c:pt>
                <c:pt idx="72">
                  <c:v>1.2729656758128889</c:v>
                </c:pt>
                <c:pt idx="73">
                  <c:v>1.3093333199837638</c:v>
                </c:pt>
                <c:pt idx="74">
                  <c:v>1.347073647966611</c:v>
                </c:pt>
                <c:pt idx="75">
                  <c:v>1.3862943611198923</c:v>
                </c:pt>
                <c:pt idx="76">
                  <c:v>1.4271163556401476</c:v>
                </c:pt>
                <c:pt idx="77">
                  <c:v>1.4696759700589437</c:v>
                </c:pt>
                <c:pt idx="78">
                  <c:v>1.5141277326297777</c:v>
                </c:pt>
                <c:pt idx="79">
                  <c:v>1.5606477482646706</c:v>
                </c:pt>
                <c:pt idx="80">
                  <c:v>1.6094379124341027</c:v>
                </c:pt>
                <c:pt idx="81">
                  <c:v>1.6607312068216535</c:v>
                </c:pt>
                <c:pt idx="82">
                  <c:v>1.7147984280919295</c:v>
                </c:pt>
                <c:pt idx="83">
                  <c:v>1.7719568419318783</c:v>
                </c:pt>
                <c:pt idx="84">
                  <c:v>1.8325814637483133</c:v>
                </c:pt>
                <c:pt idx="85">
                  <c:v>1.8971199848858848</c:v>
                </c:pt>
                <c:pt idx="86">
                  <c:v>1.9661128563728367</c:v>
                </c:pt>
                <c:pt idx="87">
                  <c:v>2.0402208285265591</c:v>
                </c:pt>
                <c:pt idx="88">
                  <c:v>2.1202635362000959</c:v>
                </c:pt>
                <c:pt idx="89">
                  <c:v>2.207274913189726</c:v>
                </c:pt>
                <c:pt idx="90">
                  <c:v>2.3025850929940517</c:v>
                </c:pt>
                <c:pt idx="91">
                  <c:v>2.4079456086518785</c:v>
                </c:pt>
                <c:pt idx="92">
                  <c:v>2.5257286443082627</c:v>
                </c:pt>
                <c:pt idx="93">
                  <c:v>2.6592600369327868</c:v>
                </c:pt>
                <c:pt idx="94">
                  <c:v>2.8134107167600466</c:v>
                </c:pt>
                <c:pt idx="95">
                  <c:v>2.9957322735540033</c:v>
                </c:pt>
                <c:pt idx="96">
                  <c:v>3.2188758248682166</c:v>
                </c:pt>
                <c:pt idx="97">
                  <c:v>3.5065578973200031</c:v>
                </c:pt>
                <c:pt idx="98">
                  <c:v>3.9120230054281784</c:v>
                </c:pt>
                <c:pt idx="99">
                  <c:v>4.6051701859881575</c:v>
                </c:pt>
              </c:numCache>
            </c:numRef>
          </c:xVal>
          <c:yVal>
            <c:numRef>
              <c:f>'YPR and SBPR neu'!$M$12:$M$212</c:f>
              <c:numCache>
                <c:formatCode>0.000</c:formatCode>
                <c:ptCount val="201"/>
                <c:pt idx="0">
                  <c:v>0</c:v>
                </c:pt>
                <c:pt idx="1">
                  <c:v>0.12317605786802879</c:v>
                </c:pt>
                <c:pt idx="2">
                  <c:v>0.24316466061404268</c:v>
                </c:pt>
                <c:pt idx="3">
                  <c:v>0.36004867767438464</c:v>
                </c:pt>
                <c:pt idx="4">
                  <c:v>0.4739084372178114</c:v>
                </c:pt>
                <c:pt idx="5">
                  <c:v>0.5848218207304865</c:v>
                </c:pt>
                <c:pt idx="6">
                  <c:v>0.69286435340769104</c:v>
                </c:pt>
                <c:pt idx="7">
                  <c:v>0.79810929056754698</c:v>
                </c:pt>
                <c:pt idx="8">
                  <c:v>0.900627700289507</c:v>
                </c:pt>
                <c:pt idx="9">
                  <c:v>1.0004885424686436</c:v>
                </c:pt>
                <c:pt idx="10">
                  <c:v>1.0977587444657955</c:v>
                </c:pt>
                <c:pt idx="11">
                  <c:v>1.1925032735233703</c:v>
                </c:pt>
                <c:pt idx="12">
                  <c:v>1.2847852061069913</c:v>
                </c:pt>
                <c:pt idx="13">
                  <c:v>1.3746657943241685</c:v>
                </c:pt>
                <c:pt idx="14">
                  <c:v>1.4622045295627426</c:v>
                </c:pt>
                <c:pt idx="15">
                  <c:v>1.5474592034839321</c:v>
                </c:pt>
                <c:pt idx="16">
                  <c:v>1.6304859664973974</c:v>
                </c:pt>
                <c:pt idx="17">
                  <c:v>1.7113393838387723</c:v>
                </c:pt>
                <c:pt idx="18" formatCode="0.0000">
                  <c:v>1.7900724893635567</c:v>
                </c:pt>
                <c:pt idx="19" formatCode="0.0000">
                  <c:v>1.8667368371651545</c:v>
                </c:pt>
                <c:pt idx="20" formatCode="0.0000">
                  <c:v>1.9413825511190241</c:v>
                </c:pt>
                <c:pt idx="21" formatCode="0.0000">
                  <c:v>2.014058372449524</c:v>
                </c:pt>
                <c:pt idx="22" formatCode="General">
                  <c:v>2.0848117054109014</c:v>
                </c:pt>
                <c:pt idx="23" formatCode="General">
                  <c:v>2.1536886611690838</c:v>
                </c:pt>
                <c:pt idx="24" formatCode="General">
                  <c:v>2.2207340999664091</c:v>
                </c:pt>
                <c:pt idx="25" formatCode="General">
                  <c:v>2.2859916716471669</c:v>
                </c:pt>
                <c:pt idx="26" formatCode="General">
                  <c:v>2.3495038546178257</c:v>
                </c:pt>
                <c:pt idx="27" formatCode="General">
                  <c:v>2.4113119933120224</c:v>
                </c:pt>
                <c:pt idx="28" formatCode="General">
                  <c:v>2.4714563342268492</c:v>
                </c:pt>
                <c:pt idx="29" formatCode="General">
                  <c:v>2.5299760605935897</c:v>
                </c:pt>
                <c:pt idx="30" formatCode="General">
                  <c:v>2.5869093257429023</c:v>
                </c:pt>
                <c:pt idx="31" formatCode="General">
                  <c:v>2.6422932852214456</c:v>
                </c:pt>
                <c:pt idx="32" formatCode="General">
                  <c:v>2.69616412771411</c:v>
                </c:pt>
                <c:pt idx="33" formatCode="General">
                  <c:v>2.7485571048233783</c:v>
                </c:pt>
                <c:pt idx="34" formatCode="General">
                  <c:v>2.7995065597547759</c:v>
                </c:pt>
                <c:pt idx="35" formatCode="General">
                  <c:v>2.8490459549549954</c:v>
                </c:pt>
                <c:pt idx="36" formatCode="General">
                  <c:v>2.897207898747082</c:v>
                </c:pt>
                <c:pt idx="37" formatCode="General">
                  <c:v>2.94402417100483</c:v>
                </c:pt>
                <c:pt idx="38" formatCode="General">
                  <c:v>2.9895257479066228</c:v>
                </c:pt>
                <c:pt idx="39" formatCode="General">
                  <c:v>3.0337428258069767</c:v>
                </c:pt>
                <c:pt idx="40" formatCode="General">
                  <c:v>3.0767048442622658</c:v>
                </c:pt>
                <c:pt idx="41" formatCode="General">
                  <c:v>3.1184405082453863</c:v>
                </c:pt>
                <c:pt idx="42" formatCode="General">
                  <c:v>3.1589778095824963</c:v>
                </c:pt>
                <c:pt idx="43" formatCode="General">
                  <c:v>3.1983440476434302</c:v>
                </c:pt>
                <c:pt idx="44" formatCode="General">
                  <c:v>3.2365658493159195</c:v>
                </c:pt>
                <c:pt idx="45" formatCode="General">
                  <c:v>3.2736691882923856</c:v>
                </c:pt>
                <c:pt idx="46" formatCode="General">
                  <c:v>3.3096794036967498</c:v>
                </c:pt>
                <c:pt idx="47" formatCode="General">
                  <c:v>3.3446212180774468</c:v>
                </c:pt>
                <c:pt idx="48" formatCode="General">
                  <c:v>3.3785187547916742</c:v>
                </c:pt>
                <c:pt idx="49" formatCode="General">
                  <c:v>3.411395554804757</c:v>
                </c:pt>
                <c:pt idx="50" formatCode="General">
                  <c:v>3.4432745929274842</c:v>
                </c:pt>
                <c:pt idx="51" formatCode="General">
                  <c:v>3.47417829351319</c:v>
                </c:pt>
                <c:pt idx="52" formatCode="General">
                  <c:v>3.5041285456354818</c:v>
                </c:pt>
                <c:pt idx="53" formatCode="General">
                  <c:v>3.5331467177665155</c:v>
                </c:pt>
                <c:pt idx="54" formatCode="General">
                  <c:v>3.5612536719749097</c:v>
                </c:pt>
                <c:pt idx="55" formatCode="General">
                  <c:v>3.5884697776615333</c:v>
                </c:pt>
                <c:pt idx="56" formatCode="General">
                  <c:v>3.6148149248506156</c:v>
                </c:pt>
                <c:pt idx="57" formatCode="General">
                  <c:v>3.640308537052896</c:v>
                </c:pt>
                <c:pt idx="58" formatCode="General">
                  <c:v>3.6649695837167831</c:v>
                </c:pt>
                <c:pt idx="59" formatCode="General">
                  <c:v>3.6888165922828673</c:v>
                </c:pt>
                <c:pt idx="60" formatCode="General">
                  <c:v>3.7118676598564182</c:v>
                </c:pt>
                <c:pt idx="61" formatCode="General">
                  <c:v>3.7341404645119405</c:v>
                </c:pt>
                <c:pt idx="62" formatCode="General">
                  <c:v>3.7556522762432336</c:v>
                </c:pt>
                <c:pt idx="63" formatCode="General">
                  <c:v>3.7764199675718642</c:v>
                </c:pt>
                <c:pt idx="64" formatCode="General">
                  <c:v>3.7964600238264294</c:v>
                </c:pt>
                <c:pt idx="65" formatCode="General">
                  <c:v>3.8157885531044315</c:v>
                </c:pt>
                <c:pt idx="66" formatCode="General">
                  <c:v>3.8344212959281943</c:v>
                </c:pt>
                <c:pt idx="67" formatCode="General">
                  <c:v>3.8523736346056783</c:v>
                </c:pt>
                <c:pt idx="68" formatCode="General">
                  <c:v>3.8696606023066842</c:v>
                </c:pt>
                <c:pt idx="69" formatCode="General">
                  <c:v>3.8862968918645051</c:v>
                </c:pt>
                <c:pt idx="70" formatCode="General">
                  <c:v>3.9022968643126261</c:v>
                </c:pt>
                <c:pt idx="71" formatCode="General">
                  <c:v>3.9176745571657774</c:v>
                </c:pt>
                <c:pt idx="72" formatCode="General">
                  <c:v>3.9324436924542008</c:v>
                </c:pt>
                <c:pt idx="73" formatCode="General">
                  <c:v>3.9466176845196586</c:v>
                </c:pt>
                <c:pt idx="74" formatCode="General">
                  <c:v>3.960209647581427</c:v>
                </c:pt>
                <c:pt idx="75" formatCode="General">
                  <c:v>3.9732324030801021</c:v>
                </c:pt>
                <c:pt idx="76" formatCode="General">
                  <c:v>3.9856984868068399</c:v>
                </c:pt>
                <c:pt idx="77" formatCode="General">
                  <c:v>3.997620155825274</c:v>
                </c:pt>
                <c:pt idx="78" formatCode="General">
                  <c:v>4.0090093951931385</c:v>
                </c:pt>
                <c:pt idx="79" formatCode="General">
                  <c:v>4.0198779244902934</c:v>
                </c:pt>
                <c:pt idx="80" formatCode="General">
                  <c:v>4.0302372041596666</c:v>
                </c:pt>
                <c:pt idx="81" formatCode="General">
                  <c:v>4.0400984416672996</c:v>
                </c:pt>
                <c:pt idx="82" formatCode="General">
                  <c:v>4.0494725974875188</c:v>
                </c:pt>
                <c:pt idx="83" formatCode="General">
                  <c:v>4.0583703909189763</c:v>
                </c:pt>
                <c:pt idx="84" formatCode="General">
                  <c:v>4.0668023057371174</c:v>
                </c:pt>
                <c:pt idx="85" formatCode="General">
                  <c:v>4.0747785956884313</c:v>
                </c:pt>
                <c:pt idx="86" formatCode="General">
                  <c:v>4.0823092898315902</c:v>
                </c:pt>
                <c:pt idx="87" formatCode="General">
                  <c:v>4.0894041977304836</c:v>
                </c:pt>
                <c:pt idx="88" formatCode="General">
                  <c:v>4.0960729145038623</c:v>
                </c:pt>
                <c:pt idx="89" formatCode="General">
                  <c:v>4.1023248257362361</c:v>
                </c:pt>
                <c:pt idx="90" formatCode="General">
                  <c:v>4.1081691122544273</c:v>
                </c:pt>
                <c:pt idx="91" formatCode="General">
                  <c:v>4.1136147547740505</c:v>
                </c:pt>
                <c:pt idx="92" formatCode="General">
                  <c:v>4.1186705384200399</c:v>
                </c:pt>
                <c:pt idx="93" formatCode="General">
                  <c:v>4.1233450571251886</c:v>
                </c:pt>
                <c:pt idx="94" formatCode="General">
                  <c:v>4.127646717910511</c:v>
                </c:pt>
                <c:pt idx="95" formatCode="General">
                  <c:v>4.1315837450511399</c:v>
                </c:pt>
                <c:pt idx="96" formatCode="General">
                  <c:v>4.1351641841312805</c:v>
                </c:pt>
                <c:pt idx="97" formatCode="General">
                  <c:v>4.1383959059916977</c:v>
                </c:pt>
                <c:pt idx="98" formatCode="General">
                  <c:v>4.1412866105729869</c:v>
                </c:pt>
                <c:pt idx="99" formatCode="General">
                  <c:v>4.1438438306578851</c:v>
                </c:pt>
                <c:pt idx="100" formatCode="General">
                  <c:v>4.1460749355156574</c:v>
                </c:pt>
                <c:pt idx="101" formatCode="General">
                  <c:v>4.1479871344515606</c:v>
                </c:pt>
                <c:pt idx="102" formatCode="General">
                  <c:v>4.1495874802642376</c:v>
                </c:pt>
                <c:pt idx="103" formatCode="General">
                  <c:v>4.15088287261384</c:v>
                </c:pt>
                <c:pt idx="104" formatCode="General">
                  <c:v>4.1518800613035349</c:v>
                </c:pt>
                <c:pt idx="105" formatCode="General">
                  <c:v>4.1525856494769924</c:v>
                </c:pt>
                <c:pt idx="106" formatCode="General">
                  <c:v>4.1530060967343445</c:v>
                </c:pt>
                <c:pt idx="107" formatCode="General">
                  <c:v>4.1531477221690682</c:v>
                </c:pt>
                <c:pt idx="108" formatCode="General">
                  <c:v>4.1530167073280495</c:v>
                </c:pt>
                <c:pt idx="109" formatCode="General">
                  <c:v>4.1526190990971754</c:v>
                </c:pt>
                <c:pt idx="110" formatCode="General">
                  <c:v>4.1519608125145462</c:v>
                </c:pt>
                <c:pt idx="111" formatCode="General">
                  <c:v>4.1510476335134845</c:v>
                </c:pt>
                <c:pt idx="112" formatCode="General">
                  <c:v>4.1498852215973407</c:v>
                </c:pt>
                <c:pt idx="113" formatCode="General">
                  <c:v>4.1484791124480687</c:v>
                </c:pt>
                <c:pt idx="114" formatCode="General">
                  <c:v>4.1468347204704852</c:v>
                </c:pt>
                <c:pt idx="115" formatCode="General">
                  <c:v>4.144957341274055</c:v>
                </c:pt>
                <c:pt idx="116" formatCode="General">
                  <c:v>4.1428521540939798</c:v>
                </c:pt>
                <c:pt idx="117" formatCode="General">
                  <c:v>4.1405242241533058</c:v>
                </c:pt>
                <c:pt idx="118" formatCode="General">
                  <c:v>4.1379785049677551</c:v>
                </c:pt>
                <c:pt idx="119" formatCode="General">
                  <c:v>4.1352198405948428</c:v>
                </c:pt>
                <c:pt idx="120" formatCode="General">
                  <c:v>4.1322529678288999</c:v>
                </c:pt>
                <c:pt idx="121" formatCode="General">
                  <c:v>4.1290825183434547</c:v>
                </c:pt>
                <c:pt idx="122" formatCode="General">
                  <c:v>4.1257130207825075</c:v>
                </c:pt>
                <c:pt idx="123" formatCode="General">
                  <c:v>4.1221489028020439</c:v>
                </c:pt>
                <c:pt idx="124" formatCode="General">
                  <c:v>4.1183944930632226</c:v>
                </c:pt>
                <c:pt idx="125" formatCode="General">
                  <c:v>4.1144540231785385</c:v>
                </c:pt>
                <c:pt idx="126" formatCode="General">
                  <c:v>4.1103316296122365</c:v>
                </c:pt>
                <c:pt idx="127" formatCode="General">
                  <c:v>4.1060313555362695</c:v>
                </c:pt>
                <c:pt idx="128" formatCode="General">
                  <c:v>4.1015571526429602</c:v>
                </c:pt>
                <c:pt idx="129" formatCode="General">
                  <c:v>4.0969128829155848</c:v>
                </c:pt>
                <c:pt idx="130" formatCode="General">
                  <c:v>4.0921023203579665</c:v>
                </c:pt>
                <c:pt idx="131" formatCode="General">
                  <c:v>4.087129152684235</c:v>
                </c:pt>
                <c:pt idx="132" formatCode="General">
                  <c:v>4.0819969829697733</c:v>
                </c:pt>
                <c:pt idx="133" formatCode="General">
                  <c:v>4.0767093312644107</c:v>
                </c:pt>
                <c:pt idx="134" formatCode="General">
                  <c:v>4.071269636168851</c:v>
                </c:pt>
                <c:pt idx="135" formatCode="General">
                  <c:v>4.0656812563753464</c:v>
                </c:pt>
                <c:pt idx="136" formatCode="General">
                  <c:v>4.0599474721734916</c:v>
                </c:pt>
                <c:pt idx="137" formatCode="General">
                  <c:v>4.0540714869221306</c:v>
                </c:pt>
                <c:pt idx="138" formatCode="General">
                  <c:v>4.0480564284882155</c:v>
                </c:pt>
                <c:pt idx="139" formatCode="General">
                  <c:v>4.0419053506534821</c:v>
                </c:pt>
                <c:pt idx="140" formatCode="General">
                  <c:v>4.0356212344898124</c:v>
                </c:pt>
                <c:pt idx="141" formatCode="General">
                  <c:v>4.0292069897040559</c:v>
                </c:pt>
                <c:pt idx="142" formatCode="General">
                  <c:v>4.0226654559531054</c:v>
                </c:pt>
                <c:pt idx="143" formatCode="General">
                  <c:v>4.0159994041300289</c:v>
                </c:pt>
                <c:pt idx="144" formatCode="General">
                  <c:v>4.0092115376219333</c:v>
                </c:pt>
                <c:pt idx="145" formatCode="General">
                  <c:v>4.0023044935403531</c:v>
                </c:pt>
                <c:pt idx="146" formatCode="General">
                  <c:v>3.9952808439247987</c:v>
                </c:pt>
                <c:pt idx="147" formatCode="General">
                  <c:v>3.9881430969201834</c:v>
                </c:pt>
                <c:pt idx="148" formatCode="General">
                  <c:v>3.9808936979287877</c:v>
                </c:pt>
                <c:pt idx="149" formatCode="General">
                  <c:v>3.973535030737374</c:v>
                </c:pt>
                <c:pt idx="150" formatCode="General">
                  <c:v>3.9660694186201004</c:v>
                </c:pt>
                <c:pt idx="151" formatCode="General">
                  <c:v>3.9584991254178306</c:v>
                </c:pt>
                <c:pt idx="152" formatCode="General">
                  <c:v>3.9508263565944186</c:v>
                </c:pt>
                <c:pt idx="153" formatCode="General">
                  <c:v>3.9430532602705561</c:v>
                </c:pt>
                <c:pt idx="154" formatCode="General">
                  <c:v>3.9351819282357212</c:v>
                </c:pt>
                <c:pt idx="155" formatCode="General">
                  <c:v>3.9272143969387661</c:v>
                </c:pt>
                <c:pt idx="156" formatCode="General">
                  <c:v>3.9191526484576897</c:v>
                </c:pt>
                <c:pt idx="157" formatCode="General">
                  <c:v>3.9109986114490902</c:v>
                </c:pt>
                <c:pt idx="158" formatCode="General">
                  <c:v>3.9027541620777586</c:v>
                </c:pt>
                <c:pt idx="159" formatCode="General">
                  <c:v>3.8944211249269811</c:v>
                </c:pt>
                <c:pt idx="160" formatCode="General">
                  <c:v>3.8860012738899221</c:v>
                </c:pt>
                <c:pt idx="161" formatCode="General">
                  <c:v>3.8774963330426031</c:v>
                </c:pt>
                <c:pt idx="162" formatCode="General">
                  <c:v>3.8689079774989072</c:v>
                </c:pt>
                <c:pt idx="163" formatCode="General">
                  <c:v>3.8602378342480232</c:v>
                </c:pt>
                <c:pt idx="164" formatCode="General">
                  <c:v>3.8514874829747638</c:v>
                </c:pt>
                <c:pt idx="165" formatCode="General">
                  <c:v>3.8426584568631723</c:v>
                </c:pt>
                <c:pt idx="166" formatCode="General">
                  <c:v>3.8337522433837949</c:v>
                </c:pt>
                <c:pt idx="167" formatCode="General">
                  <c:v>3.8247702850650085</c:v>
                </c:pt>
                <c:pt idx="168" formatCode="General">
                  <c:v>3.8157139802487881</c:v>
                </c:pt>
                <c:pt idx="169" formatCode="General">
                  <c:v>3.8065846838312831</c:v>
                </c:pt>
                <c:pt idx="170" formatCode="General">
                  <c:v>3.7973837079885344</c:v>
                </c:pt>
                <c:pt idx="171" formatCode="General">
                  <c:v>3.7881123228877103</c:v>
                </c:pt>
                <c:pt idx="172" formatCode="General">
                  <c:v>3.7787717573841562</c:v>
                </c:pt>
                <c:pt idx="173" formatCode="General">
                  <c:v>3.7693631997046446</c:v>
                </c:pt>
                <c:pt idx="174" formatCode="General">
                  <c:v>3.7598877981170715</c:v>
                </c:pt>
                <c:pt idx="175" formatCode="General">
                  <c:v>3.7503466615869954</c:v>
                </c:pt>
                <c:pt idx="176" formatCode="General">
                  <c:v>3.7407408604212233</c:v>
                </c:pt>
                <c:pt idx="177" formatCode="General">
                  <c:v>3.7310714268988434</c:v>
                </c:pt>
                <c:pt idx="178" formatCode="General">
                  <c:v>3.7213393558898895</c:v>
                </c:pt>
                <c:pt idx="179" formatCode="General">
                  <c:v>3.7115456054620135</c:v>
                </c:pt>
                <c:pt idx="180" formatCode="General">
                  <c:v>3.701691097475345</c:v>
                </c:pt>
                <c:pt idx="181" formatCode="General">
                  <c:v>3.6917767181658889</c:v>
                </c:pt>
                <c:pt idx="182" formatCode="General">
                  <c:v>3.681803318717666</c:v>
                </c:pt>
                <c:pt idx="183" formatCode="General">
                  <c:v>3.6717717158238363</c:v>
                </c:pt>
                <c:pt idx="184" formatCode="General">
                  <c:v>3.6616826922371342</c:v>
                </c:pt>
                <c:pt idx="185" formatCode="General">
                  <c:v>3.6515369973097411</c:v>
                </c:pt>
                <c:pt idx="186" formatCode="General">
                  <c:v>3.6413353475229138</c:v>
                </c:pt>
                <c:pt idx="187" formatCode="General">
                  <c:v>3.6310784270065728</c:v>
                </c:pt>
                <c:pt idx="188" formatCode="General">
                  <c:v>3.6207668880490531</c:v>
                </c:pt>
                <c:pt idx="189" formatCode="General">
                  <c:v>3.6104013515972331</c:v>
                </c:pt>
                <c:pt idx="190" formatCode="General">
                  <c:v>3.5999824077473144</c:v>
                </c:pt>
                <c:pt idx="191" formatCode="General">
                  <c:v>3.5895106162263537</c:v>
                </c:pt>
                <c:pt idx="192" formatCode="General">
                  <c:v>3.5789865068648461</c:v>
                </c:pt>
                <c:pt idx="193" formatCode="General">
                  <c:v>3.5684105800604855</c:v>
                </c:pt>
                <c:pt idx="194" formatCode="General">
                  <c:v>3.5577833072333243</c:v>
                </c:pt>
                <c:pt idx="195" formatCode="General">
                  <c:v>3.5471051312725326</c:v>
                </c:pt>
                <c:pt idx="196" formatCode="General">
                  <c:v>3.5363764669748914</c:v>
                </c:pt>
                <c:pt idx="197" formatCode="General">
                  <c:v>3.5255977014752293</c:v>
                </c:pt>
                <c:pt idx="198" formatCode="General">
                  <c:v>3.5147691946689945</c:v>
                </c:pt>
                <c:pt idx="199" formatCode="General">
                  <c:v>3.5038912796270645</c:v>
                </c:pt>
                <c:pt idx="200" formatCode="General">
                  <c:v>3.4929642630030346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393-453B-83B4-6DDEBCAA80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323136"/>
        <c:axId val="149329408"/>
      </c:scatterChart>
      <c:valAx>
        <c:axId val="149323136"/>
        <c:scaling>
          <c:orientation val="minMax"/>
          <c:max val="2"/>
        </c:scaling>
        <c:delete val="0"/>
        <c:axPos val="b"/>
        <c:title>
          <c:tx>
            <c:rich>
              <a:bodyPr/>
              <a:lstStyle/>
              <a:p>
                <a:pPr>
                  <a:defRPr sz="1200" b="0"/>
                </a:pPr>
                <a:r>
                  <a:rPr lang="en-US" sz="1200" b="0"/>
                  <a:t>Exploitation rate</a:t>
                </a:r>
              </a:p>
            </c:rich>
          </c:tx>
          <c:layout/>
          <c:overlay val="0"/>
        </c:title>
        <c:numFmt formatCode="0.0" sourceLinked="0"/>
        <c:majorTickMark val="out"/>
        <c:minorTickMark val="none"/>
        <c:tickLblPos val="nextTo"/>
        <c:crossAx val="149329408"/>
        <c:crosses val="autoZero"/>
        <c:crossBetween val="midCat"/>
      </c:valAx>
      <c:valAx>
        <c:axId val="14932940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 b="0"/>
                </a:pPr>
                <a:r>
                  <a:rPr lang="en-US" sz="1200" b="0"/>
                  <a:t>Yield per recruit</a:t>
                </a:r>
              </a:p>
            </c:rich>
          </c:tx>
          <c:layout/>
          <c:overlay val="0"/>
        </c:title>
        <c:numFmt formatCode="0.00" sourceLinked="0"/>
        <c:majorTickMark val="out"/>
        <c:minorTickMark val="none"/>
        <c:tickLblPos val="nextTo"/>
        <c:crossAx val="149323136"/>
        <c:crosses val="autoZero"/>
        <c:crossBetween val="midCat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marker>
            <c:symbol val="none"/>
          </c:marker>
          <c:xVal>
            <c:numRef>
              <c:f>'YPR and SBPR neu'!$L$12:$L$212</c:f>
              <c:numCache>
                <c:formatCode>0.00</c:formatCode>
                <c:ptCount val="2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9.9999999999999992E-2</c:v>
                </c:pt>
                <c:pt idx="11">
                  <c:v>0.10999999999999999</c:v>
                </c:pt>
                <c:pt idx="12">
                  <c:v>0.11999999999999998</c:v>
                </c:pt>
                <c:pt idx="13">
                  <c:v>0.12999999999999998</c:v>
                </c:pt>
                <c:pt idx="14">
                  <c:v>0.13999999999999999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0.18000000000000002</c:v>
                </c:pt>
                <c:pt idx="19">
                  <c:v>0.19000000000000003</c:v>
                </c:pt>
                <c:pt idx="20">
                  <c:v>0.20000000000000004</c:v>
                </c:pt>
                <c:pt idx="21">
                  <c:v>0.21000000000000005</c:v>
                </c:pt>
                <c:pt idx="22">
                  <c:v>0.22000000000000006</c:v>
                </c:pt>
                <c:pt idx="23">
                  <c:v>0.23000000000000007</c:v>
                </c:pt>
                <c:pt idx="24">
                  <c:v>0.24000000000000007</c:v>
                </c:pt>
                <c:pt idx="25">
                  <c:v>0.25000000000000006</c:v>
                </c:pt>
                <c:pt idx="26">
                  <c:v>0.26000000000000006</c:v>
                </c:pt>
                <c:pt idx="27">
                  <c:v>0.27000000000000007</c:v>
                </c:pt>
                <c:pt idx="28">
                  <c:v>0.28000000000000008</c:v>
                </c:pt>
                <c:pt idx="29">
                  <c:v>0.29000000000000009</c:v>
                </c:pt>
                <c:pt idx="30">
                  <c:v>0.3000000000000001</c:v>
                </c:pt>
                <c:pt idx="31">
                  <c:v>0.31000000000000011</c:v>
                </c:pt>
                <c:pt idx="32">
                  <c:v>0.32000000000000012</c:v>
                </c:pt>
                <c:pt idx="33">
                  <c:v>0.33000000000000013</c:v>
                </c:pt>
                <c:pt idx="34">
                  <c:v>0.34000000000000014</c:v>
                </c:pt>
                <c:pt idx="35">
                  <c:v>0.35000000000000014</c:v>
                </c:pt>
                <c:pt idx="36">
                  <c:v>0.36000000000000015</c:v>
                </c:pt>
                <c:pt idx="37">
                  <c:v>0.37000000000000016</c:v>
                </c:pt>
                <c:pt idx="38">
                  <c:v>0.38000000000000017</c:v>
                </c:pt>
                <c:pt idx="39">
                  <c:v>0.39000000000000018</c:v>
                </c:pt>
                <c:pt idx="40">
                  <c:v>0.40000000000000019</c:v>
                </c:pt>
                <c:pt idx="41">
                  <c:v>0.4100000000000002</c:v>
                </c:pt>
                <c:pt idx="42">
                  <c:v>0.42000000000000021</c:v>
                </c:pt>
                <c:pt idx="43">
                  <c:v>0.43000000000000022</c:v>
                </c:pt>
                <c:pt idx="44">
                  <c:v>0.44000000000000022</c:v>
                </c:pt>
                <c:pt idx="45">
                  <c:v>0.45000000000000023</c:v>
                </c:pt>
                <c:pt idx="46">
                  <c:v>0.46000000000000024</c:v>
                </c:pt>
                <c:pt idx="47">
                  <c:v>0.47000000000000025</c:v>
                </c:pt>
                <c:pt idx="48">
                  <c:v>0.48000000000000026</c:v>
                </c:pt>
                <c:pt idx="49">
                  <c:v>0.49000000000000027</c:v>
                </c:pt>
                <c:pt idx="50">
                  <c:v>0.50000000000000022</c:v>
                </c:pt>
                <c:pt idx="51">
                  <c:v>0.51000000000000023</c:v>
                </c:pt>
                <c:pt idx="52">
                  <c:v>0.52000000000000024</c:v>
                </c:pt>
                <c:pt idx="53">
                  <c:v>0.53000000000000025</c:v>
                </c:pt>
                <c:pt idx="54">
                  <c:v>0.54000000000000026</c:v>
                </c:pt>
                <c:pt idx="55">
                  <c:v>0.55000000000000027</c:v>
                </c:pt>
                <c:pt idx="56">
                  <c:v>0.56000000000000028</c:v>
                </c:pt>
                <c:pt idx="57">
                  <c:v>0.57000000000000028</c:v>
                </c:pt>
                <c:pt idx="58">
                  <c:v>0.58000000000000029</c:v>
                </c:pt>
                <c:pt idx="59">
                  <c:v>0.5900000000000003</c:v>
                </c:pt>
                <c:pt idx="60">
                  <c:v>0.60000000000000031</c:v>
                </c:pt>
                <c:pt idx="61">
                  <c:v>0.61000000000000032</c:v>
                </c:pt>
                <c:pt idx="62">
                  <c:v>0.62000000000000033</c:v>
                </c:pt>
                <c:pt idx="63">
                  <c:v>0.63000000000000034</c:v>
                </c:pt>
                <c:pt idx="64">
                  <c:v>0.64000000000000035</c:v>
                </c:pt>
                <c:pt idx="65">
                  <c:v>0.65000000000000036</c:v>
                </c:pt>
                <c:pt idx="66">
                  <c:v>0.66000000000000036</c:v>
                </c:pt>
                <c:pt idx="67">
                  <c:v>0.67000000000000037</c:v>
                </c:pt>
                <c:pt idx="68">
                  <c:v>0.68000000000000038</c:v>
                </c:pt>
                <c:pt idx="69">
                  <c:v>0.69000000000000039</c:v>
                </c:pt>
                <c:pt idx="70">
                  <c:v>0.7000000000000004</c:v>
                </c:pt>
                <c:pt idx="71">
                  <c:v>0.71000000000000041</c:v>
                </c:pt>
                <c:pt idx="72">
                  <c:v>0.72000000000000042</c:v>
                </c:pt>
                <c:pt idx="73">
                  <c:v>0.73000000000000043</c:v>
                </c:pt>
                <c:pt idx="74">
                  <c:v>0.74000000000000044</c:v>
                </c:pt>
                <c:pt idx="75">
                  <c:v>0.75000000000000044</c:v>
                </c:pt>
                <c:pt idx="76">
                  <c:v>0.76000000000000045</c:v>
                </c:pt>
                <c:pt idx="77">
                  <c:v>0.77000000000000046</c:v>
                </c:pt>
                <c:pt idx="78">
                  <c:v>0.78000000000000047</c:v>
                </c:pt>
                <c:pt idx="79">
                  <c:v>0.79000000000000048</c:v>
                </c:pt>
                <c:pt idx="80">
                  <c:v>0.80000000000000049</c:v>
                </c:pt>
                <c:pt idx="81">
                  <c:v>0.8100000000000005</c:v>
                </c:pt>
                <c:pt idx="82">
                  <c:v>0.82000000000000051</c:v>
                </c:pt>
                <c:pt idx="83">
                  <c:v>0.83000000000000052</c:v>
                </c:pt>
                <c:pt idx="84">
                  <c:v>0.84000000000000052</c:v>
                </c:pt>
                <c:pt idx="85">
                  <c:v>0.85000000000000053</c:v>
                </c:pt>
                <c:pt idx="86">
                  <c:v>0.86000000000000054</c:v>
                </c:pt>
                <c:pt idx="87">
                  <c:v>0.87000000000000055</c:v>
                </c:pt>
                <c:pt idx="88">
                  <c:v>0.88000000000000056</c:v>
                </c:pt>
                <c:pt idx="89">
                  <c:v>0.89000000000000057</c:v>
                </c:pt>
                <c:pt idx="90">
                  <c:v>0.90000000000000058</c:v>
                </c:pt>
                <c:pt idx="91">
                  <c:v>0.91000000000000059</c:v>
                </c:pt>
                <c:pt idx="92">
                  <c:v>0.9200000000000006</c:v>
                </c:pt>
                <c:pt idx="93">
                  <c:v>0.9300000000000006</c:v>
                </c:pt>
                <c:pt idx="94">
                  <c:v>0.94000000000000061</c:v>
                </c:pt>
                <c:pt idx="95">
                  <c:v>0.95000000000000062</c:v>
                </c:pt>
                <c:pt idx="96">
                  <c:v>0.96000000000000063</c:v>
                </c:pt>
                <c:pt idx="97">
                  <c:v>0.97000000000000064</c:v>
                </c:pt>
                <c:pt idx="98">
                  <c:v>0.98000000000000065</c:v>
                </c:pt>
                <c:pt idx="99">
                  <c:v>0.99000000000000066</c:v>
                </c:pt>
                <c:pt idx="100">
                  <c:v>1.0000000000000007</c:v>
                </c:pt>
                <c:pt idx="101">
                  <c:v>1.0100000000000007</c:v>
                </c:pt>
                <c:pt idx="102">
                  <c:v>1.0200000000000007</c:v>
                </c:pt>
                <c:pt idx="103">
                  <c:v>1.0300000000000007</c:v>
                </c:pt>
                <c:pt idx="104">
                  <c:v>1.0400000000000007</c:v>
                </c:pt>
                <c:pt idx="105">
                  <c:v>1.0500000000000007</c:v>
                </c:pt>
                <c:pt idx="106">
                  <c:v>1.0600000000000007</c:v>
                </c:pt>
                <c:pt idx="107">
                  <c:v>1.0700000000000007</c:v>
                </c:pt>
                <c:pt idx="108">
                  <c:v>1.0800000000000007</c:v>
                </c:pt>
                <c:pt idx="109">
                  <c:v>1.0900000000000007</c:v>
                </c:pt>
                <c:pt idx="110">
                  <c:v>1.1000000000000008</c:v>
                </c:pt>
                <c:pt idx="111">
                  <c:v>1.1100000000000008</c:v>
                </c:pt>
                <c:pt idx="112">
                  <c:v>1.1200000000000008</c:v>
                </c:pt>
                <c:pt idx="113">
                  <c:v>1.1300000000000008</c:v>
                </c:pt>
                <c:pt idx="114">
                  <c:v>1.1400000000000008</c:v>
                </c:pt>
                <c:pt idx="115">
                  <c:v>1.1500000000000008</c:v>
                </c:pt>
                <c:pt idx="116">
                  <c:v>1.1600000000000008</c:v>
                </c:pt>
                <c:pt idx="117">
                  <c:v>1.1700000000000008</c:v>
                </c:pt>
                <c:pt idx="118">
                  <c:v>1.1800000000000008</c:v>
                </c:pt>
                <c:pt idx="119">
                  <c:v>1.1900000000000008</c:v>
                </c:pt>
                <c:pt idx="120">
                  <c:v>1.2000000000000008</c:v>
                </c:pt>
                <c:pt idx="121">
                  <c:v>1.2100000000000009</c:v>
                </c:pt>
                <c:pt idx="122">
                  <c:v>1.2200000000000009</c:v>
                </c:pt>
                <c:pt idx="123">
                  <c:v>1.2300000000000009</c:v>
                </c:pt>
                <c:pt idx="124">
                  <c:v>1.2400000000000009</c:v>
                </c:pt>
                <c:pt idx="125">
                  <c:v>1.2500000000000009</c:v>
                </c:pt>
                <c:pt idx="126">
                  <c:v>1.2600000000000009</c:v>
                </c:pt>
                <c:pt idx="127">
                  <c:v>1.2700000000000009</c:v>
                </c:pt>
                <c:pt idx="128">
                  <c:v>1.2800000000000009</c:v>
                </c:pt>
                <c:pt idx="129">
                  <c:v>1.2900000000000009</c:v>
                </c:pt>
                <c:pt idx="130">
                  <c:v>1.3000000000000009</c:v>
                </c:pt>
                <c:pt idx="131">
                  <c:v>1.3100000000000009</c:v>
                </c:pt>
                <c:pt idx="132">
                  <c:v>1.320000000000001</c:v>
                </c:pt>
                <c:pt idx="133">
                  <c:v>1.330000000000001</c:v>
                </c:pt>
                <c:pt idx="134">
                  <c:v>1.340000000000001</c:v>
                </c:pt>
                <c:pt idx="135">
                  <c:v>1.350000000000001</c:v>
                </c:pt>
                <c:pt idx="136">
                  <c:v>1.360000000000001</c:v>
                </c:pt>
                <c:pt idx="137">
                  <c:v>1.370000000000001</c:v>
                </c:pt>
                <c:pt idx="138">
                  <c:v>1.380000000000001</c:v>
                </c:pt>
                <c:pt idx="139">
                  <c:v>1.390000000000001</c:v>
                </c:pt>
                <c:pt idx="140">
                  <c:v>1.400000000000001</c:v>
                </c:pt>
                <c:pt idx="141">
                  <c:v>1.410000000000001</c:v>
                </c:pt>
                <c:pt idx="142">
                  <c:v>1.420000000000001</c:v>
                </c:pt>
                <c:pt idx="143">
                  <c:v>1.430000000000001</c:v>
                </c:pt>
                <c:pt idx="144">
                  <c:v>1.4400000000000011</c:v>
                </c:pt>
                <c:pt idx="145">
                  <c:v>1.4500000000000011</c:v>
                </c:pt>
                <c:pt idx="146">
                  <c:v>1.4600000000000011</c:v>
                </c:pt>
                <c:pt idx="147">
                  <c:v>1.4700000000000011</c:v>
                </c:pt>
                <c:pt idx="148">
                  <c:v>1.4800000000000011</c:v>
                </c:pt>
                <c:pt idx="149">
                  <c:v>1.4900000000000011</c:v>
                </c:pt>
                <c:pt idx="150">
                  <c:v>1.5000000000000011</c:v>
                </c:pt>
                <c:pt idx="151">
                  <c:v>1.5100000000000011</c:v>
                </c:pt>
                <c:pt idx="152">
                  <c:v>1.5200000000000011</c:v>
                </c:pt>
                <c:pt idx="153">
                  <c:v>1.5300000000000011</c:v>
                </c:pt>
                <c:pt idx="154">
                  <c:v>1.5400000000000011</c:v>
                </c:pt>
                <c:pt idx="155">
                  <c:v>1.5500000000000012</c:v>
                </c:pt>
                <c:pt idx="156">
                  <c:v>1.5600000000000012</c:v>
                </c:pt>
                <c:pt idx="157">
                  <c:v>1.5700000000000012</c:v>
                </c:pt>
                <c:pt idx="158">
                  <c:v>1.5800000000000012</c:v>
                </c:pt>
                <c:pt idx="159">
                  <c:v>1.5900000000000012</c:v>
                </c:pt>
                <c:pt idx="160">
                  <c:v>1.6000000000000012</c:v>
                </c:pt>
                <c:pt idx="161">
                  <c:v>1.6100000000000012</c:v>
                </c:pt>
                <c:pt idx="162">
                  <c:v>1.6200000000000012</c:v>
                </c:pt>
                <c:pt idx="163">
                  <c:v>1.6300000000000012</c:v>
                </c:pt>
                <c:pt idx="164">
                  <c:v>1.6400000000000012</c:v>
                </c:pt>
                <c:pt idx="165">
                  <c:v>1.6500000000000012</c:v>
                </c:pt>
                <c:pt idx="166">
                  <c:v>1.6600000000000013</c:v>
                </c:pt>
                <c:pt idx="167">
                  <c:v>1.6700000000000013</c:v>
                </c:pt>
                <c:pt idx="168">
                  <c:v>1.6800000000000013</c:v>
                </c:pt>
                <c:pt idx="169">
                  <c:v>1.6900000000000013</c:v>
                </c:pt>
                <c:pt idx="170">
                  <c:v>1.7000000000000013</c:v>
                </c:pt>
                <c:pt idx="171">
                  <c:v>1.7100000000000013</c:v>
                </c:pt>
                <c:pt idx="172">
                  <c:v>1.7200000000000013</c:v>
                </c:pt>
                <c:pt idx="173">
                  <c:v>1.7300000000000013</c:v>
                </c:pt>
                <c:pt idx="174">
                  <c:v>1.7400000000000013</c:v>
                </c:pt>
                <c:pt idx="175">
                  <c:v>1.7500000000000013</c:v>
                </c:pt>
                <c:pt idx="176">
                  <c:v>1.7600000000000013</c:v>
                </c:pt>
                <c:pt idx="177">
                  <c:v>1.7700000000000014</c:v>
                </c:pt>
                <c:pt idx="178">
                  <c:v>1.7800000000000014</c:v>
                </c:pt>
                <c:pt idx="179">
                  <c:v>1.7900000000000014</c:v>
                </c:pt>
                <c:pt idx="180">
                  <c:v>1.8000000000000014</c:v>
                </c:pt>
                <c:pt idx="181">
                  <c:v>1.8100000000000014</c:v>
                </c:pt>
                <c:pt idx="182">
                  <c:v>1.8200000000000014</c:v>
                </c:pt>
                <c:pt idx="183">
                  <c:v>1.8300000000000014</c:v>
                </c:pt>
                <c:pt idx="184">
                  <c:v>1.8400000000000014</c:v>
                </c:pt>
                <c:pt idx="185">
                  <c:v>1.8500000000000014</c:v>
                </c:pt>
                <c:pt idx="186">
                  <c:v>1.8600000000000014</c:v>
                </c:pt>
                <c:pt idx="187">
                  <c:v>1.8700000000000014</c:v>
                </c:pt>
                <c:pt idx="188">
                  <c:v>1.8800000000000014</c:v>
                </c:pt>
                <c:pt idx="189">
                  <c:v>1.8900000000000015</c:v>
                </c:pt>
                <c:pt idx="190">
                  <c:v>1.9000000000000015</c:v>
                </c:pt>
                <c:pt idx="191">
                  <c:v>1.9100000000000015</c:v>
                </c:pt>
                <c:pt idx="192">
                  <c:v>1.9200000000000015</c:v>
                </c:pt>
                <c:pt idx="193">
                  <c:v>1.9300000000000015</c:v>
                </c:pt>
                <c:pt idx="194">
                  <c:v>1.9400000000000015</c:v>
                </c:pt>
                <c:pt idx="195">
                  <c:v>1.9500000000000015</c:v>
                </c:pt>
                <c:pt idx="196">
                  <c:v>1.9600000000000015</c:v>
                </c:pt>
                <c:pt idx="197">
                  <c:v>1.9700000000000015</c:v>
                </c:pt>
                <c:pt idx="198">
                  <c:v>1.9800000000000015</c:v>
                </c:pt>
                <c:pt idx="199">
                  <c:v>1.9900000000000015</c:v>
                </c:pt>
                <c:pt idx="200">
                  <c:v>2.0000000000000013</c:v>
                </c:pt>
              </c:numCache>
            </c:numRef>
          </c:xVal>
          <c:yVal>
            <c:numRef>
              <c:f>'YPR and SBPR neu'!$N$12:$N$212</c:f>
              <c:numCache>
                <c:formatCode>0.0000</c:formatCode>
                <c:ptCount val="201"/>
                <c:pt idx="0">
                  <c:v>12.853528357594094</c:v>
                </c:pt>
                <c:pt idx="1">
                  <c:v>12.691306108180367</c:v>
                </c:pt>
                <c:pt idx="2">
                  <c:v>12.531911729318416</c:v>
                </c:pt>
                <c:pt idx="3">
                  <c:v>12.375279723412804</c:v>
                </c:pt>
                <c:pt idx="4">
                  <c:v>12.221346557730389</c:v>
                </c:pt>
                <c:pt idx="5">
                  <c:v>12.070050591268979</c:v>
                </c:pt>
                <c:pt idx="6">
                  <c:v>11.921332004868107</c:v>
                </c:pt>
                <c:pt idx="7">
                  <c:v>11.775132734395568</c:v>
                </c:pt>
                <c:pt idx="8">
                  <c:v>11.63139640685284</c:v>
                </c:pt>
                <c:pt idx="9">
                  <c:v>11.490068279251778</c:v>
                </c:pt>
                <c:pt idx="10">
                  <c:v>11.351095180123336</c:v>
                </c:pt>
                <c:pt idx="11">
                  <c:v>11.214425453526969</c:v>
                </c:pt>
                <c:pt idx="12">
                  <c:v>11.080008905436996</c:v>
                </c:pt>
                <c:pt idx="13">
                  <c:v>10.947796752388879</c:v>
                </c:pt>
                <c:pt idx="14">
                  <c:v>10.817741572275175</c:v>
                </c:pt>
                <c:pt idx="15">
                  <c:v>10.689797257186832</c:v>
                </c:pt>
                <c:pt idx="16">
                  <c:v>10.563918968201344</c:v>
                </c:pt>
                <c:pt idx="17">
                  <c:v>10.440063092024658</c:v>
                </c:pt>
                <c:pt idx="18">
                  <c:v>10.3181871993987</c:v>
                </c:pt>
                <c:pt idx="19">
                  <c:v>10.198250005191305</c:v>
                </c:pt>
                <c:pt idx="20">
                  <c:v>10.080211330089554</c:v>
                </c:pt>
                <c:pt idx="21" formatCode="General">
                  <c:v>9.9640320638219997</c:v>
                </c:pt>
                <c:pt idx="22" formatCode="General">
                  <c:v>9.8496741298389505</c:v>
                </c:pt>
                <c:pt idx="23" formatCode="General">
                  <c:v>9.7371004513838866</c:v>
                </c:pt>
                <c:pt idx="24" formatCode="General">
                  <c:v>9.6262749188924772</c:v>
                </c:pt>
                <c:pt idx="25" formatCode="General">
                  <c:v>9.51716235865897</c:v>
                </c:pt>
                <c:pt idx="26" formatCode="General">
                  <c:v>9.4097285027128752</c:v>
                </c:pt>
                <c:pt idx="27" formatCode="General">
                  <c:v>9.3039399598517125</c:v>
                </c:pt>
                <c:pt idx="28" formatCode="General">
                  <c:v>9.1997641877784382</c:v>
                </c:pt>
                <c:pt idx="29" formatCode="General">
                  <c:v>9.0971694662946607</c:v>
                </c:pt>
                <c:pt idx="30" formatCode="General">
                  <c:v>8.9961248715033033</c:v>
                </c:pt>
                <c:pt idx="31" formatCode="General">
                  <c:v>8.8966002509766202</c:v>
                </c:pt>
                <c:pt idx="32" formatCode="General">
                  <c:v>8.7985661998476949</c:v>
                </c:pt>
                <c:pt idx="33" formatCode="General">
                  <c:v>8.7019940377856013</c:v>
                </c:pt>
                <c:pt idx="34" formatCode="General">
                  <c:v>8.6068557868163378</c:v>
                </c:pt>
                <c:pt idx="35" formatCode="General">
                  <c:v>8.51312414995353</c:v>
                </c:pt>
                <c:pt idx="36" formatCode="General">
                  <c:v>8.4207724906046124</c:v>
                </c:pt>
                <c:pt idx="37" formatCode="General">
                  <c:v>8.3297748127198545</c:v>
                </c:pt>
                <c:pt idx="38" formatCode="General">
                  <c:v>8.2401057416531494</c:v>
                </c:pt>
                <c:pt idx="39" formatCode="General">
                  <c:v>8.1517405057049714</c:v>
                </c:pt>
                <c:pt idx="40" formatCode="General">
                  <c:v>8.0646549183193219</c:v>
                </c:pt>
                <c:pt idx="41" formatCode="General">
                  <c:v>7.9788253609077557</c:v>
                </c:pt>
                <c:pt idx="42" formatCode="General">
                  <c:v>7.8942287662748853</c:v>
                </c:pt>
                <c:pt idx="43" formatCode="General">
                  <c:v>7.8108426026209532</c:v>
                </c:pt>
                <c:pt idx="44" formatCode="General">
                  <c:v>7.7286448580981046</c:v>
                </c:pt>
                <c:pt idx="45" formatCode="General">
                  <c:v>7.6476140258982266</c:v>
                </c:pt>
                <c:pt idx="46" formatCode="General">
                  <c:v>7.5677290898510154</c:v>
                </c:pt>
                <c:pt idx="47" formatCode="General">
                  <c:v>7.4889695105121357</c:v>
                </c:pt>
                <c:pt idx="48" formatCode="General">
                  <c:v>7.4113152117220258</c:v>
                </c:pt>
                <c:pt idx="49" formatCode="General">
                  <c:v>7.334746567616933</c:v>
                </c:pt>
                <c:pt idx="50" formatCode="General">
                  <c:v>7.2592443900745272</c:v>
                </c:pt>
                <c:pt idx="51" formatCode="General">
                  <c:v>7.1847899165771869</c:v>
                </c:pt>
                <c:pt idx="52" formatCode="General">
                  <c:v>7.1113647984768731</c:v>
                </c:pt>
                <c:pt idx="53" formatCode="General">
                  <c:v>7.0389510896461527</c:v>
                </c:pt>
                <c:pt idx="54" formatCode="General">
                  <c:v>6.9675312355006307</c:v>
                </c:pt>
                <c:pt idx="55" formatCode="General">
                  <c:v>6.8970880623787076</c:v>
                </c:pt>
                <c:pt idx="56" formatCode="General">
                  <c:v>6.8276047672651163</c:v>
                </c:pt>
                <c:pt idx="57" formatCode="General">
                  <c:v>6.7590649078453957</c:v>
                </c:pt>
                <c:pt idx="58" formatCode="General">
                  <c:v>6.6914523928788645</c:v>
                </c:pt>
                <c:pt idx="59" formatCode="General">
                  <c:v>6.6247514728783106</c:v>
                </c:pt>
                <c:pt idx="60" formatCode="General">
                  <c:v>6.5589467310850207</c:v>
                </c:pt>
                <c:pt idx="61" formatCode="General">
                  <c:v>6.4940230747283172</c:v>
                </c:pt>
                <c:pt idx="62" formatCode="General">
                  <c:v>6.429965726559165</c:v>
                </c:pt>
                <c:pt idx="63" formatCode="General">
                  <c:v>6.3667602166478954</c:v>
                </c:pt>
                <c:pt idx="64" formatCode="General">
                  <c:v>6.3043923744364889</c:v>
                </c:pt>
                <c:pt idx="65" formatCode="General">
                  <c:v>6.2428483210362078</c:v>
                </c:pt>
                <c:pt idx="66" formatCode="General">
                  <c:v>6.1821144617618469</c:v>
                </c:pt>
                <c:pt idx="67" formatCode="General">
                  <c:v>6.1221774788941108</c:v>
                </c:pt>
                <c:pt idx="68" formatCode="General">
                  <c:v>6.0630243246620612</c:v>
                </c:pt>
                <c:pt idx="69" formatCode="General">
                  <c:v>6.0046422144378484</c:v>
                </c:pt>
                <c:pt idx="70" formatCode="General">
                  <c:v>5.9470186201362845</c:v>
                </c:pt>
                <c:pt idx="71" formatCode="General">
                  <c:v>5.8901412638120956</c:v>
                </c:pt>
                <c:pt idx="72" formatCode="General">
                  <c:v>5.8339981114479729</c:v>
                </c:pt>
                <c:pt idx="73" formatCode="General">
                  <c:v>5.7785773669268305</c:v>
                </c:pt>
                <c:pt idx="74" formatCode="General">
                  <c:v>5.723867466181944</c:v>
                </c:pt>
                <c:pt idx="75" formatCode="General">
                  <c:v>5.6698570715188259</c:v>
                </c:pt>
                <c:pt idx="76" formatCode="General">
                  <c:v>5.616535066103058</c:v>
                </c:pt>
                <c:pt idx="77" formatCode="General">
                  <c:v>5.5638905486083647</c:v>
                </c:pt>
                <c:pt idx="78" formatCode="General">
                  <c:v>5.5119128280196081</c:v>
                </c:pt>
                <c:pt idx="79" formatCode="General">
                  <c:v>5.460591418585409</c:v>
                </c:pt>
                <c:pt idx="80" formatCode="General">
                  <c:v>5.4099160349154722</c:v>
                </c:pt>
                <c:pt idx="81" formatCode="General">
                  <c:v>5.3598765872177365</c:v>
                </c:pt>
                <c:pt idx="82" formatCode="General">
                  <c:v>5.3104631766707655</c:v>
                </c:pt>
                <c:pt idx="83" formatCode="General">
                  <c:v>5.2616660909268775</c:v>
                </c:pt>
                <c:pt idx="84" formatCode="General">
                  <c:v>5.2134757997417731</c:v>
                </c:pt>
                <c:pt idx="85" formatCode="General">
                  <c:v>5.1658829507264761</c:v>
                </c:pt>
                <c:pt idx="86" formatCode="General">
                  <c:v>5.118878365217669</c:v>
                </c:pt>
                <c:pt idx="87" formatCode="General">
                  <c:v>5.0724530342625256</c:v>
                </c:pt>
                <c:pt idx="88" formatCode="General">
                  <c:v>5.0265981147144325</c:v>
                </c:pt>
                <c:pt idx="89" formatCode="General">
                  <c:v>4.9813049254359614</c:v>
                </c:pt>
                <c:pt idx="90" formatCode="General">
                  <c:v>4.9365649436057364</c:v>
                </c:pt>
                <c:pt idx="91" formatCode="General">
                  <c:v>4.8923698011258532</c:v>
                </c:pt>
                <c:pt idx="92" formatCode="General">
                  <c:v>4.8487112811266915</c:v>
                </c:pt>
                <c:pt idx="93" formatCode="General">
                  <c:v>4.8055813145660613</c:v>
                </c:pt>
                <c:pt idx="94" formatCode="General">
                  <c:v>4.7629719769196788</c:v>
                </c:pt>
                <c:pt idx="95" formatCode="General">
                  <c:v>4.7208754849601995</c:v>
                </c:pt>
                <c:pt idx="96" formatCode="General">
                  <c:v>4.6792841936219745</c:v>
                </c:pt>
                <c:pt idx="97" formatCode="General">
                  <c:v>4.6381905929489609</c:v>
                </c:pt>
                <c:pt idx="98" formatCode="General">
                  <c:v>4.5975873051231364</c:v>
                </c:pt>
                <c:pt idx="99" formatCode="General">
                  <c:v>4.5574670815710503</c:v>
                </c:pt>
                <c:pt idx="100" formatCode="General">
                  <c:v>4.5178228001460212</c:v>
                </c:pt>
                <c:pt idx="101" formatCode="General">
                  <c:v>4.4786474623837842</c:v>
                </c:pt>
                <c:pt idx="102" formatCode="General">
                  <c:v>4.439934190829268</c:v>
                </c:pt>
                <c:pt idx="103" formatCode="General">
                  <c:v>4.401676226432456</c:v>
                </c:pt>
                <c:pt idx="104" formatCode="General">
                  <c:v>4.3638669260111591</c:v>
                </c:pt>
                <c:pt idx="105" formatCode="General">
                  <c:v>4.3264997597788026</c:v>
                </c:pt>
                <c:pt idx="106" formatCode="General">
                  <c:v>4.2895683089351886</c:v>
                </c:pt>
                <c:pt idx="107" formatCode="General">
                  <c:v>4.2530662633184813</c:v>
                </c:pt>
                <c:pt idx="108" formatCode="General">
                  <c:v>4.2169874191164949</c:v>
                </c:pt>
                <c:pt idx="109" formatCode="General">
                  <c:v>4.1813256766356428</c:v>
                </c:pt>
                <c:pt idx="110" formatCode="General">
                  <c:v>4.1460750381257911</c:v>
                </c:pt>
                <c:pt idx="111" formatCode="General">
                  <c:v>4.111229605659422</c:v>
                </c:pt>
                <c:pt idx="112" formatCode="General">
                  <c:v>4.0767835790635241</c:v>
                </c:pt>
                <c:pt idx="113" formatCode="General">
                  <c:v>4.0427312539026943</c:v>
                </c:pt>
                <c:pt idx="114" formatCode="General">
                  <c:v>4.009067019511952</c:v>
                </c:pt>
                <c:pt idx="115" formatCode="General">
                  <c:v>3.9757853570778785</c:v>
                </c:pt>
                <c:pt idx="116" formatCode="General">
                  <c:v>3.9428808377666784</c:v>
                </c:pt>
                <c:pt idx="117" formatCode="General">
                  <c:v>3.9103481208978268</c:v>
                </c:pt>
                <c:pt idx="118" formatCode="General">
                  <c:v>3.878181952162032</c:v>
                </c:pt>
                <c:pt idx="119" formatCode="General">
                  <c:v>3.8463771618822489</c:v>
                </c:pt>
                <c:pt idx="120" formatCode="General">
                  <c:v>3.8149286633165396</c:v>
                </c:pt>
                <c:pt idx="121" formatCode="General">
                  <c:v>3.7838314510016069</c:v>
                </c:pt>
                <c:pt idx="122" formatCode="General">
                  <c:v>3.7530805991358775</c:v>
                </c:pt>
                <c:pt idx="123" formatCode="General">
                  <c:v>3.7226712600010288</c:v>
                </c:pt>
                <c:pt idx="124" formatCode="General">
                  <c:v>3.6925986624208953</c:v>
                </c:pt>
                <c:pt idx="125" formatCode="General">
                  <c:v>3.6628581102567388</c:v>
                </c:pt>
                <c:pt idx="126" formatCode="General">
                  <c:v>3.6334449809378744</c:v>
                </c:pt>
                <c:pt idx="127" formatCode="General">
                  <c:v>3.6043547240266838</c:v>
                </c:pt>
                <c:pt idx="128" formatCode="General">
                  <c:v>3.5755828598170902</c:v>
                </c:pt>
                <c:pt idx="129" formatCode="General">
                  <c:v>3.5471249779655931</c:v>
                </c:pt>
                <c:pt idx="130" formatCode="General">
                  <c:v>3.5189767361539572</c:v>
                </c:pt>
                <c:pt idx="131" formatCode="General">
                  <c:v>3.491133858782737</c:v>
                </c:pt>
                <c:pt idx="132" formatCode="General">
                  <c:v>3.4635921356947899</c:v>
                </c:pt>
                <c:pt idx="133" formatCode="General">
                  <c:v>3.4363474209279876</c:v>
                </c:pt>
                <c:pt idx="134" formatCode="General">
                  <c:v>3.4093956314963418</c:v>
                </c:pt>
                <c:pt idx="135" formatCode="General">
                  <c:v>3.3827327461987999</c:v>
                </c:pt>
                <c:pt idx="136" formatCode="General">
                  <c:v>3.3563548044549756</c:v>
                </c:pt>
                <c:pt idx="137" formatCode="General">
                  <c:v>3.3302579051671115</c:v>
                </c:pt>
                <c:pt idx="138" formatCode="General">
                  <c:v>3.3044382056075721</c:v>
                </c:pt>
                <c:pt idx="139" formatCode="General">
                  <c:v>3.2788919203312274</c:v>
                </c:pt>
                <c:pt idx="140" formatCode="General">
                  <c:v>3.2536153201120559</c:v>
                </c:pt>
                <c:pt idx="141" formatCode="General">
                  <c:v>3.2286047309033505</c:v>
                </c:pt>
                <c:pt idx="142" formatCode="General">
                  <c:v>3.2038565328209172</c:v>
                </c:pt>
                <c:pt idx="143" formatCode="General">
                  <c:v>3.1793671591486765</c:v>
                </c:pt>
                <c:pt idx="144" formatCode="General">
                  <c:v>3.1551330953660934</c:v>
                </c:pt>
                <c:pt idx="145" formatCode="General">
                  <c:v>3.1311508781968733</c:v>
                </c:pt>
                <c:pt idx="146" formatCode="General">
                  <c:v>3.1074170946783952</c:v>
                </c:pt>
                <c:pt idx="147" formatCode="General">
                  <c:v>3.0839283812513463</c:v>
                </c:pt>
                <c:pt idx="148" formatCode="General">
                  <c:v>3.0606814228690502</c:v>
                </c:pt>
                <c:pt idx="149" formatCode="General">
                  <c:v>3.037672952125996</c:v>
                </c:pt>
                <c:pt idx="150" formatCode="General">
                  <c:v>3.0148997484050919</c:v>
                </c:pt>
                <c:pt idx="151" formatCode="General">
                  <c:v>2.9923586370431554</c:v>
                </c:pt>
                <c:pt idx="152" formatCode="General">
                  <c:v>2.9700464885142224</c:v>
                </c:pt>
                <c:pt idx="153" formatCode="General">
                  <c:v>2.9479602176301847</c:v>
                </c:pt>
                <c:pt idx="154" formatCode="General">
                  <c:v>2.9260967827583837</c:v>
                </c:pt>
                <c:pt idx="155" formatCode="General">
                  <c:v>2.9044531850556914</c:v>
                </c:pt>
                <c:pt idx="156" formatCode="General">
                  <c:v>2.8830264677187101</c:v>
                </c:pt>
                <c:pt idx="157" formatCode="General">
                  <c:v>2.8618137152496765</c:v>
                </c:pt>
                <c:pt idx="158" formatCode="General">
                  <c:v>2.8408120527377001</c:v>
                </c:pt>
                <c:pt idx="159" formatCode="General">
                  <c:v>2.8200186451549514</c:v>
                </c:pt>
                <c:pt idx="160" formatCode="General">
                  <c:v>2.7994306966674576</c:v>
                </c:pt>
                <c:pt idx="161" formatCode="General">
                  <c:v>2.7790454499601212</c:v>
                </c:pt>
                <c:pt idx="162" formatCode="General">
                  <c:v>2.7588601855756623</c:v>
                </c:pt>
                <c:pt idx="163" formatCode="General">
                  <c:v>2.7388722212671093</c:v>
                </c:pt>
                <c:pt idx="164" formatCode="General">
                  <c:v>2.7190789113635483</c:v>
                </c:pt>
                <c:pt idx="165" formatCode="General">
                  <c:v>2.699477646148789</c:v>
                </c:pt>
                <c:pt idx="166" formatCode="General">
                  <c:v>2.6800658512526669</c:v>
                </c:pt>
                <c:pt idx="167" formatCode="General">
                  <c:v>2.6608409870546552</c:v>
                </c:pt>
                <c:pt idx="168" formatCode="General">
                  <c:v>2.6418005480995261</c:v>
                </c:pt>
                <c:pt idx="169" formatCode="General">
                  <c:v>2.6229420625247495</c:v>
                </c:pt>
                <c:pt idx="170" formatCode="General">
                  <c:v>2.6042630914993827</c:v>
                </c:pt>
                <c:pt idx="171" formatCode="General">
                  <c:v>2.5857612286741607</c:v>
                </c:pt>
                <c:pt idx="172" formatCode="General">
                  <c:v>2.5674340996425369</c:v>
                </c:pt>
                <c:pt idx="173" formatCode="General">
                  <c:v>2.5492793614124216</c:v>
                </c:pt>
                <c:pt idx="174" formatCode="General">
                  <c:v>2.5312947018883731</c:v>
                </c:pt>
                <c:pt idx="175" formatCode="General">
                  <c:v>2.5134778393639858</c:v>
                </c:pt>
                <c:pt idx="176" formatCode="General">
                  <c:v>2.4958265220242692</c:v>
                </c:pt>
                <c:pt idx="177" formatCode="General">
                  <c:v>2.4783385274577583</c:v>
                </c:pt>
                <c:pt idx="178" formatCode="General">
                  <c:v>2.4610116621781533</c:v>
                </c:pt>
                <c:pt idx="179" formatCode="General">
                  <c:v>2.4438437611552821</c:v>
                </c:pt>
                <c:pt idx="180" formatCode="General">
                  <c:v>2.4268326873551316</c:v>
                </c:pt>
                <c:pt idx="181" formatCode="General">
                  <c:v>2.4099763312888034</c:v>
                </c:pt>
                <c:pt idx="182" formatCode="General">
                  <c:v>2.3932726105701345</c:v>
                </c:pt>
                <c:pt idx="183" formatCode="General">
                  <c:v>2.3767194694818365</c:v>
                </c:pt>
                <c:pt idx="184" formatCode="General">
                  <c:v>2.3603148785499313</c:v>
                </c:pt>
                <c:pt idx="185" formatCode="General">
                  <c:v>2.3440568341263144</c:v>
                </c:pt>
                <c:pt idx="186" formatCode="General">
                  <c:v>2.3279433579792572</c:v>
                </c:pt>
                <c:pt idx="187" formatCode="General">
                  <c:v>2.3119724968916842</c:v>
                </c:pt>
                <c:pt idx="188" formatCode="General">
                  <c:v>2.2961423222670319</c:v>
                </c:pt>
                <c:pt idx="189" formatCode="General">
                  <c:v>2.2804509297425528</c:v>
                </c:pt>
                <c:pt idx="190" formatCode="General">
                  <c:v>2.2648964388098713</c:v>
                </c:pt>
                <c:pt idx="191" formatCode="General">
                  <c:v>2.2494769924426552</c:v>
                </c:pt>
                <c:pt idx="192" formatCode="General">
                  <c:v>2.2341907567312358</c:v>
                </c:pt>
                <c:pt idx="193" formatCode="General">
                  <c:v>2.2190359205240293</c:v>
                </c:pt>
                <c:pt idx="194" formatCode="General">
                  <c:v>2.2040106950756106</c:v>
                </c:pt>
                <c:pt idx="195" formatCode="General">
                  <c:v>2.1891133137013048</c:v>
                </c:pt>
                <c:pt idx="196" formatCode="General">
                  <c:v>2.1743420314381372</c:v>
                </c:pt>
                <c:pt idx="197" formatCode="General">
                  <c:v>2.1596951247120297</c:v>
                </c:pt>
                <c:pt idx="198" formatCode="General">
                  <c:v>2.1451708910110847</c:v>
                </c:pt>
                <c:pt idx="199" formatCode="General">
                  <c:v>2.1307676485648495</c:v>
                </c:pt>
                <c:pt idx="200" formatCode="General">
                  <c:v>2.1164837360294189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A2-44CC-BD4D-ACE7E114C5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353984"/>
        <c:axId val="149355904"/>
      </c:scatterChart>
      <c:valAx>
        <c:axId val="149353984"/>
        <c:scaling>
          <c:orientation val="minMax"/>
          <c:max val="2"/>
        </c:scaling>
        <c:delete val="0"/>
        <c:axPos val="b"/>
        <c:title>
          <c:tx>
            <c:rich>
              <a:bodyPr/>
              <a:lstStyle/>
              <a:p>
                <a:pPr>
                  <a:defRPr sz="1200" b="0"/>
                </a:pPr>
                <a:r>
                  <a:rPr lang="en-US" sz="1200" b="0"/>
                  <a:t>Exploitation rate</a:t>
                </a:r>
              </a:p>
            </c:rich>
          </c:tx>
          <c:layout/>
          <c:overlay val="0"/>
        </c:title>
        <c:numFmt formatCode="0.0" sourceLinked="0"/>
        <c:majorTickMark val="out"/>
        <c:minorTickMark val="none"/>
        <c:tickLblPos val="nextTo"/>
        <c:crossAx val="149355904"/>
        <c:crosses val="autoZero"/>
        <c:crossBetween val="midCat"/>
      </c:valAx>
      <c:valAx>
        <c:axId val="14935590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 b="0"/>
                </a:pPr>
                <a:r>
                  <a:rPr lang="en-US" sz="1200" b="0"/>
                  <a:t>SB per recruit</a:t>
                </a:r>
              </a:p>
            </c:rich>
          </c:tx>
          <c:layout/>
          <c:overlay val="0"/>
        </c:title>
        <c:numFmt formatCode="0.00" sourceLinked="0"/>
        <c:majorTickMark val="out"/>
        <c:minorTickMark val="none"/>
        <c:tickLblPos val="nextTo"/>
        <c:crossAx val="149353984"/>
        <c:crosses val="autoZero"/>
        <c:crossBetween val="midCat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marker>
            <c:symbol val="none"/>
          </c:marker>
          <c:xVal>
            <c:numRef>
              <c:f>'YPR and SBPR neu-des'!$K$12:$K$212</c:f>
              <c:numCache>
                <c:formatCode>General</c:formatCode>
                <c:ptCount val="201"/>
                <c:pt idx="0">
                  <c:v>0</c:v>
                </c:pt>
                <c:pt idx="1">
                  <c:v>1.0050335853501451E-2</c:v>
                </c:pt>
                <c:pt idx="2">
                  <c:v>2.0202707317519466E-2</c:v>
                </c:pt>
                <c:pt idx="3">
                  <c:v>3.0459207484708574E-2</c:v>
                </c:pt>
                <c:pt idx="4">
                  <c:v>4.0821994520255166E-2</c:v>
                </c:pt>
                <c:pt idx="5">
                  <c:v>5.1293294387550578E-2</c:v>
                </c:pt>
                <c:pt idx="6">
                  <c:v>6.1875403718087529E-2</c:v>
                </c:pt>
                <c:pt idx="7">
                  <c:v>7.2570692834835498E-2</c:v>
                </c:pt>
                <c:pt idx="8">
                  <c:v>8.3381608939051013E-2</c:v>
                </c:pt>
                <c:pt idx="9">
                  <c:v>9.431067947124129E-2</c:v>
                </c:pt>
                <c:pt idx="10">
                  <c:v>0.10536051565782628</c:v>
                </c:pt>
                <c:pt idx="11">
                  <c:v>0.11653381625595151</c:v>
                </c:pt>
                <c:pt idx="12">
                  <c:v>0.12783337150988489</c:v>
                </c:pt>
                <c:pt idx="13">
                  <c:v>0.13926206733350766</c:v>
                </c:pt>
                <c:pt idx="14">
                  <c:v>0.15082288973458366</c:v>
                </c:pt>
                <c:pt idx="15">
                  <c:v>0.16251892949777494</c:v>
                </c:pt>
                <c:pt idx="16">
                  <c:v>0.1743533871447778</c:v>
                </c:pt>
                <c:pt idx="17">
                  <c:v>0.18632957819149348</c:v>
                </c:pt>
                <c:pt idx="18">
                  <c:v>0.19845093872383832</c:v>
                </c:pt>
                <c:pt idx="19">
                  <c:v>0.21072103131565267</c:v>
                </c:pt>
                <c:pt idx="20">
                  <c:v>0.22314355131420985</c:v>
                </c:pt>
                <c:pt idx="21">
                  <c:v>0.23572233352106997</c:v>
                </c:pt>
                <c:pt idx="22">
                  <c:v>0.24846135929849975</c:v>
                </c:pt>
                <c:pt idx="23">
                  <c:v>0.26136476413440762</c:v>
                </c:pt>
                <c:pt idx="24">
                  <c:v>0.27443684570176041</c:v>
                </c:pt>
                <c:pt idx="25">
                  <c:v>0.2876820724517809</c:v>
                </c:pt>
                <c:pt idx="26">
                  <c:v>0.30110509278392161</c:v>
                </c:pt>
                <c:pt idx="27">
                  <c:v>0.31471074483970024</c:v>
                </c:pt>
                <c:pt idx="28">
                  <c:v>0.3285040669720361</c:v>
                </c:pt>
                <c:pt idx="29">
                  <c:v>0.34249030894677601</c:v>
                </c:pt>
                <c:pt idx="30">
                  <c:v>0.35667494393873245</c:v>
                </c:pt>
                <c:pt idx="31">
                  <c:v>0.37106368139083207</c:v>
                </c:pt>
                <c:pt idx="32">
                  <c:v>0.38566248081198479</c:v>
                </c:pt>
                <c:pt idx="33">
                  <c:v>0.40047756659712541</c:v>
                </c:pt>
                <c:pt idx="34">
                  <c:v>0.41551544396166595</c:v>
                </c:pt>
                <c:pt idx="35">
                  <c:v>0.43078291609245439</c:v>
                </c:pt>
                <c:pt idx="36">
                  <c:v>0.44628710262841964</c:v>
                </c:pt>
                <c:pt idx="37">
                  <c:v>0.46203545959655884</c:v>
                </c:pt>
                <c:pt idx="38">
                  <c:v>0.47803580094300002</c:v>
                </c:pt>
                <c:pt idx="39">
                  <c:v>0.49429632181478034</c:v>
                </c:pt>
                <c:pt idx="40">
                  <c:v>0.51082562376599094</c:v>
                </c:pt>
                <c:pt idx="41">
                  <c:v>0.52763274208237221</c:v>
                </c:pt>
                <c:pt idx="42">
                  <c:v>0.54472717544167226</c:v>
                </c:pt>
                <c:pt idx="43">
                  <c:v>0.56211891815354154</c:v>
                </c:pt>
                <c:pt idx="44">
                  <c:v>0.57981849525294249</c:v>
                </c:pt>
                <c:pt idx="45">
                  <c:v>0.59783700075562074</c:v>
                </c:pt>
                <c:pt idx="46">
                  <c:v>0.61618613942381728</c:v>
                </c:pt>
                <c:pt idx="47">
                  <c:v>0.63487827243596995</c:v>
                </c:pt>
                <c:pt idx="48">
                  <c:v>0.65392646740666438</c:v>
                </c:pt>
                <c:pt idx="49">
                  <c:v>0.67334455326376597</c:v>
                </c:pt>
                <c:pt idx="50">
                  <c:v>0.69314718055994573</c:v>
                </c:pt>
                <c:pt idx="51">
                  <c:v>0.71334988787746523</c:v>
                </c:pt>
                <c:pt idx="52">
                  <c:v>0.73396917508020099</c:v>
                </c:pt>
                <c:pt idx="53">
                  <c:v>0.75502258427803326</c:v>
                </c:pt>
                <c:pt idx="54">
                  <c:v>0.77652878949899695</c:v>
                </c:pt>
                <c:pt idx="55">
                  <c:v>0.79850769621777218</c:v>
                </c:pt>
                <c:pt idx="56">
                  <c:v>0.82098055206983078</c:v>
                </c:pt>
                <c:pt idx="57">
                  <c:v>0.84397007029452964</c:v>
                </c:pt>
                <c:pt idx="58">
                  <c:v>0.86750056770472372</c:v>
                </c:pt>
                <c:pt idx="59">
                  <c:v>0.8915981192837843</c:v>
                </c:pt>
                <c:pt idx="60">
                  <c:v>0.91629073187415588</c:v>
                </c:pt>
                <c:pt idx="61">
                  <c:v>0.94160853985844573</c:v>
                </c:pt>
                <c:pt idx="62">
                  <c:v>0.96758402626170648</c:v>
                </c:pt>
                <c:pt idx="63">
                  <c:v>0.99425227334386779</c:v>
                </c:pt>
                <c:pt idx="64">
                  <c:v>1.0216512475319823</c:v>
                </c:pt>
                <c:pt idx="65">
                  <c:v>1.0498221244986787</c:v>
                </c:pt>
                <c:pt idx="66">
                  <c:v>1.0788096613719311</c:v>
                </c:pt>
                <c:pt idx="67">
                  <c:v>1.1086626245216122</c:v>
                </c:pt>
                <c:pt idx="68">
                  <c:v>1.1394342831883659</c:v>
                </c:pt>
                <c:pt idx="69">
                  <c:v>1.1711829815029464</c:v>
                </c:pt>
                <c:pt idx="70">
                  <c:v>1.2039728043259372</c:v>
                </c:pt>
                <c:pt idx="71">
                  <c:v>1.2378743560016188</c:v>
                </c:pt>
                <c:pt idx="72">
                  <c:v>1.2729656758128889</c:v>
                </c:pt>
                <c:pt idx="73">
                  <c:v>1.3093333199837638</c:v>
                </c:pt>
                <c:pt idx="74">
                  <c:v>1.347073647966611</c:v>
                </c:pt>
                <c:pt idx="75">
                  <c:v>1.3862943611198923</c:v>
                </c:pt>
                <c:pt idx="76">
                  <c:v>1.4271163556401476</c:v>
                </c:pt>
                <c:pt idx="77">
                  <c:v>1.4696759700589437</c:v>
                </c:pt>
                <c:pt idx="78">
                  <c:v>1.5141277326297777</c:v>
                </c:pt>
                <c:pt idx="79">
                  <c:v>1.5606477482646706</c:v>
                </c:pt>
                <c:pt idx="80">
                  <c:v>1.6094379124341027</c:v>
                </c:pt>
                <c:pt idx="81">
                  <c:v>1.6607312068216535</c:v>
                </c:pt>
                <c:pt idx="82">
                  <c:v>1.7147984280919295</c:v>
                </c:pt>
                <c:pt idx="83">
                  <c:v>1.7719568419318783</c:v>
                </c:pt>
                <c:pt idx="84">
                  <c:v>1.8325814637483133</c:v>
                </c:pt>
                <c:pt idx="85">
                  <c:v>1.8971199848858848</c:v>
                </c:pt>
                <c:pt idx="86">
                  <c:v>1.9661128563728367</c:v>
                </c:pt>
                <c:pt idx="87">
                  <c:v>2.0402208285265591</c:v>
                </c:pt>
                <c:pt idx="88">
                  <c:v>2.1202635362000959</c:v>
                </c:pt>
                <c:pt idx="89">
                  <c:v>2.207274913189726</c:v>
                </c:pt>
                <c:pt idx="90">
                  <c:v>2.3025850929940517</c:v>
                </c:pt>
                <c:pt idx="91">
                  <c:v>2.4079456086518785</c:v>
                </c:pt>
                <c:pt idx="92">
                  <c:v>2.5257286443082627</c:v>
                </c:pt>
                <c:pt idx="93">
                  <c:v>2.6592600369327868</c:v>
                </c:pt>
                <c:pt idx="94">
                  <c:v>2.8134107167600466</c:v>
                </c:pt>
                <c:pt idx="95">
                  <c:v>2.9957322735540033</c:v>
                </c:pt>
                <c:pt idx="96">
                  <c:v>3.2188758248682166</c:v>
                </c:pt>
                <c:pt idx="97">
                  <c:v>3.5065578973200031</c:v>
                </c:pt>
                <c:pt idx="98">
                  <c:v>3.9120230054281784</c:v>
                </c:pt>
                <c:pt idx="99">
                  <c:v>4.6051701859881575</c:v>
                </c:pt>
              </c:numCache>
            </c:numRef>
          </c:xVal>
          <c:yVal>
            <c:numRef>
              <c:f>'YPR and SBPR neu-des'!$M$12:$M$212</c:f>
              <c:numCache>
                <c:formatCode>0.000</c:formatCode>
                <c:ptCount val="201"/>
                <c:pt idx="0">
                  <c:v>0</c:v>
                </c:pt>
                <c:pt idx="1">
                  <c:v>8.4261724045519265E-2</c:v>
                </c:pt>
                <c:pt idx="2">
                  <c:v>0.16645961936395098</c:v>
                </c:pt>
                <c:pt idx="3">
                  <c:v>0.24664633215698734</c:v>
                </c:pt>
                <c:pt idx="4">
                  <c:v>0.32487290221177939</c:v>
                </c:pt>
                <c:pt idx="5">
                  <c:v>0.40118882268666162</c:v>
                </c:pt>
                <c:pt idx="6">
                  <c:v>0.47564209724656092</c:v>
                </c:pt>
                <c:pt idx="7">
                  <c:v>0.54827929468415293</c:v>
                </c:pt>
                <c:pt idx="8">
                  <c:v>0.61914560115490846</c:v>
                </c:pt>
                <c:pt idx="9">
                  <c:v>0.68828487014675832</c:v>
                </c:pt>
                <c:pt idx="10">
                  <c:v>0.75573967029817701</c:v>
                </c:pt>
                <c:pt idx="11">
                  <c:v>0.82155133117199741</c:v>
                </c:pt>
                <c:pt idx="12">
                  <c:v>0.88575998708619497</c:v>
                </c:pt>
                <c:pt idx="13">
                  <c:v>0.94840461909719154</c:v>
                </c:pt>
                <c:pt idx="14">
                  <c:v>1.0095230952258949</c:v>
                </c:pt>
                <c:pt idx="15">
                  <c:v>1.0691522090116905</c:v>
                </c:pt>
                <c:pt idx="16">
                  <c:v>1.1273277164749134</c:v>
                </c:pt>
                <c:pt idx="17">
                  <c:v>1.1840843715639224</c:v>
                </c:pt>
                <c:pt idx="18" formatCode="0.0000">
                  <c:v>1.2394559601587682</c:v>
                </c:pt>
                <c:pt idx="19" formatCode="0.0000">
                  <c:v>1.2934753326995698</c:v>
                </c:pt>
                <c:pt idx="20" formatCode="0.0000">
                  <c:v>1.3461744355040512</c:v>
                </c:pt>
                <c:pt idx="21" formatCode="0.0000">
                  <c:v>1.3975843408352775</c:v>
                </c:pt>
                <c:pt idx="22" formatCode="General">
                  <c:v>1.4477352757773867</c:v>
                </c:pt>
                <c:pt idx="23" formatCode="General">
                  <c:v>1.496656649974099</c:v>
                </c:pt>
                <c:pt idx="24" formatCode="General">
                  <c:v>1.5443770822818987</c:v>
                </c:pt>
                <c:pt idx="25" formatCode="General">
                  <c:v>1.5909244263871298</c:v>
                </c:pt>
                <c:pt idx="26" formatCode="General">
                  <c:v>1.6363257954336727</c:v>
                </c:pt>
                <c:pt idx="27" formatCode="General">
                  <c:v>1.680607585705516</c:v>
                </c:pt>
                <c:pt idx="28" formatCode="General">
                  <c:v>1.7237954994062599</c:v>
                </c:pt>
                <c:pt idx="29" formatCode="General">
                  <c:v>1.7659145665754699</c:v>
                </c:pt>
                <c:pt idx="30" formatCode="General">
                  <c:v>1.8069891661798119</c:v>
                </c:pt>
                <c:pt idx="31" formatCode="General">
                  <c:v>1.8470430464149796</c:v>
                </c:pt>
                <c:pt idx="32" formatCode="General">
                  <c:v>1.8860993442526564</c:v>
                </c:pt>
                <c:pt idx="33" formatCode="General">
                  <c:v>1.9241806042650738</c:v>
                </c:pt>
                <c:pt idx="34" formatCode="General">
                  <c:v>1.9613087967581102</c:v>
                </c:pt>
                <c:pt idx="35" formatCode="General">
                  <c:v>1.9975053352423888</c:v>
                </c:pt>
                <c:pt idx="36" formatCode="General">
                  <c:v>2.0327910932703994</c:v>
                </c:pt>
                <c:pt idx="37" formatCode="General">
                  <c:v>2.0671864206663235</c:v>
                </c:pt>
                <c:pt idx="38" formatCode="General">
                  <c:v>2.100711159173958</c:v>
                </c:pt>
                <c:pt idx="39" formatCode="General">
                  <c:v>2.1333846575469471</c:v>
                </c:pt>
                <c:pt idx="40" formatCode="General">
                  <c:v>2.1652257861043576</c:v>
                </c:pt>
                <c:pt idx="41" formatCode="General">
                  <c:v>2.1962529507735824</c:v>
                </c:pt>
                <c:pt idx="42" formatCode="General">
                  <c:v>2.2264841066415109</c:v>
                </c:pt>
                <c:pt idx="43" formatCode="General">
                  <c:v>2.2559367710339302</c:v>
                </c:pt>
                <c:pt idx="44" formatCode="General">
                  <c:v>2.2846280361422275</c:v>
                </c:pt>
                <c:pt idx="45" formatCode="General">
                  <c:v>2.3125745812155492</c:v>
                </c:pt>
                <c:pt idx="46" formatCode="General">
                  <c:v>2.339792684335769</c:v>
                </c:pt>
                <c:pt idx="47" formatCode="General">
                  <c:v>2.3662982337918392</c:v>
                </c:pt>
                <c:pt idx="48" formatCode="General">
                  <c:v>2.3921067390693165</c:v>
                </c:pt>
                <c:pt idx="49" formatCode="General">
                  <c:v>2.4172333414701845</c:v>
                </c:pt>
                <c:pt idx="50" formatCode="General">
                  <c:v>2.4416928243773843</c:v>
                </c:pt>
                <c:pt idx="51" formatCode="General">
                  <c:v>2.4654996231778696</c:v>
                </c:pt>
                <c:pt idx="52" formatCode="General">
                  <c:v>2.4886678348573308</c:v>
                </c:pt>
                <c:pt idx="53" formatCode="General">
                  <c:v>2.511211227279234</c:v>
                </c:pt>
                <c:pt idx="54" formatCode="General">
                  <c:v>2.5331432481601905</c:v>
                </c:pt>
                <c:pt idx="55" formatCode="General">
                  <c:v>2.5544770337532117</c:v>
                </c:pt>
                <c:pt idx="56" formatCode="General">
                  <c:v>2.5752254172498672</c:v>
                </c:pt>
                <c:pt idx="57" formatCode="General">
                  <c:v>2.5954009369119198</c:v>
                </c:pt>
                <c:pt idx="58" formatCode="General">
                  <c:v>2.6150158439425253</c:v>
                </c:pt>
                <c:pt idx="59" formatCode="General">
                  <c:v>2.6340821101066991</c:v>
                </c:pt>
                <c:pt idx="60" formatCode="General">
                  <c:v>2.652611435110301</c:v>
                </c:pt>
                <c:pt idx="61" formatCode="General">
                  <c:v>2.6706152537464218</c:v>
                </c:pt>
                <c:pt idx="62" formatCode="General">
                  <c:v>2.688104742817695</c:v>
                </c:pt>
                <c:pt idx="63" formatCode="General">
                  <c:v>2.7050908278426689</c:v>
                </c:pt>
                <c:pt idx="64" formatCode="General">
                  <c:v>2.7215841895540631</c:v>
                </c:pt>
                <c:pt idx="65" formatCode="General">
                  <c:v>2.737595270196417</c:v>
                </c:pt>
                <c:pt idx="66" formatCode="General">
                  <c:v>2.7531342796303035</c:v>
                </c:pt>
                <c:pt idx="67" formatCode="General">
                  <c:v>2.7682112012500073</c:v>
                </c:pt>
                <c:pt idx="68" formatCode="General">
                  <c:v>2.7828357977212934</c:v>
                </c:pt>
                <c:pt idx="69" formatCode="General">
                  <c:v>2.7970176165456064</c:v>
                </c:pt>
                <c:pt idx="70" formatCode="General">
                  <c:v>2.8107659954567943</c:v>
                </c:pt>
                <c:pt idx="71" formatCode="General">
                  <c:v>2.824090067656214</c:v>
                </c:pt>
                <c:pt idx="72" formatCode="General">
                  <c:v>2.8369987668918362</c:v>
                </c:pt>
                <c:pt idx="73" formatCode="General">
                  <c:v>2.849500832386747</c:v>
                </c:pt>
                <c:pt idx="74" formatCode="General">
                  <c:v>2.861604813622217</c:v>
                </c:pt>
                <c:pt idx="75" formatCode="General">
                  <c:v>2.8733190749803463</c:v>
                </c:pt>
                <c:pt idx="76" formatCode="General">
                  <c:v>2.8846518002510519</c:v>
                </c:pt>
                <c:pt idx="77" formatCode="General">
                  <c:v>2.8956109970079971</c:v>
                </c:pt>
                <c:pt idx="78" formatCode="General">
                  <c:v>2.9062045008579087</c:v>
                </c:pt>
                <c:pt idx="79" formatCode="General">
                  <c:v>2.9164399795675071</c:v>
                </c:pt>
                <c:pt idx="80" formatCode="General">
                  <c:v>2.926324937072176</c:v>
                </c:pt>
                <c:pt idx="81" formatCode="General">
                  <c:v>2.9358667173702666</c:v>
                </c:pt>
                <c:pt idx="82" formatCode="General">
                  <c:v>2.9450725083068585</c:v>
                </c:pt>
                <c:pt idx="83" formatCode="General">
                  <c:v>2.9539493452506109</c:v>
                </c:pt>
                <c:pt idx="84" formatCode="General">
                  <c:v>2.9625041146671953</c:v>
                </c:pt>
                <c:pt idx="85" formatCode="General">
                  <c:v>2.9707435575927188</c:v>
                </c:pt>
                <c:pt idx="86" formatCode="General">
                  <c:v>2.9786742730103546</c:v>
                </c:pt>
                <c:pt idx="87" formatCode="General">
                  <c:v>2.9863027211333422</c:v>
                </c:pt>
                <c:pt idx="88" formatCode="General">
                  <c:v>2.9936352265973438</c:v>
                </c:pt>
                <c:pt idx="89" formatCode="General">
                  <c:v>3.0006779815650968</c:v>
                </c:pt>
                <c:pt idx="90" formatCode="General">
                  <c:v>3.0074370487461195</c:v>
                </c:pt>
                <c:pt idx="91" formatCode="General">
                  <c:v>3.0139183643342098</c:v>
                </c:pt>
                <c:pt idx="92" formatCode="General">
                  <c:v>3.0201277408653118</c:v>
                </c:pt>
                <c:pt idx="93" formatCode="General">
                  <c:v>3.0260708699982581</c:v>
                </c:pt>
                <c:pt idx="94" formatCode="General">
                  <c:v>3.031753325220818</c:v>
                </c:pt>
                <c:pt idx="95" formatCode="General">
                  <c:v>3.0371805644833723</c:v>
                </c:pt>
                <c:pt idx="96" formatCode="General">
                  <c:v>3.0423579327624632</c:v>
                </c:pt>
                <c:pt idx="97" formatCode="General">
                  <c:v>3.0472906645563911</c:v>
                </c:pt>
                <c:pt idx="98" formatCode="General">
                  <c:v>3.0519838863149538</c:v>
                </c:pt>
                <c:pt idx="99" formatCode="General">
                  <c:v>3.0564426188053289</c:v>
                </c:pt>
                <c:pt idx="100" formatCode="General">
                  <c:v>3.0606717794160829</c:v>
                </c:pt>
                <c:pt idx="101" formatCode="General">
                  <c:v>3.0646761844011459</c:v>
                </c:pt>
                <c:pt idx="102" formatCode="General">
                  <c:v>3.0684605510656051</c:v>
                </c:pt>
                <c:pt idx="103" formatCode="General">
                  <c:v>3.0720294998950393</c:v>
                </c:pt>
                <c:pt idx="104" formatCode="General">
                  <c:v>3.0753875566301168</c:v>
                </c:pt>
                <c:pt idx="105" formatCode="General">
                  <c:v>3.0785391542880642</c:v>
                </c:pt>
                <c:pt idx="106" formatCode="General">
                  <c:v>3.0814886351326125</c:v>
                </c:pt>
                <c:pt idx="107" formatCode="General">
                  <c:v>3.0842402525939185</c:v>
                </c:pt>
                <c:pt idx="108" formatCode="General">
                  <c:v>3.0867981731399672</c:v>
                </c:pt>
                <c:pt idx="109" formatCode="General">
                  <c:v>3.0891664781008545</c:v>
                </c:pt>
                <c:pt idx="110" formatCode="General">
                  <c:v>3.0913491654473395</c:v>
                </c:pt>
                <c:pt idx="111" formatCode="General">
                  <c:v>3.093350151525005</c:v>
                </c:pt>
                <c:pt idx="112" formatCode="General">
                  <c:v>3.0951732727452943</c:v>
                </c:pt>
                <c:pt idx="113" formatCode="General">
                  <c:v>3.0968222872346942</c:v>
                </c:pt>
                <c:pt idx="114" formatCode="General">
                  <c:v>3.0983008764432425</c:v>
                </c:pt>
                <c:pt idx="115" formatCode="General">
                  <c:v>3.0996126467135534</c:v>
                </c:pt>
                <c:pt idx="116" formatCode="General">
                  <c:v>3.1007611308114535</c:v>
                </c:pt>
                <c:pt idx="117" formatCode="General">
                  <c:v>3.1017497894193586</c:v>
                </c:pt>
                <c:pt idx="118" formatCode="General">
                  <c:v>3.1025820125934058</c:v>
                </c:pt>
                <c:pt idx="119" formatCode="General">
                  <c:v>3.1032611211854029</c:v>
                </c:pt>
                <c:pt idx="120" formatCode="General">
                  <c:v>3.103790368230535</c:v>
                </c:pt>
                <c:pt idx="121" formatCode="General">
                  <c:v>3.1041729403018374</c:v>
                </c:pt>
                <c:pt idx="122" formatCode="General">
                  <c:v>3.1044119588323213</c:v>
                </c:pt>
                <c:pt idx="123" formatCode="General">
                  <c:v>3.1045104814056708</c:v>
                </c:pt>
                <c:pt idx="124" formatCode="General">
                  <c:v>3.1044715030163639</c:v>
                </c:pt>
                <c:pt idx="125" formatCode="General">
                  <c:v>3.1042979573000791</c:v>
                </c:pt>
                <c:pt idx="126" formatCode="General">
                  <c:v>3.1039927177351774</c:v>
                </c:pt>
                <c:pt idx="127" formatCode="General">
                  <c:v>3.1035585988160781</c:v>
                </c:pt>
                <c:pt idx="128" formatCode="General">
                  <c:v>3.1029983571992621</c:v>
                </c:pt>
                <c:pt idx="129" formatCode="General">
                  <c:v>3.102314692822671</c:v>
                </c:pt>
                <c:pt idx="130" formatCode="General">
                  <c:v>3.1015102499992051</c:v>
                </c:pt>
                <c:pt idx="131" formatCode="General">
                  <c:v>3.100587618485017</c:v>
                </c:pt>
                <c:pt idx="132" formatCode="General">
                  <c:v>3.0995493345232892</c:v>
                </c:pt>
                <c:pt idx="133" formatCode="General">
                  <c:v>3.0983978818641278</c:v>
                </c:pt>
                <c:pt idx="134" formatCode="General">
                  <c:v>3.0971356927612281</c:v>
                </c:pt>
                <c:pt idx="135" formatCode="General">
                  <c:v>3.0957651489459153</c:v>
                </c:pt>
                <c:pt idx="136" formatCode="General">
                  <c:v>3.0942885825791615</c:v>
                </c:pt>
                <c:pt idx="137" formatCode="General">
                  <c:v>3.0927082771821559</c:v>
                </c:pt>
                <c:pt idx="138" formatCode="General">
                  <c:v>3.0910264685459872</c:v>
                </c:pt>
                <c:pt idx="139" formatCode="General">
                  <c:v>3.0892453456209958</c:v>
                </c:pt>
                <c:pt idx="140" formatCode="General">
                  <c:v>3.0873670513863032</c:v>
                </c:pt>
                <c:pt idx="141" formatCode="General">
                  <c:v>3.0853936837000546</c:v>
                </c:pt>
                <c:pt idx="142" formatCode="General">
                  <c:v>3.083327296130848</c:v>
                </c:pt>
                <c:pt idx="143" formatCode="General">
                  <c:v>3.0811698987708604</c:v>
                </c:pt>
                <c:pt idx="144" formatCode="General">
                  <c:v>3.0789234590311172</c:v>
                </c:pt>
                <c:pt idx="145" formatCode="General">
                  <c:v>3.0765899024193661</c:v>
                </c:pt>
                <c:pt idx="146" formatCode="General">
                  <c:v>3.0741711133010154</c:v>
                </c:pt>
                <c:pt idx="147" formatCode="General">
                  <c:v>3.0716689356435309</c:v>
                </c:pt>
                <c:pt idx="148" formatCode="General">
                  <c:v>3.0690851737447442</c:v>
                </c:pt>
                <c:pt idx="149" formatCode="General">
                  <c:v>3.0664215929454599</c:v>
                </c:pt>
                <c:pt idx="150" formatCode="General">
                  <c:v>3.063679920326746</c:v>
                </c:pt>
                <c:pt idx="151" formatCode="General">
                  <c:v>3.0608618453923149</c:v>
                </c:pt>
                <c:pt idx="152" formatCode="General">
                  <c:v>3.0579690207363406</c:v>
                </c:pt>
                <c:pt idx="153" formatCode="General">
                  <c:v>3.0550030626970934</c:v>
                </c:pt>
                <c:pt idx="154" formatCode="General">
                  <c:v>3.0519655519967319</c:v>
                </c:pt>
                <c:pt idx="155" formatCode="General">
                  <c:v>3.0488580343675862</c:v>
                </c:pt>
                <c:pt idx="156" formatCode="General">
                  <c:v>3.0456820211652826</c:v>
                </c:pt>
                <c:pt idx="157" formatCode="General">
                  <c:v>3.0424389899690203</c:v>
                </c:pt>
                <c:pt idx="158" formatCode="General">
                  <c:v>3.0391303851693032</c:v>
                </c:pt>
                <c:pt idx="159" formatCode="General">
                  <c:v>3.0357576185434576</c:v>
                </c:pt>
                <c:pt idx="160" formatCode="General">
                  <c:v>3.0323220698192053</c:v>
                </c:pt>
                <c:pt idx="161" formatCode="General">
                  <c:v>3.0288250872265916</c:v>
                </c:pt>
                <c:pt idx="162" formatCode="General">
                  <c:v>3.0252679880385513</c:v>
                </c:pt>
                <c:pt idx="163" formatCode="General">
                  <c:v>3.0216520591003766</c:v>
                </c:pt>
                <c:pt idx="164" formatCode="General">
                  <c:v>3.0179785573483535</c:v>
                </c:pt>
                <c:pt idx="165" formatCode="General">
                  <c:v>3.0142487103178377</c:v>
                </c:pt>
                <c:pt idx="166" formatCode="General">
                  <c:v>3.0104637166409929</c:v>
                </c:pt>
                <c:pt idx="167" formatCode="General">
                  <c:v>3.00662474653446</c:v>
                </c:pt>
                <c:pt idx="168" formatCode="General">
                  <c:v>3.0027329422771922</c:v>
                </c:pt>
                <c:pt idx="169" formatCode="General">
                  <c:v>2.9987894186786628</c:v>
                </c:pt>
                <c:pt idx="170" formatCode="General">
                  <c:v>2.9947952635377084</c:v>
                </c:pt>
                <c:pt idx="171" formatCode="General">
                  <c:v>2.9907515380921956</c:v>
                </c:pt>
                <c:pt idx="172" formatCode="General">
                  <c:v>2.986659277459728</c:v>
                </c:pt>
                <c:pt idx="173" formatCode="General">
                  <c:v>2.9825194910696253</c:v>
                </c:pt>
                <c:pt idx="174" formatCode="General">
                  <c:v>2.978333163086341</c:v>
                </c:pt>
                <c:pt idx="175" formatCode="General">
                  <c:v>2.9741012528245423</c:v>
                </c:pt>
                <c:pt idx="176" formatCode="General">
                  <c:v>2.9698246951560314</c:v>
                </c:pt>
                <c:pt idx="177" formatCode="General">
                  <c:v>2.9655044009086979</c:v>
                </c:pt>
                <c:pt idx="178" formatCode="General">
                  <c:v>2.9611412572576779</c:v>
                </c:pt>
                <c:pt idx="179" formatCode="General">
                  <c:v>2.9567361281089095</c:v>
                </c:pt>
                <c:pt idx="180" formatCode="General">
                  <c:v>2.9522898544752447</c:v>
                </c:pt>
                <c:pt idx="181" formatCode="General">
                  <c:v>2.9478032548452884</c:v>
                </c:pt>
                <c:pt idx="182" formatCode="General">
                  <c:v>2.9432771255451322</c:v>
                </c:pt>
                <c:pt idx="183" formatCode="General">
                  <c:v>2.9387122410931408</c:v>
                </c:pt>
                <c:pt idx="184" formatCode="General">
                  <c:v>2.9341093545479415</c:v>
                </c:pt>
                <c:pt idx="185" formatCode="General">
                  <c:v>2.92946919784977</c:v>
                </c:pt>
                <c:pt idx="186" formatCode="General">
                  <c:v>2.9247924821553282</c:v>
                </c:pt>
                <c:pt idx="187" formatCode="General">
                  <c:v>2.9200798981662879</c:v>
                </c:pt>
                <c:pt idx="188" formatCode="General">
                  <c:v>2.9153321164515797</c:v>
                </c:pt>
                <c:pt idx="189" formatCode="General">
                  <c:v>2.9105497877636122</c:v>
                </c:pt>
                <c:pt idx="190" formatCode="General">
                  <c:v>2.9057335433485485</c:v>
                </c:pt>
                <c:pt idx="191" formatCode="General">
                  <c:v>2.9008839952507732</c:v>
                </c:pt>
                <c:pt idx="192" formatCode="General">
                  <c:v>2.896001736611669</c:v>
                </c:pt>
                <c:pt idx="193" formatCode="General">
                  <c:v>2.8910873419628409</c:v>
                </c:pt>
                <c:pt idx="194" formatCode="General">
                  <c:v>2.8861413675138894</c:v>
                </c:pt>
                <c:pt idx="195" formatCode="General">
                  <c:v>2.8811643514348657</c:v>
                </c:pt>
                <c:pt idx="196" formatCode="General">
                  <c:v>2.8761568141335245</c:v>
                </c:pt>
                <c:pt idx="197" formatCode="General">
                  <c:v>2.8711192585274605</c:v>
                </c:pt>
                <c:pt idx="198" formatCode="General">
                  <c:v>2.8660521703112796</c:v>
                </c:pt>
                <c:pt idx="199" formatCode="General">
                  <c:v>2.8609560182188707</c:v>
                </c:pt>
                <c:pt idx="200" formatCode="General">
                  <c:v>2.8558312542809103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033-4A1B-A923-20746B7CB8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323136"/>
        <c:axId val="149329408"/>
      </c:scatterChart>
      <c:valAx>
        <c:axId val="149323136"/>
        <c:scaling>
          <c:orientation val="minMax"/>
          <c:max val="2"/>
        </c:scaling>
        <c:delete val="0"/>
        <c:axPos val="b"/>
        <c:title>
          <c:tx>
            <c:rich>
              <a:bodyPr/>
              <a:lstStyle/>
              <a:p>
                <a:pPr>
                  <a:defRPr sz="1200" b="0"/>
                </a:pPr>
                <a:r>
                  <a:rPr lang="en-US" sz="1200" b="0"/>
                  <a:t>Exploitation rate</a:t>
                </a:r>
              </a:p>
            </c:rich>
          </c:tx>
          <c:layout/>
          <c:overlay val="0"/>
        </c:title>
        <c:numFmt formatCode="0.0" sourceLinked="0"/>
        <c:majorTickMark val="out"/>
        <c:minorTickMark val="none"/>
        <c:tickLblPos val="nextTo"/>
        <c:crossAx val="149329408"/>
        <c:crosses val="autoZero"/>
        <c:crossBetween val="midCat"/>
      </c:valAx>
      <c:valAx>
        <c:axId val="14932940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 b="0"/>
                </a:pPr>
                <a:r>
                  <a:rPr lang="en-US" sz="1200" b="0"/>
                  <a:t>Yield per recruit</a:t>
                </a:r>
              </a:p>
            </c:rich>
          </c:tx>
          <c:layout/>
          <c:overlay val="0"/>
        </c:title>
        <c:numFmt formatCode="0.00" sourceLinked="0"/>
        <c:majorTickMark val="out"/>
        <c:minorTickMark val="none"/>
        <c:tickLblPos val="nextTo"/>
        <c:crossAx val="149323136"/>
        <c:crosses val="autoZero"/>
        <c:crossBetween val="midCat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marker>
            <c:symbol val="none"/>
          </c:marker>
          <c:xVal>
            <c:numRef>
              <c:f>'YPR and SBPR neu-des'!$K$12:$K$212</c:f>
              <c:numCache>
                <c:formatCode>General</c:formatCode>
                <c:ptCount val="201"/>
                <c:pt idx="0">
                  <c:v>0</c:v>
                </c:pt>
                <c:pt idx="1">
                  <c:v>1.0050335853501451E-2</c:v>
                </c:pt>
                <c:pt idx="2">
                  <c:v>2.0202707317519466E-2</c:v>
                </c:pt>
                <c:pt idx="3">
                  <c:v>3.0459207484708574E-2</c:v>
                </c:pt>
                <c:pt idx="4">
                  <c:v>4.0821994520255166E-2</c:v>
                </c:pt>
                <c:pt idx="5">
                  <c:v>5.1293294387550578E-2</c:v>
                </c:pt>
                <c:pt idx="6">
                  <c:v>6.1875403718087529E-2</c:v>
                </c:pt>
                <c:pt idx="7">
                  <c:v>7.2570692834835498E-2</c:v>
                </c:pt>
                <c:pt idx="8">
                  <c:v>8.3381608939051013E-2</c:v>
                </c:pt>
                <c:pt idx="9">
                  <c:v>9.431067947124129E-2</c:v>
                </c:pt>
                <c:pt idx="10">
                  <c:v>0.10536051565782628</c:v>
                </c:pt>
                <c:pt idx="11">
                  <c:v>0.11653381625595151</c:v>
                </c:pt>
                <c:pt idx="12">
                  <c:v>0.12783337150988489</c:v>
                </c:pt>
                <c:pt idx="13">
                  <c:v>0.13926206733350766</c:v>
                </c:pt>
                <c:pt idx="14">
                  <c:v>0.15082288973458366</c:v>
                </c:pt>
                <c:pt idx="15">
                  <c:v>0.16251892949777494</c:v>
                </c:pt>
                <c:pt idx="16">
                  <c:v>0.1743533871447778</c:v>
                </c:pt>
                <c:pt idx="17">
                  <c:v>0.18632957819149348</c:v>
                </c:pt>
                <c:pt idx="18">
                  <c:v>0.19845093872383832</c:v>
                </c:pt>
                <c:pt idx="19">
                  <c:v>0.21072103131565267</c:v>
                </c:pt>
                <c:pt idx="20">
                  <c:v>0.22314355131420985</c:v>
                </c:pt>
                <c:pt idx="21">
                  <c:v>0.23572233352106997</c:v>
                </c:pt>
                <c:pt idx="22">
                  <c:v>0.24846135929849975</c:v>
                </c:pt>
                <c:pt idx="23">
                  <c:v>0.26136476413440762</c:v>
                </c:pt>
                <c:pt idx="24">
                  <c:v>0.27443684570176041</c:v>
                </c:pt>
                <c:pt idx="25">
                  <c:v>0.2876820724517809</c:v>
                </c:pt>
                <c:pt idx="26">
                  <c:v>0.30110509278392161</c:v>
                </c:pt>
                <c:pt idx="27">
                  <c:v>0.31471074483970024</c:v>
                </c:pt>
                <c:pt idx="28">
                  <c:v>0.3285040669720361</c:v>
                </c:pt>
                <c:pt idx="29">
                  <c:v>0.34249030894677601</c:v>
                </c:pt>
                <c:pt idx="30">
                  <c:v>0.35667494393873245</c:v>
                </c:pt>
                <c:pt idx="31">
                  <c:v>0.37106368139083207</c:v>
                </c:pt>
                <c:pt idx="32">
                  <c:v>0.38566248081198479</c:v>
                </c:pt>
                <c:pt idx="33">
                  <c:v>0.40047756659712541</c:v>
                </c:pt>
                <c:pt idx="34">
                  <c:v>0.41551544396166595</c:v>
                </c:pt>
                <c:pt idx="35">
                  <c:v>0.43078291609245439</c:v>
                </c:pt>
                <c:pt idx="36">
                  <c:v>0.44628710262841964</c:v>
                </c:pt>
                <c:pt idx="37">
                  <c:v>0.46203545959655884</c:v>
                </c:pt>
                <c:pt idx="38">
                  <c:v>0.47803580094300002</c:v>
                </c:pt>
                <c:pt idx="39">
                  <c:v>0.49429632181478034</c:v>
                </c:pt>
                <c:pt idx="40">
                  <c:v>0.51082562376599094</c:v>
                </c:pt>
                <c:pt idx="41">
                  <c:v>0.52763274208237221</c:v>
                </c:pt>
                <c:pt idx="42">
                  <c:v>0.54472717544167226</c:v>
                </c:pt>
                <c:pt idx="43">
                  <c:v>0.56211891815354154</c:v>
                </c:pt>
                <c:pt idx="44">
                  <c:v>0.57981849525294249</c:v>
                </c:pt>
                <c:pt idx="45">
                  <c:v>0.59783700075562074</c:v>
                </c:pt>
                <c:pt idx="46">
                  <c:v>0.61618613942381728</c:v>
                </c:pt>
                <c:pt idx="47">
                  <c:v>0.63487827243596995</c:v>
                </c:pt>
                <c:pt idx="48">
                  <c:v>0.65392646740666438</c:v>
                </c:pt>
                <c:pt idx="49">
                  <c:v>0.67334455326376597</c:v>
                </c:pt>
                <c:pt idx="50">
                  <c:v>0.69314718055994573</c:v>
                </c:pt>
                <c:pt idx="51">
                  <c:v>0.71334988787746523</c:v>
                </c:pt>
                <c:pt idx="52">
                  <c:v>0.73396917508020099</c:v>
                </c:pt>
                <c:pt idx="53">
                  <c:v>0.75502258427803326</c:v>
                </c:pt>
                <c:pt idx="54">
                  <c:v>0.77652878949899695</c:v>
                </c:pt>
                <c:pt idx="55">
                  <c:v>0.79850769621777218</c:v>
                </c:pt>
                <c:pt idx="56">
                  <c:v>0.82098055206983078</c:v>
                </c:pt>
                <c:pt idx="57">
                  <c:v>0.84397007029452964</c:v>
                </c:pt>
                <c:pt idx="58">
                  <c:v>0.86750056770472372</c:v>
                </c:pt>
                <c:pt idx="59">
                  <c:v>0.8915981192837843</c:v>
                </c:pt>
                <c:pt idx="60">
                  <c:v>0.91629073187415588</c:v>
                </c:pt>
                <c:pt idx="61">
                  <c:v>0.94160853985844573</c:v>
                </c:pt>
                <c:pt idx="62">
                  <c:v>0.96758402626170648</c:v>
                </c:pt>
                <c:pt idx="63">
                  <c:v>0.99425227334386779</c:v>
                </c:pt>
                <c:pt idx="64">
                  <c:v>1.0216512475319823</c:v>
                </c:pt>
                <c:pt idx="65">
                  <c:v>1.0498221244986787</c:v>
                </c:pt>
                <c:pt idx="66">
                  <c:v>1.0788096613719311</c:v>
                </c:pt>
                <c:pt idx="67">
                  <c:v>1.1086626245216122</c:v>
                </c:pt>
                <c:pt idx="68">
                  <c:v>1.1394342831883659</c:v>
                </c:pt>
                <c:pt idx="69">
                  <c:v>1.1711829815029464</c:v>
                </c:pt>
                <c:pt idx="70">
                  <c:v>1.2039728043259372</c:v>
                </c:pt>
                <c:pt idx="71">
                  <c:v>1.2378743560016188</c:v>
                </c:pt>
                <c:pt idx="72">
                  <c:v>1.2729656758128889</c:v>
                </c:pt>
                <c:pt idx="73">
                  <c:v>1.3093333199837638</c:v>
                </c:pt>
                <c:pt idx="74">
                  <c:v>1.347073647966611</c:v>
                </c:pt>
                <c:pt idx="75">
                  <c:v>1.3862943611198923</c:v>
                </c:pt>
                <c:pt idx="76">
                  <c:v>1.4271163556401476</c:v>
                </c:pt>
                <c:pt idx="77">
                  <c:v>1.4696759700589437</c:v>
                </c:pt>
                <c:pt idx="78">
                  <c:v>1.5141277326297777</c:v>
                </c:pt>
                <c:pt idx="79">
                  <c:v>1.5606477482646706</c:v>
                </c:pt>
                <c:pt idx="80">
                  <c:v>1.6094379124341027</c:v>
                </c:pt>
                <c:pt idx="81">
                  <c:v>1.6607312068216535</c:v>
                </c:pt>
                <c:pt idx="82">
                  <c:v>1.7147984280919295</c:v>
                </c:pt>
                <c:pt idx="83">
                  <c:v>1.7719568419318783</c:v>
                </c:pt>
                <c:pt idx="84">
                  <c:v>1.8325814637483133</c:v>
                </c:pt>
                <c:pt idx="85">
                  <c:v>1.8971199848858848</c:v>
                </c:pt>
                <c:pt idx="86">
                  <c:v>1.9661128563728367</c:v>
                </c:pt>
                <c:pt idx="87">
                  <c:v>2.0402208285265591</c:v>
                </c:pt>
                <c:pt idx="88">
                  <c:v>2.1202635362000959</c:v>
                </c:pt>
                <c:pt idx="89">
                  <c:v>2.207274913189726</c:v>
                </c:pt>
                <c:pt idx="90">
                  <c:v>2.3025850929940517</c:v>
                </c:pt>
                <c:pt idx="91">
                  <c:v>2.4079456086518785</c:v>
                </c:pt>
                <c:pt idx="92">
                  <c:v>2.5257286443082627</c:v>
                </c:pt>
                <c:pt idx="93">
                  <c:v>2.6592600369327868</c:v>
                </c:pt>
                <c:pt idx="94">
                  <c:v>2.8134107167600466</c:v>
                </c:pt>
                <c:pt idx="95">
                  <c:v>2.9957322735540033</c:v>
                </c:pt>
                <c:pt idx="96">
                  <c:v>3.2188758248682166</c:v>
                </c:pt>
                <c:pt idx="97">
                  <c:v>3.5065578973200031</c:v>
                </c:pt>
                <c:pt idx="98">
                  <c:v>3.9120230054281784</c:v>
                </c:pt>
                <c:pt idx="99">
                  <c:v>4.6051701859881575</c:v>
                </c:pt>
              </c:numCache>
            </c:numRef>
          </c:xVal>
          <c:yVal>
            <c:numRef>
              <c:f>'YPR and SBPR neu-des'!$N$12:$N$212</c:f>
              <c:numCache>
                <c:formatCode>0.0000</c:formatCode>
                <c:ptCount val="201"/>
                <c:pt idx="0">
                  <c:v>8.8485746048258402</c:v>
                </c:pt>
                <c:pt idx="1">
                  <c:v>8.7435586986008875</c:v>
                </c:pt>
                <c:pt idx="2">
                  <c:v>8.6403391423838176</c:v>
                </c:pt>
                <c:pt idx="3">
                  <c:v>8.538874532495079</c:v>
                </c:pt>
                <c:pt idx="4">
                  <c:v>8.4391247072319722</c:v>
                </c:pt>
                <c:pt idx="5">
                  <c:v>8.3410507006461696</c:v>
                </c:pt>
                <c:pt idx="6">
                  <c:v>8.2446146983702953</c:v>
                </c:pt>
                <c:pt idx="7">
                  <c:v>8.1497799953883661</c:v>
                </c:pt>
                <c:pt idx="8">
                  <c:v>8.056510955651019</c:v>
                </c:pt>
                <c:pt idx="9">
                  <c:v>7.9647729734421802</c:v>
                </c:pt>
                <c:pt idx="10">
                  <c:v>7.8745324364092015</c:v>
                </c:pt>
                <c:pt idx="11">
                  <c:v>7.7857566901734918</c:v>
                </c:pt>
                <c:pt idx="12">
                  <c:v>7.6984140044433831</c:v>
                </c:pt>
                <c:pt idx="13">
                  <c:v>7.6124735405553299</c:v>
                </c:pt>
                <c:pt idx="14">
                  <c:v>7.5279053203737458</c:v>
                </c:pt>
                <c:pt idx="15">
                  <c:v>7.4446801964835139</c:v>
                </c:pt>
                <c:pt idx="16">
                  <c:v>7.3627698236130081</c:v>
                </c:pt>
                <c:pt idx="17">
                  <c:v>7.2821466312286809</c:v>
                </c:pt>
                <c:pt idx="18">
                  <c:v>7.2027837972456172</c:v>
                </c:pt>
                <c:pt idx="19">
                  <c:v>7.1246552228013815</c:v>
                </c:pt>
                <c:pt idx="20">
                  <c:v>7.0477355080433108</c:v>
                </c:pt>
                <c:pt idx="21" formatCode="General">
                  <c:v>6.9719999288820818</c:v>
                </c:pt>
                <c:pt idx="22" formatCode="General">
                  <c:v>6.8974244146668369</c:v>
                </c:pt>
                <c:pt idx="23" formatCode="General">
                  <c:v>6.8239855267395813</c:v>
                </c:pt>
                <c:pt idx="24" formatCode="General">
                  <c:v>6.7516604378286349</c:v>
                </c:pt>
                <c:pt idx="25" formatCode="General">
                  <c:v>6.6804269122431599</c:v>
                </c:pt>
                <c:pt idx="26" formatCode="General">
                  <c:v>6.6102632868326117</c:v>
                </c:pt>
                <c:pt idx="27" formatCode="General">
                  <c:v>6.5411484526769135</c:v>
                </c:pt>
                <c:pt idx="28" formatCode="General">
                  <c:v>6.4730618374748046</c:v>
                </c:pt>
                <c:pt idx="29" formatCode="General">
                  <c:v>6.4059833885995197</c:v>
                </c:pt>
                <c:pt idx="30" formatCode="General">
                  <c:v>6.3398935567924921</c:v>
                </c:pt>
                <c:pt idx="31" formatCode="General">
                  <c:v>6.2747732804672101</c:v>
                </c:pt>
                <c:pt idx="32" formatCode="General">
                  <c:v>6.2106039705967513</c:v>
                </c:pt>
                <c:pt idx="33" formatCode="General">
                  <c:v>6.147367496159859</c:v>
                </c:pt>
                <c:pt idx="34" formatCode="General">
                  <c:v>6.0850461701215979</c:v>
                </c:pt>
                <c:pt idx="35" formatCode="General">
                  <c:v>6.0236227359258168</c:v>
                </c:pt>
                <c:pt idx="36" formatCode="General">
                  <c:v>5.9630803544777784</c:v>
                </c:pt>
                <c:pt idx="37" formatCode="General">
                  <c:v>5.9034025915962953</c:v>
                </c:pt>
                <c:pt idx="38" formatCode="General">
                  <c:v>5.8445734059157708</c:v>
                </c:pt>
                <c:pt idx="39" formatCode="General">
                  <c:v>5.7865771372193997</c:v>
                </c:pt>
                <c:pt idx="40" formatCode="General">
                  <c:v>5.7293984951857349</c:v>
                </c:pt>
                <c:pt idx="41" formatCode="General">
                  <c:v>5.6730225485316144</c:v>
                </c:pt>
                <c:pt idx="42" formatCode="General">
                  <c:v>5.6174347145352774</c:v>
                </c:pt>
                <c:pt idx="43" formatCode="General">
                  <c:v>5.5626207489242052</c:v>
                </c:pt>
                <c:pt idx="44" formatCode="General">
                  <c:v>5.5085667361129715</c:v>
                </c:pt>
                <c:pt idx="45" formatCode="General">
                  <c:v>5.4552590797770533</c:v>
                </c:pt>
                <c:pt idx="46" formatCode="General">
                  <c:v>5.4026844937491756</c:v>
                </c:pt>
                <c:pt idx="47" formatCode="General">
                  <c:v>5.350829993225398</c:v>
                </c:pt>
                <c:pt idx="48" formatCode="General">
                  <c:v>5.2996828862687257</c:v>
                </c:pt>
                <c:pt idx="49" formatCode="General">
                  <c:v>5.2492307655985435</c:v>
                </c:pt>
                <c:pt idx="50" formatCode="General">
                  <c:v>5.1994615006547376</c:v>
                </c:pt>
                <c:pt idx="51" formatCode="General">
                  <c:v>5.1503632299258362</c:v>
                </c:pt>
                <c:pt idx="52" formatCode="General">
                  <c:v>5.1019243535309773</c:v>
                </c:pt>
                <c:pt idx="53" formatCode="General">
                  <c:v>5.0541335260459608</c:v>
                </c:pt>
                <c:pt idx="54" formatCode="General">
                  <c:v>5.0069796495640677</c:v>
                </c:pt>
                <c:pt idx="55" formatCode="General">
                  <c:v>4.9604518669827256</c:v>
                </c:pt>
                <c:pt idx="56" formatCode="General">
                  <c:v>4.9145395555075018</c:v>
                </c:pt>
                <c:pt idx="57" formatCode="General">
                  <c:v>4.8692323203652474</c:v>
                </c:pt>
                <c:pt idx="58" formatCode="General">
                  <c:v>4.8245199887185892</c:v>
                </c:pt>
                <c:pt idx="59" formatCode="General">
                  <c:v>4.7803926037742812</c:v>
                </c:pt>
                <c:pt idx="60" formatCode="General">
                  <c:v>4.7368404190782449</c:v>
                </c:pt>
                <c:pt idx="61" formatCode="General">
                  <c:v>4.6938538929904388</c:v>
                </c:pt>
                <c:pt idx="62" formatCode="General">
                  <c:v>4.6514236833329825</c:v>
                </c:pt>
                <c:pt idx="63" formatCode="General">
                  <c:v>4.6095406422052179</c:v>
                </c:pt>
                <c:pt idx="64" formatCode="General">
                  <c:v>4.5681958109596685</c:v>
                </c:pt>
                <c:pt idx="65" formatCode="General">
                  <c:v>4.5273804153331154</c:v>
                </c:pt>
                <c:pt idx="66" formatCode="General">
                  <c:v>4.4870858607272019</c:v>
                </c:pt>
                <c:pt idx="67" formatCode="General">
                  <c:v>4.4473037276332654</c:v>
                </c:pt>
                <c:pt idx="68" formatCode="General">
                  <c:v>4.4080257671962757</c:v>
                </c:pt>
                <c:pt idx="69" formatCode="General">
                  <c:v>4.3692438969129439</c:v>
                </c:pt>
                <c:pt idx="70" formatCode="General">
                  <c:v>4.3309501964593249</c:v>
                </c:pt>
                <c:pt idx="71" formatCode="General">
                  <c:v>4.2931369036433731</c:v>
                </c:pt>
                <c:pt idx="72" formatCode="General">
                  <c:v>4.2557964104781005</c:v>
                </c:pt>
                <c:pt idx="73" formatCode="General">
                  <c:v>4.2189212593711893</c:v>
                </c:pt>
                <c:pt idx="74" formatCode="General">
                  <c:v>4.1825041394270119</c:v>
                </c:pt>
                <c:pt idx="75" formatCode="General">
                  <c:v>4.1465378828572499</c:v>
                </c:pt>
                <c:pt idx="76" formatCode="General">
                  <c:v>4.1110154614963808</c:v>
                </c:pt>
                <c:pt idx="77" formatCode="General">
                  <c:v>4.0759299834184839</c:v>
                </c:pt>
                <c:pt idx="78" formatCode="General">
                  <c:v>4.0412746896519538</c:v>
                </c:pt>
                <c:pt idx="79" formatCode="General">
                  <c:v>4.0070429509888053</c:v>
                </c:pt>
                <c:pt idx="80" formatCode="General">
                  <c:v>3.9732282648854507</c:v>
                </c:pt>
                <c:pt idx="81" formatCode="General">
                  <c:v>3.9398242524518574</c:v>
                </c:pt>
                <c:pt idx="82" formatCode="General">
                  <c:v>3.9068246555261901</c:v>
                </c:pt>
                <c:pt idx="83" formatCode="General">
                  <c:v>3.8742233338321168</c:v>
                </c:pt>
                <c:pt idx="84" formatCode="General">
                  <c:v>3.8420142622160456</c:v>
                </c:pt>
                <c:pt idx="85" formatCode="General">
                  <c:v>3.8101915279617105</c:v>
                </c:pt>
                <c:pt idx="86" formatCode="General">
                  <c:v>3.7787493281795683</c:v>
                </c:pt>
                <c:pt idx="87" formatCode="General">
                  <c:v>3.747681967268603</c:v>
                </c:pt>
                <c:pt idx="88" formatCode="General">
                  <c:v>3.7169838544481899</c:v>
                </c:pt>
                <c:pt idx="89" formatCode="General">
                  <c:v>3.6866495013577945</c:v>
                </c:pt>
                <c:pt idx="90" formatCode="General">
                  <c:v>3.656673519722311</c:v>
                </c:pt>
                <c:pt idx="91" formatCode="General">
                  <c:v>3.6270506190809941</c:v>
                </c:pt>
                <c:pt idx="92" formatCode="General">
                  <c:v>3.5977756045779317</c:v>
                </c:pt>
                <c:pt idx="93" formatCode="General">
                  <c:v>3.5688433748121553</c:v>
                </c:pt>
                <c:pt idx="94" formatCode="General">
                  <c:v>3.5402489197454989</c:v>
                </c:pt>
                <c:pt idx="95" formatCode="General">
                  <c:v>3.5119873186664137</c:v>
                </c:pt>
                <c:pt idx="96" formatCode="General">
                  <c:v>3.4840537382079879</c:v>
                </c:pt>
                <c:pt idx="97" formatCode="General">
                  <c:v>3.456443430418521</c:v>
                </c:pt>
                <c:pt idx="98" formatCode="General">
                  <c:v>3.4291517308830053</c:v>
                </c:pt>
                <c:pt idx="99" formatCode="General">
                  <c:v>3.4021740568939678</c:v>
                </c:pt>
                <c:pt idx="100" formatCode="General">
                  <c:v>3.3755059056701717</c:v>
                </c:pt>
                <c:pt idx="101" formatCode="General">
                  <c:v>3.3491428526217111</c:v>
                </c:pt>
                <c:pt idx="102" formatCode="General">
                  <c:v>3.3230805496601019</c:v>
                </c:pt>
                <c:pt idx="103" formatCode="General">
                  <c:v>3.2973147235520108</c:v>
                </c:pt>
                <c:pt idx="104" formatCode="General">
                  <c:v>3.2718411743153144</c:v>
                </c:pt>
                <c:pt idx="105" formatCode="General">
                  <c:v>3.2466557736562294</c:v>
                </c:pt>
                <c:pt idx="106" formatCode="General">
                  <c:v>3.2217544634462785</c:v>
                </c:pt>
                <c:pt idx="107" formatCode="General">
                  <c:v>3.1971332542379249</c:v>
                </c:pt>
                <c:pt idx="108" formatCode="General">
                  <c:v>3.172788223817729</c:v>
                </c:pt>
                <c:pt idx="109" formatCode="General">
                  <c:v>3.1487155157959332</c:v>
                </c:pt>
                <c:pt idx="110" formatCode="General">
                  <c:v>3.1249113382313918</c:v>
                </c:pt>
                <c:pt idx="111" formatCode="General">
                  <c:v>3.1013719622908349</c:v>
                </c:pt>
                <c:pt idx="112" formatCode="General">
                  <c:v>3.0780937209414692</c:v>
                </c:pt>
                <c:pt idx="113" formatCode="General">
                  <c:v>3.0550730076759329</c:v>
                </c:pt>
                <c:pt idx="114" formatCode="General">
                  <c:v>3.0323062752686991</c:v>
                </c:pt>
                <c:pt idx="115" formatCode="General">
                  <c:v>3.0097900345630166</c:v>
                </c:pt>
                <c:pt idx="116" formatCode="General">
                  <c:v>2.9875208532875028</c:v>
                </c:pt>
                <c:pt idx="117" formatCode="General">
                  <c:v>2.9654953549015799</c:v>
                </c:pt>
                <c:pt idx="118" formatCode="General">
                  <c:v>2.9437102174689</c:v>
                </c:pt>
                <c:pt idx="119" formatCode="General">
                  <c:v>2.9221621725579978</c:v>
                </c:pt>
                <c:pt idx="120" formatCode="General">
                  <c:v>2.9008480041693909</c:v>
                </c:pt>
                <c:pt idx="121" formatCode="General">
                  <c:v>2.8797645476884002</c:v>
                </c:pt>
                <c:pt idx="122" formatCode="General">
                  <c:v>2.8589086888629618</c:v>
                </c:pt>
                <c:pt idx="123" formatCode="General">
                  <c:v>2.8382773628057474</c:v>
                </c:pt>
                <c:pt idx="124" formatCode="General">
                  <c:v>2.8178675530199144</c:v>
                </c:pt>
                <c:pt idx="125" formatCode="General">
                  <c:v>2.7976762904478383</c:v>
                </c:pt>
                <c:pt idx="126" formatCode="General">
                  <c:v>2.7777006525422023</c:v>
                </c:pt>
                <c:pt idx="127" formatCode="General">
                  <c:v>2.7579377623588228</c:v>
                </c:pt>
                <c:pt idx="128" formatCode="General">
                  <c:v>2.7383847876706278</c:v>
                </c:pt>
                <c:pt idx="129" formatCode="General">
                  <c:v>2.7190389401022115</c:v>
                </c:pt>
                <c:pt idx="130" formatCode="General">
                  <c:v>2.6998974742844153</c:v>
                </c:pt>
                <c:pt idx="131" formatCode="General">
                  <c:v>2.680957687028386</c:v>
                </c:pt>
                <c:pt idx="132" formatCode="General">
                  <c:v>2.6622169165186005</c:v>
                </c:pt>
                <c:pt idx="133" formatCode="General">
                  <c:v>2.6436725415243472</c:v>
                </c:pt>
                <c:pt idx="134" formatCode="General">
                  <c:v>2.6253219806291632</c:v>
                </c:pt>
                <c:pt idx="135" formatCode="General">
                  <c:v>2.607162691477777</c:v>
                </c:pt>
                <c:pt idx="136" formatCode="General">
                  <c:v>2.5891921700400675</c:v>
                </c:pt>
                <c:pt idx="137" formatCode="General">
                  <c:v>2.5714079498916034</c:v>
                </c:pt>
                <c:pt idx="138" formatCode="General">
                  <c:v>2.5538076015103393</c:v>
                </c:pt>
                <c:pt idx="139" formatCode="General">
                  <c:v>2.5363887315890237</c:v>
                </c:pt>
                <c:pt idx="140" formatCode="General">
                  <c:v>2.5191489823629354</c:v>
                </c:pt>
                <c:pt idx="141" formatCode="General">
                  <c:v>2.502086030952535</c:v>
                </c:pt>
                <c:pt idx="142" formatCode="General">
                  <c:v>2.4851975887206472</c:v>
                </c:pt>
                <c:pt idx="143" formatCode="General">
                  <c:v>2.4684814006438147</c:v>
                </c:pt>
                <c:pt idx="144" formatCode="General">
                  <c:v>2.4519352446974421</c:v>
                </c:pt>
                <c:pt idx="145" formatCode="General">
                  <c:v>2.4355569312543897</c:v>
                </c:pt>
                <c:pt idx="146" formatCode="General">
                  <c:v>2.4193443024966781</c:v>
                </c:pt>
                <c:pt idx="147" formatCode="General">
                  <c:v>2.4032952318399512</c:v>
                </c:pt>
                <c:pt idx="148" formatCode="General">
                  <c:v>2.3874076233704087</c:v>
                </c:pt>
                <c:pt idx="149" formatCode="General">
                  <c:v>2.3716794112938611</c:v>
                </c:pt>
                <c:pt idx="150" formatCode="General">
                  <c:v>2.3561085593966231</c:v>
                </c:pt>
                <c:pt idx="151" formatCode="General">
                  <c:v>2.3406930605179488</c:v>
                </c:pt>
                <c:pt idx="152" formatCode="General">
                  <c:v>2.3254309360337126</c:v>
                </c:pt>
                <c:pt idx="153" formatCode="General">
                  <c:v>2.310320235351063</c:v>
                </c:pt>
                <c:pt idx="154" formatCode="General">
                  <c:v>2.2953590354137816</c:v>
                </c:pt>
                <c:pt idx="155" formatCode="General">
                  <c:v>2.2805454402180705</c:v>
                </c:pt>
                <c:pt idx="156" formatCode="General">
                  <c:v>2.265877580338532</c:v>
                </c:pt>
                <c:pt idx="157" formatCode="General">
                  <c:v>2.2513536124640745</c:v>
                </c:pt>
                <c:pt idx="158" formatCode="General">
                  <c:v>2.2369717189435065</c:v>
                </c:pt>
                <c:pt idx="159" formatCode="General">
                  <c:v>2.2227301073405932</c:v>
                </c:pt>
                <c:pt idx="160" formatCode="General">
                  <c:v>2.2086270099983345</c:v>
                </c:pt>
                <c:pt idx="161" formatCode="General">
                  <c:v>2.1946606836122489</c:v>
                </c:pt>
                <c:pt idx="162" formatCode="General">
                  <c:v>2.180829408812444</c:v>
                </c:pt>
                <c:pt idx="163" formatCode="General">
                  <c:v>2.1671314897542655</c:v>
                </c:pt>
                <c:pt idx="164" formatCode="General">
                  <c:v>2.1535652537173182</c:v>
                </c:pt>
                <c:pt idx="165" formatCode="General">
                  <c:v>2.1401290507126616</c:v>
                </c:pt>
                <c:pt idx="166" formatCode="General">
                  <c:v>2.1268212530979853</c:v>
                </c:pt>
                <c:pt idx="167" formatCode="General">
                  <c:v>2.1136402552005706</c:v>
                </c:pt>
                <c:pt idx="168" formatCode="General">
                  <c:v>2.1005844729478724</c:v>
                </c:pt>
                <c:pt idx="169" formatCode="General">
                  <c:v>2.0876523435055141</c:v>
                </c:pt>
                <c:pt idx="170" formatCode="General">
                  <c:v>2.0748423249225532</c:v>
                </c:pt>
                <c:pt idx="171" formatCode="General">
                  <c:v>2.0621528957838247</c:v>
                </c:pt>
                <c:pt idx="172" formatCode="General">
                  <c:v>2.049582554869207</c:v>
                </c:pt>
                <c:pt idx="173" formatCode="General">
                  <c:v>2.0371298208196555</c:v>
                </c:pt>
                <c:pt idx="174" formatCode="General">
                  <c:v>2.0247932318098334</c:v>
                </c:pt>
                <c:pt idx="175" formatCode="General">
                  <c:v>2.0125713452272049</c:v>
                </c:pt>
                <c:pt idx="176" formatCode="General">
                  <c:v>2.0004627373574264</c:v>
                </c:pt>
                <c:pt idx="177" formatCode="General">
                  <c:v>1.9884660030759032</c:v>
                </c:pt>
                <c:pt idx="178" formatCode="General">
                  <c:v>1.9765797555453717</c:v>
                </c:pt>
                <c:pt idx="179" formatCode="General">
                  <c:v>1.9648026259193565</c:v>
                </c:pt>
                <c:pt idx="180" formatCode="General">
                  <c:v>1.953133263051388</c:v>
                </c:pt>
                <c:pt idx="181" formatCode="General">
                  <c:v>1.9415703332098362</c:v>
                </c:pt>
                <c:pt idx="182" formatCode="General">
                  <c:v>1.9301125197982441</c:v>
                </c:pt>
                <c:pt idx="183" formatCode="General">
                  <c:v>1.9187585230810285</c:v>
                </c:pt>
                <c:pt idx="184" formatCode="General">
                  <c:v>1.907507059914441</c:v>
                </c:pt>
                <c:pt idx="185" formatCode="General">
                  <c:v>1.8963568634826513</c:v>
                </c:pt>
                <c:pt idx="186" formatCode="General">
                  <c:v>1.8853066830388676</c:v>
                </c:pt>
                <c:pt idx="187" formatCode="General">
                  <c:v>1.8743552836513522</c:v>
                </c:pt>
                <c:pt idx="188" formatCode="General">
                  <c:v>1.8635014459542538</c:v>
                </c:pt>
                <c:pt idx="189" formatCode="General">
                  <c:v>1.8527439659031191</c:v>
                </c:pt>
                <c:pt idx="190" formatCode="General">
                  <c:v>1.8420816545350145</c:v>
                </c:pt>
                <c:pt idx="191" formatCode="General">
                  <c:v>1.8315133377331299</c:v>
                </c:pt>
                <c:pt idx="192" formatCode="General">
                  <c:v>1.8210378559957803</c:v>
                </c:pt>
                <c:pt idx="193" formatCode="General">
                  <c:v>1.8106540642097104</c:v>
                </c:pt>
                <c:pt idx="194" formatCode="General">
                  <c:v>1.800360831427599</c:v>
                </c:pt>
                <c:pt idx="195" formatCode="General">
                  <c:v>1.7901570406496874</c:v>
                </c:pt>
                <c:pt idx="196" formatCode="General">
                  <c:v>1.7800415886094283</c:v>
                </c:pt>
                <c:pt idx="197" formatCode="General">
                  <c:v>1.7700133855630791</c:v>
                </c:pt>
                <c:pt idx="198" formatCode="General">
                  <c:v>1.7600713550831495</c:v>
                </c:pt>
                <c:pt idx="199" formatCode="General">
                  <c:v>1.7502144338556282</c:v>
                </c:pt>
                <c:pt idx="200" formatCode="General">
                  <c:v>1.7404415714808967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3F0-4F60-B28A-DF40DD548E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353984"/>
        <c:axId val="149355904"/>
      </c:scatterChart>
      <c:valAx>
        <c:axId val="149353984"/>
        <c:scaling>
          <c:orientation val="minMax"/>
          <c:max val="2"/>
        </c:scaling>
        <c:delete val="0"/>
        <c:axPos val="b"/>
        <c:title>
          <c:tx>
            <c:rich>
              <a:bodyPr/>
              <a:lstStyle/>
              <a:p>
                <a:pPr>
                  <a:defRPr sz="1200" b="0"/>
                </a:pPr>
                <a:r>
                  <a:rPr lang="en-US" sz="1200" b="0"/>
                  <a:t>Exploitation rate</a:t>
                </a:r>
              </a:p>
            </c:rich>
          </c:tx>
          <c:layout/>
          <c:overlay val="0"/>
        </c:title>
        <c:numFmt formatCode="0.0" sourceLinked="0"/>
        <c:majorTickMark val="out"/>
        <c:minorTickMark val="none"/>
        <c:tickLblPos val="nextTo"/>
        <c:crossAx val="149355904"/>
        <c:crosses val="autoZero"/>
        <c:crossBetween val="midCat"/>
      </c:valAx>
      <c:valAx>
        <c:axId val="14935590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 b="0"/>
                </a:pPr>
                <a:r>
                  <a:rPr lang="en-US" sz="1200" b="0"/>
                  <a:t>SB per recruit</a:t>
                </a:r>
              </a:p>
            </c:rich>
          </c:tx>
          <c:layout/>
          <c:overlay val="0"/>
        </c:title>
        <c:numFmt formatCode="0.00" sourceLinked="0"/>
        <c:majorTickMark val="out"/>
        <c:minorTickMark val="none"/>
        <c:tickLblPos val="nextTo"/>
        <c:crossAx val="149353984"/>
        <c:crosses val="autoZero"/>
        <c:crossBetween val="midCat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marker>
            <c:symbol val="none"/>
          </c:marker>
          <c:xVal>
            <c:numRef>
              <c:f>'YPR and SBPR des'!$K$12:$K$212</c:f>
              <c:numCache>
                <c:formatCode>General</c:formatCode>
                <c:ptCount val="201"/>
                <c:pt idx="0">
                  <c:v>0</c:v>
                </c:pt>
                <c:pt idx="1">
                  <c:v>1.0050335853501451E-2</c:v>
                </c:pt>
                <c:pt idx="2">
                  <c:v>2.0202707317519466E-2</c:v>
                </c:pt>
                <c:pt idx="3">
                  <c:v>3.0459207484708574E-2</c:v>
                </c:pt>
                <c:pt idx="4">
                  <c:v>4.0821994520255166E-2</c:v>
                </c:pt>
                <c:pt idx="5">
                  <c:v>5.1293294387550578E-2</c:v>
                </c:pt>
                <c:pt idx="6">
                  <c:v>6.1875403718087529E-2</c:v>
                </c:pt>
                <c:pt idx="7">
                  <c:v>7.2570692834835498E-2</c:v>
                </c:pt>
                <c:pt idx="8">
                  <c:v>8.3381608939051013E-2</c:v>
                </c:pt>
                <c:pt idx="9">
                  <c:v>9.431067947124129E-2</c:v>
                </c:pt>
                <c:pt idx="10">
                  <c:v>0.10536051565782628</c:v>
                </c:pt>
                <c:pt idx="11">
                  <c:v>0.11653381625595151</c:v>
                </c:pt>
                <c:pt idx="12">
                  <c:v>0.12783337150988489</c:v>
                </c:pt>
                <c:pt idx="13">
                  <c:v>0.13926206733350766</c:v>
                </c:pt>
                <c:pt idx="14">
                  <c:v>0.15082288973458366</c:v>
                </c:pt>
                <c:pt idx="15">
                  <c:v>0.16251892949777494</c:v>
                </c:pt>
                <c:pt idx="16">
                  <c:v>0.1743533871447778</c:v>
                </c:pt>
                <c:pt idx="17">
                  <c:v>0.18632957819149348</c:v>
                </c:pt>
                <c:pt idx="18">
                  <c:v>0.19845093872383832</c:v>
                </c:pt>
                <c:pt idx="19">
                  <c:v>0.21072103131565267</c:v>
                </c:pt>
                <c:pt idx="20">
                  <c:v>0.22314355131420985</c:v>
                </c:pt>
                <c:pt idx="21">
                  <c:v>0.23572233352106997</c:v>
                </c:pt>
                <c:pt idx="22">
                  <c:v>0.24846135929849975</c:v>
                </c:pt>
                <c:pt idx="23">
                  <c:v>0.26136476413440762</c:v>
                </c:pt>
                <c:pt idx="24">
                  <c:v>0.27443684570176041</c:v>
                </c:pt>
                <c:pt idx="25">
                  <c:v>0.2876820724517809</c:v>
                </c:pt>
                <c:pt idx="26">
                  <c:v>0.30110509278392161</c:v>
                </c:pt>
                <c:pt idx="27">
                  <c:v>0.31471074483970024</c:v>
                </c:pt>
                <c:pt idx="28">
                  <c:v>0.3285040669720361</c:v>
                </c:pt>
                <c:pt idx="29">
                  <c:v>0.34249030894677601</c:v>
                </c:pt>
                <c:pt idx="30">
                  <c:v>0.35667494393873245</c:v>
                </c:pt>
                <c:pt idx="31">
                  <c:v>0.37106368139083207</c:v>
                </c:pt>
                <c:pt idx="32">
                  <c:v>0.38566248081198479</c:v>
                </c:pt>
                <c:pt idx="33">
                  <c:v>0.40047756659712541</c:v>
                </c:pt>
                <c:pt idx="34">
                  <c:v>0.41551544396166595</c:v>
                </c:pt>
                <c:pt idx="35">
                  <c:v>0.43078291609245439</c:v>
                </c:pt>
                <c:pt idx="36">
                  <c:v>0.44628710262841964</c:v>
                </c:pt>
                <c:pt idx="37">
                  <c:v>0.46203545959655884</c:v>
                </c:pt>
                <c:pt idx="38">
                  <c:v>0.47803580094300002</c:v>
                </c:pt>
                <c:pt idx="39">
                  <c:v>0.49429632181478034</c:v>
                </c:pt>
                <c:pt idx="40">
                  <c:v>0.51082562376599094</c:v>
                </c:pt>
                <c:pt idx="41">
                  <c:v>0.52763274208237221</c:v>
                </c:pt>
                <c:pt idx="42">
                  <c:v>0.54472717544167226</c:v>
                </c:pt>
                <c:pt idx="43">
                  <c:v>0.56211891815354154</c:v>
                </c:pt>
                <c:pt idx="44">
                  <c:v>0.57981849525294249</c:v>
                </c:pt>
                <c:pt idx="45">
                  <c:v>0.59783700075562074</c:v>
                </c:pt>
                <c:pt idx="46">
                  <c:v>0.61618613942381728</c:v>
                </c:pt>
                <c:pt idx="47">
                  <c:v>0.63487827243596995</c:v>
                </c:pt>
                <c:pt idx="48">
                  <c:v>0.65392646740666438</c:v>
                </c:pt>
                <c:pt idx="49">
                  <c:v>0.67334455326376597</c:v>
                </c:pt>
                <c:pt idx="50">
                  <c:v>0.69314718055994573</c:v>
                </c:pt>
                <c:pt idx="51">
                  <c:v>0.71334988787746523</c:v>
                </c:pt>
                <c:pt idx="52">
                  <c:v>0.73396917508020099</c:v>
                </c:pt>
                <c:pt idx="53">
                  <c:v>0.75502258427803326</c:v>
                </c:pt>
                <c:pt idx="54">
                  <c:v>0.77652878949899695</c:v>
                </c:pt>
                <c:pt idx="55">
                  <c:v>0.79850769621777218</c:v>
                </c:pt>
                <c:pt idx="56">
                  <c:v>0.82098055206983078</c:v>
                </c:pt>
                <c:pt idx="57">
                  <c:v>0.84397007029452964</c:v>
                </c:pt>
                <c:pt idx="58">
                  <c:v>0.86750056770472372</c:v>
                </c:pt>
                <c:pt idx="59">
                  <c:v>0.8915981192837843</c:v>
                </c:pt>
                <c:pt idx="60">
                  <c:v>0.91629073187415588</c:v>
                </c:pt>
                <c:pt idx="61">
                  <c:v>0.94160853985844573</c:v>
                </c:pt>
                <c:pt idx="62">
                  <c:v>0.96758402626170648</c:v>
                </c:pt>
                <c:pt idx="63">
                  <c:v>0.99425227334386779</c:v>
                </c:pt>
                <c:pt idx="64">
                  <c:v>1.0216512475319823</c:v>
                </c:pt>
                <c:pt idx="65">
                  <c:v>1.0498221244986787</c:v>
                </c:pt>
                <c:pt idx="66">
                  <c:v>1.0788096613719311</c:v>
                </c:pt>
                <c:pt idx="67">
                  <c:v>1.1086626245216122</c:v>
                </c:pt>
                <c:pt idx="68">
                  <c:v>1.1394342831883659</c:v>
                </c:pt>
                <c:pt idx="69">
                  <c:v>1.1711829815029464</c:v>
                </c:pt>
                <c:pt idx="70">
                  <c:v>1.2039728043259372</c:v>
                </c:pt>
                <c:pt idx="71">
                  <c:v>1.2378743560016188</c:v>
                </c:pt>
                <c:pt idx="72">
                  <c:v>1.2729656758128889</c:v>
                </c:pt>
                <c:pt idx="73">
                  <c:v>1.3093333199837638</c:v>
                </c:pt>
                <c:pt idx="74">
                  <c:v>1.347073647966611</c:v>
                </c:pt>
                <c:pt idx="75">
                  <c:v>1.3862943611198923</c:v>
                </c:pt>
                <c:pt idx="76">
                  <c:v>1.4271163556401476</c:v>
                </c:pt>
                <c:pt idx="77">
                  <c:v>1.4696759700589437</c:v>
                </c:pt>
                <c:pt idx="78">
                  <c:v>1.5141277326297777</c:v>
                </c:pt>
                <c:pt idx="79">
                  <c:v>1.5606477482646706</c:v>
                </c:pt>
                <c:pt idx="80">
                  <c:v>1.6094379124341027</c:v>
                </c:pt>
                <c:pt idx="81">
                  <c:v>1.6607312068216535</c:v>
                </c:pt>
                <c:pt idx="82">
                  <c:v>1.7147984280919295</c:v>
                </c:pt>
                <c:pt idx="83">
                  <c:v>1.7719568419318783</c:v>
                </c:pt>
                <c:pt idx="84">
                  <c:v>1.8325814637483133</c:v>
                </c:pt>
                <c:pt idx="85">
                  <c:v>1.8971199848858848</c:v>
                </c:pt>
                <c:pt idx="86">
                  <c:v>1.9661128563728367</c:v>
                </c:pt>
                <c:pt idx="87">
                  <c:v>2.0402208285265591</c:v>
                </c:pt>
                <c:pt idx="88">
                  <c:v>2.1202635362000959</c:v>
                </c:pt>
                <c:pt idx="89">
                  <c:v>2.207274913189726</c:v>
                </c:pt>
                <c:pt idx="90">
                  <c:v>2.3025850929940517</c:v>
                </c:pt>
                <c:pt idx="91">
                  <c:v>2.4079456086518785</c:v>
                </c:pt>
                <c:pt idx="92">
                  <c:v>2.5257286443082627</c:v>
                </c:pt>
                <c:pt idx="93">
                  <c:v>2.6592600369327868</c:v>
                </c:pt>
                <c:pt idx="94">
                  <c:v>2.8134107167600466</c:v>
                </c:pt>
                <c:pt idx="95">
                  <c:v>2.9957322735540033</c:v>
                </c:pt>
                <c:pt idx="96">
                  <c:v>3.2188758248682166</c:v>
                </c:pt>
                <c:pt idx="97">
                  <c:v>3.5065578973200031</c:v>
                </c:pt>
                <c:pt idx="98">
                  <c:v>3.9120230054281784</c:v>
                </c:pt>
                <c:pt idx="99">
                  <c:v>4.6051701859881575</c:v>
                </c:pt>
              </c:numCache>
            </c:numRef>
          </c:xVal>
          <c:yVal>
            <c:numRef>
              <c:f>'YPR and SBPR des'!$M$12:$M$212</c:f>
              <c:numCache>
                <c:formatCode>0.000</c:formatCode>
                <c:ptCount val="201"/>
                <c:pt idx="0">
                  <c:v>0</c:v>
                </c:pt>
                <c:pt idx="1">
                  <c:v>6.4145980179542206E-2</c:v>
                </c:pt>
                <c:pt idx="2">
                  <c:v>0.1270170690567303</c:v>
                </c:pt>
                <c:pt idx="3">
                  <c:v>0.1886389851936694</c:v>
                </c:pt>
                <c:pt idx="4">
                  <c:v>0.24903683793901207</c:v>
                </c:pt>
                <c:pt idx="5">
                  <c:v>0.30823514491961307</c:v>
                </c:pt>
                <c:pt idx="6">
                  <c:v>0.36625784893296337</c:v>
                </c:pt>
                <c:pt idx="7">
                  <c:v>0.42312833426421809</c:v>
                </c:pt>
                <c:pt idx="8">
                  <c:v>0.47886944245055424</c:v>
                </c:pt>
                <c:pt idx="9">
                  <c:v>0.53350348751457521</c:v>
                </c:pt>
                <c:pt idx="10">
                  <c:v>0.58705227068751165</c:v>
                </c:pt>
                <c:pt idx="11">
                  <c:v>0.63953709464203801</c:v>
                </c:pt>
                <c:pt idx="12">
                  <c:v>0.69097877725366219</c:v>
                </c:pt>
                <c:pt idx="13">
                  <c:v>0.74139766490879955</c:v>
                </c:pt>
                <c:pt idx="14">
                  <c:v>0.79081364537686183</c:v>
                </c:pt>
                <c:pt idx="15">
                  <c:v>0.83924616026293164</c:v>
                </c:pt>
                <c:pt idx="16">
                  <c:v>0.88671421705688069</c:v>
                </c:pt>
                <c:pt idx="17">
                  <c:v>0.93323640079410985</c:v>
                </c:pt>
                <c:pt idx="18" formatCode="0.0000">
                  <c:v>0.97883088534243279</c:v>
                </c:pt>
                <c:pt idx="19" formatCode="0.0000">
                  <c:v>1.0235154443290191</c:v>
                </c:pt>
                <c:pt idx="20" formatCode="0.0000">
                  <c:v>1.0673074617207121</c:v>
                </c:pt>
                <c:pt idx="21" formatCode="0.0000">
                  <c:v>1.1102239420704885</c:v>
                </c:pt>
                <c:pt idx="22" formatCode="General">
                  <c:v>1.1522815204422767</c:v>
                </c:pt>
                <c:pt idx="23" formatCode="General">
                  <c:v>1.1934964720258634</c:v>
                </c:pt>
                <c:pt idx="24" formatCode="General">
                  <c:v>1.2338847214531097</c:v>
                </c:pt>
                <c:pt idx="25" formatCode="General">
                  <c:v>1.2734618518262535</c:v>
                </c:pt>
                <c:pt idx="26" formatCode="General">
                  <c:v>1.3122431134686225</c:v>
                </c:pt>
                <c:pt idx="27" formatCode="General">
                  <c:v>1.3502434324076631</c:v>
                </c:pt>
                <c:pt idx="28" formatCode="General">
                  <c:v>1.3874774185997973</c:v>
                </c:pt>
                <c:pt idx="29" formatCode="General">
                  <c:v>1.4239593739062146</c:v>
                </c:pt>
                <c:pt idx="30" formatCode="General">
                  <c:v>1.4597032998283708</c:v>
                </c:pt>
                <c:pt idx="31" formatCode="General">
                  <c:v>1.4947229050115829</c:v>
                </c:pt>
                <c:pt idx="32" formatCode="General">
                  <c:v>1.5290316125247982</c:v>
                </c:pt>
                <c:pt idx="33" formatCode="General">
                  <c:v>1.5626425669242872</c:v>
                </c:pt>
                <c:pt idx="34" formatCode="General">
                  <c:v>1.5955686411087067</c:v>
                </c:pt>
                <c:pt idx="35" formatCode="General">
                  <c:v>1.6278224429726837</c:v>
                </c:pt>
                <c:pt idx="36" formatCode="General">
                  <c:v>1.659416321865798</c:v>
                </c:pt>
                <c:pt idx="37" formatCode="General">
                  <c:v>1.6903623748635708</c:v>
                </c:pt>
                <c:pt idx="38" formatCode="General">
                  <c:v>1.7206724528568127</c:v>
                </c:pt>
                <c:pt idx="39" formatCode="General">
                  <c:v>1.7503581664654366</c:v>
                </c:pt>
                <c:pt idx="40" formatCode="General">
                  <c:v>1.7794308917826174</c:v>
                </c:pt>
                <c:pt idx="41" formatCode="General">
                  <c:v>1.8079017759549407</c:v>
                </c:pt>
                <c:pt idx="42" formatCode="General">
                  <c:v>1.8357817426039853</c:v>
                </c:pt>
                <c:pt idx="43" formatCode="General">
                  <c:v>1.8630814970945695</c:v>
                </c:pt>
                <c:pt idx="44" formatCode="General">
                  <c:v>1.8898115316546935</c:v>
                </c:pt>
                <c:pt idx="45" formatCode="General">
                  <c:v>1.9159821303520346</c:v>
                </c:pt>
                <c:pt idx="46" formatCode="General">
                  <c:v>1.9416033739316478</c:v>
                </c:pt>
                <c:pt idx="47" formatCode="General">
                  <c:v>1.9666851445193827</c:v>
                </c:pt>
                <c:pt idx="48" formatCode="General">
                  <c:v>1.9912371301953355</c:v>
                </c:pt>
                <c:pt idx="49" formatCode="General">
                  <c:v>2.0152688294415104</c:v>
                </c:pt>
                <c:pt idx="50" formatCode="General">
                  <c:v>2.0387895554677051</c:v>
                </c:pt>
                <c:pt idx="51" formatCode="General">
                  <c:v>2.061808440419501</c:v>
                </c:pt>
                <c:pt idx="52" formatCode="General">
                  <c:v>2.0843344394720718</c:v>
                </c:pt>
                <c:pt idx="53" formatCode="General">
                  <c:v>2.1063763348134339</c:v>
                </c:pt>
                <c:pt idx="54" formatCode="General">
                  <c:v>2.127942739520587</c:v>
                </c:pt>
                <c:pt idx="55" formatCode="General">
                  <c:v>2.1490421013318954</c:v>
                </c:pt>
                <c:pt idx="56" formatCode="General">
                  <c:v>2.1696827063189361</c:v>
                </c:pt>
                <c:pt idx="57" formatCode="General">
                  <c:v>2.1898726824609347</c:v>
                </c:pt>
                <c:pt idx="58" formatCode="General">
                  <c:v>2.2096200031247699</c:v>
                </c:pt>
                <c:pt idx="59" formatCode="General">
                  <c:v>2.2289324904534671</c:v>
                </c:pt>
                <c:pt idx="60" formatCode="General">
                  <c:v>2.2478178186659643</c:v>
                </c:pt>
                <c:pt idx="61" formatCode="General">
                  <c:v>2.2662835172708449</c:v>
                </c:pt>
                <c:pt idx="62" formatCode="General">
                  <c:v>2.2843369741966559</c:v>
                </c:pt>
                <c:pt idx="63" formatCode="General">
                  <c:v>2.3019854388413217</c:v>
                </c:pt>
                <c:pt idx="64" formatCode="General">
                  <c:v>2.3192360250430686</c:v>
                </c:pt>
                <c:pt idx="65" formatCode="General">
                  <c:v>2.3360957139752343</c:v>
                </c:pt>
                <c:pt idx="66" formatCode="General">
                  <c:v>2.3525713569671991</c:v>
                </c:pt>
                <c:pt idx="67" formatCode="General">
                  <c:v>2.3686696782536543</c:v>
                </c:pt>
                <c:pt idx="68" formatCode="General">
                  <c:v>2.3843972776542977</c:v>
                </c:pt>
                <c:pt idx="69" formatCode="General">
                  <c:v>2.3997606331860344</c:v>
                </c:pt>
                <c:pt idx="70" formatCode="General">
                  <c:v>2.4147661036096109</c:v>
                </c:pt>
                <c:pt idx="71" formatCode="General">
                  <c:v>2.4294199309126481</c:v>
                </c:pt>
                <c:pt idx="72" formatCode="General">
                  <c:v>2.4437282427308817</c:v>
                </c:pt>
                <c:pt idx="73" formatCode="General">
                  <c:v>2.4576970547094024</c:v>
                </c:pt>
                <c:pt idx="74" formatCode="General">
                  <c:v>2.4713322728056406</c:v>
                </c:pt>
                <c:pt idx="75" formatCode="General">
                  <c:v>2.4846396955357433</c:v>
                </c:pt>
                <c:pt idx="76" formatCode="General">
                  <c:v>2.4976250161659741</c:v>
                </c:pt>
                <c:pt idx="77" formatCode="General">
                  <c:v>2.5102938248506996</c:v>
                </c:pt>
                <c:pt idx="78" formatCode="General">
                  <c:v>2.5226516107184618</c:v>
                </c:pt>
                <c:pt idx="79" formatCode="General">
                  <c:v>2.5347037639076193</c:v>
                </c:pt>
                <c:pt idx="80" formatCode="General">
                  <c:v>2.5464555775529627</c:v>
                </c:pt>
                <c:pt idx="81" formatCode="General">
                  <c:v>2.5579122497246747</c:v>
                </c:pt>
                <c:pt idx="82" formatCode="General">
                  <c:v>2.5690788853209727</c:v>
                </c:pt>
                <c:pt idx="83" formatCode="General">
                  <c:v>2.5799604979157111</c:v>
                </c:pt>
                <c:pt idx="84" formatCode="General">
                  <c:v>2.590562011562191</c:v>
                </c:pt>
                <c:pt idx="85" formatCode="General">
                  <c:v>2.6008882625543905</c:v>
                </c:pt>
                <c:pt idx="86" formatCode="General">
                  <c:v>2.6109440011467693</c:v>
                </c:pt>
                <c:pt idx="87" formatCode="General">
                  <c:v>2.6207338932337931</c:v>
                </c:pt>
                <c:pt idx="88" formatCode="General">
                  <c:v>2.6302625219902671</c:v>
                </c:pt>
                <c:pt idx="89" formatCode="General">
                  <c:v>2.6395343894735488</c:v>
                </c:pt>
                <c:pt idx="90" formatCode="General">
                  <c:v>2.6485539181886555</c:v>
                </c:pt>
                <c:pt idx="91" formatCode="General">
                  <c:v>2.6573254526172807</c:v>
                </c:pt>
                <c:pt idx="92" formatCode="General">
                  <c:v>2.6658532607116796</c:v>
                </c:pt>
                <c:pt idx="93" formatCode="General">
                  <c:v>2.6741415353543592</c:v>
                </c:pt>
                <c:pt idx="94" formatCode="General">
                  <c:v>2.6821943957844869</c:v>
                </c:pt>
                <c:pt idx="95" formatCode="General">
                  <c:v>2.690015888991903</c:v>
                </c:pt>
                <c:pt idx="96" formatCode="General">
                  <c:v>2.6976099910795779</c:v>
                </c:pt>
                <c:pt idx="97" formatCode="General">
                  <c:v>2.7049806085953634</c:v>
                </c:pt>
                <c:pt idx="98" formatCode="General">
                  <c:v>2.7121315798338319</c:v>
                </c:pt>
                <c:pt idx="99" formatCode="General">
                  <c:v>2.7190666761089775</c:v>
                </c:pt>
                <c:pt idx="100" formatCode="General">
                  <c:v>2.7257896029985527</c:v>
                </c:pt>
                <c:pt idx="101" formatCode="General">
                  <c:v>2.7323040015607676</c:v>
                </c:pt>
                <c:pt idx="102" formatCode="General">
                  <c:v>2.7386134495240642</c:v>
                </c:pt>
                <c:pt idx="103" formatCode="General">
                  <c:v>2.7447214624506548</c:v>
                </c:pt>
                <c:pt idx="104" formatCode="General">
                  <c:v>2.7506314948745119</c:v>
                </c:pt>
                <c:pt idx="105" formatCode="General">
                  <c:v>2.7563469414144368</c:v>
                </c:pt>
                <c:pt idx="106" formatCode="General">
                  <c:v>2.7618711378628773</c:v>
                </c:pt>
                <c:pt idx="107" formatCode="General">
                  <c:v>2.7672073622510656</c:v>
                </c:pt>
                <c:pt idx="108" formatCode="General">
                  <c:v>2.7723588358911062</c:v>
                </c:pt>
                <c:pt idx="109" formatCode="General">
                  <c:v>2.7773287243955922</c:v>
                </c:pt>
                <c:pt idx="110" formatCode="General">
                  <c:v>2.7821201386752876</c:v>
                </c:pt>
                <c:pt idx="111" formatCode="General">
                  <c:v>2.7867361359154614</c:v>
                </c:pt>
                <c:pt idx="112" formatCode="General">
                  <c:v>2.791179720531372</c:v>
                </c:pt>
                <c:pt idx="113" formatCode="General">
                  <c:v>2.7954538451034328</c:v>
                </c:pt>
                <c:pt idx="114" formatCode="General">
                  <c:v>2.7995614112925709</c:v>
                </c:pt>
                <c:pt idx="115" formatCode="General">
                  <c:v>2.8035052707362498</c:v>
                </c:pt>
                <c:pt idx="116" formatCode="General">
                  <c:v>2.8072882259256353</c:v>
                </c:pt>
                <c:pt idx="117" formatCode="General">
                  <c:v>2.8109130310643771</c:v>
                </c:pt>
                <c:pt idx="118" formatCode="General">
                  <c:v>2.8143823929094349</c:v>
                </c:pt>
                <c:pt idx="119" formatCode="General">
                  <c:v>2.8176989715944125</c:v>
                </c:pt>
                <c:pt idx="120" formatCode="General">
                  <c:v>2.8208653814357869</c:v>
                </c:pt>
                <c:pt idx="121" formatCode="General">
                  <c:v>2.8238841917224784</c:v>
                </c:pt>
                <c:pt idx="122" formatCode="General">
                  <c:v>2.8267579274891466</c:v>
                </c:pt>
                <c:pt idx="123" formatCode="General">
                  <c:v>2.8294890702736031</c:v>
                </c:pt>
                <c:pt idx="124" formatCode="General">
                  <c:v>2.8320800588587223</c:v>
                </c:pt>
                <c:pt idx="125" formatCode="General">
                  <c:v>2.8345332899992162</c:v>
                </c:pt>
                <c:pt idx="126" formatCode="General">
                  <c:v>2.8368511191336392</c:v>
                </c:pt>
                <c:pt idx="127" formatCode="General">
                  <c:v>2.839035861081963</c:v>
                </c:pt>
                <c:pt idx="128" formatCode="General">
                  <c:v>2.8410897907290722</c:v>
                </c:pt>
                <c:pt idx="129" formatCode="General">
                  <c:v>2.8430151436944917</c:v>
                </c:pt>
                <c:pt idx="130" formatCode="General">
                  <c:v>2.8448141169887009</c:v>
                </c:pt>
                <c:pt idx="131" formatCode="General">
                  <c:v>2.8464888696563078</c:v>
                </c:pt>
                <c:pt idx="132" formatCode="General">
                  <c:v>2.8480415234064247</c:v>
                </c:pt>
                <c:pt idx="133" formatCode="General">
                  <c:v>2.8494741632305156</c:v>
                </c:pt>
                <c:pt idx="134" formatCode="General">
                  <c:v>2.8507888380080169</c:v>
                </c:pt>
                <c:pt idx="135" formatCode="General">
                  <c:v>2.8519875611000138</c:v>
                </c:pt>
                <c:pt idx="136" formatCode="General">
                  <c:v>2.8530723109312439</c:v>
                </c:pt>
                <c:pt idx="137" formatCode="General">
                  <c:v>2.8540450315606876</c:v>
                </c:pt>
                <c:pt idx="138" formatCode="General">
                  <c:v>2.8549076332410173</c:v>
                </c:pt>
                <c:pt idx="139" formatCode="General">
                  <c:v>2.8556619929671556</c:v>
                </c:pt>
                <c:pt idx="140" formatCode="General">
                  <c:v>2.8563099550141806</c:v>
                </c:pt>
                <c:pt idx="141" formatCode="General">
                  <c:v>2.8568533314648303</c:v>
                </c:pt>
                <c:pt idx="142" formatCode="General">
                  <c:v>2.85729390272683</c:v>
                </c:pt>
                <c:pt idx="143" formatCode="General">
                  <c:v>2.8576334180402818</c:v>
                </c:pt>
                <c:pt idx="144" formatCode="General">
                  <c:v>2.8578735959753265</c:v>
                </c:pt>
                <c:pt idx="145" formatCode="General">
                  <c:v>2.8580161249203022</c:v>
                </c:pt>
                <c:pt idx="146" formatCode="General">
                  <c:v>2.8580626635606095</c:v>
                </c:pt>
                <c:pt idx="147" formatCode="General">
                  <c:v>2.8580148413484934</c:v>
                </c:pt>
                <c:pt idx="148" formatCode="General">
                  <c:v>2.8578742589639226</c:v>
                </c:pt>
                <c:pt idx="149" formatCode="General">
                  <c:v>2.8576424887667975</c:v>
                </c:pt>
                <c:pt idx="150" formatCode="General">
                  <c:v>2.8573210752406366</c:v>
                </c:pt>
                <c:pt idx="151" formatCode="General">
                  <c:v>2.8569115354279644</c:v>
                </c:pt>
                <c:pt idx="152" formatCode="General">
                  <c:v>2.8564153593575483</c:v>
                </c:pt>
                <c:pt idx="153" formatCode="General">
                  <c:v>2.855834010463699</c:v>
                </c:pt>
                <c:pt idx="154" formatCode="General">
                  <c:v>2.8551689259977602</c:v>
                </c:pt>
                <c:pt idx="155" formatCode="General">
                  <c:v>2.8544215174320069</c:v>
                </c:pt>
                <c:pt idx="156" formatCode="General">
                  <c:v>2.8535931708560702</c:v>
                </c:pt>
                <c:pt idx="157" formatCode="General">
                  <c:v>2.8526852473660775</c:v>
                </c:pt>
                <c:pt idx="158" formatCode="General">
                  <c:v>2.8516990834466633</c:v>
                </c:pt>
                <c:pt idx="159" formatCode="General">
                  <c:v>2.8506359913459782</c:v>
                </c:pt>
                <c:pt idx="160" formatCode="General">
                  <c:v>2.8494972594438752</c:v>
                </c:pt>
                <c:pt idx="161" formatCode="General">
                  <c:v>2.8482841526134011</c:v>
                </c:pt>
                <c:pt idx="162" formatCode="General">
                  <c:v>2.8469979125757328</c:v>
                </c:pt>
                <c:pt idx="163" formatCode="General">
                  <c:v>2.8456397582487125</c:v>
                </c:pt>
                <c:pt idx="164" formatCode="General">
                  <c:v>2.8442108860890944</c:v>
                </c:pt>
                <c:pt idx="165" formatCode="General">
                  <c:v>2.842712470428653</c:v>
                </c:pt>
                <c:pt idx="166" formatCode="General">
                  <c:v>2.8411456638042738</c:v>
                </c:pt>
                <c:pt idx="167" formatCode="General">
                  <c:v>2.8395115972821454</c:v>
                </c:pt>
                <c:pt idx="168" formatCode="General">
                  <c:v>2.8378113807761949</c:v>
                </c:pt>
                <c:pt idx="169" formatCode="General">
                  <c:v>2.8360461033608568</c:v>
                </c:pt>
                <c:pt idx="170" formatCode="General">
                  <c:v>2.8342168335783211</c:v>
                </c:pt>
                <c:pt idx="171" formatCode="General">
                  <c:v>2.8323246197403611</c:v>
                </c:pt>
                <c:pt idx="172" formatCode="General">
                  <c:v>2.8303704902248406</c:v>
                </c:pt>
                <c:pt idx="173" formatCode="General">
                  <c:v>2.8283554537670383</c:v>
                </c:pt>
                <c:pt idx="174" formatCode="General">
                  <c:v>2.8262804997458648</c:v>
                </c:pt>
                <c:pt idx="175" formatCode="General">
                  <c:v>2.8241465984650946</c:v>
                </c:pt>
                <c:pt idx="176" formatCode="General">
                  <c:v>2.8219547014297128</c:v>
                </c:pt>
                <c:pt idx="177" formatCode="General">
                  <c:v>2.819705741617466</c:v>
                </c:pt>
                <c:pt idx="178" formatCode="General">
                  <c:v>2.81740063374572</c:v>
                </c:pt>
                <c:pt idx="179" formatCode="General">
                  <c:v>2.8150402745337217</c:v>
                </c:pt>
                <c:pt idx="180" formatCode="General">
                  <c:v>2.8126255429603564</c:v>
                </c:pt>
                <c:pt idx="181" formatCode="General">
                  <c:v>2.8101573005174783</c:v>
                </c:pt>
                <c:pt idx="182" formatCode="General">
                  <c:v>2.8076363914589182</c:v>
                </c:pt>
                <c:pt idx="183" formatCode="General">
                  <c:v>2.8050636430452562</c:v>
                </c:pt>
                <c:pt idx="184" formatCode="General">
                  <c:v>2.8024398657844225</c:v>
                </c:pt>
                <c:pt idx="185" formatCode="General">
                  <c:v>2.7997658536682257</c:v>
                </c:pt>
                <c:pt idx="186" formatCode="General">
                  <c:v>2.7970423844048922</c:v>
                </c:pt>
                <c:pt idx="187" formatCode="General">
                  <c:v>2.7942702196476796</c:v>
                </c:pt>
                <c:pt idx="188" formatCode="General">
                  <c:v>2.7914501052196532</c:v>
                </c:pt>
                <c:pt idx="189" formatCode="General">
                  <c:v>2.7885827713346956</c:v>
                </c:pt>
                <c:pt idx="190" formatCode="General">
                  <c:v>2.7856689328148256</c:v>
                </c:pt>
                <c:pt idx="191" formatCode="General">
                  <c:v>2.7827092893038943</c:v>
                </c:pt>
                <c:pt idx="192" formatCode="General">
                  <c:v>2.7797045254777322</c:v>
                </c:pt>
                <c:pt idx="193" formatCode="General">
                  <c:v>2.7766553112508188</c:v>
                </c:pt>
                <c:pt idx="194" formatCode="General">
                  <c:v>2.7735623019795241</c:v>
                </c:pt>
                <c:pt idx="195" formatCode="General">
                  <c:v>2.7704261386620184</c:v>
                </c:pt>
                <c:pt idx="196" formatCode="General">
                  <c:v>2.7672474481348881</c:v>
                </c:pt>
                <c:pt idx="197" formatCode="General">
                  <c:v>2.7640268432665267</c:v>
                </c:pt>
                <c:pt idx="198" formatCode="General">
                  <c:v>2.7607649231473719</c:v>
                </c:pt>
                <c:pt idx="199" formatCode="General">
                  <c:v>2.7574622732770395</c:v>
                </c:pt>
                <c:pt idx="200" formatCode="General">
                  <c:v>2.7541194657484196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1ED-4935-9374-B24119DE66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323136"/>
        <c:axId val="149329408"/>
      </c:scatterChart>
      <c:valAx>
        <c:axId val="149323136"/>
        <c:scaling>
          <c:orientation val="minMax"/>
          <c:max val="2"/>
        </c:scaling>
        <c:delete val="0"/>
        <c:axPos val="b"/>
        <c:title>
          <c:tx>
            <c:rich>
              <a:bodyPr/>
              <a:lstStyle/>
              <a:p>
                <a:pPr>
                  <a:defRPr sz="1200" b="0"/>
                </a:pPr>
                <a:r>
                  <a:rPr lang="en-US" sz="1200" b="0"/>
                  <a:t>Exploitation rate</a:t>
                </a:r>
              </a:p>
            </c:rich>
          </c:tx>
          <c:layout/>
          <c:overlay val="0"/>
        </c:title>
        <c:numFmt formatCode="0.0" sourceLinked="0"/>
        <c:majorTickMark val="out"/>
        <c:minorTickMark val="none"/>
        <c:tickLblPos val="nextTo"/>
        <c:crossAx val="149329408"/>
        <c:crosses val="autoZero"/>
        <c:crossBetween val="midCat"/>
      </c:valAx>
      <c:valAx>
        <c:axId val="14932940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 b="0"/>
                </a:pPr>
                <a:r>
                  <a:rPr lang="en-US" sz="1200" b="0"/>
                  <a:t>Yield per recruit</a:t>
                </a:r>
              </a:p>
            </c:rich>
          </c:tx>
          <c:layout/>
          <c:overlay val="0"/>
        </c:title>
        <c:numFmt formatCode="0.00" sourceLinked="0"/>
        <c:majorTickMark val="out"/>
        <c:minorTickMark val="none"/>
        <c:tickLblPos val="nextTo"/>
        <c:crossAx val="149323136"/>
        <c:crosses val="autoZero"/>
        <c:crossBetween val="midCat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marker>
            <c:symbol val="none"/>
          </c:marker>
          <c:xVal>
            <c:numRef>
              <c:f>'YPR and SBPR des'!$K$12:$K$212</c:f>
              <c:numCache>
                <c:formatCode>General</c:formatCode>
                <c:ptCount val="201"/>
                <c:pt idx="0">
                  <c:v>0</c:v>
                </c:pt>
                <c:pt idx="1">
                  <c:v>1.0050335853501451E-2</c:v>
                </c:pt>
                <c:pt idx="2">
                  <c:v>2.0202707317519466E-2</c:v>
                </c:pt>
                <c:pt idx="3">
                  <c:v>3.0459207484708574E-2</c:v>
                </c:pt>
                <c:pt idx="4">
                  <c:v>4.0821994520255166E-2</c:v>
                </c:pt>
                <c:pt idx="5">
                  <c:v>5.1293294387550578E-2</c:v>
                </c:pt>
                <c:pt idx="6">
                  <c:v>6.1875403718087529E-2</c:v>
                </c:pt>
                <c:pt idx="7">
                  <c:v>7.2570692834835498E-2</c:v>
                </c:pt>
                <c:pt idx="8">
                  <c:v>8.3381608939051013E-2</c:v>
                </c:pt>
                <c:pt idx="9">
                  <c:v>9.431067947124129E-2</c:v>
                </c:pt>
                <c:pt idx="10">
                  <c:v>0.10536051565782628</c:v>
                </c:pt>
                <c:pt idx="11">
                  <c:v>0.11653381625595151</c:v>
                </c:pt>
                <c:pt idx="12">
                  <c:v>0.12783337150988489</c:v>
                </c:pt>
                <c:pt idx="13">
                  <c:v>0.13926206733350766</c:v>
                </c:pt>
                <c:pt idx="14">
                  <c:v>0.15082288973458366</c:v>
                </c:pt>
                <c:pt idx="15">
                  <c:v>0.16251892949777494</c:v>
                </c:pt>
                <c:pt idx="16">
                  <c:v>0.1743533871447778</c:v>
                </c:pt>
                <c:pt idx="17">
                  <c:v>0.18632957819149348</c:v>
                </c:pt>
                <c:pt idx="18">
                  <c:v>0.19845093872383832</c:v>
                </c:pt>
                <c:pt idx="19">
                  <c:v>0.21072103131565267</c:v>
                </c:pt>
                <c:pt idx="20">
                  <c:v>0.22314355131420985</c:v>
                </c:pt>
                <c:pt idx="21">
                  <c:v>0.23572233352106997</c:v>
                </c:pt>
                <c:pt idx="22">
                  <c:v>0.24846135929849975</c:v>
                </c:pt>
                <c:pt idx="23">
                  <c:v>0.26136476413440762</c:v>
                </c:pt>
                <c:pt idx="24">
                  <c:v>0.27443684570176041</c:v>
                </c:pt>
                <c:pt idx="25">
                  <c:v>0.2876820724517809</c:v>
                </c:pt>
                <c:pt idx="26">
                  <c:v>0.30110509278392161</c:v>
                </c:pt>
                <c:pt idx="27">
                  <c:v>0.31471074483970024</c:v>
                </c:pt>
                <c:pt idx="28">
                  <c:v>0.3285040669720361</c:v>
                </c:pt>
                <c:pt idx="29">
                  <c:v>0.34249030894677601</c:v>
                </c:pt>
                <c:pt idx="30">
                  <c:v>0.35667494393873245</c:v>
                </c:pt>
                <c:pt idx="31">
                  <c:v>0.37106368139083207</c:v>
                </c:pt>
                <c:pt idx="32">
                  <c:v>0.38566248081198479</c:v>
                </c:pt>
                <c:pt idx="33">
                  <c:v>0.40047756659712541</c:v>
                </c:pt>
                <c:pt idx="34">
                  <c:v>0.41551544396166595</c:v>
                </c:pt>
                <c:pt idx="35">
                  <c:v>0.43078291609245439</c:v>
                </c:pt>
                <c:pt idx="36">
                  <c:v>0.44628710262841964</c:v>
                </c:pt>
                <c:pt idx="37">
                  <c:v>0.46203545959655884</c:v>
                </c:pt>
                <c:pt idx="38">
                  <c:v>0.47803580094300002</c:v>
                </c:pt>
                <c:pt idx="39">
                  <c:v>0.49429632181478034</c:v>
                </c:pt>
                <c:pt idx="40">
                  <c:v>0.51082562376599094</c:v>
                </c:pt>
                <c:pt idx="41">
                  <c:v>0.52763274208237221</c:v>
                </c:pt>
                <c:pt idx="42">
                  <c:v>0.54472717544167226</c:v>
                </c:pt>
                <c:pt idx="43">
                  <c:v>0.56211891815354154</c:v>
                </c:pt>
                <c:pt idx="44">
                  <c:v>0.57981849525294249</c:v>
                </c:pt>
                <c:pt idx="45">
                  <c:v>0.59783700075562074</c:v>
                </c:pt>
                <c:pt idx="46">
                  <c:v>0.61618613942381728</c:v>
                </c:pt>
                <c:pt idx="47">
                  <c:v>0.63487827243596995</c:v>
                </c:pt>
                <c:pt idx="48">
                  <c:v>0.65392646740666438</c:v>
                </c:pt>
                <c:pt idx="49">
                  <c:v>0.67334455326376597</c:v>
                </c:pt>
                <c:pt idx="50">
                  <c:v>0.69314718055994573</c:v>
                </c:pt>
                <c:pt idx="51">
                  <c:v>0.71334988787746523</c:v>
                </c:pt>
                <c:pt idx="52">
                  <c:v>0.73396917508020099</c:v>
                </c:pt>
                <c:pt idx="53">
                  <c:v>0.75502258427803326</c:v>
                </c:pt>
                <c:pt idx="54">
                  <c:v>0.77652878949899695</c:v>
                </c:pt>
                <c:pt idx="55">
                  <c:v>0.79850769621777218</c:v>
                </c:pt>
                <c:pt idx="56">
                  <c:v>0.82098055206983078</c:v>
                </c:pt>
                <c:pt idx="57">
                  <c:v>0.84397007029452964</c:v>
                </c:pt>
                <c:pt idx="58">
                  <c:v>0.86750056770472372</c:v>
                </c:pt>
                <c:pt idx="59">
                  <c:v>0.8915981192837843</c:v>
                </c:pt>
                <c:pt idx="60">
                  <c:v>0.91629073187415588</c:v>
                </c:pt>
                <c:pt idx="61">
                  <c:v>0.94160853985844573</c:v>
                </c:pt>
                <c:pt idx="62">
                  <c:v>0.96758402626170648</c:v>
                </c:pt>
                <c:pt idx="63">
                  <c:v>0.99425227334386779</c:v>
                </c:pt>
                <c:pt idx="64">
                  <c:v>1.0216512475319823</c:v>
                </c:pt>
                <c:pt idx="65">
                  <c:v>1.0498221244986787</c:v>
                </c:pt>
                <c:pt idx="66">
                  <c:v>1.0788096613719311</c:v>
                </c:pt>
                <c:pt idx="67">
                  <c:v>1.1086626245216122</c:v>
                </c:pt>
                <c:pt idx="68">
                  <c:v>1.1394342831883659</c:v>
                </c:pt>
                <c:pt idx="69">
                  <c:v>1.1711829815029464</c:v>
                </c:pt>
                <c:pt idx="70">
                  <c:v>1.2039728043259372</c:v>
                </c:pt>
                <c:pt idx="71">
                  <c:v>1.2378743560016188</c:v>
                </c:pt>
                <c:pt idx="72">
                  <c:v>1.2729656758128889</c:v>
                </c:pt>
                <c:pt idx="73">
                  <c:v>1.3093333199837638</c:v>
                </c:pt>
                <c:pt idx="74">
                  <c:v>1.347073647966611</c:v>
                </c:pt>
                <c:pt idx="75">
                  <c:v>1.3862943611198923</c:v>
                </c:pt>
                <c:pt idx="76">
                  <c:v>1.4271163556401476</c:v>
                </c:pt>
                <c:pt idx="77">
                  <c:v>1.4696759700589437</c:v>
                </c:pt>
                <c:pt idx="78">
                  <c:v>1.5141277326297777</c:v>
                </c:pt>
                <c:pt idx="79">
                  <c:v>1.5606477482646706</c:v>
                </c:pt>
                <c:pt idx="80">
                  <c:v>1.6094379124341027</c:v>
                </c:pt>
                <c:pt idx="81">
                  <c:v>1.6607312068216535</c:v>
                </c:pt>
                <c:pt idx="82">
                  <c:v>1.7147984280919295</c:v>
                </c:pt>
                <c:pt idx="83">
                  <c:v>1.7719568419318783</c:v>
                </c:pt>
                <c:pt idx="84">
                  <c:v>1.8325814637483133</c:v>
                </c:pt>
                <c:pt idx="85">
                  <c:v>1.8971199848858848</c:v>
                </c:pt>
                <c:pt idx="86">
                  <c:v>1.9661128563728367</c:v>
                </c:pt>
                <c:pt idx="87">
                  <c:v>2.0402208285265591</c:v>
                </c:pt>
                <c:pt idx="88">
                  <c:v>2.1202635362000959</c:v>
                </c:pt>
                <c:pt idx="89">
                  <c:v>2.207274913189726</c:v>
                </c:pt>
                <c:pt idx="90">
                  <c:v>2.3025850929940517</c:v>
                </c:pt>
                <c:pt idx="91">
                  <c:v>2.4079456086518785</c:v>
                </c:pt>
                <c:pt idx="92">
                  <c:v>2.5257286443082627</c:v>
                </c:pt>
                <c:pt idx="93">
                  <c:v>2.6592600369327868</c:v>
                </c:pt>
                <c:pt idx="94">
                  <c:v>2.8134107167600466</c:v>
                </c:pt>
                <c:pt idx="95">
                  <c:v>2.9957322735540033</c:v>
                </c:pt>
                <c:pt idx="96">
                  <c:v>3.2188758248682166</c:v>
                </c:pt>
                <c:pt idx="97">
                  <c:v>3.5065578973200031</c:v>
                </c:pt>
                <c:pt idx="98">
                  <c:v>3.9120230054281784</c:v>
                </c:pt>
                <c:pt idx="99">
                  <c:v>4.6051701859881575</c:v>
                </c:pt>
              </c:numCache>
            </c:numRef>
          </c:xVal>
          <c:yVal>
            <c:numRef>
              <c:f>'YPR and SBPR des'!$N$12:$N$212</c:f>
              <c:numCache>
                <c:formatCode>0.0000</c:formatCode>
                <c:ptCount val="201"/>
                <c:pt idx="0">
                  <c:v>6.7955892000887461</c:v>
                </c:pt>
                <c:pt idx="1">
                  <c:v>6.730949091236849</c:v>
                </c:pt>
                <c:pt idx="2">
                  <c:v>6.667181897774686</c:v>
                </c:pt>
                <c:pt idx="3">
                  <c:v>6.6042720286717067</c:v>
                </c:pt>
                <c:pt idx="4">
                  <c:v>6.5422042530837334</c:v>
                </c:pt>
                <c:pt idx="5">
                  <c:v>6.4809636900113441</c:v>
                </c:pt>
                <c:pt idx="6">
                  <c:v>6.4205357983125344</c:v>
                </c:pt>
                <c:pt idx="7">
                  <c:v>6.3609063670555894</c:v>
                </c:pt>
                <c:pt idx="8">
                  <c:v>6.3020615061986991</c:v>
                </c:pt>
                <c:pt idx="9">
                  <c:v>6.2439876375834773</c:v>
                </c:pt>
                <c:pt idx="10">
                  <c:v>6.1866714862301677</c:v>
                </c:pt>
                <c:pt idx="11">
                  <c:v>6.1301000719227412</c:v>
                </c:pt>
                <c:pt idx="12">
                  <c:v>6.0742607010727347</c:v>
                </c:pt>
                <c:pt idx="13">
                  <c:v>6.0191409588511027</c:v>
                </c:pt>
                <c:pt idx="14">
                  <c:v>5.9647287015778367</c:v>
                </c:pt>
                <c:pt idx="15">
                  <c:v>5.9110120493595462</c:v>
                </c:pt>
                <c:pt idx="16">
                  <c:v>5.8579793789656556</c:v>
                </c:pt>
                <c:pt idx="17">
                  <c:v>5.8056193169341963</c:v>
                </c:pt>
                <c:pt idx="18">
                  <c:v>5.7539207328986572</c:v>
                </c:pt>
                <c:pt idx="19">
                  <c:v>5.7028727331276263</c:v>
                </c:pt>
                <c:pt idx="20">
                  <c:v>5.6524646542693802</c:v>
                </c:pt>
                <c:pt idx="21" formatCode="General">
                  <c:v>5.6026860572938588</c:v>
                </c:pt>
                <c:pt idx="22" formatCode="General">
                  <c:v>5.5535267216247908</c:v>
                </c:pt>
                <c:pt idx="23" formatCode="General">
                  <c:v>5.5049766394550765</c:v>
                </c:pt>
                <c:pt idx="24" formatCode="General">
                  <c:v>5.4570260102387333</c:v>
                </c:pt>
                <c:pt idx="25" formatCode="General">
                  <c:v>5.4096652353530876</c:v>
                </c:pt>
                <c:pt idx="26" formatCode="General">
                  <c:v>5.3628849129250771</c:v>
                </c:pt>
                <c:pt idx="27" formatCode="General">
                  <c:v>5.316675832815827</c:v>
                </c:pt>
                <c:pt idx="28" formatCode="General">
                  <c:v>5.2710289717578434</c:v>
                </c:pt>
                <c:pt idx="29" formatCode="General">
                  <c:v>5.2259354886394833</c:v>
                </c:pt>
                <c:pt idx="30" formatCode="General">
                  <c:v>5.1813867199314849</c:v>
                </c:pt>
                <c:pt idx="31" formatCode="General">
                  <c:v>5.1373741752506072</c:v>
                </c:pt>
                <c:pt idx="32" formatCode="General">
                  <c:v>5.0938895330556004</c:v>
                </c:pt>
                <c:pt idx="33" formatCode="General">
                  <c:v>5.0509246364709295</c:v>
                </c:pt>
                <c:pt idx="34" formatCode="General">
                  <c:v>5.0084714892338509</c:v>
                </c:pt>
                <c:pt idx="35" formatCode="General">
                  <c:v>4.9665222517606002</c:v>
                </c:pt>
                <c:pt idx="36" formatCode="General">
                  <c:v>4.9250692373276417</c:v>
                </c:pt>
                <c:pt idx="37" formatCode="General">
                  <c:v>4.8841049083640602</c:v>
                </c:pt>
                <c:pt idx="38" formatCode="General">
                  <c:v>4.8436218728513554</c:v>
                </c:pt>
                <c:pt idx="39" formatCode="General">
                  <c:v>4.8036128808270018</c:v>
                </c:pt>
                <c:pt idx="40" formatCode="General">
                  <c:v>4.7640708209883265</c:v>
                </c:pt>
                <c:pt idx="41" formatCode="General">
                  <c:v>4.7249887173933489</c:v>
                </c:pt>
                <c:pt idx="42" formatCode="General">
                  <c:v>4.6863597262553736</c:v>
                </c:pt>
                <c:pt idx="43" formatCode="General">
                  <c:v>4.6481771328282351</c:v>
                </c:pt>
                <c:pt idx="44" formatCode="General">
                  <c:v>4.6104343483792265</c:v>
                </c:pt>
                <c:pt idx="45" formatCode="General">
                  <c:v>4.5731249072468483</c:v>
                </c:pt>
                <c:pt idx="46" formatCode="General">
                  <c:v>4.5362424639805976</c:v>
                </c:pt>
                <c:pt idx="47" formatCode="General">
                  <c:v>4.4997807905601634</c:v>
                </c:pt>
                <c:pt idx="48" formatCode="General">
                  <c:v>4.4637337736914668</c:v>
                </c:pt>
                <c:pt idx="49" formatCode="General">
                  <c:v>4.4280954121770488</c:v>
                </c:pt>
                <c:pt idx="50" formatCode="General">
                  <c:v>4.3928598143584869</c:v>
                </c:pt>
                <c:pt idx="51" formatCode="General">
                  <c:v>4.3580211956284938</c:v>
                </c:pt>
                <c:pt idx="52" formatCode="General">
                  <c:v>4.3235738760105233</c:v>
                </c:pt>
                <c:pt idx="53" formatCode="General">
                  <c:v>4.2895122778037571</c:v>
                </c:pt>
                <c:pt idx="54" formatCode="General">
                  <c:v>4.2558309232914038</c:v>
                </c:pt>
                <c:pt idx="55" formatCode="General">
                  <c:v>4.2225244325103519</c:v>
                </c:pt>
                <c:pt idx="56" formatCode="General">
                  <c:v>4.189587521080254</c:v>
                </c:pt>
                <c:pt idx="57" formatCode="General">
                  <c:v>4.1570149980902116</c:v>
                </c:pt>
                <c:pt idx="58" formatCode="General">
                  <c:v>4.1248017640412904</c:v>
                </c:pt>
                <c:pt idx="59" formatCode="General">
                  <c:v>4.0929428088431283</c:v>
                </c:pt>
                <c:pt idx="60" formatCode="General">
                  <c:v>4.0614332098630186</c:v>
                </c:pt>
                <c:pt idx="61" formatCode="General">
                  <c:v>4.0302681300258465</c:v>
                </c:pt>
                <c:pt idx="62" formatCode="General">
                  <c:v>3.9994428159633459</c:v>
                </c:pt>
                <c:pt idx="63" formatCode="General">
                  <c:v>3.9689525962111967</c:v>
                </c:pt>
                <c:pt idx="64" formatCode="General">
                  <c:v>3.9387928794525129</c:v>
                </c:pt>
                <c:pt idx="65" formatCode="General">
                  <c:v>3.9089591528063461</c:v>
                </c:pt>
                <c:pt idx="66" formatCode="General">
                  <c:v>3.8794469801598606</c:v>
                </c:pt>
                <c:pt idx="67" formatCode="General">
                  <c:v>3.8502520005428784</c:v>
                </c:pt>
                <c:pt idx="68" formatCode="General">
                  <c:v>3.8213699265435626</c:v>
                </c:pt>
                <c:pt idx="69" formatCode="General">
                  <c:v>3.7927965427640062</c:v>
                </c:pt>
                <c:pt idx="70" formatCode="General">
                  <c:v>3.7645277043145673</c:v>
                </c:pt>
                <c:pt idx="71" formatCode="General">
                  <c:v>3.736559335345838</c:v>
                </c:pt>
                <c:pt idx="72" formatCode="General">
                  <c:v>3.7088874276171246</c:v>
                </c:pt>
                <c:pt idx="73" formatCode="General">
                  <c:v>3.6815080391004065</c:v>
                </c:pt>
                <c:pt idx="74" formatCode="General">
                  <c:v>3.6544172926187461</c:v>
                </c:pt>
                <c:pt idx="75" formatCode="General">
                  <c:v>3.6276113745181546</c:v>
                </c:pt>
                <c:pt idx="76" formatCode="General">
                  <c:v>3.601086533371967</c:v>
                </c:pt>
                <c:pt idx="77" formatCode="General">
                  <c:v>3.5748390787168045</c:v>
                </c:pt>
                <c:pt idx="78" formatCode="General">
                  <c:v>3.5488653798192136</c:v>
                </c:pt>
                <c:pt idx="79" formatCode="General">
                  <c:v>3.523161864472141</c:v>
                </c:pt>
                <c:pt idx="80" formatCode="General">
                  <c:v>3.497725017820378</c:v>
                </c:pt>
                <c:pt idx="81" formatCode="General">
                  <c:v>3.4725513812141897</c:v>
                </c:pt>
                <c:pt idx="82" formatCode="General">
                  <c:v>3.4476375510903199</c:v>
                </c:pt>
                <c:pt idx="83" formatCode="General">
                  <c:v>3.4229801778796398</c:v>
                </c:pt>
                <c:pt idx="84" formatCode="General">
                  <c:v>3.3985759649406697</c:v>
                </c:pt>
                <c:pt idx="85" formatCode="General">
                  <c:v>3.3744216675182943</c:v>
                </c:pt>
                <c:pt idx="86" formatCode="General">
                  <c:v>3.3505140917269509</c:v>
                </c:pt>
                <c:pt idx="87" formatCode="General">
                  <c:v>3.3268500935576486</c:v>
                </c:pt>
                <c:pt idx="88" formatCode="General">
                  <c:v>3.3034265779081466</c:v>
                </c:pt>
                <c:pt idx="89" formatCode="General">
                  <c:v>3.2802404976356834</c:v>
                </c:pt>
                <c:pt idx="90" formatCode="General">
                  <c:v>3.2572888526316266</c:v>
                </c:pt>
                <c:pt idx="91" formatCode="General">
                  <c:v>3.2345686889174781</c:v>
                </c:pt>
                <c:pt idx="92" formatCode="General">
                  <c:v>3.2120770977616382</c:v>
                </c:pt>
                <c:pt idx="93" formatCode="General">
                  <c:v>3.1898112148163933</c:v>
                </c:pt>
                <c:pt idx="94" formatCode="General">
                  <c:v>3.167768219274576</c:v>
                </c:pt>
                <c:pt idx="95" formatCode="General">
                  <c:v>3.1459453330453861</c:v>
                </c:pt>
                <c:pt idx="96" formatCode="General">
                  <c:v>3.1243398199488541</c:v>
                </c:pt>
                <c:pt idx="97" formatCode="General">
                  <c:v>3.1029489849284788</c:v>
                </c:pt>
                <c:pt idx="98" formatCode="General">
                  <c:v>3.081770173281535</c:v>
                </c:pt>
                <c:pt idx="99" formatCode="General">
                  <c:v>3.0608007699066087</c:v>
                </c:pt>
                <c:pt idx="100" formatCode="General">
                  <c:v>3.0400381985679106</c:v>
                </c:pt>
                <c:pt idx="101" formatCode="General">
                  <c:v>3.0194799211759236</c:v>
                </c:pt>
                <c:pt idx="102" formatCode="General">
                  <c:v>2.9991234370839748</c:v>
                </c:pt>
                <c:pt idx="103" formatCode="General">
                  <c:v>2.97896628240031</c:v>
                </c:pt>
                <c:pt idx="104" formatCode="General">
                  <c:v>2.9590060293152827</c:v>
                </c:pt>
                <c:pt idx="105" formatCode="General">
                  <c:v>2.9392402854432649</c:v>
                </c:pt>
                <c:pt idx="106" formatCode="General">
                  <c:v>2.9196666931789186</c:v>
                </c:pt>
                <c:pt idx="107" formatCode="General">
                  <c:v>2.9002829290674397</c:v>
                </c:pt>
                <c:pt idx="108" formatCode="General">
                  <c:v>2.8810867031884473</c:v>
                </c:pt>
                <c:pt idx="109" formatCode="General">
                  <c:v>2.8620757585531575</c:v>
                </c:pt>
                <c:pt idx="110" formatCode="General">
                  <c:v>2.8432478705145163</c:v>
                </c:pt>
                <c:pt idx="111" formatCode="General">
                  <c:v>2.8246008461899663</c:v>
                </c:pt>
                <c:pt idx="112" formatCode="General">
                  <c:v>2.8061325238965349</c:v>
                </c:pt>
                <c:pt idx="113" formatCode="General">
                  <c:v>2.7878407725979257</c:v>
                </c:pt>
                <c:pt idx="114" formatCode="General">
                  <c:v>2.7697234913633388</c:v>
                </c:pt>
                <c:pt idx="115" formatCode="General">
                  <c:v>2.7517786088377161</c:v>
                </c:pt>
                <c:pt idx="116" formatCode="General">
                  <c:v>2.7340040827231231</c:v>
                </c:pt>
                <c:pt idx="117" formatCode="General">
                  <c:v>2.7163978992710169</c:v>
                </c:pt>
                <c:pt idx="118" formatCode="General">
                  <c:v>2.6989580727851252</c:v>
                </c:pt>
                <c:pt idx="119" formatCode="General">
                  <c:v>2.6816826451346616</c:v>
                </c:pt>
                <c:pt idx="120" formatCode="General">
                  <c:v>2.6645696852776579</c:v>
                </c:pt>
                <c:pt idx="121" formatCode="General">
                  <c:v>2.6476172887941485</c:v>
                </c:pt>
                <c:pt idx="122" formatCode="General">
                  <c:v>2.6308235774289686</c:v>
                </c:pt>
                <c:pt idx="123" formatCode="General">
                  <c:v>2.6141866986439544</c:v>
                </c:pt>
                <c:pt idx="124" formatCode="General">
                  <c:v>2.5977048251792976</c:v>
                </c:pt>
                <c:pt idx="125" formatCode="General">
                  <c:v>2.5813761546238547</c:v>
                </c:pt>
                <c:pt idx="126" formatCode="General">
                  <c:v>2.5651989089941867</c:v>
                </c:pt>
                <c:pt idx="127" formatCode="General">
                  <c:v>2.5491713343221325</c:v>
                </c:pt>
                <c:pt idx="128" formatCode="General">
                  <c:v>2.5332917002507069</c:v>
                </c:pt>
                <c:pt idx="129" formatCode="General">
                  <c:v>2.5175582996381269</c:v>
                </c:pt>
                <c:pt idx="130" formatCode="General">
                  <c:v>2.5019694481697932</c:v>
                </c:pt>
                <c:pt idx="131" formatCode="General">
                  <c:v>2.486523483978011</c:v>
                </c:pt>
                <c:pt idx="132" formatCode="General">
                  <c:v>2.4712187672693045</c:v>
                </c:pt>
                <c:pt idx="133" formatCode="General">
                  <c:v>2.4560536799591173</c:v>
                </c:pt>
                <c:pt idx="134" formatCode="General">
                  <c:v>2.4410266253137549</c:v>
                </c:pt>
                <c:pt idx="135" formatCode="General">
                  <c:v>2.4261360275993802</c:v>
                </c:pt>
                <c:pt idx="136" formatCode="General">
                  <c:v>2.4113803317379219</c:v>
                </c:pt>
                <c:pt idx="137" formatCode="General">
                  <c:v>2.3967580029697197</c:v>
                </c:pt>
                <c:pt idx="138" formatCode="General">
                  <c:v>2.3822675265227558</c:v>
                </c:pt>
                <c:pt idx="139" formatCode="General">
                  <c:v>2.3679074072883397</c:v>
                </c:pt>
                <c:pt idx="140" formatCode="General">
                  <c:v>2.3536761695030721</c:v>
                </c:pt>
                <c:pt idx="141" formatCode="General">
                  <c:v>2.3395723564369759</c:v>
                </c:pt>
                <c:pt idx="142" formatCode="General">
                  <c:v>2.3255945300876317</c:v>
                </c:pt>
                <c:pt idx="143" formatCode="General">
                  <c:v>2.311741270880193</c:v>
                </c:pt>
                <c:pt idx="144" formatCode="General">
                  <c:v>2.2980111773731542</c:v>
                </c:pt>
                <c:pt idx="145" formatCode="General">
                  <c:v>2.2844028659697355</c:v>
                </c:pt>
                <c:pt idx="146" formatCode="General">
                  <c:v>2.2709149706347631</c:v>
                </c:pt>
                <c:pt idx="147" formatCode="General">
                  <c:v>2.257546142616921</c:v>
                </c:pt>
                <c:pt idx="148" formatCode="General">
                  <c:v>2.2442950501762584</c:v>
                </c:pt>
                <c:pt idx="149" formatCode="General">
                  <c:v>2.2311603783168414</c:v>
                </c:pt>
                <c:pt idx="150" formatCode="General">
                  <c:v>2.2181408285244189</c:v>
                </c:pt>
                <c:pt idx="151" formatCode="General">
                  <c:v>2.2052351185090178</c:v>
                </c:pt>
                <c:pt idx="152" formatCode="General">
                  <c:v>2.1924419819523395</c:v>
                </c:pt>
                <c:pt idx="153" formatCode="General">
                  <c:v>2.1797601682598651</c:v>
                </c:pt>
                <c:pt idx="154" formatCode="General">
                  <c:v>2.1671884423175585</c:v>
                </c:pt>
                <c:pt idx="155" formatCode="General">
                  <c:v>2.1547255842530824</c:v>
                </c:pt>
                <c:pt idx="156" formatCode="General">
                  <c:v>2.1423703892014077</c:v>
                </c:pt>
                <c:pt idx="157" formatCode="General">
                  <c:v>2.1301216670747443</c:v>
                </c:pt>
                <c:pt idx="158" formatCode="General">
                  <c:v>2.1179782423366937</c:v>
                </c:pt>
                <c:pt idx="159" formatCode="General">
                  <c:v>2.1059389537805178</c:v>
                </c:pt>
                <c:pt idx="160" formatCode="General">
                  <c:v>2.0940026543114669</c:v>
                </c:pt>
                <c:pt idx="161" formatCode="General">
                  <c:v>2.0821682107330481</c:v>
                </c:pt>
                <c:pt idx="162" formatCode="General">
                  <c:v>2.0704345035371778</c:v>
                </c:pt>
                <c:pt idx="163" formatCode="General">
                  <c:v>2.0588004266981184</c:v>
                </c:pt>
                <c:pt idx="164" formatCode="General">
                  <c:v>2.0472648874701287</c:v>
                </c:pt>
                <c:pt idx="165" formatCode="General">
                  <c:v>2.0358268061887479</c:v>
                </c:pt>
                <c:pt idx="166" formatCode="General">
                  <c:v>2.0244851160756361</c:v>
                </c:pt>
                <c:pt idx="167" formatCode="General">
                  <c:v>2.013238763046898</c:v>
                </c:pt>
                <c:pt idx="168" formatCode="General">
                  <c:v>2.0020867055248197</c:v>
                </c:pt>
                <c:pt idx="169" formatCode="General">
                  <c:v>1.9910279142529452</c:v>
                </c:pt>
                <c:pt idx="170" formatCode="General">
                  <c:v>1.9800613721144229</c:v>
                </c:pt>
                <c:pt idx="171" formatCode="General">
                  <c:v>1.9691860739535587</c:v>
                </c:pt>
                <c:pt idx="172" formatCode="General">
                  <c:v>1.9584010264005063</c:v>
                </c:pt>
                <c:pt idx="173" formatCode="General">
                  <c:v>1.9477052476990313</c:v>
                </c:pt>
                <c:pt idx="174" formatCode="General">
                  <c:v>1.9370977675372889</c:v>
                </c:pt>
                <c:pt idx="175" formatCode="General">
                  <c:v>1.9265776268815509</c:v>
                </c:pt>
                <c:pt idx="176" formatCode="General">
                  <c:v>1.9161438778128213</c:v>
                </c:pt>
                <c:pt idx="177" formatCode="General">
                  <c:v>1.905795583366287</c:v>
                </c:pt>
                <c:pt idx="178" formatCode="General">
                  <c:v>1.8955318173735418</c:v>
                </c:pt>
                <c:pt idx="179" formatCode="General">
                  <c:v>1.8853516643075301</c:v>
                </c:pt>
                <c:pt idx="180" formatCode="General">
                  <c:v>1.8752542191301549</c:v>
                </c:pt>
                <c:pt idx="181" formatCode="General">
                  <c:v>1.8652385871424966</c:v>
                </c:pt>
                <c:pt idx="182" formatCode="General">
                  <c:v>1.8553038838375921</c:v>
                </c:pt>
                <c:pt idx="183" formatCode="General">
                  <c:v>1.845449234755723</c:v>
                </c:pt>
                <c:pt idx="184" formatCode="General">
                  <c:v>1.8356737753421606</c:v>
                </c:pt>
                <c:pt idx="185" formatCode="General">
                  <c:v>1.8259766508073199</c:v>
                </c:pt>
                <c:pt idx="186" formatCode="General">
                  <c:v>1.8163570159892819</c:v>
                </c:pt>
                <c:pt idx="187" formatCode="General">
                  <c:v>1.8068140352186257</c:v>
                </c:pt>
                <c:pt idx="188" formatCode="General">
                  <c:v>1.7973468821855358</c:v>
                </c:pt>
                <c:pt idx="189" formatCode="General">
                  <c:v>1.7879547398091329</c:v>
                </c:pt>
                <c:pt idx="190" formatCode="General">
                  <c:v>1.7786368001089876</c:v>
                </c:pt>
                <c:pt idx="191" formatCode="General">
                  <c:v>1.769392264078778</c:v>
                </c:pt>
                <c:pt idx="192" formatCode="General">
                  <c:v>1.7602203415620434</c:v>
                </c:pt>
                <c:pt idx="193" formatCode="General">
                  <c:v>1.7511202511299979</c:v>
                </c:pt>
                <c:pt idx="194" formatCode="General">
                  <c:v>1.7420912199613603</c:v>
                </c:pt>
                <c:pt idx="195" formatCode="General">
                  <c:v>1.7331324837241679</c:v>
                </c:pt>
                <c:pt idx="196" formatCode="General">
                  <c:v>1.724243286459531</c:v>
                </c:pt>
                <c:pt idx="197" formatCode="General">
                  <c:v>1.7154228804672877</c:v>
                </c:pt>
                <c:pt idx="198" formatCode="General">
                  <c:v>1.7066705261935367</c:v>
                </c:pt>
                <c:pt idx="199" formatCode="General">
                  <c:v>1.6979854921199933</c:v>
                </c:pt>
                <c:pt idx="200" formatCode="General">
                  <c:v>1.689367054655152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40D-40F5-815E-7E6512108D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353984"/>
        <c:axId val="149355904"/>
      </c:scatterChart>
      <c:valAx>
        <c:axId val="149353984"/>
        <c:scaling>
          <c:orientation val="minMax"/>
          <c:max val="2"/>
        </c:scaling>
        <c:delete val="0"/>
        <c:axPos val="b"/>
        <c:title>
          <c:tx>
            <c:rich>
              <a:bodyPr/>
              <a:lstStyle/>
              <a:p>
                <a:pPr>
                  <a:defRPr sz="1200" b="0"/>
                </a:pPr>
                <a:r>
                  <a:rPr lang="en-US" sz="1200" b="0"/>
                  <a:t>Exploitation rate</a:t>
                </a:r>
              </a:p>
            </c:rich>
          </c:tx>
          <c:layout/>
          <c:overlay val="0"/>
        </c:title>
        <c:numFmt formatCode="0.0" sourceLinked="0"/>
        <c:majorTickMark val="out"/>
        <c:minorTickMark val="none"/>
        <c:tickLblPos val="nextTo"/>
        <c:crossAx val="149355904"/>
        <c:crosses val="autoZero"/>
        <c:crossBetween val="midCat"/>
      </c:valAx>
      <c:valAx>
        <c:axId val="14935590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 b="0"/>
                </a:pPr>
                <a:r>
                  <a:rPr lang="en-US" sz="1200" b="0"/>
                  <a:t>SB per recruit</a:t>
                </a:r>
              </a:p>
            </c:rich>
          </c:tx>
          <c:layout/>
          <c:overlay val="0"/>
        </c:title>
        <c:numFmt formatCode="0.00" sourceLinked="0"/>
        <c:majorTickMark val="out"/>
        <c:minorTickMark val="none"/>
        <c:tickLblPos val="nextTo"/>
        <c:crossAx val="149353984"/>
        <c:crosses val="autoZero"/>
        <c:crossBetween val="midCat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91965</xdr:colOff>
      <xdr:row>0</xdr:row>
      <xdr:rowOff>17736</xdr:rowOff>
    </xdr:from>
    <xdr:to>
      <xdr:col>14</xdr:col>
      <xdr:colOff>52551</xdr:colOff>
      <xdr:row>9</xdr:row>
      <xdr:rowOff>52552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91965</xdr:colOff>
      <xdr:row>9</xdr:row>
      <xdr:rowOff>63719</xdr:rowOff>
    </xdr:from>
    <xdr:to>
      <xdr:col>14</xdr:col>
      <xdr:colOff>52551</xdr:colOff>
      <xdr:row>20</xdr:row>
      <xdr:rowOff>105104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72258</xdr:colOff>
      <xdr:row>0</xdr:row>
      <xdr:rowOff>17737</xdr:rowOff>
    </xdr:from>
    <xdr:to>
      <xdr:col>19</xdr:col>
      <xdr:colOff>32844</xdr:colOff>
      <xdr:row>9</xdr:row>
      <xdr:rowOff>52553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72258</xdr:colOff>
      <xdr:row>9</xdr:row>
      <xdr:rowOff>63720</xdr:rowOff>
    </xdr:from>
    <xdr:to>
      <xdr:col>19</xdr:col>
      <xdr:colOff>32844</xdr:colOff>
      <xdr:row>20</xdr:row>
      <xdr:rowOff>105105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181886</xdr:colOff>
      <xdr:row>10</xdr:row>
      <xdr:rowOff>34304</xdr:rowOff>
    </xdr:from>
    <xdr:to>
      <xdr:col>20</xdr:col>
      <xdr:colOff>247576</xdr:colOff>
      <xdr:row>24</xdr:row>
      <xdr:rowOff>120626</xdr:rowOff>
    </xdr:to>
    <xdr:sp macro="" textlink="">
      <xdr:nvSpPr>
        <xdr:cNvPr id="2" name="TextBox 1"/>
        <xdr:cNvSpPr txBox="1"/>
      </xdr:nvSpPr>
      <xdr:spPr>
        <a:xfrm>
          <a:off x="12450086" y="2002804"/>
          <a:ext cx="2504090" cy="29755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One-dimension Table function help</a:t>
          </a:r>
        </a:p>
        <a:p>
          <a:r>
            <a:rPr lang="en-US" sz="1100" b="0"/>
            <a:t>1. Make a column of exploitation values. (Here,</a:t>
          </a:r>
          <a:r>
            <a:rPr lang="en-US" sz="1100" b="0" baseline="0"/>
            <a:t> cells K10:K30)</a:t>
          </a:r>
          <a:endParaRPr lang="en-US" sz="1100" b="0"/>
        </a:p>
        <a:p>
          <a:r>
            <a:rPr lang="en-US" sz="1100" b="0"/>
            <a:t>2. </a:t>
          </a:r>
          <a:r>
            <a:rPr lang="en-US" sz="1100" b="0" u="sng"/>
            <a:t>One cell above </a:t>
          </a:r>
          <a:r>
            <a:rPr lang="en-US" sz="1100" b="0"/>
            <a:t>and </a:t>
          </a:r>
          <a:r>
            <a:rPr lang="en-US" sz="1100" b="0" u="sng"/>
            <a:t>one cell to the right </a:t>
          </a:r>
          <a:r>
            <a:rPr lang="en-US" sz="1100" b="0"/>
            <a:t>(L9), put the formula you want calculated for each exploitation rate. Add additional formula</a:t>
          </a:r>
          <a:r>
            <a:rPr lang="en-US" sz="1100" b="0" baseline="0"/>
            <a:t>e in M9, N9, etc.</a:t>
          </a:r>
          <a:r>
            <a:rPr lang="en-US" sz="1100" b="0"/>
            <a:t> </a:t>
          </a:r>
        </a:p>
        <a:p>
          <a:r>
            <a:rPr lang="en-US" sz="1100" b="0"/>
            <a:t>3. Select K9:L30 for one formula,</a:t>
          </a:r>
          <a:r>
            <a:rPr lang="en-US" sz="1100" b="0" baseline="0"/>
            <a:t> or K9:M30 for two formulae</a:t>
          </a:r>
          <a:r>
            <a:rPr lang="en-US" sz="1100" b="0"/>
            <a:t>. </a:t>
          </a:r>
        </a:p>
        <a:p>
          <a:r>
            <a:rPr lang="en-US" sz="1100" b="0"/>
            <a:t>4. Choose Data-&gt;What</a:t>
          </a:r>
          <a:r>
            <a:rPr lang="en-US" sz="1100" b="0" baseline="0"/>
            <a:t> If Analysis-&gt;Data Table.</a:t>
          </a:r>
        </a:p>
        <a:p>
          <a:r>
            <a:rPr lang="en-US" sz="1100" b="1" baseline="0"/>
            <a:t>5. Since data are arranged in columns, leave Row Input Cell blank and select B3 for Column Input Cell.</a:t>
          </a:r>
        </a:p>
        <a:p>
          <a:r>
            <a:rPr lang="en-US" sz="1100" b="0" baseline="0"/>
            <a:t>6. Click OK. </a:t>
          </a:r>
          <a:endParaRPr lang="en-US" sz="1100" b="0"/>
        </a:p>
        <a:p>
          <a:r>
            <a:rPr lang="en-US" sz="1100" b="0"/>
            <a:t> </a:t>
          </a:r>
        </a:p>
      </xdr:txBody>
    </xdr:sp>
    <xdr:clientData/>
  </xdr:twoCellAnchor>
  <xdr:twoCellAnchor>
    <xdr:from>
      <xdr:col>3</xdr:col>
      <xdr:colOff>676984</xdr:colOff>
      <xdr:row>0</xdr:row>
      <xdr:rowOff>0</xdr:rowOff>
    </xdr:from>
    <xdr:to>
      <xdr:col>6</xdr:col>
      <xdr:colOff>874053</xdr:colOff>
      <xdr:row>8</xdr:row>
      <xdr:rowOff>13473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7616</xdr:colOff>
      <xdr:row>0</xdr:row>
      <xdr:rowOff>0</xdr:rowOff>
    </xdr:from>
    <xdr:to>
      <xdr:col>10</xdr:col>
      <xdr:colOff>369434</xdr:colOff>
      <xdr:row>8</xdr:row>
      <xdr:rowOff>13472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0</xdr:colOff>
      <xdr:row>22</xdr:row>
      <xdr:rowOff>15874</xdr:rowOff>
    </xdr:from>
    <xdr:to>
      <xdr:col>7</xdr:col>
      <xdr:colOff>477285</xdr:colOff>
      <xdr:row>27</xdr:row>
      <xdr:rowOff>146402</xdr:rowOff>
    </xdr:to>
    <xdr:pic>
      <xdr:nvPicPr>
        <xdr:cNvPr id="5" name="Picture 24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1200" y="4505324"/>
          <a:ext cx="3849688" cy="105127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15</xdr:col>
      <xdr:colOff>0</xdr:colOff>
      <xdr:row>1</xdr:row>
      <xdr:rowOff>0</xdr:rowOff>
    </xdr:from>
    <xdr:to>
      <xdr:col>20</xdr:col>
      <xdr:colOff>332792</xdr:colOff>
      <xdr:row>6</xdr:row>
      <xdr:rowOff>43962</xdr:rowOff>
    </xdr:to>
    <xdr:sp macro="" textlink="">
      <xdr:nvSpPr>
        <xdr:cNvPr id="6" name="TextBox 4"/>
        <xdr:cNvSpPr txBox="1"/>
      </xdr:nvSpPr>
      <xdr:spPr>
        <a:xfrm>
          <a:off x="11658600" y="184150"/>
          <a:ext cx="3380792" cy="10409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Things to</a:t>
          </a:r>
          <a:r>
            <a:rPr lang="en-US" sz="1100" baseline="0"/>
            <a:t> do: </a:t>
          </a:r>
        </a:p>
        <a:p>
          <a:r>
            <a:rPr lang="en-US" sz="1100" baseline="0"/>
            <a:t>1. Create your own data table.</a:t>
          </a:r>
        </a:p>
        <a:p>
          <a:r>
            <a:rPr lang="en-US" sz="1100" baseline="0"/>
            <a:t>2. Change vulnerability to 1 at all ages.</a:t>
          </a:r>
          <a:endParaRPr lang="en-US" sz="1100"/>
        </a:p>
      </xdr:txBody>
    </xdr:sp>
    <xdr:clientData/>
  </xdr:twoCellAnchor>
  <xdr:twoCellAnchor>
    <xdr:from>
      <xdr:col>7</xdr:col>
      <xdr:colOff>331303</xdr:colOff>
      <xdr:row>165</xdr:row>
      <xdr:rowOff>41412</xdr:rowOff>
    </xdr:from>
    <xdr:to>
      <xdr:col>16</xdr:col>
      <xdr:colOff>30369</xdr:colOff>
      <xdr:row>179</xdr:row>
      <xdr:rowOff>175590</xdr:rowOff>
    </xdr:to>
    <xdr:graphicFrame macro="">
      <xdr:nvGraphicFramePr>
        <xdr:cNvPr id="8" name="Gráfico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181886</xdr:colOff>
      <xdr:row>10</xdr:row>
      <xdr:rowOff>34304</xdr:rowOff>
    </xdr:from>
    <xdr:to>
      <xdr:col>20</xdr:col>
      <xdr:colOff>247576</xdr:colOff>
      <xdr:row>24</xdr:row>
      <xdr:rowOff>120626</xdr:rowOff>
    </xdr:to>
    <xdr:sp macro="" textlink="">
      <xdr:nvSpPr>
        <xdr:cNvPr id="2" name="TextBox 1"/>
        <xdr:cNvSpPr txBox="1"/>
      </xdr:nvSpPr>
      <xdr:spPr>
        <a:xfrm>
          <a:off x="12450086" y="2002804"/>
          <a:ext cx="2504090" cy="29755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One-dimension Table function help</a:t>
          </a:r>
        </a:p>
        <a:p>
          <a:r>
            <a:rPr lang="en-US" sz="1100" b="0"/>
            <a:t>1. Make a column of exploitation values. (Here,</a:t>
          </a:r>
          <a:r>
            <a:rPr lang="en-US" sz="1100" b="0" baseline="0"/>
            <a:t> cells K10:K30)</a:t>
          </a:r>
          <a:endParaRPr lang="en-US" sz="1100" b="0"/>
        </a:p>
        <a:p>
          <a:r>
            <a:rPr lang="en-US" sz="1100" b="0"/>
            <a:t>2. </a:t>
          </a:r>
          <a:r>
            <a:rPr lang="en-US" sz="1100" b="0" u="sng"/>
            <a:t>One cell above </a:t>
          </a:r>
          <a:r>
            <a:rPr lang="en-US" sz="1100" b="0"/>
            <a:t>and </a:t>
          </a:r>
          <a:r>
            <a:rPr lang="en-US" sz="1100" b="0" u="sng"/>
            <a:t>one cell to the right </a:t>
          </a:r>
          <a:r>
            <a:rPr lang="en-US" sz="1100" b="0"/>
            <a:t>(L9), put the formula you want calculated for each exploitation rate. Add additional formula</a:t>
          </a:r>
          <a:r>
            <a:rPr lang="en-US" sz="1100" b="0" baseline="0"/>
            <a:t>e in M9, N9, etc.</a:t>
          </a:r>
          <a:r>
            <a:rPr lang="en-US" sz="1100" b="0"/>
            <a:t> </a:t>
          </a:r>
        </a:p>
        <a:p>
          <a:r>
            <a:rPr lang="en-US" sz="1100" b="0"/>
            <a:t>3. Select K9:L30 for one formula,</a:t>
          </a:r>
          <a:r>
            <a:rPr lang="en-US" sz="1100" b="0" baseline="0"/>
            <a:t> or K9:M30 for two formulae</a:t>
          </a:r>
          <a:r>
            <a:rPr lang="en-US" sz="1100" b="0"/>
            <a:t>. </a:t>
          </a:r>
        </a:p>
        <a:p>
          <a:r>
            <a:rPr lang="en-US" sz="1100" b="0"/>
            <a:t>4. Choose Data-&gt;What</a:t>
          </a:r>
          <a:r>
            <a:rPr lang="en-US" sz="1100" b="0" baseline="0"/>
            <a:t> If Analysis-&gt;Data Table.</a:t>
          </a:r>
        </a:p>
        <a:p>
          <a:r>
            <a:rPr lang="en-US" sz="1100" b="1" baseline="0"/>
            <a:t>5. Since data are arranged in columns, leave Row Input Cell blank and select B3 for Column Input Cell.</a:t>
          </a:r>
        </a:p>
        <a:p>
          <a:r>
            <a:rPr lang="en-US" sz="1100" b="0" baseline="0"/>
            <a:t>6. Click OK. </a:t>
          </a:r>
          <a:endParaRPr lang="en-US" sz="1100" b="0"/>
        </a:p>
        <a:p>
          <a:r>
            <a:rPr lang="en-US" sz="1100" b="0"/>
            <a:t> </a:t>
          </a:r>
        </a:p>
      </xdr:txBody>
    </xdr:sp>
    <xdr:clientData/>
  </xdr:twoCellAnchor>
  <xdr:twoCellAnchor>
    <xdr:from>
      <xdr:col>3</xdr:col>
      <xdr:colOff>676984</xdr:colOff>
      <xdr:row>0</xdr:row>
      <xdr:rowOff>0</xdr:rowOff>
    </xdr:from>
    <xdr:to>
      <xdr:col>6</xdr:col>
      <xdr:colOff>874053</xdr:colOff>
      <xdr:row>8</xdr:row>
      <xdr:rowOff>13473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7616</xdr:colOff>
      <xdr:row>0</xdr:row>
      <xdr:rowOff>0</xdr:rowOff>
    </xdr:from>
    <xdr:to>
      <xdr:col>10</xdr:col>
      <xdr:colOff>369434</xdr:colOff>
      <xdr:row>8</xdr:row>
      <xdr:rowOff>13472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0</xdr:colOff>
      <xdr:row>22</xdr:row>
      <xdr:rowOff>15874</xdr:rowOff>
    </xdr:from>
    <xdr:to>
      <xdr:col>8</xdr:col>
      <xdr:colOff>7938</xdr:colOff>
      <xdr:row>27</xdr:row>
      <xdr:rowOff>146402</xdr:rowOff>
    </xdr:to>
    <xdr:pic>
      <xdr:nvPicPr>
        <xdr:cNvPr id="5" name="Picture 24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1200" y="4505324"/>
          <a:ext cx="3849688" cy="105127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15</xdr:col>
      <xdr:colOff>0</xdr:colOff>
      <xdr:row>1</xdr:row>
      <xdr:rowOff>0</xdr:rowOff>
    </xdr:from>
    <xdr:to>
      <xdr:col>20</xdr:col>
      <xdr:colOff>332792</xdr:colOff>
      <xdr:row>6</xdr:row>
      <xdr:rowOff>43962</xdr:rowOff>
    </xdr:to>
    <xdr:sp macro="" textlink="">
      <xdr:nvSpPr>
        <xdr:cNvPr id="6" name="TextBox 4"/>
        <xdr:cNvSpPr txBox="1"/>
      </xdr:nvSpPr>
      <xdr:spPr>
        <a:xfrm>
          <a:off x="11658600" y="184150"/>
          <a:ext cx="3380792" cy="10409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Things to</a:t>
          </a:r>
          <a:r>
            <a:rPr lang="en-US" sz="1100" baseline="0"/>
            <a:t> do: </a:t>
          </a:r>
        </a:p>
        <a:p>
          <a:r>
            <a:rPr lang="en-US" sz="1100" baseline="0"/>
            <a:t>1. Create your own data table.</a:t>
          </a:r>
        </a:p>
        <a:p>
          <a:r>
            <a:rPr lang="en-US" sz="1100" baseline="0"/>
            <a:t>2. Change vulnerability to 1 at all ages.</a:t>
          </a:r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181886</xdr:colOff>
      <xdr:row>10</xdr:row>
      <xdr:rowOff>34304</xdr:rowOff>
    </xdr:from>
    <xdr:to>
      <xdr:col>20</xdr:col>
      <xdr:colOff>247576</xdr:colOff>
      <xdr:row>24</xdr:row>
      <xdr:rowOff>120626</xdr:rowOff>
    </xdr:to>
    <xdr:sp macro="" textlink="">
      <xdr:nvSpPr>
        <xdr:cNvPr id="2" name="TextBox 1"/>
        <xdr:cNvSpPr txBox="1"/>
      </xdr:nvSpPr>
      <xdr:spPr>
        <a:xfrm>
          <a:off x="11435497" y="1579471"/>
          <a:ext cx="2492801" cy="29649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One-dimension Table function help</a:t>
          </a:r>
        </a:p>
        <a:p>
          <a:r>
            <a:rPr lang="en-US" sz="1100" b="0"/>
            <a:t>1. Make a column of exploitation values. (Here,</a:t>
          </a:r>
          <a:r>
            <a:rPr lang="en-US" sz="1100" b="0" baseline="0"/>
            <a:t> cells K10:K30)</a:t>
          </a:r>
          <a:endParaRPr lang="en-US" sz="1100" b="0"/>
        </a:p>
        <a:p>
          <a:r>
            <a:rPr lang="en-US" sz="1100" b="0"/>
            <a:t>2. </a:t>
          </a:r>
          <a:r>
            <a:rPr lang="en-US" sz="1100" b="0" u="sng"/>
            <a:t>One cell above </a:t>
          </a:r>
          <a:r>
            <a:rPr lang="en-US" sz="1100" b="0"/>
            <a:t>and </a:t>
          </a:r>
          <a:r>
            <a:rPr lang="en-US" sz="1100" b="0" u="sng"/>
            <a:t>one cell to the right </a:t>
          </a:r>
          <a:r>
            <a:rPr lang="en-US" sz="1100" b="0"/>
            <a:t>(L9), put the formula you want calculated for each exploitation rate. Add additional formula</a:t>
          </a:r>
          <a:r>
            <a:rPr lang="en-US" sz="1100" b="0" baseline="0"/>
            <a:t>e in M9, N9, etc.</a:t>
          </a:r>
          <a:r>
            <a:rPr lang="en-US" sz="1100" b="0"/>
            <a:t> </a:t>
          </a:r>
        </a:p>
        <a:p>
          <a:r>
            <a:rPr lang="en-US" sz="1100" b="0"/>
            <a:t>3. Select K9:L30 for one formula,</a:t>
          </a:r>
          <a:r>
            <a:rPr lang="en-US" sz="1100" b="0" baseline="0"/>
            <a:t> or K9:M30 for two formulae</a:t>
          </a:r>
          <a:r>
            <a:rPr lang="en-US" sz="1100" b="0"/>
            <a:t>. </a:t>
          </a:r>
        </a:p>
        <a:p>
          <a:r>
            <a:rPr lang="en-US" sz="1100" b="0"/>
            <a:t>4. Choose Data-&gt;What</a:t>
          </a:r>
          <a:r>
            <a:rPr lang="en-US" sz="1100" b="0" baseline="0"/>
            <a:t> If Analysis-&gt;Data Table.</a:t>
          </a:r>
        </a:p>
        <a:p>
          <a:r>
            <a:rPr lang="en-US" sz="1100" b="1" baseline="0"/>
            <a:t>5. Since data are arranged in columns, leave Row Input Cell blank and select B3 for Column Input Cell.</a:t>
          </a:r>
        </a:p>
        <a:p>
          <a:r>
            <a:rPr lang="en-US" sz="1100" b="0" baseline="0"/>
            <a:t>6. Click OK. </a:t>
          </a:r>
          <a:endParaRPr lang="en-US" sz="1100" b="0"/>
        </a:p>
        <a:p>
          <a:r>
            <a:rPr lang="en-US" sz="1100" b="0"/>
            <a:t> </a:t>
          </a:r>
        </a:p>
      </xdr:txBody>
    </xdr:sp>
    <xdr:clientData/>
  </xdr:twoCellAnchor>
  <xdr:twoCellAnchor>
    <xdr:from>
      <xdr:col>3</xdr:col>
      <xdr:colOff>676984</xdr:colOff>
      <xdr:row>0</xdr:row>
      <xdr:rowOff>0</xdr:rowOff>
    </xdr:from>
    <xdr:to>
      <xdr:col>6</xdr:col>
      <xdr:colOff>874053</xdr:colOff>
      <xdr:row>8</xdr:row>
      <xdr:rowOff>13473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7616</xdr:colOff>
      <xdr:row>0</xdr:row>
      <xdr:rowOff>0</xdr:rowOff>
    </xdr:from>
    <xdr:to>
      <xdr:col>10</xdr:col>
      <xdr:colOff>369434</xdr:colOff>
      <xdr:row>8</xdr:row>
      <xdr:rowOff>13472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0</xdr:colOff>
      <xdr:row>22</xdr:row>
      <xdr:rowOff>15874</xdr:rowOff>
    </xdr:from>
    <xdr:to>
      <xdr:col>8</xdr:col>
      <xdr:colOff>7938</xdr:colOff>
      <xdr:row>27</xdr:row>
      <xdr:rowOff>146402</xdr:rowOff>
    </xdr:to>
    <xdr:pic>
      <xdr:nvPicPr>
        <xdr:cNvPr id="7" name="Picture 24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63813" y="4056062"/>
          <a:ext cx="3857625" cy="10433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15</xdr:col>
      <xdr:colOff>0</xdr:colOff>
      <xdr:row>1</xdr:row>
      <xdr:rowOff>0</xdr:rowOff>
    </xdr:from>
    <xdr:to>
      <xdr:col>20</xdr:col>
      <xdr:colOff>332792</xdr:colOff>
      <xdr:row>6</xdr:row>
      <xdr:rowOff>43962</xdr:rowOff>
    </xdr:to>
    <xdr:sp macro="" textlink="">
      <xdr:nvSpPr>
        <xdr:cNvPr id="8" name="TextBox 4"/>
        <xdr:cNvSpPr txBox="1"/>
      </xdr:nvSpPr>
      <xdr:spPr>
        <a:xfrm>
          <a:off x="10946848" y="186359"/>
          <a:ext cx="3369748" cy="6237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Things to</a:t>
          </a:r>
          <a:r>
            <a:rPr lang="en-US" sz="1100" baseline="0"/>
            <a:t> do: </a:t>
          </a:r>
        </a:p>
        <a:p>
          <a:r>
            <a:rPr lang="en-US" sz="1100" baseline="0"/>
            <a:t>1. Create your own data table.</a:t>
          </a:r>
        </a:p>
        <a:p>
          <a:r>
            <a:rPr lang="en-US" sz="1100" baseline="0"/>
            <a:t>2. Change vulnerability to 1 at all ages.</a:t>
          </a:r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181886</xdr:colOff>
      <xdr:row>10</xdr:row>
      <xdr:rowOff>34304</xdr:rowOff>
    </xdr:from>
    <xdr:to>
      <xdr:col>20</xdr:col>
      <xdr:colOff>247576</xdr:colOff>
      <xdr:row>24</xdr:row>
      <xdr:rowOff>120626</xdr:rowOff>
    </xdr:to>
    <xdr:sp macro="" textlink="">
      <xdr:nvSpPr>
        <xdr:cNvPr id="2" name="TextBox 1"/>
        <xdr:cNvSpPr txBox="1"/>
      </xdr:nvSpPr>
      <xdr:spPr>
        <a:xfrm>
          <a:off x="12450086" y="2002804"/>
          <a:ext cx="2504090" cy="29755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One-dimension Table function help</a:t>
          </a:r>
        </a:p>
        <a:p>
          <a:r>
            <a:rPr lang="en-US" sz="1100" b="0"/>
            <a:t>1. Make a column of exploitation values. (Here,</a:t>
          </a:r>
          <a:r>
            <a:rPr lang="en-US" sz="1100" b="0" baseline="0"/>
            <a:t> cells K10:K30)</a:t>
          </a:r>
          <a:endParaRPr lang="en-US" sz="1100" b="0"/>
        </a:p>
        <a:p>
          <a:r>
            <a:rPr lang="en-US" sz="1100" b="0"/>
            <a:t>2. </a:t>
          </a:r>
          <a:r>
            <a:rPr lang="en-US" sz="1100" b="0" u="sng"/>
            <a:t>One cell above </a:t>
          </a:r>
          <a:r>
            <a:rPr lang="en-US" sz="1100" b="0"/>
            <a:t>and </a:t>
          </a:r>
          <a:r>
            <a:rPr lang="en-US" sz="1100" b="0" u="sng"/>
            <a:t>one cell to the right </a:t>
          </a:r>
          <a:r>
            <a:rPr lang="en-US" sz="1100" b="0"/>
            <a:t>(L9), put the formula you want calculated for each exploitation rate. Add additional formula</a:t>
          </a:r>
          <a:r>
            <a:rPr lang="en-US" sz="1100" b="0" baseline="0"/>
            <a:t>e in M9, N9, etc.</a:t>
          </a:r>
          <a:r>
            <a:rPr lang="en-US" sz="1100" b="0"/>
            <a:t> </a:t>
          </a:r>
        </a:p>
        <a:p>
          <a:r>
            <a:rPr lang="en-US" sz="1100" b="0"/>
            <a:t>3. Select K9:L30 for one formula,</a:t>
          </a:r>
          <a:r>
            <a:rPr lang="en-US" sz="1100" b="0" baseline="0"/>
            <a:t> or K9:M30 for two formulae</a:t>
          </a:r>
          <a:r>
            <a:rPr lang="en-US" sz="1100" b="0"/>
            <a:t>. </a:t>
          </a:r>
        </a:p>
        <a:p>
          <a:r>
            <a:rPr lang="en-US" sz="1100" b="0"/>
            <a:t>4. Choose Data-&gt;What</a:t>
          </a:r>
          <a:r>
            <a:rPr lang="en-US" sz="1100" b="0" baseline="0"/>
            <a:t> If Analysis-&gt;Data Table.</a:t>
          </a:r>
        </a:p>
        <a:p>
          <a:r>
            <a:rPr lang="en-US" sz="1100" b="1" baseline="0"/>
            <a:t>5. Since data are arranged in columns, leave Row Input Cell blank and select B3 for Column Input Cell.</a:t>
          </a:r>
        </a:p>
        <a:p>
          <a:r>
            <a:rPr lang="en-US" sz="1100" b="0" baseline="0"/>
            <a:t>6. Click OK. </a:t>
          </a:r>
          <a:endParaRPr lang="en-US" sz="1100" b="0"/>
        </a:p>
        <a:p>
          <a:r>
            <a:rPr lang="en-US" sz="1100" b="0"/>
            <a:t> </a:t>
          </a:r>
        </a:p>
      </xdr:txBody>
    </xdr:sp>
    <xdr:clientData/>
  </xdr:twoCellAnchor>
  <xdr:twoCellAnchor>
    <xdr:from>
      <xdr:col>3</xdr:col>
      <xdr:colOff>676984</xdr:colOff>
      <xdr:row>0</xdr:row>
      <xdr:rowOff>0</xdr:rowOff>
    </xdr:from>
    <xdr:to>
      <xdr:col>6</xdr:col>
      <xdr:colOff>874053</xdr:colOff>
      <xdr:row>8</xdr:row>
      <xdr:rowOff>13473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7616</xdr:colOff>
      <xdr:row>0</xdr:row>
      <xdr:rowOff>0</xdr:rowOff>
    </xdr:from>
    <xdr:to>
      <xdr:col>10</xdr:col>
      <xdr:colOff>369434</xdr:colOff>
      <xdr:row>8</xdr:row>
      <xdr:rowOff>13472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0</xdr:colOff>
      <xdr:row>22</xdr:row>
      <xdr:rowOff>15874</xdr:rowOff>
    </xdr:from>
    <xdr:to>
      <xdr:col>8</xdr:col>
      <xdr:colOff>7938</xdr:colOff>
      <xdr:row>27</xdr:row>
      <xdr:rowOff>146402</xdr:rowOff>
    </xdr:to>
    <xdr:pic>
      <xdr:nvPicPr>
        <xdr:cNvPr id="5" name="Picture 24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1200" y="4505324"/>
          <a:ext cx="3849688" cy="105127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15</xdr:col>
      <xdr:colOff>0</xdr:colOff>
      <xdr:row>1</xdr:row>
      <xdr:rowOff>0</xdr:rowOff>
    </xdr:from>
    <xdr:to>
      <xdr:col>20</xdr:col>
      <xdr:colOff>332792</xdr:colOff>
      <xdr:row>6</xdr:row>
      <xdr:rowOff>43962</xdr:rowOff>
    </xdr:to>
    <xdr:sp macro="" textlink="">
      <xdr:nvSpPr>
        <xdr:cNvPr id="6" name="TextBox 4"/>
        <xdr:cNvSpPr txBox="1"/>
      </xdr:nvSpPr>
      <xdr:spPr>
        <a:xfrm>
          <a:off x="11658600" y="184150"/>
          <a:ext cx="3380792" cy="10409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Things to</a:t>
          </a:r>
          <a:r>
            <a:rPr lang="en-US" sz="1100" baseline="0"/>
            <a:t> do: </a:t>
          </a:r>
        </a:p>
        <a:p>
          <a:r>
            <a:rPr lang="en-US" sz="1100" baseline="0"/>
            <a:t>1. Create your own data table.</a:t>
          </a:r>
        </a:p>
        <a:p>
          <a:r>
            <a:rPr lang="en-US" sz="1100" baseline="0"/>
            <a:t>2. Change vulnerability to 1 at all ages.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59"/>
  <sheetViews>
    <sheetView topLeftCell="A46" zoomScale="80" zoomScaleNormal="80" workbookViewId="0">
      <selection activeCell="G47" sqref="G47:J51"/>
    </sheetView>
  </sheetViews>
  <sheetFormatPr baseColWidth="10" defaultRowHeight="14.5" x14ac:dyDescent="0.35"/>
  <cols>
    <col min="5" max="5" width="13" bestFit="1" customWidth="1"/>
    <col min="6" max="6" width="13.81640625" customWidth="1"/>
    <col min="9" max="10" width="11.6328125" customWidth="1"/>
    <col min="15" max="15" width="11.54296875" customWidth="1"/>
    <col min="16" max="16" width="11.81640625" bestFit="1" customWidth="1"/>
    <col min="19" max="19" width="11.81640625" bestFit="1" customWidth="1"/>
    <col min="20" max="20" width="11.6328125" customWidth="1"/>
    <col min="25" max="25" width="12.1796875" customWidth="1"/>
  </cols>
  <sheetData>
    <row r="1" spans="1:30" x14ac:dyDescent="0.35">
      <c r="A1" s="4"/>
      <c r="B1" s="56" t="s">
        <v>20</v>
      </c>
      <c r="C1" s="56" t="s">
        <v>21</v>
      </c>
      <c r="D1" s="56" t="s">
        <v>22</v>
      </c>
      <c r="E1" s="56" t="s">
        <v>23</v>
      </c>
      <c r="F1" s="4"/>
    </row>
    <row r="2" spans="1:30" x14ac:dyDescent="0.35">
      <c r="A2" s="57" t="s">
        <v>17</v>
      </c>
      <c r="B2" s="4">
        <v>20.63</v>
      </c>
      <c r="C2" s="4">
        <v>20.59</v>
      </c>
      <c r="D2" s="4">
        <v>20.37</v>
      </c>
      <c r="E2" s="4">
        <v>18.63</v>
      </c>
      <c r="F2" s="4"/>
    </row>
    <row r="3" spans="1:30" x14ac:dyDescent="0.35">
      <c r="A3" s="57" t="s">
        <v>18</v>
      </c>
      <c r="B3" s="4">
        <v>1</v>
      </c>
      <c r="C3" s="4">
        <v>0.84</v>
      </c>
      <c r="D3" s="4">
        <v>0.73</v>
      </c>
      <c r="E3" s="4">
        <v>0.68</v>
      </c>
      <c r="F3" s="4"/>
    </row>
    <row r="4" spans="1:30" x14ac:dyDescent="0.35">
      <c r="A4" s="57" t="s">
        <v>19</v>
      </c>
      <c r="B4" s="4">
        <v>-0.18</v>
      </c>
      <c r="C4" s="4">
        <v>-0.21</v>
      </c>
      <c r="D4" s="4">
        <v>-0.24</v>
      </c>
      <c r="E4" s="4">
        <v>-0.27</v>
      </c>
    </row>
    <row r="5" spans="1:30" x14ac:dyDescent="0.35">
      <c r="A5" s="57" t="s">
        <v>24</v>
      </c>
      <c r="B5" s="28">
        <v>0.83</v>
      </c>
      <c r="C5" s="28">
        <v>0.83</v>
      </c>
      <c r="D5" s="28">
        <v>0.83</v>
      </c>
      <c r="E5" s="28">
        <v>0.99</v>
      </c>
    </row>
    <row r="6" spans="1:30" x14ac:dyDescent="0.35">
      <c r="A6" s="57" t="s">
        <v>25</v>
      </c>
      <c r="B6" s="4">
        <v>0.91</v>
      </c>
      <c r="C6" s="4">
        <v>0.91</v>
      </c>
      <c r="D6" s="4">
        <v>0.91</v>
      </c>
      <c r="E6" s="4">
        <v>1.08</v>
      </c>
    </row>
    <row r="7" spans="1:30" ht="29" x14ac:dyDescent="0.35">
      <c r="A7" s="57" t="s">
        <v>26</v>
      </c>
      <c r="B7" s="4">
        <v>1.29</v>
      </c>
      <c r="C7" s="4">
        <v>1.29</v>
      </c>
      <c r="D7" s="4">
        <v>1.29</v>
      </c>
      <c r="E7" s="4">
        <v>1.29</v>
      </c>
    </row>
    <row r="8" spans="1:30" x14ac:dyDescent="0.35">
      <c r="A8" s="57" t="s">
        <v>30</v>
      </c>
      <c r="B8" s="27">
        <f>+$O10*B2^$M10</f>
        <v>64.960745597085591</v>
      </c>
      <c r="C8" s="27">
        <f>+$O10*C2^$M10</f>
        <v>64.553790894868555</v>
      </c>
      <c r="D8" s="27">
        <f>+$O10*D2^$M10</f>
        <v>62.346984444523443</v>
      </c>
      <c r="E8" s="27">
        <f>+$O10*E2^$M10</f>
        <v>46.69299429188689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30" x14ac:dyDescent="0.35">
      <c r="B9" s="55" t="s">
        <v>27</v>
      </c>
      <c r="C9" s="55"/>
      <c r="D9" s="55"/>
      <c r="E9" s="55"/>
      <c r="G9" s="55" t="s">
        <v>33</v>
      </c>
      <c r="H9" s="55"/>
      <c r="I9" s="55"/>
      <c r="J9" s="55"/>
      <c r="L9" s="55" t="s">
        <v>36</v>
      </c>
      <c r="M9" s="55"/>
      <c r="N9" s="55"/>
      <c r="O9" s="55"/>
      <c r="Q9" s="55" t="s">
        <v>35</v>
      </c>
      <c r="R9" s="55"/>
      <c r="S9" s="55"/>
      <c r="T9" s="55"/>
      <c r="V9" s="55" t="s">
        <v>34</v>
      </c>
      <c r="W9" s="55"/>
      <c r="X9" s="55"/>
      <c r="Y9" s="55"/>
      <c r="Z9" s="4"/>
      <c r="AA9" s="55" t="s">
        <v>37</v>
      </c>
      <c r="AB9" s="55"/>
      <c r="AC9" s="55"/>
      <c r="AD9" s="55"/>
    </row>
    <row r="10" spans="1:30" x14ac:dyDescent="0.35">
      <c r="G10" s="4"/>
      <c r="H10" s="4"/>
      <c r="I10" s="4"/>
      <c r="J10" s="4"/>
      <c r="L10" s="4" t="s">
        <v>29</v>
      </c>
      <c r="M10" s="4">
        <v>3.238</v>
      </c>
      <c r="N10" s="4" t="s">
        <v>28</v>
      </c>
      <c r="O10" s="4">
        <v>3.5999999999999999E-3</v>
      </c>
      <c r="Q10" s="4" t="s">
        <v>29</v>
      </c>
      <c r="R10" s="4">
        <v>1.88</v>
      </c>
      <c r="S10" s="4" t="s">
        <v>28</v>
      </c>
      <c r="T10" s="4">
        <v>21.01</v>
      </c>
      <c r="V10" s="4" t="s">
        <v>29</v>
      </c>
      <c r="W10" s="4">
        <v>0.84</v>
      </c>
      <c r="X10" s="4" t="s">
        <v>28</v>
      </c>
      <c r="Y10" s="4">
        <v>11.57</v>
      </c>
      <c r="Z10" s="4"/>
    </row>
    <row r="11" spans="1:30" ht="18.5" customHeight="1" x14ac:dyDescent="0.35">
      <c r="B11" s="4" t="s">
        <v>20</v>
      </c>
      <c r="C11" s="4" t="s">
        <v>21</v>
      </c>
      <c r="D11" s="4" t="s">
        <v>22</v>
      </c>
      <c r="E11" s="4" t="s">
        <v>23</v>
      </c>
      <c r="G11" s="4" t="s">
        <v>20</v>
      </c>
      <c r="H11" s="4" t="s">
        <v>21</v>
      </c>
      <c r="I11" s="4" t="s">
        <v>22</v>
      </c>
      <c r="J11" s="4" t="s">
        <v>23</v>
      </c>
      <c r="K11" s="4"/>
      <c r="L11" s="4" t="s">
        <v>20</v>
      </c>
      <c r="M11" s="4" t="s">
        <v>21</v>
      </c>
      <c r="N11" s="4" t="s">
        <v>22</v>
      </c>
      <c r="O11" s="4" t="s">
        <v>23</v>
      </c>
      <c r="P11" s="4"/>
      <c r="Q11" s="4" t="s">
        <v>20</v>
      </c>
      <c r="R11" s="4" t="s">
        <v>21</v>
      </c>
      <c r="S11" s="4" t="s">
        <v>22</v>
      </c>
      <c r="T11" s="4" t="s">
        <v>23</v>
      </c>
      <c r="U11" s="4"/>
      <c r="V11" s="4" t="s">
        <v>20</v>
      </c>
      <c r="W11" s="4" t="s">
        <v>21</v>
      </c>
      <c r="X11" s="4" t="s">
        <v>22</v>
      </c>
      <c r="Y11" s="4" t="s">
        <v>23</v>
      </c>
      <c r="Z11" s="4"/>
      <c r="AA11" s="4" t="s">
        <v>20</v>
      </c>
      <c r="AB11" s="4" t="s">
        <v>21</v>
      </c>
      <c r="AC11" s="4" t="s">
        <v>22</v>
      </c>
      <c r="AD11" s="4" t="s">
        <v>23</v>
      </c>
    </row>
    <row r="12" spans="1:30" x14ac:dyDescent="0.35">
      <c r="B12" s="29">
        <v>0</v>
      </c>
      <c r="C12" s="29">
        <v>0</v>
      </c>
      <c r="D12" s="29">
        <v>0</v>
      </c>
      <c r="E12" s="29">
        <v>0</v>
      </c>
      <c r="F12" s="4"/>
      <c r="G12" s="30">
        <f>+B$2*(1-EXP(-B$3*(B12-B$4)))</f>
        <v>3.3983755385854586</v>
      </c>
      <c r="H12" s="30">
        <f>+C$2*(1-EXP(-C$3*(C12-C$4)))</f>
        <v>3.3297611996130314</v>
      </c>
      <c r="I12" s="30">
        <f>+D$2*(1-EXP(-D$3*(D12-D$4)))</f>
        <v>3.2736800928618686</v>
      </c>
      <c r="J12" s="30">
        <f>+E$2*(1-EXP(-E$3*(E12-E$4)))</f>
        <v>3.1248351490165294</v>
      </c>
      <c r="K12" s="4"/>
      <c r="L12" s="30">
        <f>B$8*(1-EXP(-B$3*(B12-B$4)))^$M$10</f>
        <v>0.18904238756620204</v>
      </c>
      <c r="M12" s="30">
        <f>C$8*(1-EXP(-C$3*(C12-C$4)))^$M$10</f>
        <v>0.17696039572375402</v>
      </c>
      <c r="N12" s="30">
        <f>D$8*(1-EXP(-D$3*(D12-D$4)))^$M$10</f>
        <v>0.16749036836490588</v>
      </c>
      <c r="O12" s="30">
        <f>E$8*(1-EXP(-E$3*(E12-E$4)))^$M$10</f>
        <v>0.14406307693321435</v>
      </c>
      <c r="P12" s="4"/>
      <c r="Q12" s="30">
        <f>1/(1+EXP($T$10-$R$10*G12))</f>
        <v>4.4684483212684911E-7</v>
      </c>
      <c r="R12" s="30">
        <f>1/(1+EXP($T$10-$R$10*H12))</f>
        <v>3.9276697593152483E-7</v>
      </c>
      <c r="S12" s="30">
        <f>1/(1+EXP($T$10-$R$10*I12))</f>
        <v>3.5346485420560435E-7</v>
      </c>
      <c r="T12" s="30">
        <f>1/(1+EXP($T$10-$R$10*J12))</f>
        <v>2.6718883347670077E-7</v>
      </c>
      <c r="U12" s="4"/>
      <c r="V12" s="30">
        <f>1/(1+EXP(-LN(3)*(G12-$Y$10)/$W$10))</f>
        <v>2.2829436138543982E-5</v>
      </c>
      <c r="W12" s="30">
        <f>1/(1+EXP(-LN(3)*(H12-$Y$10)/$W$10))</f>
        <v>2.0870025946035388E-5</v>
      </c>
      <c r="X12" s="30">
        <f>1/(1+EXP(-LN(3)*(I12-$Y$10)/$W$10))</f>
        <v>1.9394093167354783E-5</v>
      </c>
      <c r="Y12" s="30">
        <f>1/(1+EXP(-LN(3)*(J12-$Y$10)/$W$10))</f>
        <v>1.5963452233777271E-5</v>
      </c>
      <c r="AA12" s="30">
        <f>+L12*Q12</f>
        <v>8.4472613936878292E-8</v>
      </c>
      <c r="AB12" s="30">
        <f t="shared" ref="AB12:AD19" si="0">+M12*R12</f>
        <v>6.950419948806481E-8</v>
      </c>
      <c r="AC12" s="30">
        <f t="shared" si="0"/>
        <v>5.9201958634944423E-8</v>
      </c>
      <c r="AD12" s="30">
        <f t="shared" si="0"/>
        <v>3.849204547284974E-8</v>
      </c>
    </row>
    <row r="13" spans="1:30" x14ac:dyDescent="0.35">
      <c r="B13" s="4">
        <v>0.5</v>
      </c>
      <c r="C13" s="4">
        <v>0.5</v>
      </c>
      <c r="D13" s="4">
        <v>0.5</v>
      </c>
      <c r="E13" s="4">
        <v>0.5</v>
      </c>
      <c r="F13" s="4"/>
      <c r="G13" s="27">
        <f t="shared" ref="G13:G20" si="1">+B$2*(1-EXP(-B$3*(B13-B$4)))</f>
        <v>10.178491447497885</v>
      </c>
      <c r="H13" s="27">
        <f>+C$2*(1-EXP(-C$3*(C13-C$4)))</f>
        <v>9.2492149869572913</v>
      </c>
      <c r="I13" s="27">
        <f t="shared" ref="I13:I19" si="2">+D$2*(1-EXP(-D$3*(D13-D$4)))</f>
        <v>8.5017919781261906</v>
      </c>
      <c r="J13" s="27">
        <f t="shared" ref="J13:J19" si="3">+E$2*(1-EXP(-E$3*(E13-E$4)))</f>
        <v>7.5938838095280241</v>
      </c>
      <c r="K13" s="4"/>
      <c r="L13" s="27">
        <f t="shared" ref="L13:L20" si="4">B$8*(1-EXP(-B$3*(B13-B$4)))^$M$10</f>
        <v>6.5944928537799816</v>
      </c>
      <c r="M13" s="27">
        <f t="shared" ref="M13:M19" si="5">C$8*(1-EXP(-C$3*(C13-C$4)))^$M$10</f>
        <v>4.8367103875667352</v>
      </c>
      <c r="N13" s="27">
        <f t="shared" ref="N13:N19" si="6">D$8*(1-EXP(-D$3*(D13-D$4)))^$M$10</f>
        <v>3.6817764629132981</v>
      </c>
      <c r="O13" s="27">
        <f t="shared" ref="O13:O19" si="7">E$8*(1-EXP(-E$3*(E13-E$4)))^$M$10</f>
        <v>2.5541403856464129</v>
      </c>
      <c r="P13" s="4"/>
      <c r="Q13" s="27">
        <f t="shared" ref="Q13:Q20" si="8">1/(1+EXP($T$10-$R$10*G13))</f>
        <v>0.13302926518114058</v>
      </c>
      <c r="R13" s="27">
        <f t="shared" ref="R13:R19" si="9">1/(1+EXP($T$10-$R$10*H13))</f>
        <v>2.6046609959248151E-2</v>
      </c>
      <c r="S13" s="27">
        <f t="shared" ref="S13:T19" si="10">1/(1+EXP($T$10-$R$10*I13))</f>
        <v>6.5181119142104201E-3</v>
      </c>
      <c r="T13" s="27">
        <f t="shared" si="10"/>
        <v>1.1889459847719585E-3</v>
      </c>
      <c r="U13" s="4"/>
      <c r="V13" s="27">
        <f t="shared" ref="V13:V20" si="11">1/(1+EXP(-LN(3)*(G13-$Y$10)/$W$10))</f>
        <v>0.13944410180480332</v>
      </c>
      <c r="W13" s="27">
        <f t="shared" ref="W13:W19" si="12">1/(1+EXP(-LN(3)*(H13-$Y$10)/$W$10))</f>
        <v>4.5856846363257292E-2</v>
      </c>
      <c r="X13" s="27">
        <f t="shared" ref="X13:X19" si="13">1/(1+EXP(-LN(3)*(I13-$Y$10)/$W$10))</f>
        <v>1.7761121320098956E-2</v>
      </c>
      <c r="Y13" s="27">
        <f t="shared" ref="Y13:Y19" si="14">1/(1+EXP(-LN(3)*(J13-$Y$10)/$W$10))</f>
        <v>5.4849343167174807E-3</v>
      </c>
      <c r="AA13" s="31">
        <f t="shared" ref="AA13:AA19" si="15">+L13*Q13</f>
        <v>0.87726053858063369</v>
      </c>
      <c r="AB13" s="31">
        <f t="shared" si="0"/>
        <v>0.12597990895079472</v>
      </c>
      <c r="AC13" s="31">
        <f t="shared" si="0"/>
        <v>2.3998231028374666E-2</v>
      </c>
      <c r="AD13" s="31">
        <f t="shared" si="0"/>
        <v>3.0367349560582041E-3</v>
      </c>
    </row>
    <row r="14" spans="1:30" x14ac:dyDescent="0.35">
      <c r="B14" s="4">
        <v>1</v>
      </c>
      <c r="C14" s="4">
        <v>1</v>
      </c>
      <c r="D14" s="4">
        <v>0.85</v>
      </c>
      <c r="E14" s="4">
        <v>1</v>
      </c>
      <c r="F14" s="4"/>
      <c r="G14" s="27">
        <f t="shared" si="1"/>
        <v>14.290839622658661</v>
      </c>
      <c r="H14" s="27">
        <f>+C$2*(1-EXP(-C$3*(C14-C$4)))</f>
        <v>13.13857327297403</v>
      </c>
      <c r="I14" s="27">
        <f t="shared" si="2"/>
        <v>11.177727088297432</v>
      </c>
      <c r="J14" s="27">
        <f t="shared" si="3"/>
        <v>10.774820017062098</v>
      </c>
      <c r="K14" s="4"/>
      <c r="L14" s="27">
        <f t="shared" si="4"/>
        <v>19.786978435829958</v>
      </c>
      <c r="M14" s="27">
        <f t="shared" si="5"/>
        <v>15.07167763276775</v>
      </c>
      <c r="N14" s="27">
        <f t="shared" si="6"/>
        <v>8.930404686759978</v>
      </c>
      <c r="O14" s="27">
        <f t="shared" si="7"/>
        <v>7.929506507383917</v>
      </c>
      <c r="P14" s="4"/>
      <c r="Q14" s="27">
        <f t="shared" si="8"/>
        <v>0.99714771499876476</v>
      </c>
      <c r="R14" s="27">
        <f t="shared" si="9"/>
        <v>0.97564870965276229</v>
      </c>
      <c r="S14" s="27">
        <f t="shared" si="10"/>
        <v>0.50103173003546553</v>
      </c>
      <c r="T14" s="27">
        <f t="shared" si="10"/>
        <v>0.32009432269440941</v>
      </c>
      <c r="U14" s="4"/>
      <c r="V14" s="27">
        <f t="shared" si="11"/>
        <v>0.97230746890568287</v>
      </c>
      <c r="W14" s="27">
        <f t="shared" si="12"/>
        <v>0.88609836152277721</v>
      </c>
      <c r="X14" s="27">
        <f t="shared" si="13"/>
        <v>0.37448052438053037</v>
      </c>
      <c r="Y14" s="27">
        <f t="shared" si="14"/>
        <v>0.26115125706507286</v>
      </c>
      <c r="AA14" s="31">
        <f t="shared" si="15"/>
        <v>19.730540334017675</v>
      </c>
      <c r="AB14" s="31">
        <f t="shared" si="0"/>
        <v>14.704662834712254</v>
      </c>
      <c r="AC14" s="31">
        <f t="shared" si="0"/>
        <v>4.4744161101241815</v>
      </c>
      <c r="AD14" s="31">
        <f t="shared" si="0"/>
        <v>2.5381900147819669</v>
      </c>
    </row>
    <row r="15" spans="1:30" x14ac:dyDescent="0.35">
      <c r="B15" s="4">
        <v>1.5</v>
      </c>
      <c r="C15" s="4">
        <v>1.5</v>
      </c>
      <c r="D15" s="4">
        <v>1.5</v>
      </c>
      <c r="E15" s="4">
        <v>1.5</v>
      </c>
      <c r="F15" s="4"/>
      <c r="G15" s="27">
        <f t="shared" si="1"/>
        <v>16.78510487430697</v>
      </c>
      <c r="H15" s="27">
        <f>+C$2*(1-EXP(-C$3*(C15-C$4)))</f>
        <v>15.694063765922669</v>
      </c>
      <c r="I15" s="27">
        <f t="shared" si="2"/>
        <v>14.650603857998354</v>
      </c>
      <c r="J15" s="27">
        <f t="shared" si="3"/>
        <v>13.038916008185897</v>
      </c>
      <c r="K15" s="4"/>
      <c r="L15" s="27">
        <f t="shared" si="4"/>
        <v>33.312452268795901</v>
      </c>
      <c r="M15" s="27">
        <f t="shared" si="5"/>
        <v>26.797468404937753</v>
      </c>
      <c r="N15" s="27">
        <f t="shared" si="6"/>
        <v>21.445821767432797</v>
      </c>
      <c r="O15" s="27">
        <f t="shared" si="7"/>
        <v>14.704641409635729</v>
      </c>
      <c r="P15" s="4"/>
      <c r="Q15" s="27">
        <f t="shared" si="8"/>
        <v>0.99997370215238579</v>
      </c>
      <c r="R15" s="27">
        <f t="shared" si="9"/>
        <v>0.99979552081653855</v>
      </c>
      <c r="S15" s="27">
        <f t="shared" si="10"/>
        <v>0.99854767365892494</v>
      </c>
      <c r="T15" s="27">
        <f t="shared" si="10"/>
        <v>0.97077760663907009</v>
      </c>
      <c r="U15" s="4"/>
      <c r="V15" s="27">
        <f t="shared" si="11"/>
        <v>0.99891021933656887</v>
      </c>
      <c r="W15" s="27">
        <f t="shared" si="12"/>
        <v>0.99547564929555676</v>
      </c>
      <c r="X15" s="27">
        <f t="shared" si="13"/>
        <v>0.98251951048259312</v>
      </c>
      <c r="Y15" s="27">
        <f t="shared" si="14"/>
        <v>0.87226704022095669</v>
      </c>
      <c r="AA15" s="31">
        <f t="shared" si="15"/>
        <v>33.311576223002483</v>
      </c>
      <c r="AB15" s="31">
        <f t="shared" si="0"/>
        <v>26.791988880479476</v>
      </c>
      <c r="AC15" s="31">
        <f t="shared" si="0"/>
        <v>21.414675435573955</v>
      </c>
      <c r="AD15" s="31">
        <f t="shared" si="0"/>
        <v>14.274936594131935</v>
      </c>
    </row>
    <row r="16" spans="1:30" x14ac:dyDescent="0.35">
      <c r="B16" s="4">
        <v>2</v>
      </c>
      <c r="C16" s="4">
        <v>2</v>
      </c>
      <c r="D16" s="4">
        <v>2</v>
      </c>
      <c r="E16" s="4">
        <v>2</v>
      </c>
      <c r="F16" s="4"/>
      <c r="G16" s="27">
        <f t="shared" si="1"/>
        <v>18.297953222887518</v>
      </c>
      <c r="H16" s="27">
        <f>+C$2*(1-EXP(-C$3*(C16-C$4)))</f>
        <v>17.373140667382184</v>
      </c>
      <c r="I16" s="27">
        <f t="shared" si="2"/>
        <v>16.399614353178027</v>
      </c>
      <c r="J16" s="27">
        <f t="shared" si="3"/>
        <v>14.650432342553616</v>
      </c>
      <c r="K16" s="4"/>
      <c r="L16" s="27">
        <f t="shared" si="4"/>
        <v>44.051615303937901</v>
      </c>
      <c r="M16" s="27">
        <f t="shared" si="5"/>
        <v>37.241619020207978</v>
      </c>
      <c r="N16" s="27">
        <f t="shared" si="6"/>
        <v>30.898244995618196</v>
      </c>
      <c r="O16" s="27">
        <f t="shared" si="7"/>
        <v>21.445008821700142</v>
      </c>
      <c r="P16" s="4"/>
      <c r="Q16" s="27">
        <f t="shared" si="8"/>
        <v>0.99999846986346685</v>
      </c>
      <c r="R16" s="27">
        <f t="shared" si="9"/>
        <v>0.99999129413098731</v>
      </c>
      <c r="S16" s="27">
        <f t="shared" si="10"/>
        <v>0.99994571861822157</v>
      </c>
      <c r="T16" s="27">
        <f t="shared" si="10"/>
        <v>0.99854720596264124</v>
      </c>
      <c r="U16" s="4"/>
      <c r="V16" s="27">
        <f t="shared" si="11"/>
        <v>0.99984918413951507</v>
      </c>
      <c r="W16" s="27">
        <f t="shared" si="12"/>
        <v>0.99949465507486368</v>
      </c>
      <c r="X16" s="27">
        <f t="shared" si="13"/>
        <v>0.99819703163184326</v>
      </c>
      <c r="Y16" s="27">
        <f t="shared" si="14"/>
        <v>0.98251565738346636</v>
      </c>
      <c r="AA16" s="31">
        <f t="shared" si="15"/>
        <v>44.051547898951981</v>
      </c>
      <c r="AB16" s="31">
        <f t="shared" si="0"/>
        <v>37.241294799550964</v>
      </c>
      <c r="AC16" s="31">
        <f>+N16*S16</f>
        <v>30.896567796185305</v>
      </c>
      <c r="AD16" s="31">
        <f t="shared" si="0"/>
        <v>21.413853640752869</v>
      </c>
    </row>
    <row r="17" spans="2:30" x14ac:dyDescent="0.35">
      <c r="B17" s="4">
        <v>2.5</v>
      </c>
      <c r="C17" s="4">
        <v>2.5</v>
      </c>
      <c r="D17" s="4">
        <v>2.5</v>
      </c>
      <c r="E17" s="4">
        <v>2.5</v>
      </c>
      <c r="G17" s="27">
        <f t="shared" si="1"/>
        <v>19.215542129797246</v>
      </c>
      <c r="H17" s="27">
        <f t="shared" ref="H13:H19" si="16">+C$2*(1-EXP(-C$3*(C17-C$4)))</f>
        <v>18.47637280571108</v>
      </c>
      <c r="I17" s="27">
        <f t="shared" si="2"/>
        <v>17.613771581282187</v>
      </c>
      <c r="J17" s="27">
        <f t="shared" si="3"/>
        <v>15.797461844003745</v>
      </c>
      <c r="K17" s="18"/>
      <c r="L17" s="27">
        <f t="shared" si="4"/>
        <v>51.614265895356098</v>
      </c>
      <c r="M17" s="27">
        <f t="shared" si="5"/>
        <v>45.457696962363578</v>
      </c>
      <c r="N17" s="27">
        <f t="shared" si="6"/>
        <v>38.937892568676482</v>
      </c>
      <c r="O17" s="27">
        <f t="shared" si="7"/>
        <v>27.373367432395199</v>
      </c>
      <c r="Q17" s="27">
        <f t="shared" si="8"/>
        <v>0.99999972738886644</v>
      </c>
      <c r="R17" s="27">
        <f t="shared" si="9"/>
        <v>0.99999890590384943</v>
      </c>
      <c r="S17" s="27">
        <f t="shared" si="10"/>
        <v>0.99999446210509635</v>
      </c>
      <c r="T17" s="27">
        <f t="shared" si="10"/>
        <v>0.99983163842219303</v>
      </c>
      <c r="V17" s="27">
        <f t="shared" si="11"/>
        <v>0.99995457437394319</v>
      </c>
      <c r="W17" s="27">
        <f t="shared" si="12"/>
        <v>0.99988056872772524</v>
      </c>
      <c r="X17" s="27">
        <f t="shared" si="13"/>
        <v>0.99963104920430046</v>
      </c>
      <c r="Y17" s="27">
        <f t="shared" si="14"/>
        <v>0.99604565458011463</v>
      </c>
      <c r="AA17" s="31">
        <f t="shared" si="15"/>
        <v>51.614251824732563</v>
      </c>
      <c r="AB17" s="31">
        <f t="shared" si="0"/>
        <v>45.457647227272318</v>
      </c>
      <c r="AC17" s="31">
        <f t="shared" si="0"/>
        <v>38.937676934719669</v>
      </c>
      <c r="AD17" s="31">
        <f t="shared" si="0"/>
        <v>27.368758809064392</v>
      </c>
    </row>
    <row r="18" spans="2:30" x14ac:dyDescent="0.35">
      <c r="B18" s="4">
        <v>3</v>
      </c>
      <c r="C18" s="4">
        <v>3</v>
      </c>
      <c r="D18" s="4">
        <v>3</v>
      </c>
      <c r="E18" s="4">
        <v>3</v>
      </c>
      <c r="G18" s="27">
        <f t="shared" si="1"/>
        <v>19.772087934850195</v>
      </c>
      <c r="H18" s="27">
        <f t="shared" si="16"/>
        <v>19.201247973717841</v>
      </c>
      <c r="I18" s="27">
        <f t="shared" si="2"/>
        <v>18.456635462671386</v>
      </c>
      <c r="J18" s="27">
        <f t="shared" si="3"/>
        <v>16.613883402469138</v>
      </c>
      <c r="K18" s="18"/>
      <c r="L18" s="27">
        <f t="shared" si="4"/>
        <v>56.613578027592915</v>
      </c>
      <c r="M18" s="27">
        <f t="shared" si="5"/>
        <v>51.490046066117962</v>
      </c>
      <c r="N18" s="27">
        <f t="shared" si="6"/>
        <v>45.300647294373853</v>
      </c>
      <c r="O18" s="27">
        <f t="shared" si="7"/>
        <v>32.224642731186648</v>
      </c>
      <c r="Q18" s="27">
        <f t="shared" si="8"/>
        <v>0.99999990425001972</v>
      </c>
      <c r="R18" s="27">
        <f t="shared" si="9"/>
        <v>0.99999971996366388</v>
      </c>
      <c r="S18" s="27">
        <f t="shared" si="10"/>
        <v>0.99999886454352283</v>
      </c>
      <c r="T18" s="27">
        <f t="shared" si="10"/>
        <v>0.9999637161232191</v>
      </c>
      <c r="V18" s="27">
        <f t="shared" si="11"/>
        <v>0.99997806224035846</v>
      </c>
      <c r="W18" s="27">
        <f t="shared" si="12"/>
        <v>0.99995371719719384</v>
      </c>
      <c r="X18" s="27">
        <f t="shared" si="13"/>
        <v>0.99987744598528916</v>
      </c>
      <c r="Y18" s="27">
        <f t="shared" si="14"/>
        <v>0.99863706741290581</v>
      </c>
      <c r="AA18" s="31">
        <f t="shared" si="15"/>
        <v>56.613572606843938</v>
      </c>
      <c r="AB18" s="31">
        <f t="shared" si="0"/>
        <v>51.490031647034115</v>
      </c>
      <c r="AC18" s="31">
        <f t="shared" si="0"/>
        <v>45.300595857460465</v>
      </c>
      <c r="AD18" s="31">
        <f t="shared" si="0"/>
        <v>32.223473496220478</v>
      </c>
    </row>
    <row r="19" spans="2:30" x14ac:dyDescent="0.35">
      <c r="B19" s="4">
        <v>3.5</v>
      </c>
      <c r="C19" s="4">
        <v>3.5</v>
      </c>
      <c r="D19" s="4">
        <v>3.5</v>
      </c>
      <c r="E19" s="4">
        <v>3.5</v>
      </c>
      <c r="F19" s="11"/>
      <c r="G19" s="37">
        <f t="shared" si="1"/>
        <v>20.109650029149261</v>
      </c>
      <c r="H19" s="37">
        <f>+C$2*(1-EXP(-C$3*(C19-C$4)))</f>
        <v>19.677524897619595</v>
      </c>
      <c r="I19" s="37">
        <f t="shared" si="2"/>
        <v>19.041748746277783</v>
      </c>
      <c r="J19" s="37">
        <f t="shared" si="3"/>
        <v>17.194988038648404</v>
      </c>
      <c r="K19" s="18"/>
      <c r="L19" s="37">
        <f t="shared" si="4"/>
        <v>59.803460160013273</v>
      </c>
      <c r="M19" s="37">
        <f t="shared" si="5"/>
        <v>55.74152992021466</v>
      </c>
      <c r="N19" s="37">
        <f t="shared" si="6"/>
        <v>50.117940659421741</v>
      </c>
      <c r="O19" s="37">
        <f t="shared" si="7"/>
        <v>36.019176706741966</v>
      </c>
      <c r="Q19" s="27">
        <f t="shared" si="8"/>
        <v>0.99999994923923408</v>
      </c>
      <c r="R19" s="27">
        <f t="shared" si="9"/>
        <v>0.99999988562083764</v>
      </c>
      <c r="S19" s="27">
        <f t="shared" si="10"/>
        <v>0.99999962204398896</v>
      </c>
      <c r="T19" s="27">
        <f t="shared" si="10"/>
        <v>0.99998783064537167</v>
      </c>
      <c r="V19" s="27">
        <f t="shared" si="11"/>
        <v>0.99998589218030076</v>
      </c>
      <c r="W19" s="27">
        <f t="shared" si="12"/>
        <v>0.99997517421636817</v>
      </c>
      <c r="X19" s="27">
        <f t="shared" si="13"/>
        <v>0.99994298215642108</v>
      </c>
      <c r="Y19" s="27">
        <f t="shared" si="14"/>
        <v>0.99936214599453588</v>
      </c>
      <c r="AA19" s="31">
        <f t="shared" si="15"/>
        <v>59.803457124343829</v>
      </c>
      <c r="AB19" s="31">
        <f t="shared" si="0"/>
        <v>55.74152354454516</v>
      </c>
      <c r="AC19" s="31">
        <f t="shared" si="0"/>
        <v>50.117921717044808</v>
      </c>
      <c r="AD19" s="31">
        <f t="shared" si="0"/>
        <v>36.018738376607203</v>
      </c>
    </row>
    <row r="20" spans="2:30" x14ac:dyDescent="0.35">
      <c r="B20" s="4">
        <v>4</v>
      </c>
      <c r="C20" s="4">
        <v>4</v>
      </c>
      <c r="D20" s="4">
        <v>4</v>
      </c>
      <c r="E20" s="4">
        <v>4</v>
      </c>
      <c r="F20" s="33"/>
      <c r="G20" s="27">
        <f t="shared" si="1"/>
        <v>20.314391788898451</v>
      </c>
      <c r="H20" s="27">
        <f>+C$2*(1-EXP(-C$3*(C20-C$4)))</f>
        <v>19.990461135820535</v>
      </c>
      <c r="I20" s="27">
        <f>+D$2*(1-EXP(-D$3*(D20-D$4)))</f>
        <v>19.447932428141563</v>
      </c>
      <c r="J20" s="27">
        <f>+E$2*(1-EXP(-E$3*(E20-E$4)))</f>
        <v>17.608601073100569</v>
      </c>
      <c r="K20" s="38"/>
      <c r="L20" s="27">
        <f t="shared" si="4"/>
        <v>61.797553655765363</v>
      </c>
      <c r="M20" s="27">
        <f>C$8*(1-EXP(-C$3*(C20-C$4)))^$M$10</f>
        <v>58.663337508062853</v>
      </c>
      <c r="N20" s="27">
        <f>D$8*(1-EXP(-D$3*(D20-D$4)))^$M$10</f>
        <v>53.662968044524632</v>
      </c>
      <c r="O20" s="27">
        <f>E$8*(1-EXP(-E$3*(E20-E$4)))^$M$10</f>
        <v>38.900893781103335</v>
      </c>
      <c r="Q20" s="27">
        <f t="shared" si="8"/>
        <v>0.99999996545685088</v>
      </c>
      <c r="R20" s="27">
        <f>1/(1+EXP($T$10-$R$10*H20))</f>
        <v>0.99999993648990704</v>
      </c>
      <c r="S20" s="27">
        <f>1/(1+EXP($T$10-$R$10*I20))</f>
        <v>0.99999982388226927</v>
      </c>
      <c r="T20" s="27">
        <f>1/(1+EXP($T$10-$R$10*J20))</f>
        <v>0.9999944080114993</v>
      </c>
      <c r="V20" s="27">
        <f t="shared" si="11"/>
        <v>0.99998920636532629</v>
      </c>
      <c r="W20" s="27">
        <f>1/(1+EXP(-LN(3)*(H20-$Y$10)/$W$10))</f>
        <v>0.9999835123660632</v>
      </c>
      <c r="X20" s="27">
        <f>1/(1+EXP(-LN(3)*(I20-$Y$10)/$W$10))</f>
        <v>0.99996647968775232</v>
      </c>
      <c r="Y20" s="27">
        <f>1/(1+EXP(-LN(3)*(J20-$Y$10)/$W$10))</f>
        <v>0.99962854670045753</v>
      </c>
      <c r="AA20" s="31">
        <f>+L20*Q20</f>
        <v>61.79755152108325</v>
      </c>
      <c r="AB20" s="31">
        <f>+M20*R20</f>
        <v>58.663333782348836</v>
      </c>
      <c r="AC20" s="31">
        <f>+N20*S20</f>
        <v>53.662958593524479</v>
      </c>
      <c r="AD20" s="31">
        <f>+O20*T20</f>
        <v>38.900676247752642</v>
      </c>
    </row>
    <row r="21" spans="2:30" x14ac:dyDescent="0.35">
      <c r="F21" s="21"/>
      <c r="K21" s="22"/>
      <c r="L21" s="22"/>
      <c r="M21" s="22"/>
      <c r="N21" s="22"/>
    </row>
    <row r="22" spans="2:30" x14ac:dyDescent="0.35">
      <c r="B22">
        <v>0</v>
      </c>
      <c r="C22">
        <v>0</v>
      </c>
      <c r="D22">
        <v>0</v>
      </c>
      <c r="E22">
        <v>0</v>
      </c>
      <c r="F22" s="21"/>
      <c r="G22" s="8">
        <v>3.3983755385854586</v>
      </c>
      <c r="H22" s="8">
        <v>3.3297611996130314</v>
      </c>
      <c r="I22" s="8">
        <v>3.2736800928618686</v>
      </c>
      <c r="J22" s="8">
        <v>3.1248351490165294</v>
      </c>
      <c r="K22" s="47"/>
      <c r="L22" s="47">
        <v>0.18904238756620204</v>
      </c>
      <c r="M22" s="47">
        <v>0.17696039572375402</v>
      </c>
      <c r="N22" s="47">
        <v>0.16749036836490588</v>
      </c>
      <c r="O22" s="8">
        <v>0.14406307693321435</v>
      </c>
      <c r="P22" s="8"/>
      <c r="Q22" s="8">
        <v>4.4684483212684911E-7</v>
      </c>
      <c r="R22" s="8">
        <v>3.9276697593152483E-7</v>
      </c>
      <c r="S22" s="8">
        <v>3.5346485420560435E-7</v>
      </c>
      <c r="T22" s="8">
        <v>2.6718883347670077E-7</v>
      </c>
      <c r="U22" s="8"/>
      <c r="V22" s="8">
        <v>2.2829436138543982E-5</v>
      </c>
      <c r="W22" s="8">
        <v>2.0870025946035388E-5</v>
      </c>
      <c r="X22" s="8">
        <v>1.9394093167354783E-5</v>
      </c>
      <c r="Y22" s="8">
        <v>1.5963452233777271E-5</v>
      </c>
      <c r="Z22" s="8"/>
      <c r="AA22" s="8">
        <v>8.4472613936878292E-8</v>
      </c>
      <c r="AB22" s="8">
        <v>6.950419948806481E-8</v>
      </c>
      <c r="AC22" s="8">
        <v>5.9201958634944423E-8</v>
      </c>
      <c r="AD22" s="8">
        <v>3.849204547284974E-8</v>
      </c>
    </row>
    <row r="23" spans="2:30" x14ac:dyDescent="0.35">
      <c r="B23">
        <v>1</v>
      </c>
      <c r="C23">
        <v>1</v>
      </c>
      <c r="D23">
        <v>0.85</v>
      </c>
      <c r="E23">
        <v>1</v>
      </c>
      <c r="F23" s="21"/>
      <c r="G23" s="8">
        <v>14.290839622658661</v>
      </c>
      <c r="H23" s="8">
        <v>13.13857327297403</v>
      </c>
      <c r="I23" s="8">
        <v>11.177727088297432</v>
      </c>
      <c r="J23" s="8">
        <v>10.774820017062098</v>
      </c>
      <c r="K23" s="47"/>
      <c r="L23" s="47">
        <v>19.786978435829958</v>
      </c>
      <c r="M23" s="47">
        <v>15.07167763276775</v>
      </c>
      <c r="N23" s="47">
        <v>8.930404686759978</v>
      </c>
      <c r="O23" s="8">
        <v>7.929506507383917</v>
      </c>
      <c r="P23" s="8"/>
      <c r="Q23" s="8">
        <v>0.99714771499876476</v>
      </c>
      <c r="R23" s="8">
        <v>0.97564870965276229</v>
      </c>
      <c r="S23" s="8">
        <v>0.50103173003546553</v>
      </c>
      <c r="T23" s="8">
        <v>0.32009432269440941</v>
      </c>
      <c r="U23" s="8"/>
      <c r="V23" s="8">
        <v>0.97230746890568287</v>
      </c>
      <c r="W23" s="8">
        <v>0.88609836152277721</v>
      </c>
      <c r="X23" s="8">
        <v>0.37448052438053037</v>
      </c>
      <c r="Y23" s="8">
        <v>0.26115125706507286</v>
      </c>
      <c r="Z23" s="8"/>
      <c r="AA23" s="8">
        <v>19.730540334017675</v>
      </c>
      <c r="AB23" s="8">
        <v>14.704662834712254</v>
      </c>
      <c r="AC23" s="8">
        <v>4.4744161101241815</v>
      </c>
      <c r="AD23" s="8">
        <v>2.5381900147819669</v>
      </c>
    </row>
    <row r="24" spans="2:30" x14ac:dyDescent="0.35">
      <c r="B24">
        <v>2</v>
      </c>
      <c r="C24">
        <v>2</v>
      </c>
      <c r="D24">
        <v>2</v>
      </c>
      <c r="E24">
        <v>2</v>
      </c>
      <c r="F24" s="21"/>
      <c r="G24" s="8">
        <v>18.297953222887518</v>
      </c>
      <c r="H24" s="8">
        <v>17.373140667382184</v>
      </c>
      <c r="I24" s="8">
        <v>16.399614353178027</v>
      </c>
      <c r="J24" s="8">
        <v>14.650432342553616</v>
      </c>
      <c r="K24" s="47"/>
      <c r="L24" s="47">
        <v>44.051615303937901</v>
      </c>
      <c r="M24" s="47">
        <v>37.241619020207978</v>
      </c>
      <c r="N24" s="47">
        <v>30.898244995618196</v>
      </c>
      <c r="O24" s="8">
        <v>21.445008821700142</v>
      </c>
      <c r="P24" s="8"/>
      <c r="Q24" s="8">
        <v>0.99999846986346685</v>
      </c>
      <c r="R24" s="8">
        <v>0.99999129413098731</v>
      </c>
      <c r="S24" s="8">
        <v>0.99994571861822157</v>
      </c>
      <c r="T24" s="8">
        <v>0.99854720596264124</v>
      </c>
      <c r="U24" s="8"/>
      <c r="V24" s="8">
        <v>0.99984918413951507</v>
      </c>
      <c r="W24" s="8">
        <v>0.99949465507486368</v>
      </c>
      <c r="X24" s="8">
        <v>0.99819703163184326</v>
      </c>
      <c r="Y24" s="8">
        <v>0.98251565738346636</v>
      </c>
      <c r="Z24" s="8"/>
      <c r="AA24" s="8">
        <v>44.051547898951981</v>
      </c>
      <c r="AB24" s="8">
        <v>37.241294799550964</v>
      </c>
      <c r="AC24" s="8">
        <v>30.896567796185305</v>
      </c>
      <c r="AD24" s="8">
        <v>21.413853640752869</v>
      </c>
    </row>
    <row r="25" spans="2:30" x14ac:dyDescent="0.35">
      <c r="B25">
        <v>3</v>
      </c>
      <c r="C25">
        <v>3</v>
      </c>
      <c r="D25">
        <v>3</v>
      </c>
      <c r="E25">
        <v>3</v>
      </c>
      <c r="F25" s="21"/>
      <c r="G25" s="47">
        <v>19.772087934850195</v>
      </c>
      <c r="H25" s="47">
        <v>19.201247973717841</v>
      </c>
      <c r="I25" s="47">
        <v>18.456635462671386</v>
      </c>
      <c r="J25" s="47">
        <v>16.613883402469138</v>
      </c>
      <c r="K25" s="47"/>
      <c r="L25" s="47">
        <v>56.613578027592915</v>
      </c>
      <c r="M25" s="47">
        <v>51.490046066117962</v>
      </c>
      <c r="N25" s="47">
        <v>45.300647294373853</v>
      </c>
      <c r="O25" s="8">
        <v>32.224642731186648</v>
      </c>
      <c r="P25" s="8"/>
      <c r="Q25" s="8">
        <v>0.99999990425001972</v>
      </c>
      <c r="R25" s="8">
        <v>0.99999971996366388</v>
      </c>
      <c r="S25" s="8">
        <v>0.99999886454352283</v>
      </c>
      <c r="T25" s="8">
        <v>0.9999637161232191</v>
      </c>
      <c r="U25" s="8"/>
      <c r="V25" s="8">
        <v>0.99997806224035846</v>
      </c>
      <c r="W25" s="8">
        <v>0.99995371719719384</v>
      </c>
      <c r="X25" s="8">
        <v>0.99987744598528916</v>
      </c>
      <c r="Y25" s="8">
        <v>0.99863706741290581</v>
      </c>
      <c r="Z25" s="8"/>
      <c r="AA25" s="8">
        <v>56.613572606843938</v>
      </c>
      <c r="AB25" s="8">
        <v>51.490031647034115</v>
      </c>
      <c r="AC25" s="8">
        <v>45.300595857460465</v>
      </c>
      <c r="AD25" s="8">
        <v>32.223473496220478</v>
      </c>
    </row>
    <row r="26" spans="2:30" x14ac:dyDescent="0.35">
      <c r="B26">
        <v>4</v>
      </c>
      <c r="C26">
        <v>4</v>
      </c>
      <c r="D26">
        <v>4</v>
      </c>
      <c r="E26">
        <v>4</v>
      </c>
      <c r="F26" s="21"/>
      <c r="G26" s="47">
        <v>20.314391788898451</v>
      </c>
      <c r="H26" s="47">
        <v>19.990461135820535</v>
      </c>
      <c r="I26" s="47">
        <v>19.447932428141563</v>
      </c>
      <c r="J26" s="47">
        <v>17.608601073100569</v>
      </c>
      <c r="K26" s="47"/>
      <c r="L26" s="47">
        <v>61.797553655765363</v>
      </c>
      <c r="M26" s="47">
        <v>58.663337508062853</v>
      </c>
      <c r="N26" s="47">
        <v>53.662968044524632</v>
      </c>
      <c r="O26" s="8">
        <v>38.900893781103335</v>
      </c>
      <c r="P26" s="8"/>
      <c r="Q26" s="8">
        <v>0.99999996545685088</v>
      </c>
      <c r="R26" s="8">
        <v>0.99999993648990704</v>
      </c>
      <c r="S26" s="8">
        <v>0.99999982388226927</v>
      </c>
      <c r="T26" s="8">
        <v>0.9999944080114993</v>
      </c>
      <c r="U26" s="8"/>
      <c r="V26" s="8">
        <v>0.99998920636532629</v>
      </c>
      <c r="W26" s="8">
        <v>0.9999835123660632</v>
      </c>
      <c r="X26" s="8">
        <v>0.99996647968775232</v>
      </c>
      <c r="Y26" s="8">
        <v>0.99962854670045753</v>
      </c>
      <c r="Z26" s="8"/>
      <c r="AA26" s="8">
        <v>61.79755152108325</v>
      </c>
      <c r="AB26" s="8">
        <v>58.663333782348836</v>
      </c>
      <c r="AC26" s="8">
        <v>53.662958593524479</v>
      </c>
      <c r="AD26" s="8">
        <v>38.900676247752642</v>
      </c>
    </row>
    <row r="27" spans="2:30" x14ac:dyDescent="0.35">
      <c r="F27" s="21"/>
      <c r="G27" s="21"/>
      <c r="H27" s="21"/>
      <c r="I27" s="21"/>
      <c r="J27" s="19"/>
      <c r="K27" s="22"/>
      <c r="L27" s="22"/>
      <c r="M27" s="22"/>
      <c r="N27" s="22"/>
    </row>
    <row r="28" spans="2:30" x14ac:dyDescent="0.35">
      <c r="F28" s="21"/>
      <c r="G28" s="21"/>
      <c r="H28" s="21"/>
      <c r="I28" s="21"/>
      <c r="J28" s="19"/>
      <c r="K28" s="22"/>
      <c r="L28" s="22"/>
      <c r="M28" s="22"/>
      <c r="N28" s="22"/>
    </row>
    <row r="29" spans="2:30" x14ac:dyDescent="0.35">
      <c r="F29" s="21"/>
      <c r="G29" s="21" t="s">
        <v>20</v>
      </c>
      <c r="H29" s="21"/>
      <c r="I29" s="21"/>
      <c r="J29" s="19"/>
      <c r="K29" s="22"/>
      <c r="L29" s="22"/>
      <c r="M29" s="22"/>
      <c r="N29" s="22"/>
    </row>
    <row r="30" spans="2:30" ht="31" x14ac:dyDescent="0.35">
      <c r="F30" s="21"/>
      <c r="G30" s="4" t="s">
        <v>5</v>
      </c>
      <c r="H30" s="4" t="s">
        <v>6</v>
      </c>
      <c r="I30" s="5" t="s">
        <v>3</v>
      </c>
      <c r="J30" s="4" t="s">
        <v>11</v>
      </c>
      <c r="K30" s="22"/>
      <c r="L30" s="22"/>
      <c r="M30" s="22"/>
      <c r="N30" s="22"/>
    </row>
    <row r="31" spans="2:30" x14ac:dyDescent="0.35">
      <c r="F31" s="21"/>
      <c r="G31">
        <v>0</v>
      </c>
      <c r="H31" s="47">
        <v>0.18904238756620204</v>
      </c>
      <c r="I31" s="8">
        <v>2.2829436138543982E-5</v>
      </c>
      <c r="J31" s="8">
        <v>8.4472613936878292E-8</v>
      </c>
      <c r="K31" s="22"/>
      <c r="L31" s="22"/>
      <c r="M31" s="22"/>
      <c r="N31" s="22"/>
    </row>
    <row r="32" spans="2:30" x14ac:dyDescent="0.35">
      <c r="F32" s="21"/>
      <c r="G32">
        <v>1</v>
      </c>
      <c r="H32" s="47">
        <v>19.786978435829958</v>
      </c>
      <c r="I32" s="8">
        <v>0.97230746890568287</v>
      </c>
      <c r="J32" s="8">
        <v>19.730540334017675</v>
      </c>
      <c r="K32" s="22"/>
      <c r="L32" s="22"/>
      <c r="M32" s="22"/>
      <c r="N32" s="22"/>
    </row>
    <row r="33" spans="6:14" x14ac:dyDescent="0.35">
      <c r="F33" s="21"/>
      <c r="G33">
        <v>2</v>
      </c>
      <c r="H33" s="47">
        <v>44.051615303937901</v>
      </c>
      <c r="I33" s="8">
        <v>0.99984918413951507</v>
      </c>
      <c r="J33" s="8">
        <v>44.051547898951981</v>
      </c>
      <c r="K33" s="22"/>
      <c r="L33" s="22"/>
      <c r="M33" s="22"/>
      <c r="N33" s="22"/>
    </row>
    <row r="34" spans="6:14" x14ac:dyDescent="0.35">
      <c r="F34" s="21"/>
      <c r="G34">
        <v>3</v>
      </c>
      <c r="H34" s="47">
        <v>56.613578027592915</v>
      </c>
      <c r="I34" s="8">
        <v>0.99997806224035846</v>
      </c>
      <c r="J34" s="8">
        <v>56.613572606843938</v>
      </c>
      <c r="K34" s="22"/>
      <c r="L34" s="22"/>
      <c r="M34" s="22"/>
      <c r="N34" s="22"/>
    </row>
    <row r="35" spans="6:14" x14ac:dyDescent="0.35">
      <c r="F35" s="7"/>
      <c r="G35">
        <v>4</v>
      </c>
      <c r="H35" s="47">
        <v>61.797553655765363</v>
      </c>
      <c r="I35" s="8">
        <v>0.99998920636532629</v>
      </c>
      <c r="J35" s="8">
        <v>61.79755152108325</v>
      </c>
      <c r="K35" s="6"/>
      <c r="L35" s="6"/>
      <c r="M35" s="6"/>
      <c r="N35" s="6"/>
    </row>
    <row r="36" spans="6:14" x14ac:dyDescent="0.35">
      <c r="F36" s="7"/>
      <c r="G36" s="7"/>
      <c r="H36" s="7"/>
      <c r="I36" s="7"/>
      <c r="K36" s="6"/>
      <c r="L36" s="6"/>
      <c r="M36" s="6"/>
      <c r="N36" s="6"/>
    </row>
    <row r="37" spans="6:14" x14ac:dyDescent="0.35">
      <c r="G37" t="s">
        <v>50</v>
      </c>
    </row>
    <row r="38" spans="6:14" ht="31" x14ac:dyDescent="0.35">
      <c r="G38" s="4" t="s">
        <v>5</v>
      </c>
      <c r="H38" s="4" t="s">
        <v>6</v>
      </c>
      <c r="I38" s="5" t="s">
        <v>3</v>
      </c>
      <c r="J38" s="4" t="s">
        <v>11</v>
      </c>
    </row>
    <row r="39" spans="6:14" x14ac:dyDescent="0.35">
      <c r="G39">
        <v>0</v>
      </c>
      <c r="H39" s="47">
        <v>0.17696039572375402</v>
      </c>
      <c r="I39" s="8">
        <v>2.0870025946035388E-5</v>
      </c>
      <c r="J39" s="8">
        <v>6.950419948806481E-8</v>
      </c>
    </row>
    <row r="40" spans="6:14" x14ac:dyDescent="0.35">
      <c r="G40">
        <v>1</v>
      </c>
      <c r="H40" s="47">
        <v>15.07167763276775</v>
      </c>
      <c r="I40" s="8">
        <v>0.88609836152277721</v>
      </c>
      <c r="J40" s="8">
        <v>14.704662834712254</v>
      </c>
    </row>
    <row r="41" spans="6:14" x14ac:dyDescent="0.35">
      <c r="G41">
        <v>2</v>
      </c>
      <c r="H41" s="47">
        <v>37.241619020207978</v>
      </c>
      <c r="I41" s="8">
        <v>0.99949465507486368</v>
      </c>
      <c r="J41" s="8">
        <v>37.241294799550964</v>
      </c>
    </row>
    <row r="42" spans="6:14" x14ac:dyDescent="0.35">
      <c r="G42">
        <v>3</v>
      </c>
      <c r="H42" s="47">
        <v>51.490046066117962</v>
      </c>
      <c r="I42" s="8">
        <v>0.99995371719719384</v>
      </c>
      <c r="J42" s="8">
        <v>51.490031647034115</v>
      </c>
    </row>
    <row r="43" spans="6:14" x14ac:dyDescent="0.35">
      <c r="G43">
        <v>4</v>
      </c>
      <c r="H43" s="47">
        <v>58.663337508062853</v>
      </c>
      <c r="I43" s="8">
        <v>0.9999835123660632</v>
      </c>
      <c r="J43" s="8">
        <v>58.663333782348836</v>
      </c>
    </row>
    <row r="45" spans="6:14" x14ac:dyDescent="0.35">
      <c r="G45" t="s">
        <v>51</v>
      </c>
    </row>
    <row r="46" spans="6:14" ht="31" x14ac:dyDescent="0.35">
      <c r="G46" s="4" t="s">
        <v>5</v>
      </c>
      <c r="H46" s="4" t="s">
        <v>6</v>
      </c>
      <c r="I46" s="5" t="s">
        <v>3</v>
      </c>
      <c r="J46" s="4" t="s">
        <v>11</v>
      </c>
    </row>
    <row r="47" spans="6:14" x14ac:dyDescent="0.35">
      <c r="G47">
        <v>0</v>
      </c>
      <c r="H47" s="47">
        <v>0.16749036836490588</v>
      </c>
      <c r="I47" s="8">
        <v>1.9394093167354783E-5</v>
      </c>
      <c r="J47" s="8">
        <v>5.9201958634944423E-8</v>
      </c>
    </row>
    <row r="48" spans="6:14" x14ac:dyDescent="0.35">
      <c r="G48">
        <v>1</v>
      </c>
      <c r="H48" s="47">
        <v>8.930404686759978</v>
      </c>
      <c r="I48" s="8">
        <v>0.37448052438053037</v>
      </c>
      <c r="J48" s="8">
        <v>4.4744161101241815</v>
      </c>
    </row>
    <row r="49" spans="7:10" x14ac:dyDescent="0.35">
      <c r="G49">
        <v>2</v>
      </c>
      <c r="H49" s="47">
        <v>30.898244995618196</v>
      </c>
      <c r="I49" s="8">
        <v>0.99819703163184326</v>
      </c>
      <c r="J49" s="8">
        <v>30.896567796185305</v>
      </c>
    </row>
    <row r="50" spans="7:10" x14ac:dyDescent="0.35">
      <c r="G50">
        <v>3</v>
      </c>
      <c r="H50" s="47">
        <v>45.300647294373853</v>
      </c>
      <c r="I50" s="8">
        <v>0.99987744598528916</v>
      </c>
      <c r="J50" s="8">
        <v>45.300595857460465</v>
      </c>
    </row>
    <row r="51" spans="7:10" x14ac:dyDescent="0.35">
      <c r="G51">
        <v>4</v>
      </c>
      <c r="H51" s="47">
        <v>53.662968044524632</v>
      </c>
      <c r="I51" s="8">
        <v>0.99996647968775232</v>
      </c>
      <c r="J51" s="8">
        <v>53.662958593524479</v>
      </c>
    </row>
    <row r="53" spans="7:10" x14ac:dyDescent="0.35">
      <c r="G53" t="s">
        <v>23</v>
      </c>
    </row>
    <row r="54" spans="7:10" ht="31" x14ac:dyDescent="0.35">
      <c r="G54" s="4" t="s">
        <v>5</v>
      </c>
      <c r="H54" s="4" t="s">
        <v>6</v>
      </c>
      <c r="I54" s="5" t="s">
        <v>3</v>
      </c>
      <c r="J54" s="4" t="s">
        <v>11</v>
      </c>
    </row>
    <row r="55" spans="7:10" x14ac:dyDescent="0.35">
      <c r="G55">
        <v>0</v>
      </c>
      <c r="H55" s="8">
        <v>0.14406307693321435</v>
      </c>
      <c r="I55" s="8">
        <v>1.5963452233777271E-5</v>
      </c>
      <c r="J55" s="8">
        <v>3.849204547284974E-8</v>
      </c>
    </row>
    <row r="56" spans="7:10" x14ac:dyDescent="0.35">
      <c r="G56">
        <v>1</v>
      </c>
      <c r="H56" s="8">
        <v>7.929506507383917</v>
      </c>
      <c r="I56" s="8">
        <v>0.26115125706507286</v>
      </c>
      <c r="J56" s="8">
        <v>2.5381900147819669</v>
      </c>
    </row>
    <row r="57" spans="7:10" x14ac:dyDescent="0.35">
      <c r="G57">
        <v>2</v>
      </c>
      <c r="H57" s="8">
        <v>21.445008821700142</v>
      </c>
      <c r="I57" s="8">
        <v>0.98251565738346636</v>
      </c>
      <c r="J57" s="8">
        <v>21.413853640752869</v>
      </c>
    </row>
    <row r="58" spans="7:10" x14ac:dyDescent="0.35">
      <c r="G58">
        <v>3</v>
      </c>
      <c r="H58" s="8">
        <v>32.224642731186648</v>
      </c>
      <c r="I58" s="8">
        <v>0.99863706741290581</v>
      </c>
      <c r="J58" s="8">
        <v>32.223473496220478</v>
      </c>
    </row>
    <row r="59" spans="7:10" x14ac:dyDescent="0.35">
      <c r="G59">
        <v>4</v>
      </c>
      <c r="H59" s="8">
        <v>38.900893781103335</v>
      </c>
      <c r="I59" s="8">
        <v>0.99962854670045753</v>
      </c>
      <c r="J59" s="8">
        <v>38.900676247752642</v>
      </c>
    </row>
  </sheetData>
  <mergeCells count="6">
    <mergeCell ref="AA9:AD9"/>
    <mergeCell ref="G9:J9"/>
    <mergeCell ref="B9:E9"/>
    <mergeCell ref="L9:O9"/>
    <mergeCell ref="Q9:T9"/>
    <mergeCell ref="V9:Y9"/>
  </mergeCells>
  <pageMargins left="0.7" right="0.7" top="0.75" bottom="0.75" header="0.3" footer="0.3"/>
  <pageSetup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zoomScale="90" zoomScaleNormal="90" workbookViewId="0">
      <selection activeCell="C2" sqref="C2"/>
    </sheetView>
  </sheetViews>
  <sheetFormatPr baseColWidth="10" defaultColWidth="8.7265625" defaultRowHeight="14.5" x14ac:dyDescent="0.35"/>
  <cols>
    <col min="1" max="1" width="10.26953125" customWidth="1"/>
    <col min="2" max="2" width="13.1796875" customWidth="1"/>
    <col min="3" max="5" width="13.26953125" customWidth="1"/>
    <col min="6" max="6" width="12" customWidth="1"/>
    <col min="8" max="8" width="12.7265625" customWidth="1"/>
    <col min="9" max="9" width="11.54296875" customWidth="1"/>
  </cols>
  <sheetData>
    <row r="1" spans="1:9" x14ac:dyDescent="0.35">
      <c r="A1" s="18" t="s">
        <v>31</v>
      </c>
      <c r="C1" s="36" t="s">
        <v>39</v>
      </c>
    </row>
    <row r="2" spans="1:9" ht="16.5" x14ac:dyDescent="0.45">
      <c r="A2" s="18" t="s">
        <v>1</v>
      </c>
      <c r="B2" s="8">
        <f>+EXP(-C2/2)</f>
        <v>0.60653065971263342</v>
      </c>
      <c r="C2" s="35">
        <v>1</v>
      </c>
    </row>
    <row r="3" spans="1:9" x14ac:dyDescent="0.35">
      <c r="A3" s="18" t="s">
        <v>2</v>
      </c>
      <c r="B3" s="8">
        <v>0.2</v>
      </c>
    </row>
    <row r="4" spans="1:9" x14ac:dyDescent="0.35">
      <c r="A4" s="18" t="s">
        <v>7</v>
      </c>
      <c r="B4">
        <v>1</v>
      </c>
    </row>
    <row r="5" spans="1:9" x14ac:dyDescent="0.35">
      <c r="A5" s="18" t="s">
        <v>9</v>
      </c>
      <c r="B5" s="7">
        <f>SUM(H10:H25)</f>
        <v>4.0601322590121409</v>
      </c>
    </row>
    <row r="6" spans="1:9" x14ac:dyDescent="0.35">
      <c r="A6" s="18" t="s">
        <v>10</v>
      </c>
      <c r="B6" s="10">
        <f>B5/B4</f>
        <v>4.0601322590121409</v>
      </c>
    </row>
    <row r="7" spans="1:9" x14ac:dyDescent="0.35">
      <c r="A7" s="18" t="s">
        <v>13</v>
      </c>
      <c r="B7" s="8">
        <f>SUM(I10:I25)/B4</f>
        <v>677.69876897717938</v>
      </c>
    </row>
    <row r="8" spans="1:9" ht="18.75" customHeight="1" x14ac:dyDescent="0.35">
      <c r="B8" s="8"/>
    </row>
    <row r="9" spans="1:9" ht="44" customHeight="1" x14ac:dyDescent="0.35">
      <c r="A9" s="4" t="s">
        <v>5</v>
      </c>
      <c r="B9" s="4" t="s">
        <v>6</v>
      </c>
      <c r="C9" s="5" t="s">
        <v>3</v>
      </c>
      <c r="D9" s="4" t="s">
        <v>16</v>
      </c>
      <c r="E9" s="4" t="s">
        <v>11</v>
      </c>
      <c r="F9" s="4" t="s">
        <v>4</v>
      </c>
      <c r="G9" s="4" t="s">
        <v>0</v>
      </c>
      <c r="H9" s="4" t="s">
        <v>8</v>
      </c>
      <c r="I9" s="4" t="s">
        <v>12</v>
      </c>
    </row>
    <row r="10" spans="1:9" x14ac:dyDescent="0.35">
      <c r="A10" s="1">
        <v>0</v>
      </c>
      <c r="B10" s="2">
        <v>0.18904238756620204</v>
      </c>
      <c r="C10" s="6">
        <v>2.2829436138543982E-5</v>
      </c>
      <c r="D10" s="10">
        <v>8.4472613936878292E-8</v>
      </c>
      <c r="E10" s="6">
        <f>B10*D10</f>
        <v>1.5968904622585506E-8</v>
      </c>
      <c r="F10" s="39">
        <f>B4</f>
        <v>1</v>
      </c>
      <c r="G10" s="2">
        <f>F10*B10</f>
        <v>0.18904238756620204</v>
      </c>
      <c r="H10" s="8">
        <f t="shared" ref="H10:H18" si="0">B10*F10*C10*$B$3</f>
        <v>8.6314622288409805E-7</v>
      </c>
      <c r="I10" s="8">
        <f t="shared" ref="I10:I18" si="1">E10*F10</f>
        <v>1.5968904622585506E-8</v>
      </c>
    </row>
    <row r="11" spans="1:9" x14ac:dyDescent="0.35">
      <c r="A11" s="1">
        <v>0.5</v>
      </c>
      <c r="B11" s="2">
        <v>6.5944928537799816</v>
      </c>
      <c r="C11" s="6">
        <v>0.13944410180480332</v>
      </c>
      <c r="D11" s="10">
        <v>0.87726053858063369</v>
      </c>
      <c r="E11" s="6">
        <f>B11*D11</f>
        <v>5.7850883525731671</v>
      </c>
      <c r="F11" s="39">
        <f>(1-C10*$B$3)*$B$2*F10</f>
        <v>0.60652789036204102</v>
      </c>
      <c r="G11" s="2">
        <f t="shared" ref="G11:G18" si="2">F11*B11</f>
        <v>3.9997438386107276</v>
      </c>
      <c r="H11" s="8">
        <f t="shared" si="0"/>
        <v>0.11154813740487382</v>
      </c>
      <c r="I11" s="8">
        <f>E11*F11</f>
        <v>3.5088174340442184</v>
      </c>
    </row>
    <row r="12" spans="1:9" x14ac:dyDescent="0.35">
      <c r="A12" s="1">
        <v>1</v>
      </c>
      <c r="B12" s="2">
        <v>19.786978435829958</v>
      </c>
      <c r="C12" s="6">
        <v>0.97230746890568287</v>
      </c>
      <c r="D12" s="10">
        <v>19.730540334017675</v>
      </c>
      <c r="E12" s="6">
        <f t="shared" ref="E11:E18" si="3">B12*D12</f>
        <v>390.40777611648099</v>
      </c>
      <c r="F12" s="39">
        <f>(1-C11*$B$3)*$B$2*F11</f>
        <v>0.35761808467082079</v>
      </c>
      <c r="G12" s="2">
        <f t="shared" si="2"/>
        <v>7.076181329644343</v>
      </c>
      <c r="H12" s="8">
        <f t="shared" si="0"/>
        <v>1.3760447916288283</v>
      </c>
      <c r="I12" s="8">
        <f>E12*F12</f>
        <v>139.61688113537053</v>
      </c>
    </row>
    <row r="13" spans="1:9" x14ac:dyDescent="0.35">
      <c r="A13" s="1">
        <v>1.5</v>
      </c>
      <c r="B13" s="2">
        <v>33.312452268795901</v>
      </c>
      <c r="C13" s="6">
        <v>0.99891021933656887</v>
      </c>
      <c r="D13" s="10">
        <v>33.311576223002483</v>
      </c>
      <c r="E13" s="6">
        <f t="shared" si="3"/>
        <v>1109.6902929271266</v>
      </c>
      <c r="F13" s="39">
        <f>(1-C12*$B$3)*$B$2*F12</f>
        <v>0.17472640332968659</v>
      </c>
      <c r="G13" s="2">
        <f t="shared" si="2"/>
        <v>5.8205649710185661</v>
      </c>
      <c r="H13" s="8">
        <f t="shared" si="0"/>
        <v>1.1628443663725812</v>
      </c>
      <c r="I13" s="8">
        <f t="shared" si="1"/>
        <v>193.89219369302319</v>
      </c>
    </row>
    <row r="14" spans="1:9" x14ac:dyDescent="0.35">
      <c r="A14" s="1">
        <v>2</v>
      </c>
      <c r="B14" s="2">
        <v>44.051615303937901</v>
      </c>
      <c r="C14" s="6">
        <v>0.99984918413951507</v>
      </c>
      <c r="D14" s="10">
        <v>44.051547898951981</v>
      </c>
      <c r="E14" s="6">
        <f t="shared" si="3"/>
        <v>1940.5418415876265</v>
      </c>
      <c r="F14" s="39">
        <f>(1-C13*$B$3)*$B$2*F13</f>
        <v>8.4804634864401957E-2</v>
      </c>
      <c r="G14" s="2">
        <f t="shared" si="2"/>
        <v>3.7357811510375547</v>
      </c>
      <c r="H14" s="8">
        <f t="shared" si="0"/>
        <v>0.74704354719773558</v>
      </c>
      <c r="I14" s="8">
        <f t="shared" si="1"/>
        <v>164.56694231493282</v>
      </c>
    </row>
    <row r="15" spans="1:9" x14ac:dyDescent="0.35">
      <c r="A15" s="1">
        <v>2.5</v>
      </c>
      <c r="B15" s="2">
        <v>51.614265895356098</v>
      </c>
      <c r="C15" s="6">
        <v>0.99995457437394319</v>
      </c>
      <c r="D15" s="10">
        <v>51.614251824732563</v>
      </c>
      <c r="E15" s="6">
        <f t="shared" si="3"/>
        <v>2664.0317176716153</v>
      </c>
      <c r="F15" s="39">
        <f>(1-C14*$B$3)*$B$2*F14</f>
        <v>4.1150840396149399E-2</v>
      </c>
      <c r="G15" s="2">
        <f t="shared" si="2"/>
        <v>2.123970418024216</v>
      </c>
      <c r="H15" s="8">
        <f t="shared" si="0"/>
        <v>0.42477478706765021</v>
      </c>
      <c r="I15" s="8">
        <f t="shared" si="1"/>
        <v>109.62714402418437</v>
      </c>
    </row>
    <row r="16" spans="1:9" x14ac:dyDescent="0.35">
      <c r="A16" s="1">
        <v>3</v>
      </c>
      <c r="B16" s="2">
        <v>56.613578027592915</v>
      </c>
      <c r="C16" s="6">
        <v>0.99997806224035846</v>
      </c>
      <c r="D16" s="10">
        <v>56.613572606843938</v>
      </c>
      <c r="E16" s="6">
        <f t="shared" si="3"/>
        <v>3205.096910198356</v>
      </c>
      <c r="F16" s="39">
        <f>(1-C15*$B$3)*$B$2*F15</f>
        <v>1.9967623856443104E-2</v>
      </c>
      <c r="G16" s="2">
        <f t="shared" si="2"/>
        <v>1.1304386312223675</v>
      </c>
      <c r="H16" s="8">
        <f t="shared" si="0"/>
        <v>0.22608276638627728</v>
      </c>
      <c r="I16" s="8">
        <f t="shared" si="1"/>
        <v>63.998169526288777</v>
      </c>
    </row>
    <row r="17" spans="1:9" x14ac:dyDescent="0.35">
      <c r="A17" s="1">
        <v>3.5</v>
      </c>
      <c r="B17" s="2">
        <v>59.803460160013273</v>
      </c>
      <c r="C17" s="6">
        <v>0.99998589218030076</v>
      </c>
      <c r="D17" s="10">
        <v>59.803457124343829</v>
      </c>
      <c r="E17" s="6">
        <f t="shared" si="3"/>
        <v>3576.453665566758</v>
      </c>
      <c r="F17" s="39">
        <f>(1-C16*$B$3)*$B$2*F16</f>
        <v>9.6888339939701345E-3</v>
      </c>
      <c r="G17" s="2">
        <f t="shared" si="2"/>
        <v>0.57942579775537517</v>
      </c>
      <c r="H17" s="8">
        <f t="shared" si="0"/>
        <v>0.11588352466413827</v>
      </c>
      <c r="I17" s="8">
        <f t="shared" si="1"/>
        <v>34.651665852802303</v>
      </c>
    </row>
    <row r="18" spans="1:9" x14ac:dyDescent="0.35">
      <c r="A18" s="1">
        <v>4</v>
      </c>
      <c r="B18" s="2">
        <v>61.797553655765363</v>
      </c>
      <c r="C18" s="6">
        <v>0.99998920636532629</v>
      </c>
      <c r="D18" s="10">
        <v>61.79755152108325</v>
      </c>
      <c r="E18" s="6">
        <f t="shared" si="3"/>
        <v>3818.9375059190666</v>
      </c>
      <c r="F18" s="39">
        <f>(1-D17*$B$3)*$B$2/(1-(1-D17*$B$3)*$B$2)*F17</f>
        <v>-8.4219877831426815E-3</v>
      </c>
      <c r="G18" s="2">
        <f t="shared" si="2"/>
        <v>-0.52045824191696022</v>
      </c>
      <c r="H18" s="8">
        <f t="shared" si="0"/>
        <v>-0.10409052485616682</v>
      </c>
      <c r="I18" s="8">
        <f t="shared" si="1"/>
        <v>-32.163045019435764</v>
      </c>
    </row>
    <row r="19" spans="1:9" x14ac:dyDescent="0.35">
      <c r="A19" s="1"/>
      <c r="B19" s="2"/>
      <c r="C19" s="6"/>
      <c r="D19" s="6"/>
      <c r="E19" s="6"/>
      <c r="F19" s="20"/>
      <c r="G19" s="3"/>
      <c r="H19" s="7"/>
      <c r="I19" s="7"/>
    </row>
    <row r="20" spans="1:9" x14ac:dyDescent="0.35">
      <c r="A20" s="1"/>
      <c r="B20" s="2"/>
      <c r="C20" s="6"/>
      <c r="D20" s="6"/>
      <c r="E20" s="6"/>
      <c r="F20" s="20"/>
      <c r="G20" s="3"/>
      <c r="H20" s="7"/>
      <c r="I20" s="7"/>
    </row>
    <row r="21" spans="1:9" x14ac:dyDescent="0.35">
      <c r="A21" s="1"/>
      <c r="B21" s="2"/>
      <c r="C21" s="6"/>
      <c r="D21" s="6"/>
      <c r="E21" s="6"/>
      <c r="F21" s="20"/>
      <c r="G21" s="3"/>
      <c r="H21" s="7"/>
      <c r="I21" s="7"/>
    </row>
    <row r="22" spans="1:9" x14ac:dyDescent="0.35">
      <c r="A22" s="1"/>
      <c r="B22" s="2"/>
      <c r="C22" s="6"/>
      <c r="D22" s="6"/>
      <c r="E22" s="6"/>
      <c r="F22" s="20"/>
      <c r="G22" s="3"/>
      <c r="H22" s="7"/>
      <c r="I22" s="7"/>
    </row>
    <row r="23" spans="1:9" x14ac:dyDescent="0.35">
      <c r="A23" s="1"/>
      <c r="B23" s="2"/>
      <c r="C23" s="6"/>
      <c r="D23" s="6"/>
      <c r="E23" s="6"/>
      <c r="F23" s="20"/>
      <c r="G23" s="3"/>
      <c r="H23" s="7"/>
      <c r="I23" s="7"/>
    </row>
    <row r="24" spans="1:9" x14ac:dyDescent="0.35">
      <c r="A24" s="1"/>
      <c r="B24" s="2"/>
      <c r="C24" s="6"/>
      <c r="D24" s="6"/>
      <c r="E24" s="6"/>
      <c r="F24" s="20"/>
      <c r="G24" s="3"/>
      <c r="H24" s="7"/>
      <c r="I24" s="7"/>
    </row>
    <row r="25" spans="1:9" x14ac:dyDescent="0.35">
      <c r="B25" s="2"/>
      <c r="C25" s="6"/>
      <c r="D25" s="6"/>
      <c r="E25" s="6"/>
      <c r="F25" s="20"/>
      <c r="G25" s="3"/>
      <c r="H25" s="7"/>
      <c r="I25" s="7"/>
    </row>
    <row r="26" spans="1:9" x14ac:dyDescent="0.35">
      <c r="F26" s="19"/>
    </row>
    <row r="27" spans="1:9" x14ac:dyDescent="0.35">
      <c r="F27" s="21"/>
      <c r="G27" s="7"/>
      <c r="H27" s="7"/>
    </row>
  </sheetData>
  <pageMargins left="0.7" right="0.7" top="0.75" bottom="0.75" header="0.3" footer="0.3"/>
  <pageSetup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299"/>
  <sheetViews>
    <sheetView tabSelected="1" zoomScale="92" zoomScaleNormal="92" workbookViewId="0">
      <selection activeCell="F10" sqref="F10"/>
    </sheetView>
  </sheetViews>
  <sheetFormatPr baseColWidth="10" defaultColWidth="8.7265625" defaultRowHeight="14.5" x14ac:dyDescent="0.35"/>
  <cols>
    <col min="1" max="1" width="20.08984375" customWidth="1"/>
    <col min="2" max="2" width="13.1796875" customWidth="1"/>
    <col min="3" max="4" width="13.26953125" customWidth="1"/>
    <col min="6" max="6" width="12.81640625" customWidth="1"/>
    <col min="7" max="7" width="13.453125" customWidth="1"/>
    <col min="8" max="8" width="11.54296875" customWidth="1"/>
    <col min="9" max="9" width="12" bestFit="1" customWidth="1"/>
    <col min="12" max="12" width="9.7265625" customWidth="1"/>
  </cols>
  <sheetData>
    <row r="1" spans="1:25" x14ac:dyDescent="0.35">
      <c r="A1" t="s">
        <v>31</v>
      </c>
      <c r="C1" t="s">
        <v>40</v>
      </c>
    </row>
    <row r="2" spans="1:25" ht="16.5" x14ac:dyDescent="0.45">
      <c r="A2" t="s">
        <v>47</v>
      </c>
      <c r="B2">
        <f>+EXP(-C2)</f>
        <v>0.27527078308975234</v>
      </c>
      <c r="C2" s="4">
        <v>1.29</v>
      </c>
      <c r="D2" s="4"/>
      <c r="T2">
        <v>5</v>
      </c>
    </row>
    <row r="3" spans="1:25" ht="16.5" x14ac:dyDescent="0.45">
      <c r="A3" t="s">
        <v>48</v>
      </c>
      <c r="B3">
        <f>+EXP(-C3)</f>
        <v>0.40252422403363597</v>
      </c>
      <c r="C3" s="4">
        <v>0.91</v>
      </c>
      <c r="D3" s="4"/>
    </row>
    <row r="4" spans="1:25" ht="16.5" x14ac:dyDescent="0.45">
      <c r="A4" t="s">
        <v>49</v>
      </c>
      <c r="B4">
        <f>+EXP(-C4)</f>
        <v>0.43604928632153561</v>
      </c>
      <c r="C4" s="46">
        <v>0.83</v>
      </c>
      <c r="D4" s="46"/>
    </row>
    <row r="5" spans="1:25" x14ac:dyDescent="0.35">
      <c r="A5" t="s">
        <v>2</v>
      </c>
      <c r="B5" s="10">
        <v>0.3</v>
      </c>
      <c r="T5">
        <f>+EXP(T2)</f>
        <v>148.4131591025766</v>
      </c>
    </row>
    <row r="6" spans="1:25" x14ac:dyDescent="0.35">
      <c r="A6" t="s">
        <v>7</v>
      </c>
      <c r="B6">
        <v>1</v>
      </c>
      <c r="C6" s="8">
        <f>+E13</f>
        <v>0.27526889780672331</v>
      </c>
      <c r="T6">
        <f>+LN(T5)</f>
        <v>5</v>
      </c>
    </row>
    <row r="7" spans="1:25" x14ac:dyDescent="0.35">
      <c r="A7" t="s">
        <v>9</v>
      </c>
      <c r="B7" s="8">
        <f>SUM(G12:G20)</f>
        <v>3.2278048658313736</v>
      </c>
    </row>
    <row r="8" spans="1:25" x14ac:dyDescent="0.35">
      <c r="A8" t="s">
        <v>10</v>
      </c>
      <c r="B8" s="10">
        <f>B7/B6</f>
        <v>3.2278048658313736</v>
      </c>
    </row>
    <row r="9" spans="1:25" x14ac:dyDescent="0.35">
      <c r="A9" t="s">
        <v>13</v>
      </c>
      <c r="B9" s="8">
        <f>SUM(H12:H20)/C6</f>
        <v>39.580194155501623</v>
      </c>
      <c r="L9" s="11" t="s">
        <v>15</v>
      </c>
    </row>
    <row r="10" spans="1:25" ht="18.75" customHeight="1" x14ac:dyDescent="0.35">
      <c r="B10" s="8"/>
      <c r="M10" s="10" t="s">
        <v>10</v>
      </c>
      <c r="N10" t="s">
        <v>13</v>
      </c>
      <c r="P10" s="10">
        <f>+MAX(M12:M212)</f>
        <v>5.4795692804799963</v>
      </c>
    </row>
    <row r="11" spans="1:25" ht="39" customHeight="1" x14ac:dyDescent="0.35">
      <c r="A11" s="4" t="s">
        <v>5</v>
      </c>
      <c r="B11" s="4" t="s">
        <v>6</v>
      </c>
      <c r="C11" s="5" t="s">
        <v>3</v>
      </c>
      <c r="D11" s="4" t="s">
        <v>11</v>
      </c>
      <c r="E11" s="4" t="s">
        <v>4</v>
      </c>
      <c r="F11" s="4" t="s">
        <v>0</v>
      </c>
      <c r="G11" s="4" t="s">
        <v>8</v>
      </c>
      <c r="H11" s="4" t="s">
        <v>12</v>
      </c>
      <c r="I11" s="45"/>
      <c r="K11" s="49" t="s">
        <v>38</v>
      </c>
      <c r="L11" t="s">
        <v>2</v>
      </c>
      <c r="M11" s="12">
        <f>B8</f>
        <v>3.2278048658313736</v>
      </c>
      <c r="N11" s="14">
        <f>B9</f>
        <v>39.580194155501623</v>
      </c>
      <c r="O11" t="s">
        <v>46</v>
      </c>
      <c r="P11" t="s">
        <v>32</v>
      </c>
      <c r="V11" t="s">
        <v>38</v>
      </c>
      <c r="W11" t="s">
        <v>14</v>
      </c>
      <c r="X11" s="10" t="s">
        <v>10</v>
      </c>
      <c r="Y11" t="s">
        <v>13</v>
      </c>
    </row>
    <row r="12" spans="1:25" x14ac:dyDescent="0.35">
      <c r="A12">
        <v>0</v>
      </c>
      <c r="B12" s="47">
        <v>0.18904238756620204</v>
      </c>
      <c r="C12" s="8">
        <v>2.2829436138543982E-5</v>
      </c>
      <c r="D12" s="8">
        <v>8.4472613936878292E-8</v>
      </c>
      <c r="E12" s="34">
        <f>B6</f>
        <v>1</v>
      </c>
      <c r="F12" s="2">
        <f t="shared" ref="F12:F20" si="0">E12*B12</f>
        <v>0.18904238756620204</v>
      </c>
      <c r="G12" s="8">
        <f t="shared" ref="G12:G20" si="1">B12*E12*C12*$B$5</f>
        <v>1.294719334326147E-6</v>
      </c>
      <c r="H12" s="8">
        <f>D12*E12</f>
        <v>8.4472613936878292E-8</v>
      </c>
      <c r="K12">
        <f>-LN(1-L12)</f>
        <v>0</v>
      </c>
      <c r="L12" s="13">
        <v>0</v>
      </c>
      <c r="M12" s="10">
        <f t="dataTable" ref="M12:N212" dt2D="0" dtr="0" r1="B5"/>
        <v>0</v>
      </c>
      <c r="N12" s="9">
        <v>55.785935031357418</v>
      </c>
      <c r="O12" s="15">
        <f>+N12/$N$12</f>
        <v>1</v>
      </c>
      <c r="P12" s="9">
        <f t="shared" ref="P12:P75" si="2">$P$10-M12</f>
        <v>5.4795692804799963</v>
      </c>
      <c r="V12">
        <f>-LN(1-W12)</f>
        <v>0</v>
      </c>
      <c r="W12">
        <v>0</v>
      </c>
      <c r="X12">
        <v>0</v>
      </c>
      <c r="Y12">
        <v>9.9688287372010222</v>
      </c>
    </row>
    <row r="13" spans="1:25" x14ac:dyDescent="0.35">
      <c r="A13">
        <v>1</v>
      </c>
      <c r="B13" s="47">
        <v>19.786978435829958</v>
      </c>
      <c r="C13" s="8">
        <v>0.97230746890568287</v>
      </c>
      <c r="D13" s="8">
        <v>19.730540334017675</v>
      </c>
      <c r="E13" s="34">
        <f>(1-C12*$B$5)*$B$2*E12</f>
        <v>0.27526889780672331</v>
      </c>
      <c r="F13" s="2">
        <f t="shared" si="0"/>
        <v>5.4467397449563144</v>
      </c>
      <c r="G13" s="8">
        <f t="shared" si="1"/>
        <v>1.5887717205619376</v>
      </c>
      <c r="H13" s="8">
        <f>D13*E13</f>
        <v>5.4312040908761441</v>
      </c>
      <c r="K13">
        <f t="shared" ref="K13:K76" si="3">-LN(1-L13)</f>
        <v>1.0050335853501451E-2</v>
      </c>
      <c r="L13" s="13">
        <f>L12+0.01</f>
        <v>0.01</v>
      </c>
      <c r="M13" s="10">
        <v>0.15033867978307891</v>
      </c>
      <c r="N13" s="9">
        <v>55.109265043819363</v>
      </c>
      <c r="O13" s="15">
        <f t="shared" ref="O13:O76" si="4">+N13/$N$12</f>
        <v>0.98787024028265014</v>
      </c>
      <c r="P13" s="9">
        <f t="shared" si="2"/>
        <v>5.329230600696917</v>
      </c>
      <c r="V13">
        <f t="shared" ref="V13:V76" si="5">-LN(1-W13)</f>
        <v>1.0050335853501451E-2</v>
      </c>
      <c r="W13">
        <v>0.01</v>
      </c>
      <c r="X13">
        <v>9.4014263418027863E-2</v>
      </c>
      <c r="Y13">
        <v>9.8407554264254244</v>
      </c>
    </row>
    <row r="14" spans="1:25" x14ac:dyDescent="0.35">
      <c r="A14">
        <v>2</v>
      </c>
      <c r="B14" s="47">
        <v>44.051615303937901</v>
      </c>
      <c r="C14" s="8">
        <v>0.99984918413951507</v>
      </c>
      <c r="D14" s="8">
        <v>44.051547898951981</v>
      </c>
      <c r="E14" s="34">
        <f>(1-C13*$B$5)*$B$3*E13</f>
        <v>7.848219931113444E-2</v>
      </c>
      <c r="F14" s="2">
        <f t="shared" si="0"/>
        <v>3.4572676522610744</v>
      </c>
      <c r="G14" s="8">
        <f>B14*E14*C14*$B$5</f>
        <v>1.0370238724395515</v>
      </c>
      <c r="H14" s="8">
        <f>D14*E14</f>
        <v>3.4572623621695349</v>
      </c>
      <c r="K14">
        <f t="shared" si="3"/>
        <v>2.0202707317519466E-2</v>
      </c>
      <c r="L14" s="13">
        <f t="shared" ref="L14:L77" si="6">L13+0.01</f>
        <v>0.02</v>
      </c>
      <c r="M14" s="10">
        <v>0.29701519962559786</v>
      </c>
      <c r="N14" s="9">
        <v>54.444051758511641</v>
      </c>
      <c r="O14" s="15">
        <f t="shared" si="4"/>
        <v>0.97594584957496</v>
      </c>
      <c r="P14" s="9">
        <f t="shared" si="2"/>
        <v>5.1825540808543984</v>
      </c>
      <c r="V14">
        <f t="shared" si="5"/>
        <v>2.0202707317519466E-2</v>
      </c>
      <c r="W14">
        <v>0.02</v>
      </c>
      <c r="X14">
        <v>0.18554516503747345</v>
      </c>
      <c r="Y14">
        <v>9.7164409161388949</v>
      </c>
    </row>
    <row r="15" spans="1:25" x14ac:dyDescent="0.35">
      <c r="A15">
        <v>3</v>
      </c>
      <c r="B15" s="47">
        <v>56.613578027592915</v>
      </c>
      <c r="C15" s="8">
        <v>0.99997806224035846</v>
      </c>
      <c r="D15" s="8">
        <v>56.613572606843938</v>
      </c>
      <c r="E15" s="34">
        <f>(1-C14*$B$5)*$B$4*E14</f>
        <v>2.3957023269949661E-2</v>
      </c>
      <c r="F15" s="2">
        <f t="shared" si="0"/>
        <v>1.3562928062021542</v>
      </c>
      <c r="G15" s="8">
        <f>B15*E15*C15*$B$5</f>
        <v>0.40687891565297046</v>
      </c>
      <c r="H15" s="8">
        <f t="shared" ref="H12:H20" si="7">D15*E15</f>
        <v>1.356292676337145</v>
      </c>
      <c r="K15">
        <f t="shared" si="3"/>
        <v>3.0459207484708574E-2</v>
      </c>
      <c r="L15" s="13">
        <f t="shared" si="6"/>
        <v>0.03</v>
      </c>
      <c r="M15" s="10">
        <v>0.44012199373477834</v>
      </c>
      <c r="N15" s="9">
        <v>53.790031443837684</v>
      </c>
      <c r="O15" s="15">
        <f t="shared" si="4"/>
        <v>0.96422210031259969</v>
      </c>
      <c r="P15" s="9">
        <f>$P$10-M15</f>
        <v>5.0394472867452178</v>
      </c>
      <c r="V15">
        <f t="shared" si="5"/>
        <v>3.0459207484708574E-2</v>
      </c>
      <c r="W15">
        <v>0.03</v>
      </c>
      <c r="X15">
        <v>0.27470112574584565</v>
      </c>
      <c r="Y15">
        <v>9.5957407953497498</v>
      </c>
    </row>
    <row r="16" spans="1:25" x14ac:dyDescent="0.35">
      <c r="A16">
        <v>4</v>
      </c>
      <c r="B16" s="47">
        <v>61.797553655765363</v>
      </c>
      <c r="C16" s="8">
        <v>0.99998920636532629</v>
      </c>
      <c r="D16" s="8">
        <v>61.79755152108325</v>
      </c>
      <c r="E16" s="34">
        <f>(1-C15*$B$5)*$B$4/(1-(1-C15*$B$5)*$B$4)*E15</f>
        <v>1.0525290894149757E-2</v>
      </c>
      <c r="F16" s="2">
        <f t="shared" si="0"/>
        <v>0.6504372287737582</v>
      </c>
      <c r="G16" s="8">
        <f>B16*E16*C16*$B$5</f>
        <v>0.1951290624575798</v>
      </c>
      <c r="H16" s="8">
        <f t="shared" si="7"/>
        <v>0.65043720630560797</v>
      </c>
      <c r="K16">
        <f t="shared" si="3"/>
        <v>4.0821994520255166E-2</v>
      </c>
      <c r="L16" s="13">
        <f t="shared" si="6"/>
        <v>0.04</v>
      </c>
      <c r="M16" s="10">
        <v>0.57974867947841213</v>
      </c>
      <c r="N16" s="9">
        <v>53.146948280067008</v>
      </c>
      <c r="O16" s="15">
        <f t="shared" si="4"/>
        <v>0.95269440675670258</v>
      </c>
      <c r="P16" s="9">
        <f t="shared" si="2"/>
        <v>4.8998206010015846</v>
      </c>
      <c r="V16">
        <f t="shared" si="5"/>
        <v>4.0821994520255166E-2</v>
      </c>
      <c r="W16">
        <v>0.04</v>
      </c>
      <c r="X16">
        <v>0.36158504294364491</v>
      </c>
      <c r="Y16">
        <v>9.4785169686571589</v>
      </c>
    </row>
    <row r="17" spans="1:25" x14ac:dyDescent="0.35">
      <c r="A17" s="1"/>
      <c r="B17" s="2"/>
      <c r="C17" s="6"/>
      <c r="D17" s="10"/>
      <c r="E17" s="34"/>
      <c r="F17" s="2"/>
      <c r="G17" s="8"/>
      <c r="H17" s="8"/>
      <c r="K17">
        <f t="shared" si="3"/>
        <v>5.1293294387550578E-2</v>
      </c>
      <c r="L17" s="13">
        <f t="shared" si="6"/>
        <v>0.05</v>
      </c>
      <c r="M17" s="10">
        <v>0.71598216222897504</v>
      </c>
      <c r="N17" s="9">
        <v>52.514554064851971</v>
      </c>
      <c r="O17" s="15">
        <f t="shared" si="4"/>
        <v>0.94135831971505735</v>
      </c>
      <c r="P17" s="9">
        <f t="shared" si="2"/>
        <v>4.7635871182510208</v>
      </c>
      <c r="V17">
        <f t="shared" si="5"/>
        <v>5.1293294387550578E-2</v>
      </c>
      <c r="W17">
        <v>0.05</v>
      </c>
      <c r="X17">
        <v>0.44629459085946571</v>
      </c>
      <c r="Y17">
        <v>9.3646373472704418</v>
      </c>
    </row>
    <row r="18" spans="1:25" x14ac:dyDescent="0.35">
      <c r="C18" s="6"/>
      <c r="D18" s="10"/>
      <c r="E18" s="34"/>
      <c r="F18" s="2"/>
      <c r="G18" s="8"/>
      <c r="H18" s="8"/>
      <c r="K18">
        <f t="shared" si="3"/>
        <v>6.1875403718087529E-2</v>
      </c>
      <c r="L18" s="13">
        <f t="shared" si="6"/>
        <v>6.0000000000000005E-2</v>
      </c>
      <c r="M18" s="10">
        <v>0.84890673555952822</v>
      </c>
      <c r="N18" s="9">
        <v>51.892607931800178</v>
      </c>
      <c r="O18" s="15">
        <f t="shared" si="4"/>
        <v>0.93020952149733094</v>
      </c>
      <c r="P18" s="9">
        <f t="shared" si="2"/>
        <v>4.6306625449204679</v>
      </c>
      <c r="V18">
        <f t="shared" si="5"/>
        <v>6.1875403718087529E-2</v>
      </c>
      <c r="W18">
        <v>6.0000000000000005E-2</v>
      </c>
      <c r="X18">
        <v>0.52892250334388402</v>
      </c>
      <c r="Y18">
        <v>9.2539755569750621</v>
      </c>
    </row>
    <row r="19" spans="1:25" x14ac:dyDescent="0.35">
      <c r="B19" s="47"/>
      <c r="C19" s="6"/>
      <c r="D19" s="10"/>
      <c r="E19" s="34"/>
      <c r="F19" s="2"/>
      <c r="G19" s="8"/>
      <c r="H19" s="8"/>
      <c r="K19">
        <f t="shared" si="3"/>
        <v>7.2570692834835498E-2</v>
      </c>
      <c r="L19" s="13">
        <f t="shared" si="6"/>
        <v>7.0000000000000007E-2</v>
      </c>
      <c r="M19" s="10">
        <v>0.97860417703006264</v>
      </c>
      <c r="N19" s="9">
        <v>51.280876081432467</v>
      </c>
      <c r="O19" s="15">
        <f t="shared" si="4"/>
        <v>0.91924382109231217</v>
      </c>
      <c r="P19" s="9">
        <f t="shared" si="2"/>
        <v>4.5009651034499338</v>
      </c>
      <c r="V19">
        <f t="shared" si="5"/>
        <v>7.2570692834835498E-2</v>
      </c>
      <c r="W19">
        <v>7.0000000000000007E-2</v>
      </c>
      <c r="X19">
        <v>0.60955684025586465</v>
      </c>
      <c r="Y19">
        <v>9.1464106620098864</v>
      </c>
    </row>
    <row r="20" spans="1:25" x14ac:dyDescent="0.35">
      <c r="A20" s="1"/>
      <c r="B20" s="2"/>
      <c r="C20" s="6"/>
      <c r="D20" s="10"/>
      <c r="E20" s="34"/>
      <c r="F20" s="2"/>
      <c r="G20" s="8"/>
      <c r="H20" s="8"/>
      <c r="K20">
        <f t="shared" si="3"/>
        <v>8.3381608939051013E-2</v>
      </c>
      <c r="L20" s="13">
        <f t="shared" si="6"/>
        <v>0.08</v>
      </c>
      <c r="M20" s="10">
        <v>1.1051538397890464</v>
      </c>
      <c r="N20" s="9">
        <v>50.679131523894917</v>
      </c>
      <c r="O20" s="15">
        <f t="shared" si="4"/>
        <v>0.90845714955585211</v>
      </c>
      <c r="P20" s="9">
        <f t="shared" si="2"/>
        <v>4.3744154406909495</v>
      </c>
      <c r="V20">
        <f t="shared" si="5"/>
        <v>8.3381608939051013E-2</v>
      </c>
      <c r="W20">
        <v>0.08</v>
      </c>
      <c r="X20">
        <v>0.68828123847819789</v>
      </c>
      <c r="Y20">
        <v>9.041826903890243</v>
      </c>
    </row>
    <row r="21" spans="1:25" x14ac:dyDescent="0.35">
      <c r="A21" s="1"/>
      <c r="B21" s="2"/>
      <c r="E21" s="8"/>
      <c r="F21" s="8"/>
      <c r="G21" s="8"/>
      <c r="H21" s="8"/>
      <c r="K21">
        <f t="shared" si="3"/>
        <v>9.431067947124129E-2</v>
      </c>
      <c r="L21" s="13">
        <f t="shared" si="6"/>
        <v>0.09</v>
      </c>
      <c r="M21" s="10">
        <v>1.2286327402019328</v>
      </c>
      <c r="N21" s="9">
        <v>50.087153832830182</v>
      </c>
      <c r="O21" s="15">
        <f t="shared" si="4"/>
        <v>0.89784555559884516</v>
      </c>
      <c r="P21" s="9">
        <f t="shared" si="2"/>
        <v>4.2509365402780634</v>
      </c>
      <c r="V21">
        <f t="shared" si="5"/>
        <v>9.431067947124129E-2</v>
      </c>
      <c r="W21">
        <v>0.09</v>
      </c>
      <c r="X21">
        <v>0.7651751485270476</v>
      </c>
      <c r="Y21">
        <v>8.9401134542759433</v>
      </c>
    </row>
    <row r="22" spans="1:25" x14ac:dyDescent="0.35">
      <c r="A22" s="1"/>
      <c r="B22" s="2"/>
      <c r="C22" s="6"/>
      <c r="D22" s="6"/>
      <c r="E22" s="20"/>
      <c r="F22" s="3"/>
      <c r="G22" s="7"/>
      <c r="H22" s="7"/>
      <c r="K22">
        <f t="shared" si="3"/>
        <v>0.10536051565782628</v>
      </c>
      <c r="L22" s="13">
        <f t="shared" si="6"/>
        <v>9.9999999999999992E-2</v>
      </c>
      <c r="M22" s="10">
        <v>1.3491156417062278</v>
      </c>
      <c r="N22" s="9">
        <v>49.504728909847856</v>
      </c>
      <c r="O22" s="15">
        <f t="shared" si="4"/>
        <v>0.88740520136520284</v>
      </c>
      <c r="P22" s="9">
        <f t="shared" si="2"/>
        <v>4.1304536387737683</v>
      </c>
      <c r="V22">
        <f t="shared" si="5"/>
        <v>0.10536051565782628</v>
      </c>
      <c r="W22">
        <v>9.9999999999999992E-2</v>
      </c>
      <c r="X22">
        <v>0.84031405765463496</v>
      </c>
      <c r="Y22">
        <v>8.8411641810433643</v>
      </c>
    </row>
    <row r="23" spans="1:25" x14ac:dyDescent="0.35">
      <c r="A23" s="1"/>
      <c r="B23" s="2"/>
      <c r="C23" s="6"/>
      <c r="D23" s="6"/>
      <c r="E23" s="20"/>
      <c r="F23" s="3"/>
      <c r="G23" s="7"/>
      <c r="H23" s="7"/>
      <c r="K23">
        <f t="shared" si="3"/>
        <v>0.11653381625595151</v>
      </c>
      <c r="L23" s="13">
        <f t="shared" si="6"/>
        <v>0.10999999999999999</v>
      </c>
      <c r="M23" s="10">
        <v>1.4666751350813414</v>
      </c>
      <c r="N23" s="9">
        <v>48.931648759064458</v>
      </c>
      <c r="O23" s="15">
        <f t="shared" si="4"/>
        <v>0.87713235839033354</v>
      </c>
      <c r="P23" s="9">
        <f t="shared" si="2"/>
        <v>4.0128941453986551</v>
      </c>
      <c r="V23">
        <f t="shared" si="5"/>
        <v>0.11653381625595151</v>
      </c>
      <c r="W23">
        <v>0.10999999999999999</v>
      </c>
      <c r="X23">
        <v>0.91376970028291538</v>
      </c>
      <c r="Y23">
        <v>8.7448774267763003</v>
      </c>
    </row>
    <row r="24" spans="1:25" x14ac:dyDescent="0.35">
      <c r="A24" s="1"/>
      <c r="B24" s="2"/>
      <c r="C24" s="8"/>
      <c r="E24" s="7"/>
      <c r="F24" s="7"/>
      <c r="G24" s="7"/>
      <c r="H24" s="7"/>
      <c r="K24">
        <f t="shared" si="3"/>
        <v>0.12783337150988489</v>
      </c>
      <c r="L24" s="13">
        <f t="shared" si="6"/>
        <v>0.11999999999999998</v>
      </c>
      <c r="M24" s="10">
        <v>1.5813817153107907</v>
      </c>
      <c r="N24" s="9">
        <v>48.367711271215107</v>
      </c>
      <c r="O24" s="15">
        <f t="shared" si="4"/>
        <v>0.86702340373120024</v>
      </c>
      <c r="P24" s="9">
        <f t="shared" si="2"/>
        <v>3.8981875651692057</v>
      </c>
      <c r="V24">
        <f t="shared" si="5"/>
        <v>0.12783337150988489</v>
      </c>
      <c r="W24">
        <v>0.11999999999999998</v>
      </c>
      <c r="X24">
        <v>0.98561025654948686</v>
      </c>
      <c r="Y24">
        <v>8.651155798941879</v>
      </c>
    </row>
    <row r="25" spans="1:25" x14ac:dyDescent="0.35">
      <c r="A25" s="11"/>
      <c r="B25" s="8"/>
      <c r="C25" s="6"/>
      <c r="H25" s="7"/>
      <c r="K25">
        <f t="shared" si="3"/>
        <v>0.13926206733350766</v>
      </c>
      <c r="L25" s="13">
        <f t="shared" si="6"/>
        <v>0.12999999999999998</v>
      </c>
      <c r="M25" s="10">
        <v>1.6933038552043393</v>
      </c>
      <c r="N25" s="9">
        <v>47.812720016865583</v>
      </c>
      <c r="O25" s="15">
        <f t="shared" si="4"/>
        <v>0.85707481625950932</v>
      </c>
      <c r="P25" s="9">
        <f t="shared" si="2"/>
        <v>3.7862654252756567</v>
      </c>
      <c r="V25">
        <f t="shared" si="5"/>
        <v>0.13926206733350766</v>
      </c>
      <c r="W25">
        <v>0.12999999999999998</v>
      </c>
      <c r="X25">
        <v>1.0559005396944727</v>
      </c>
      <c r="Y25">
        <v>8.5599059710655627</v>
      </c>
    </row>
    <row r="26" spans="1:25" x14ac:dyDescent="0.35">
      <c r="A26" s="11"/>
      <c r="B26" s="8"/>
      <c r="C26" s="8"/>
      <c r="H26" s="7"/>
      <c r="K26">
        <f t="shared" si="3"/>
        <v>0.15082288973458366</v>
      </c>
      <c r="L26" s="13">
        <f t="shared" si="6"/>
        <v>0.13999999999999999</v>
      </c>
      <c r="M26" s="10">
        <v>1.8025080759383123</v>
      </c>
      <c r="N26" s="9">
        <v>47.266484048280624</v>
      </c>
      <c r="O26" s="15">
        <f t="shared" si="4"/>
        <v>0.84728317311006818</v>
      </c>
      <c r="P26" s="9">
        <f t="shared" si="2"/>
        <v>3.6770612045416842</v>
      </c>
      <c r="V26">
        <f t="shared" si="5"/>
        <v>0.15082288973458366</v>
      </c>
      <c r="W26">
        <v>0.13999999999999999</v>
      </c>
      <c r="X26">
        <v>1.1247021729684969</v>
      </c>
      <c r="Y26">
        <v>8.4710384942638868</v>
      </c>
    </row>
    <row r="27" spans="1:25" x14ac:dyDescent="0.35">
      <c r="C27" s="8"/>
      <c r="D27" s="6"/>
      <c r="E27" s="20"/>
      <c r="F27" s="3"/>
      <c r="G27" s="7"/>
      <c r="H27" s="7"/>
      <c r="K27">
        <f t="shared" si="3"/>
        <v>0.16251892949777494</v>
      </c>
      <c r="L27" s="13">
        <f t="shared" si="6"/>
        <v>0.15</v>
      </c>
      <c r="M27" s="10">
        <v>1.9090590146635422</v>
      </c>
      <c r="N27" s="9">
        <v>46.728817709528528</v>
      </c>
      <c r="O27" s="15">
        <f t="shared" si="4"/>
        <v>0.83764514627678355</v>
      </c>
      <c r="P27" s="9">
        <f t="shared" si="2"/>
        <v>3.5705102658164538</v>
      </c>
      <c r="V27">
        <f t="shared" si="5"/>
        <v>0.16251892949777494</v>
      </c>
      <c r="W27">
        <v>0.15</v>
      </c>
      <c r="X27">
        <v>1.1920737566967194</v>
      </c>
      <c r="Y27">
        <v>8.3844676185346625</v>
      </c>
    </row>
    <row r="28" spans="1:25" x14ac:dyDescent="0.35">
      <c r="A28" s="26"/>
      <c r="B28" s="2"/>
      <c r="C28" s="6"/>
      <c r="D28" s="6"/>
      <c r="E28" s="20"/>
      <c r="F28" s="3"/>
      <c r="G28" s="7"/>
      <c r="H28" s="7"/>
      <c r="K28">
        <f t="shared" si="3"/>
        <v>0.1743533871447778</v>
      </c>
      <c r="L28" s="13">
        <f t="shared" si="6"/>
        <v>0.16</v>
      </c>
      <c r="M28" s="10">
        <v>2.0130194893221955</v>
      </c>
      <c r="N28" s="9">
        <v>46.199540454425431</v>
      </c>
      <c r="O28" s="15">
        <f t="shared" si="4"/>
        <v>0.82815749934919169</v>
      </c>
      <c r="P28" s="9">
        <f t="shared" si="2"/>
        <v>3.4665497911578007</v>
      </c>
      <c r="V28">
        <f t="shared" si="5"/>
        <v>0.1743533871447778</v>
      </c>
      <c r="W28">
        <v>0.16</v>
      </c>
      <c r="X28">
        <v>1.2580710260920656</v>
      </c>
      <c r="Y28">
        <v>8.3001111232429565</v>
      </c>
    </row>
    <row r="29" spans="1:25" x14ac:dyDescent="0.35">
      <c r="E29" s="21"/>
      <c r="F29" s="7"/>
      <c r="G29" s="7"/>
      <c r="K29">
        <f t="shared" si="3"/>
        <v>0.18632957819149348</v>
      </c>
      <c r="L29" s="13">
        <f t="shared" si="6"/>
        <v>0.17</v>
      </c>
      <c r="M29" s="10">
        <v>2.1144505608069797</v>
      </c>
      <c r="N29" s="9">
        <v>45.678476671944217</v>
      </c>
      <c r="O29" s="15">
        <f t="shared" si="4"/>
        <v>0.81881708438279699</v>
      </c>
      <c r="P29" s="9">
        <f t="shared" si="2"/>
        <v>3.3651187196730166</v>
      </c>
      <c r="V29">
        <f t="shared" si="5"/>
        <v>0.18632957819149348</v>
      </c>
      <c r="W29">
        <v>0.17</v>
      </c>
      <c r="X29">
        <v>1.3227470003718536</v>
      </c>
      <c r="Y29">
        <v>8.217890156276626</v>
      </c>
    </row>
    <row r="30" spans="1:25" x14ac:dyDescent="0.35">
      <c r="A30" t="s">
        <v>54</v>
      </c>
      <c r="B30" t="s">
        <v>53</v>
      </c>
      <c r="C30" t="s">
        <v>52</v>
      </c>
      <c r="E30" s="19"/>
      <c r="K30">
        <f t="shared" si="3"/>
        <v>0.19845093872383832</v>
      </c>
      <c r="L30" s="13">
        <f t="shared" si="6"/>
        <v>0.18000000000000002</v>
      </c>
      <c r="M30" s="9">
        <v>2.213411592589007</v>
      </c>
      <c r="N30" s="9">
        <v>45.165455518733353</v>
      </c>
      <c r="O30" s="15">
        <f t="shared" si="4"/>
        <v>0.80962083889686054</v>
      </c>
      <c r="P30" s="9">
        <f t="shared" si="2"/>
        <v>3.2661576878909893</v>
      </c>
      <c r="V30">
        <f t="shared" si="5"/>
        <v>0.19845093872383832</v>
      </c>
      <c r="W30">
        <v>0.18000000000000002</v>
      </c>
      <c r="X30">
        <v>1.3861521236959895</v>
      </c>
      <c r="Y30">
        <v>8.1377290813786036</v>
      </c>
    </row>
    <row r="31" spans="1:25" x14ac:dyDescent="0.35">
      <c r="A31">
        <v>1950.25</v>
      </c>
      <c r="B31">
        <v>6.9160000000000004</v>
      </c>
      <c r="C31">
        <v>224134.14204181795</v>
      </c>
      <c r="E31" s="19"/>
      <c r="K31">
        <f t="shared" si="3"/>
        <v>0.21072103131565267</v>
      </c>
      <c r="L31" s="13">
        <f t="shared" si="6"/>
        <v>0.19000000000000003</v>
      </c>
      <c r="M31" s="9">
        <v>2.3099603079337645</v>
      </c>
      <c r="N31" s="9">
        <v>44.660310758410247</v>
      </c>
      <c r="O31" s="15">
        <f t="shared" si="4"/>
        <v>0.8005657829936268</v>
      </c>
      <c r="P31" s="9">
        <f t="shared" si="2"/>
        <v>3.1696089725462318</v>
      </c>
      <c r="V31">
        <f t="shared" si="5"/>
        <v>0.21072103131565267</v>
      </c>
      <c r="W31">
        <v>0.19000000000000003</v>
      </c>
      <c r="X31">
        <v>1.4483343984112642</v>
      </c>
      <c r="Y31">
        <v>8.0595553331939218</v>
      </c>
    </row>
    <row r="32" spans="1:25" x14ac:dyDescent="0.35">
      <c r="A32">
        <v>1950.75</v>
      </c>
      <c r="B32">
        <v>7.8579999999999997</v>
      </c>
      <c r="C32">
        <v>81633.908501609811</v>
      </c>
      <c r="E32" s="19"/>
      <c r="K32">
        <f t="shared" si="3"/>
        <v>0.22314355131420985</v>
      </c>
      <c r="L32" s="16">
        <f t="shared" si="6"/>
        <v>0.20000000000000004</v>
      </c>
      <c r="M32" s="17">
        <v>2.4041528448182534</v>
      </c>
      <c r="N32" s="17">
        <v>44.16288060731145</v>
      </c>
      <c r="O32" s="15">
        <f t="shared" si="4"/>
        <v>0.79164901659329334</v>
      </c>
      <c r="P32" s="9">
        <f t="shared" si="2"/>
        <v>3.0754164356617428</v>
      </c>
      <c r="V32">
        <f t="shared" si="5"/>
        <v>0.22314355131420985</v>
      </c>
      <c r="W32">
        <v>0.20000000000000004</v>
      </c>
      <c r="X32">
        <v>1.50933951105515</v>
      </c>
      <c r="Y32">
        <v>7.9832992795982856</v>
      </c>
    </row>
    <row r="33" spans="1:25" x14ac:dyDescent="0.35">
      <c r="A33">
        <v>1951.25</v>
      </c>
      <c r="B33">
        <v>7.9539999999999997</v>
      </c>
      <c r="C33">
        <v>235625.74523960121</v>
      </c>
      <c r="E33" s="19"/>
      <c r="K33">
        <f t="shared" si="3"/>
        <v>0.23572233352106997</v>
      </c>
      <c r="L33" s="13">
        <f t="shared" si="6"/>
        <v>0.21000000000000005</v>
      </c>
      <c r="M33" s="9">
        <v>2.4960438086563315</v>
      </c>
      <c r="N33">
        <v>43.673007586399166</v>
      </c>
      <c r="O33" s="15">
        <f t="shared" si="4"/>
        <v>0.78286771677933609</v>
      </c>
      <c r="P33" s="9">
        <f t="shared" si="2"/>
        <v>2.9835254718236648</v>
      </c>
      <c r="V33">
        <f t="shared" si="5"/>
        <v>0.23572233352106997</v>
      </c>
      <c r="W33">
        <v>0.21000000000000005</v>
      </c>
      <c r="X33">
        <v>1.5692109515434352</v>
      </c>
      <c r="Y33">
        <v>7.9088940909018186</v>
      </c>
    </row>
    <row r="34" spans="1:25" x14ac:dyDescent="0.35">
      <c r="A34">
        <v>1951.75</v>
      </c>
      <c r="B34">
        <v>4.93</v>
      </c>
      <c r="C34">
        <v>183505.51490438476</v>
      </c>
      <c r="E34" s="19"/>
      <c r="K34">
        <f t="shared" si="3"/>
        <v>0.24846135929849975</v>
      </c>
      <c r="L34" s="13">
        <f t="shared" si="6"/>
        <v>0.22000000000000006</v>
      </c>
      <c r="M34">
        <v>2.585686322933638</v>
      </c>
      <c r="N34">
        <v>43.190538379039232</v>
      </c>
      <c r="O34" s="15">
        <f t="shared" si="4"/>
        <v>0.77421913524908592</v>
      </c>
      <c r="P34" s="9">
        <f t="shared" si="2"/>
        <v>2.8938829575463583</v>
      </c>
      <c r="V34">
        <f t="shared" si="5"/>
        <v>0.24846135929849975</v>
      </c>
      <c r="W34">
        <v>0.22000000000000006</v>
      </c>
      <c r="X34">
        <v>1.6279901259390581</v>
      </c>
      <c r="Y34">
        <v>7.8362756155466817</v>
      </c>
    </row>
    <row r="35" spans="1:25" x14ac:dyDescent="0.35">
      <c r="A35">
        <v>1952.25</v>
      </c>
      <c r="B35">
        <v>3.6040000000000001</v>
      </c>
      <c r="C35">
        <v>134591.56135699214</v>
      </c>
      <c r="E35" s="19"/>
      <c r="K35">
        <f t="shared" si="3"/>
        <v>0.26136476413440762</v>
      </c>
      <c r="L35" s="13">
        <f t="shared" si="6"/>
        <v>0.23000000000000007</v>
      </c>
      <c r="M35">
        <v>2.6731320778481722</v>
      </c>
      <c r="N35">
        <v>42.715323694380778</v>
      </c>
      <c r="O35" s="15">
        <f t="shared" si="4"/>
        <v>0.76570059586471728</v>
      </c>
      <c r="P35" s="9">
        <f t="shared" si="2"/>
        <v>2.8064372026318241</v>
      </c>
      <c r="V35">
        <f t="shared" si="5"/>
        <v>0.26136476413440762</v>
      </c>
      <c r="W35">
        <v>0.23000000000000007</v>
      </c>
      <c r="X35">
        <v>1.6857164631743291</v>
      </c>
      <c r="Y35">
        <v>7.7653822619404655</v>
      </c>
    </row>
    <row r="36" spans="1:25" x14ac:dyDescent="0.35">
      <c r="A36">
        <v>1952.75</v>
      </c>
      <c r="B36">
        <v>2.9630000000000001</v>
      </c>
      <c r="C36">
        <v>174555.84533520529</v>
      </c>
      <c r="E36" s="19"/>
      <c r="K36">
        <f t="shared" si="3"/>
        <v>0.27443684570176041</v>
      </c>
      <c r="L36" s="13">
        <f t="shared" si="6"/>
        <v>0.24000000000000007</v>
      </c>
      <c r="M36">
        <v>2.7584313770475561</v>
      </c>
      <c r="N36">
        <v>42.247218136081869</v>
      </c>
      <c r="O36" s="15">
        <f t="shared" si="4"/>
        <v>0.75730949230006805</v>
      </c>
      <c r="P36" s="9">
        <f t="shared" si="2"/>
        <v>2.7211379034324401</v>
      </c>
      <c r="V36">
        <f t="shared" si="5"/>
        <v>0.27443684570176041</v>
      </c>
      <c r="W36">
        <v>0.24000000000000007</v>
      </c>
      <c r="X36">
        <v>1.742427516075352</v>
      </c>
      <c r="Y36">
        <v>7.6961548860891993</v>
      </c>
    </row>
    <row r="37" spans="1:25" x14ac:dyDescent="0.35">
      <c r="A37">
        <v>1953.25</v>
      </c>
      <c r="B37">
        <v>3.0739999999999998</v>
      </c>
      <c r="C37">
        <v>123007.42519850106</v>
      </c>
      <c r="E37" s="19"/>
      <c r="K37">
        <f t="shared" si="3"/>
        <v>0.2876820724517809</v>
      </c>
      <c r="L37" s="13">
        <f t="shared" si="6"/>
        <v>0.25000000000000006</v>
      </c>
      <c r="M37">
        <v>2.8416331825493137</v>
      </c>
      <c r="N37">
        <v>41.786080076138646</v>
      </c>
      <c r="O37" s="15">
        <f t="shared" si="4"/>
        <v>0.74904328577894375</v>
      </c>
      <c r="P37" s="9">
        <f t="shared" si="2"/>
        <v>2.6379360979306825</v>
      </c>
      <c r="V37">
        <f t="shared" si="5"/>
        <v>0.2876820724517809</v>
      </c>
      <c r="W37">
        <v>0.25000000000000006</v>
      </c>
      <c r="X37">
        <v>1.7981590570155903</v>
      </c>
      <c r="Y37">
        <v>7.628536684713918</v>
      </c>
    </row>
    <row r="38" spans="1:25" x14ac:dyDescent="0.35">
      <c r="A38">
        <v>1953.75</v>
      </c>
      <c r="B38">
        <v>2.8919999999999999</v>
      </c>
      <c r="C38">
        <v>179871.86225375102</v>
      </c>
      <c r="E38" s="19"/>
      <c r="K38">
        <f t="shared" si="3"/>
        <v>0.30110509278392161</v>
      </c>
      <c r="L38" s="13">
        <f t="shared" si="6"/>
        <v>0.26000000000000006</v>
      </c>
      <c r="M38">
        <v>2.9227851579260502</v>
      </c>
      <c r="N38">
        <v>41.331771533587911</v>
      </c>
      <c r="O38" s="15">
        <f t="shared" si="4"/>
        <v>0.74089950290077988</v>
      </c>
      <c r="P38" s="9">
        <f t="shared" si="2"/>
        <v>2.556784122553946</v>
      </c>
      <c r="V38">
        <f t="shared" si="5"/>
        <v>0.30110509278392161</v>
      </c>
      <c r="W38">
        <v>0.26000000000000006</v>
      </c>
      <c r="X38">
        <v>1.8529451685052263</v>
      </c>
      <c r="Y38">
        <v>7.5624730935539262</v>
      </c>
    </row>
    <row r="39" spans="1:25" x14ac:dyDescent="0.35">
      <c r="A39">
        <v>1954.25</v>
      </c>
      <c r="B39">
        <v>2.1880000000000002</v>
      </c>
      <c r="C39">
        <v>221903.97006601433</v>
      </c>
      <c r="E39" s="19"/>
      <c r="K39">
        <f t="shared" si="3"/>
        <v>0.31471074483970024</v>
      </c>
      <c r="L39" s="13">
        <f t="shared" si="6"/>
        <v>0.27000000000000007</v>
      </c>
      <c r="M39">
        <v>3.0019337098332159</v>
      </c>
      <c r="N39">
        <v>40.884158057865193</v>
      </c>
      <c r="O39" s="15">
        <f t="shared" si="4"/>
        <v>0.73287573354975766</v>
      </c>
      <c r="P39" s="9">
        <f t="shared" si="2"/>
        <v>2.4776355706467803</v>
      </c>
      <c r="V39">
        <f t="shared" si="5"/>
        <v>0.31471074483970024</v>
      </c>
      <c r="W39">
        <v>0.27000000000000007</v>
      </c>
      <c r="X39">
        <v>1.9068183290039489</v>
      </c>
      <c r="Y39">
        <v>7.4979116905774417</v>
      </c>
    </row>
    <row r="40" spans="1:25" x14ac:dyDescent="0.35">
      <c r="A40">
        <v>1954.75</v>
      </c>
      <c r="B40">
        <v>2.4790000000000001</v>
      </c>
      <c r="C40">
        <v>276509.37352421886</v>
      </c>
      <c r="E40" s="19"/>
      <c r="K40">
        <f t="shared" si="3"/>
        <v>0.3285040669720361</v>
      </c>
      <c r="L40" s="13">
        <f t="shared" si="6"/>
        <v>0.28000000000000008</v>
      </c>
      <c r="M40">
        <v>3.0791240279532048</v>
      </c>
      <c r="N40">
        <v>40.443108616610694</v>
      </c>
      <c r="O40" s="15">
        <f t="shared" si="4"/>
        <v>0.72496962888365168</v>
      </c>
      <c r="P40" s="9">
        <f t="shared" si="2"/>
        <v>2.4004452525267914</v>
      </c>
      <c r="V40">
        <f t="shared" si="5"/>
        <v>0.3285040669720361</v>
      </c>
      <c r="W40">
        <v>0.28000000000000008</v>
      </c>
      <c r="X40">
        <v>1.9598094942271498</v>
      </c>
      <c r="Y40">
        <v>7.4348021038370042</v>
      </c>
    </row>
    <row r="41" spans="1:25" x14ac:dyDescent="0.35">
      <c r="A41">
        <v>1955.25</v>
      </c>
      <c r="B41">
        <v>4.2140000000000004</v>
      </c>
      <c r="C41">
        <v>230960.0428807727</v>
      </c>
      <c r="E41" s="19"/>
      <c r="K41">
        <f t="shared" si="3"/>
        <v>0.34249030894677601</v>
      </c>
      <c r="L41" s="13">
        <f t="shared" si="6"/>
        <v>0.29000000000000009</v>
      </c>
      <c r="M41">
        <v>3.1544001234257841</v>
      </c>
      <c r="N41">
        <v>40.008495487727053</v>
      </c>
      <c r="O41" s="15">
        <f t="shared" si="4"/>
        <v>0.71717889939889279</v>
      </c>
      <c r="P41" s="9">
        <f t="shared" si="2"/>
        <v>2.3251691570542121</v>
      </c>
      <c r="V41">
        <f t="shared" si="5"/>
        <v>0.34249030894677601</v>
      </c>
      <c r="W41">
        <v>0.29000000000000009</v>
      </c>
      <c r="X41">
        <v>2.011948174198952</v>
      </c>
      <c r="Y41">
        <v>7.3730959237224232</v>
      </c>
    </row>
    <row r="42" spans="1:25" x14ac:dyDescent="0.35">
      <c r="A42">
        <v>1955.75</v>
      </c>
      <c r="B42">
        <v>4.2240000000000002</v>
      </c>
      <c r="C42">
        <v>194852.86221810002</v>
      </c>
      <c r="E42" s="19"/>
      <c r="K42">
        <f t="shared" si="3"/>
        <v>0.35667494393873245</v>
      </c>
      <c r="L42" s="13">
        <f t="shared" si="6"/>
        <v>0.3000000000000001</v>
      </c>
      <c r="M42">
        <v>3.2278048658313745</v>
      </c>
      <c r="N42">
        <v>39.580194155501623</v>
      </c>
      <c r="O42" s="15">
        <f t="shared" si="4"/>
        <v>0.70950131306849107</v>
      </c>
      <c r="P42" s="9">
        <f t="shared" si="2"/>
        <v>2.2517644146486218</v>
      </c>
      <c r="V42">
        <f t="shared" si="5"/>
        <v>0.35667494393873245</v>
      </c>
      <c r="W42">
        <v>0.3000000000000001</v>
      </c>
      <c r="X42">
        <v>2.0632625062900898</v>
      </c>
      <c r="Y42">
        <v>7.3127466193786272</v>
      </c>
    </row>
    <row r="43" spans="1:25" x14ac:dyDescent="0.35">
      <c r="A43">
        <v>1956.25</v>
      </c>
      <c r="B43">
        <v>4.3419999999999996</v>
      </c>
      <c r="C43">
        <v>276509.37352421886</v>
      </c>
      <c r="K43">
        <f t="shared" si="3"/>
        <v>0.37106368139083207</v>
      </c>
      <c r="L43" s="13">
        <f t="shared" si="6"/>
        <v>0.31000000000000011</v>
      </c>
      <c r="M43">
        <v>3.2993800187903517</v>
      </c>
      <c r="N43">
        <v>39.158083210616205</v>
      </c>
      <c r="O43" s="15">
        <f t="shared" si="4"/>
        <v>0.70193469354964377</v>
      </c>
      <c r="P43" s="9">
        <f t="shared" si="2"/>
        <v>2.1801892616896446</v>
      </c>
      <c r="V43">
        <f t="shared" si="5"/>
        <v>0.37106368139083207</v>
      </c>
      <c r="W43">
        <v>0.31000000000000011</v>
      </c>
      <c r="X43">
        <v>2.1137793244642422</v>
      </c>
      <c r="Y43">
        <v>7.2537094590692615</v>
      </c>
    </row>
    <row r="44" spans="1:25" x14ac:dyDescent="0.35">
      <c r="A44">
        <v>1956.75</v>
      </c>
      <c r="B44">
        <v>3.8239999999999998</v>
      </c>
      <c r="C44">
        <v>148746.67943014178</v>
      </c>
      <c r="K44">
        <f t="shared" si="3"/>
        <v>0.38566248081198479</v>
      </c>
      <c r="L44" s="13">
        <f t="shared" si="6"/>
        <v>0.32000000000000012</v>
      </c>
      <c r="M44">
        <v>3.3691662742384096</v>
      </c>
      <c r="N44">
        <v>38.742044253875228</v>
      </c>
      <c r="O44" s="15">
        <f t="shared" si="4"/>
        <v>0.69447691845799886</v>
      </c>
      <c r="P44" s="9">
        <f t="shared" si="2"/>
        <v>2.1104030062415866</v>
      </c>
      <c r="V44">
        <f t="shared" si="5"/>
        <v>0.38566248081198479</v>
      </c>
      <c r="W44">
        <v>0.32000000000000012</v>
      </c>
      <c r="X44">
        <v>2.1635242249429671</v>
      </c>
      <c r="Y44">
        <v>7.1959414342796633</v>
      </c>
    </row>
    <row r="45" spans="1:25" x14ac:dyDescent="0.35">
      <c r="A45">
        <v>1957.25</v>
      </c>
      <c r="B45">
        <v>3.6960000000000002</v>
      </c>
      <c r="C45">
        <v>282095.23339936719</v>
      </c>
      <c r="K45">
        <f t="shared" si="3"/>
        <v>0.40047756659712541</v>
      </c>
      <c r="L45" s="13">
        <f t="shared" si="6"/>
        <v>0.33000000000000013</v>
      </c>
      <c r="M45">
        <v>3.4372032854350989</v>
      </c>
      <c r="N45">
        <v>38.331961803492398</v>
      </c>
      <c r="O45" s="15">
        <f t="shared" si="4"/>
        <v>0.68712591770570675</v>
      </c>
      <c r="P45" s="9">
        <f t="shared" si="2"/>
        <v>2.0423659950448974</v>
      </c>
      <c r="V45">
        <f t="shared" si="5"/>
        <v>0.40047756659712541</v>
      </c>
      <c r="W45">
        <v>0.33000000000000013</v>
      </c>
      <c r="X45">
        <v>2.2125216284867713</v>
      </c>
      <c r="Y45">
        <v>7.1394011873645988</v>
      </c>
    </row>
    <row r="46" spans="1:25" x14ac:dyDescent="0.35">
      <c r="A46">
        <v>1957.75</v>
      </c>
      <c r="B46">
        <v>3.1040000000000001</v>
      </c>
      <c r="C46">
        <v>164390.5042665138</v>
      </c>
      <c r="K46">
        <f t="shared" si="3"/>
        <v>0.41551544396166595</v>
      </c>
      <c r="L46" s="13">
        <f t="shared" si="6"/>
        <v>0.34000000000000014</v>
      </c>
      <c r="M46">
        <v>3.5035296987597988</v>
      </c>
      <c r="N46">
        <v>37.927723205782868</v>
      </c>
      <c r="O46" s="15">
        <f t="shared" si="4"/>
        <v>0.67987967190051757</v>
      </c>
      <c r="P46" s="9">
        <f t="shared" si="2"/>
        <v>1.9760395817201974</v>
      </c>
      <c r="V46">
        <f t="shared" si="5"/>
        <v>0.41551544396166595</v>
      </c>
      <c r="W46">
        <v>0.34000000000000014</v>
      </c>
      <c r="X46">
        <v>2.2607948394781259</v>
      </c>
      <c r="Y46">
        <v>7.0840489425575379</v>
      </c>
    </row>
    <row r="47" spans="1:25" x14ac:dyDescent="0.35">
      <c r="A47">
        <v>1958.25</v>
      </c>
      <c r="B47">
        <v>3.456</v>
      </c>
      <c r="C47">
        <v>58688.554274617578</v>
      </c>
      <c r="K47">
        <f t="shared" si="3"/>
        <v>0.43078291609245439</v>
      </c>
      <c r="L47" s="13">
        <f t="shared" si="6"/>
        <v>0.35000000000000014</v>
      </c>
      <c r="M47">
        <v>3.5681831843468084</v>
      </c>
      <c r="N47">
        <v>37.529218549116372</v>
      </c>
      <c r="O47" s="15">
        <f t="shared" si="4"/>
        <v>0.67273621080333423</v>
      </c>
      <c r="P47" s="9">
        <f t="shared" si="2"/>
        <v>1.9113860961331879</v>
      </c>
      <c r="V47">
        <f t="shared" si="5"/>
        <v>0.43078291609245439</v>
      </c>
      <c r="W47">
        <v>0.35000000000000014</v>
      </c>
      <c r="X47">
        <v>2.3083661019811541</v>
      </c>
      <c r="Y47">
        <v>7.0298464401683551</v>
      </c>
    </row>
    <row r="48" spans="1:25" x14ac:dyDescent="0.35">
      <c r="A48">
        <v>1958.75</v>
      </c>
      <c r="B48">
        <v>3.11</v>
      </c>
      <c r="C48">
        <v>438011.30520683737</v>
      </c>
      <c r="K48">
        <f t="shared" si="3"/>
        <v>0.44628710262841964</v>
      </c>
      <c r="L48" s="13">
        <f t="shared" si="6"/>
        <v>0.36000000000000015</v>
      </c>
      <c r="M48">
        <v>3.6312004656086763</v>
      </c>
      <c r="N48">
        <v>37.13634058099278</v>
      </c>
      <c r="O48" s="15">
        <f t="shared" si="4"/>
        <v>0.66569361184173659</v>
      </c>
      <c r="P48" s="9">
        <f t="shared" si="2"/>
        <v>1.84836881487132</v>
      </c>
      <c r="V48">
        <f t="shared" si="5"/>
        <v>0.44628710262841964</v>
      </c>
      <c r="W48">
        <v>0.36000000000000015</v>
      </c>
      <c r="X48">
        <v>2.3552566529424959</v>
      </c>
      <c r="Y48">
        <v>6.9767568738064725</v>
      </c>
    </row>
    <row r="49" spans="1:25" x14ac:dyDescent="0.35">
      <c r="A49">
        <v>1959.25</v>
      </c>
      <c r="B49">
        <v>1.702</v>
      </c>
      <c r="C49">
        <v>156373.08476681827</v>
      </c>
      <c r="K49">
        <f t="shared" si="3"/>
        <v>0.46203545959655884</v>
      </c>
      <c r="L49" s="13">
        <f t="shared" si="6"/>
        <v>0.37000000000000016</v>
      </c>
      <c r="M49">
        <v>3.6926173476945752</v>
      </c>
      <c r="N49">
        <v>36.748984628109092</v>
      </c>
      <c r="O49" s="15">
        <f t="shared" si="4"/>
        <v>0.6587499986771288</v>
      </c>
      <c r="P49" s="9">
        <f t="shared" si="2"/>
        <v>1.7869519327854211</v>
      </c>
      <c r="V49">
        <f t="shared" si="5"/>
        <v>0.46203545959655884</v>
      </c>
      <c r="W49">
        <v>0.37000000000000016</v>
      </c>
      <c r="X49">
        <v>2.4014867726881177</v>
      </c>
      <c r="Y49">
        <v>6.9247448304754124</v>
      </c>
    </row>
    <row r="50" spans="1:25" x14ac:dyDescent="0.35">
      <c r="A50">
        <v>1959.75</v>
      </c>
      <c r="B50">
        <v>2.0510000000000002</v>
      </c>
      <c r="C50">
        <v>324486.75576180586</v>
      </c>
      <c r="K50">
        <f t="shared" si="3"/>
        <v>0.47803580094300002</v>
      </c>
      <c r="L50" s="13">
        <f t="shared" si="6"/>
        <v>0.38000000000000017</v>
      </c>
      <c r="M50">
        <v>3.7524687449282665</v>
      </c>
      <c r="N50">
        <v>36.367048519292325</v>
      </c>
      <c r="O50" s="15">
        <f t="shared" si="4"/>
        <v>0.65190353982326033</v>
      </c>
      <c r="P50" s="9">
        <f t="shared" si="2"/>
        <v>1.7271005355517297</v>
      </c>
      <c r="V50">
        <f t="shared" si="5"/>
        <v>0.47803580094300002</v>
      </c>
      <c r="W50">
        <v>0.38000000000000017</v>
      </c>
      <c r="X50">
        <v>2.447075832861878</v>
      </c>
      <c r="Y50">
        <v>6.8737762333934809</v>
      </c>
    </row>
    <row r="51" spans="1:25" x14ac:dyDescent="0.35">
      <c r="A51">
        <v>1960.25</v>
      </c>
      <c r="B51">
        <v>4.4589999999999996</v>
      </c>
      <c r="C51">
        <v>282095.23339936719</v>
      </c>
      <c r="K51">
        <f t="shared" si="3"/>
        <v>0.49429632181478034</v>
      </c>
      <c r="L51" s="13">
        <f t="shared" si="6"/>
        <v>0.39000000000000018</v>
      </c>
      <c r="M51">
        <v>3.8107887072680819</v>
      </c>
      <c r="N51">
        <v>35.990432511179485</v>
      </c>
      <c r="O51" s="50">
        <f t="shared" si="4"/>
        <v>0.64515244731399002</v>
      </c>
      <c r="P51" s="9">
        <f t="shared" si="2"/>
        <v>1.6687805732119143</v>
      </c>
      <c r="V51">
        <f t="shared" si="5"/>
        <v>0.49429632181478034</v>
      </c>
      <c r="W51">
        <v>0.39000000000000018</v>
      </c>
      <c r="X51">
        <v>2.4920423419430988</v>
      </c>
      <c r="Y51">
        <v>6.8238182874033102</v>
      </c>
    </row>
    <row r="52" spans="1:25" x14ac:dyDescent="0.35">
      <c r="A52">
        <v>1960.75</v>
      </c>
      <c r="B52">
        <v>4.1239999999999997</v>
      </c>
      <c r="C52">
        <v>299539.02842969086</v>
      </c>
      <c r="K52">
        <f t="shared" si="3"/>
        <v>0.51082562376599094</v>
      </c>
      <c r="L52" s="13">
        <f t="shared" si="6"/>
        <v>0.40000000000000019</v>
      </c>
      <c r="M52">
        <v>3.8676104458293592</v>
      </c>
      <c r="N52">
        <v>35.619039216530858</v>
      </c>
      <c r="O52" s="50">
        <f t="shared" si="4"/>
        <v>0.63849497541825384</v>
      </c>
      <c r="P52" s="9">
        <f t="shared" si="2"/>
        <v>1.6119588346506371</v>
      </c>
      <c r="V52">
        <f t="shared" si="5"/>
        <v>0.51082562376599094</v>
      </c>
      <c r="W52">
        <v>0.40000000000000019</v>
      </c>
      <c r="X52">
        <v>2.5364039884725749</v>
      </c>
      <c r="Y52">
        <v>6.774839426840698</v>
      </c>
    </row>
    <row r="53" spans="1:25" x14ac:dyDescent="0.35">
      <c r="A53">
        <v>1961.25</v>
      </c>
      <c r="B53">
        <v>2.637</v>
      </c>
      <c r="C53">
        <v>351512.30614856718</v>
      </c>
      <c r="J53" s="11"/>
      <c r="K53">
        <f t="shared" si="3"/>
        <v>0.52763274208237221</v>
      </c>
      <c r="L53" s="16">
        <f t="shared" si="6"/>
        <v>0.4100000000000002</v>
      </c>
      <c r="M53" s="42">
        <v>3.9229663575078493</v>
      </c>
      <c r="N53" s="42">
        <v>35.252773535068393</v>
      </c>
      <c r="O53" s="54">
        <f t="shared" si="4"/>
        <v>0.63192941940029723</v>
      </c>
      <c r="P53" s="17">
        <f t="shared" si="2"/>
        <v>1.556602922972147</v>
      </c>
      <c r="V53">
        <f t="shared" si="5"/>
        <v>0.52763274208237221</v>
      </c>
      <c r="W53">
        <v>0.4100000000000002</v>
      </c>
      <c r="X53">
        <v>2.5801776821088933</v>
      </c>
      <c r="Y53">
        <v>6.7268092657402052</v>
      </c>
    </row>
    <row r="54" spans="1:25" x14ac:dyDescent="0.35">
      <c r="A54">
        <v>1961.75</v>
      </c>
      <c r="B54">
        <v>4.3339999999999996</v>
      </c>
      <c r="C54">
        <v>153276.69022931982</v>
      </c>
      <c r="K54">
        <f t="shared" si="3"/>
        <v>0.54472717544167226</v>
      </c>
      <c r="L54" s="13">
        <f t="shared" si="6"/>
        <v>0.42000000000000021</v>
      </c>
      <c r="M54">
        <v>3.9768880487408405</v>
      </c>
      <c r="N54">
        <v>34.891542586736151</v>
      </c>
      <c r="O54" s="50">
        <f t="shared" si="4"/>
        <v>0.6254541143233241</v>
      </c>
      <c r="P54" s="9">
        <f t="shared" si="2"/>
        <v>1.5026812317391558</v>
      </c>
      <c r="V54">
        <f t="shared" si="5"/>
        <v>0.54472717544167226</v>
      </c>
      <c r="W54">
        <v>0.42000000000000021</v>
      </c>
      <c r="X54">
        <v>2.6233795926300254</v>
      </c>
      <c r="Y54">
        <v>6.6796985502617847</v>
      </c>
    </row>
    <row r="55" spans="1:25" x14ac:dyDescent="0.35">
      <c r="A55">
        <v>1962.25</v>
      </c>
      <c r="B55">
        <v>5.5339999999999998</v>
      </c>
      <c r="C55">
        <v>268337.28652087448</v>
      </c>
      <c r="K55">
        <f t="shared" si="3"/>
        <v>0.56211891815354154</v>
      </c>
      <c r="L55" s="13">
        <f t="shared" si="6"/>
        <v>0.43000000000000022</v>
      </c>
      <c r="M55">
        <v>4.02940635844101</v>
      </c>
      <c r="N55">
        <v>34.535255647284288</v>
      </c>
      <c r="O55" s="15">
        <f t="shared" si="4"/>
        <v>0.61906743389479679</v>
      </c>
      <c r="P55" s="9">
        <f t="shared" si="2"/>
        <v>1.4501629220389862</v>
      </c>
      <c r="V55">
        <f t="shared" si="5"/>
        <v>0.56211891815354154</v>
      </c>
      <c r="W55">
        <v>0.43000000000000022</v>
      </c>
      <c r="X55">
        <v>2.666025186988596</v>
      </c>
      <c r="Y55">
        <v>6.6334791132289181</v>
      </c>
    </row>
    <row r="56" spans="1:25" x14ac:dyDescent="0.35">
      <c r="A56">
        <v>1962.75</v>
      </c>
      <c r="B56">
        <v>5.3419999999999996</v>
      </c>
      <c r="C56">
        <v>271034.12108532147</v>
      </c>
      <c r="K56">
        <f t="shared" si="3"/>
        <v>0.57981849525294249</v>
      </c>
      <c r="L56" s="13">
        <f t="shared" si="6"/>
        <v>0.44000000000000022</v>
      </c>
      <c r="M56">
        <v>4.0805513801364164</v>
      </c>
      <c r="N56">
        <v>34.183824086082858</v>
      </c>
      <c r="O56" s="15">
        <f t="shared" si="4"/>
        <v>0.61276778935170739</v>
      </c>
      <c r="P56" s="9">
        <f t="shared" si="2"/>
        <v>1.3990179003435799</v>
      </c>
      <c r="V56">
        <f t="shared" si="5"/>
        <v>0.57981849525294249</v>
      </c>
      <c r="W56">
        <v>0.44000000000000022</v>
      </c>
      <c r="X56">
        <v>2.7081292645230732</v>
      </c>
      <c r="Y56">
        <v>6.5881238306748369</v>
      </c>
    </row>
    <row r="57" spans="1:25" x14ac:dyDescent="0.35">
      <c r="A57">
        <v>1963.25</v>
      </c>
      <c r="B57">
        <v>3.7189999999999999</v>
      </c>
      <c r="C57">
        <v>194852.86221810002</v>
      </c>
      <c r="K57">
        <f t="shared" si="3"/>
        <v>0.59783700075562074</v>
      </c>
      <c r="L57" s="13">
        <f t="shared" si="6"/>
        <v>0.45000000000000023</v>
      </c>
      <c r="M57">
        <v>4.1303524833485179</v>
      </c>
      <c r="N57">
        <v>33.837161306075849</v>
      </c>
      <c r="O57" s="15">
        <f t="shared" si="4"/>
        <v>0.60655362838421356</v>
      </c>
      <c r="P57" s="9">
        <f t="shared" si="2"/>
        <v>1.3492167971314784</v>
      </c>
      <c r="V57">
        <f t="shared" si="5"/>
        <v>0.59783700075562074</v>
      </c>
      <c r="W57">
        <v>0.45000000000000023</v>
      </c>
      <c r="X57">
        <v>2.7497059904213512</v>
      </c>
      <c r="Y57">
        <v>6.5436065802987455</v>
      </c>
    </row>
    <row r="58" spans="1:25" x14ac:dyDescent="0.35">
      <c r="A58">
        <v>1963.75</v>
      </c>
      <c r="B58">
        <v>6.7869999999999999</v>
      </c>
      <c r="C58">
        <v>412503.512552745</v>
      </c>
      <c r="K58">
        <f t="shared" si="3"/>
        <v>0.61618613942381728</v>
      </c>
      <c r="L58" s="13">
        <f t="shared" si="6"/>
        <v>0.46000000000000024</v>
      </c>
      <c r="M58">
        <v>4.1788383342386224</v>
      </c>
      <c r="N58">
        <v>33.495182685789892</v>
      </c>
      <c r="O58" s="15">
        <f t="shared" si="4"/>
        <v>0.60042343409610621</v>
      </c>
      <c r="P58" s="9">
        <f t="shared" si="2"/>
        <v>1.3007309462413739</v>
      </c>
      <c r="V58">
        <f t="shared" si="5"/>
        <v>0.61618613942381728</v>
      </c>
      <c r="W58">
        <v>0.46000000000000024</v>
      </c>
      <c r="X58">
        <v>2.7907689275278251</v>
      </c>
      <c r="Y58">
        <v>6.4999022017395198</v>
      </c>
    </row>
    <row r="59" spans="1:25" x14ac:dyDescent="0.35">
      <c r="A59">
        <v>1964.25</v>
      </c>
      <c r="B59">
        <v>7.3730000000000002</v>
      </c>
      <c r="C59">
        <v>204843.18209602853</v>
      </c>
      <c r="K59">
        <f t="shared" si="3"/>
        <v>0.63487827243596995</v>
      </c>
      <c r="L59" s="13">
        <f t="shared" si="6"/>
        <v>0.47000000000000025</v>
      </c>
      <c r="M59">
        <v>4.2260369155518172</v>
      </c>
      <c r="N59">
        <v>33.157805523316433</v>
      </c>
      <c r="O59" s="15">
        <f t="shared" si="4"/>
        <v>0.59437572400065264</v>
      </c>
      <c r="P59" s="9">
        <f t="shared" si="2"/>
        <v>1.2535323649281791</v>
      </c>
      <c r="V59">
        <f t="shared" si="5"/>
        <v>0.63487827243596995</v>
      </c>
      <c r="W59">
        <v>0.47000000000000025</v>
      </c>
      <c r="X59">
        <v>2.8313310665798666</v>
      </c>
      <c r="Y59">
        <v>6.4569864585789425</v>
      </c>
    </row>
    <row r="60" spans="1:25" x14ac:dyDescent="0.35">
      <c r="A60">
        <v>1964.75</v>
      </c>
      <c r="B60">
        <v>8.4060000000000006</v>
      </c>
      <c r="C60">
        <v>348014.70026317565</v>
      </c>
      <c r="K60">
        <f t="shared" si="3"/>
        <v>0.65392646740666438</v>
      </c>
      <c r="L60" s="13">
        <f t="shared" si="6"/>
        <v>0.48000000000000026</v>
      </c>
      <c r="M60">
        <v>4.2719755458861117</v>
      </c>
      <c r="N60">
        <v>32.824948982188936</v>
      </c>
      <c r="O60" s="15">
        <f t="shared" si="4"/>
        <v>0.58840904905040936</v>
      </c>
      <c r="P60" s="9">
        <f t="shared" si="2"/>
        <v>1.2075937345938845</v>
      </c>
      <c r="V60">
        <f t="shared" si="5"/>
        <v>0.65392646740666438</v>
      </c>
      <c r="W60">
        <v>0.48000000000000026</v>
      </c>
      <c r="X60">
        <v>2.871404854954966</v>
      </c>
      <c r="Y60">
        <v>6.414836001991592</v>
      </c>
    </row>
    <row r="61" spans="1:25" x14ac:dyDescent="0.35">
      <c r="A61">
        <v>1965.25</v>
      </c>
      <c r="B61">
        <v>4.9370000000000003</v>
      </c>
      <c r="C61">
        <v>519176.92499482958</v>
      </c>
      <c r="K61">
        <f t="shared" si="3"/>
        <v>0.67334455326376597</v>
      </c>
      <c r="L61" s="13">
        <f t="shared" si="6"/>
        <v>0.49000000000000027</v>
      </c>
      <c r="M61">
        <v>4.3166808983132814</v>
      </c>
      <c r="N61">
        <v>32.49653403908129</v>
      </c>
      <c r="O61" s="15">
        <f t="shared" si="4"/>
        <v>0.58252199269968141</v>
      </c>
      <c r="P61" s="9">
        <f t="shared" si="2"/>
        <v>1.1628883821667149</v>
      </c>
      <c r="V61">
        <f t="shared" si="5"/>
        <v>0.67334455326376597</v>
      </c>
      <c r="W61">
        <v>0.49000000000000027</v>
      </c>
      <c r="X61">
        <v>2.9110022240051641</v>
      </c>
      <c r="Y61">
        <v>6.3734283359625055</v>
      </c>
    </row>
    <row r="62" spans="1:25" x14ac:dyDescent="0.35">
      <c r="A62">
        <v>1965.75</v>
      </c>
      <c r="B62">
        <v>4.6820000000000004</v>
      </c>
      <c r="C62">
        <v>263023.85224649595</v>
      </c>
      <c r="K62">
        <f t="shared" si="3"/>
        <v>0.69314718055994573</v>
      </c>
      <c r="L62" s="13">
        <f t="shared" si="6"/>
        <v>0.50000000000000022</v>
      </c>
      <c r="M62">
        <v>4.3601790183767015</v>
      </c>
      <c r="N62">
        <v>32.172483433255884</v>
      </c>
      <c r="O62" s="15">
        <f t="shared" si="4"/>
        <v>0.57671316999834543</v>
      </c>
      <c r="P62" s="9">
        <f t="shared" si="2"/>
        <v>1.1193902621032947</v>
      </c>
      <c r="V62">
        <f t="shared" si="5"/>
        <v>0.69314718055994573</v>
      </c>
      <c r="W62">
        <v>0.50000000000000022</v>
      </c>
      <c r="X62">
        <v>2.9501346150512724</v>
      </c>
      <c r="Y62">
        <v>6.3327417839981734</v>
      </c>
    </row>
    <row r="63" spans="1:25" x14ac:dyDescent="0.35">
      <c r="A63">
        <v>1966.25</v>
      </c>
      <c r="B63">
        <v>5.85</v>
      </c>
      <c r="C63">
        <v>200787.01532646132</v>
      </c>
      <c r="K63">
        <f t="shared" si="3"/>
        <v>0.71334988787746523</v>
      </c>
      <c r="L63" s="13">
        <f t="shared" si="6"/>
        <v>0.51000000000000023</v>
      </c>
      <c r="M63">
        <v>4.4024953414903862</v>
      </c>
      <c r="N63">
        <v>31.852721617693739</v>
      </c>
      <c r="O63" s="15">
        <f t="shared" si="4"/>
        <v>0.57098122671582441</v>
      </c>
      <c r="P63" s="9">
        <f t="shared" si="2"/>
        <v>1.07707393898961</v>
      </c>
      <c r="V63">
        <f t="shared" si="5"/>
        <v>0.71334988787746523</v>
      </c>
      <c r="W63">
        <v>0.51000000000000023</v>
      </c>
      <c r="X63">
        <v>2.9888130041053667</v>
      </c>
      <c r="Y63">
        <v>6.2927554572601192</v>
      </c>
    </row>
    <row r="64" spans="1:25" x14ac:dyDescent="0.35">
      <c r="A64">
        <v>1966.75</v>
      </c>
      <c r="B64">
        <v>8.74</v>
      </c>
      <c r="C64">
        <v>384615.72579367505</v>
      </c>
      <c r="K64">
        <f t="shared" si="3"/>
        <v>0.73396917508020099</v>
      </c>
      <c r="L64" s="13">
        <f t="shared" si="6"/>
        <v>0.52000000000000024</v>
      </c>
      <c r="M64">
        <v>4.4436547097623071</v>
      </c>
      <c r="N64">
        <v>31.537174711841551</v>
      </c>
      <c r="O64" s="15">
        <f t="shared" si="4"/>
        <v>0.56532483849404735</v>
      </c>
      <c r="P64" s="9">
        <f t="shared" si="2"/>
        <v>1.0359145707176891</v>
      </c>
      <c r="V64">
        <f t="shared" si="5"/>
        <v>0.73396917508020099</v>
      </c>
      <c r="W64">
        <v>0.52000000000000024</v>
      </c>
      <c r="X64">
        <v>3.0270479253862774</v>
      </c>
      <c r="Y64">
        <v>6.2534492240541182</v>
      </c>
    </row>
    <row r="65" spans="1:25" x14ac:dyDescent="0.35">
      <c r="A65">
        <v>1967.25</v>
      </c>
      <c r="B65">
        <v>6.8339999999999996</v>
      </c>
      <c r="C65">
        <v>219695.9886721379</v>
      </c>
      <c r="K65">
        <f t="shared" si="3"/>
        <v>0.75502258427803326</v>
      </c>
      <c r="L65" s="13">
        <f t="shared" si="6"/>
        <v>0.53000000000000025</v>
      </c>
      <c r="M65">
        <v>4.4836813882641309</v>
      </c>
      <c r="N65">
        <v>31.225770455913729</v>
      </c>
      <c r="O65" s="15">
        <f t="shared" si="4"/>
        <v>0.55974271002828302</v>
      </c>
      <c r="P65" s="9">
        <f t="shared" si="2"/>
        <v>0.99588789221586538</v>
      </c>
      <c r="V65">
        <f t="shared" si="5"/>
        <v>0.75502258427803326</v>
      </c>
      <c r="W65">
        <v>0.53000000000000025</v>
      </c>
      <c r="X65">
        <v>3.0648494936893078</v>
      </c>
      <c r="Y65">
        <v>6.2148036806114844</v>
      </c>
    </row>
    <row r="66" spans="1:25" x14ac:dyDescent="0.35">
      <c r="A66">
        <v>1967.75</v>
      </c>
      <c r="B66">
        <v>9.7140000000000004</v>
      </c>
      <c r="C66">
        <v>373248.61322898994</v>
      </c>
      <c r="K66">
        <f t="shared" si="3"/>
        <v>0.77652878949899695</v>
      </c>
      <c r="L66" s="13">
        <f t="shared" si="6"/>
        <v>0.54000000000000026</v>
      </c>
      <c r="M66">
        <v>4.5225990807684875</v>
      </c>
      <c r="N66">
        <v>30.918438166689988</v>
      </c>
      <c r="O66" s="15">
        <f t="shared" si="4"/>
        <v>0.55423357427478193</v>
      </c>
      <c r="P66" s="9">
        <f t="shared" si="2"/>
        <v>0.95697019971150876</v>
      </c>
      <c r="V66">
        <f t="shared" si="5"/>
        <v>0.77652878949899695</v>
      </c>
      <c r="W66">
        <v>0.54000000000000026</v>
      </c>
      <c r="X66">
        <v>3.1022274256680866</v>
      </c>
      <c r="Y66">
        <v>6.176800123102212</v>
      </c>
    </row>
    <row r="67" spans="1:25" x14ac:dyDescent="0.35">
      <c r="A67">
        <v>1968.25</v>
      </c>
      <c r="B67">
        <v>6.742</v>
      </c>
      <c r="C67">
        <v>103777.0368200868</v>
      </c>
      <c r="K67">
        <f t="shared" si="3"/>
        <v>0.79850769621777218</v>
      </c>
      <c r="L67" s="13">
        <f t="shared" si="6"/>
        <v>0.55000000000000027</v>
      </c>
      <c r="M67">
        <v>4.5604309449740086</v>
      </c>
      <c r="N67">
        <v>30.615108694751665</v>
      </c>
      <c r="O67" s="15">
        <f t="shared" si="4"/>
        <v>0.54879619168420912</v>
      </c>
      <c r="P67" s="9">
        <f t="shared" si="2"/>
        <v>0.91913833550598767</v>
      </c>
      <c r="V67">
        <f t="shared" si="5"/>
        <v>0.79850769621777218</v>
      </c>
      <c r="W67">
        <v>0.55000000000000027</v>
      </c>
      <c r="X67">
        <v>3.1391910600833204</v>
      </c>
      <c r="Y67">
        <v>6.1394205208227355</v>
      </c>
    </row>
    <row r="68" spans="1:25" x14ac:dyDescent="0.35">
      <c r="A68">
        <v>1968.75</v>
      </c>
      <c r="B68">
        <v>9.4619999999999997</v>
      </c>
      <c r="C68">
        <v>433653.01990028552</v>
      </c>
      <c r="K68">
        <f t="shared" si="3"/>
        <v>0.82098055206983078</v>
      </c>
      <c r="L68" s="13">
        <f t="shared" si="6"/>
        <v>0.56000000000000028</v>
      </c>
      <c r="M68">
        <v>4.597199607237453</v>
      </c>
      <c r="N68">
        <v>30.315714383102495</v>
      </c>
      <c r="O68" s="15">
        <f t="shared" si="4"/>
        <v>0.54342934945989441</v>
      </c>
      <c r="P68" s="9">
        <f t="shared" si="2"/>
        <v>0.88236967324254323</v>
      </c>
      <c r="V68">
        <f t="shared" si="5"/>
        <v>0.82098055206983078</v>
      </c>
      <c r="W68">
        <v>0.56000000000000028</v>
      </c>
      <c r="X68">
        <v>3.1757493770703049</v>
      </c>
      <c r="Y68">
        <v>6.102647490504137</v>
      </c>
    </row>
    <row r="69" spans="1:25" x14ac:dyDescent="0.35">
      <c r="A69">
        <v>1969.25</v>
      </c>
      <c r="B69">
        <v>7.1239999999999997</v>
      </c>
      <c r="C69">
        <v>455886.88567734644</v>
      </c>
      <c r="K69">
        <f t="shared" si="3"/>
        <v>0.84397007029452964</v>
      </c>
      <c r="L69" s="13">
        <f t="shared" si="6"/>
        <v>0.57000000000000028</v>
      </c>
      <c r="M69">
        <v>4.6329271768314912</v>
      </c>
      <c r="N69">
        <v>30.020189027121798</v>
      </c>
      <c r="O69" s="15">
        <f t="shared" si="4"/>
        <v>0.53813186083996567</v>
      </c>
      <c r="P69" s="9">
        <f t="shared" si="2"/>
        <v>0.84664210364850501</v>
      </c>
      <c r="V69">
        <f t="shared" si="5"/>
        <v>0.84397007029452964</v>
      </c>
      <c r="W69">
        <v>0.57000000000000028</v>
      </c>
      <c r="X69">
        <v>3.2119110164742346</v>
      </c>
      <c r="Y69">
        <v>6.0664642716891723</v>
      </c>
    </row>
    <row r="70" spans="1:25" x14ac:dyDescent="0.35">
      <c r="A70">
        <v>1969.75</v>
      </c>
      <c r="B70">
        <v>10.725</v>
      </c>
      <c r="C70">
        <v>228661.95205680979</v>
      </c>
      <c r="K70">
        <f t="shared" si="3"/>
        <v>0.86750056770472372</v>
      </c>
      <c r="L70" s="13">
        <f t="shared" si="6"/>
        <v>0.58000000000000029</v>
      </c>
      <c r="M70">
        <v>4.6676352597457926</v>
      </c>
      <c r="N70">
        <v>29.728467835800295</v>
      </c>
      <c r="O70" s="15">
        <f t="shared" si="4"/>
        <v>0.53290256440247608</v>
      </c>
      <c r="P70" s="9">
        <f t="shared" si="2"/>
        <v>0.81193402073420362</v>
      </c>
      <c r="V70">
        <f t="shared" si="5"/>
        <v>0.86750056770472372</v>
      </c>
      <c r="W70">
        <v>0.58000000000000029</v>
      </c>
      <c r="X70">
        <v>3.2476842952997855</v>
      </c>
      <c r="Y70">
        <v>6.0308547031293482</v>
      </c>
    </row>
    <row r="71" spans="1:25" x14ac:dyDescent="0.35">
      <c r="A71">
        <v>1970.25</v>
      </c>
      <c r="B71">
        <v>13.183999999999999</v>
      </c>
      <c r="C71">
        <v>190994.51703620571</v>
      </c>
      <c r="K71">
        <f t="shared" si="3"/>
        <v>0.8915981192837843</v>
      </c>
      <c r="L71" s="13">
        <f t="shared" si="6"/>
        <v>0.5900000000000003</v>
      </c>
      <c r="M71">
        <v>4.7013449720484726</v>
      </c>
      <c r="N71">
        <v>29.440487394210876</v>
      </c>
      <c r="O71" s="15">
        <f t="shared" si="4"/>
        <v>0.52774032339266708</v>
      </c>
      <c r="P71" s="9">
        <f t="shared" si="2"/>
        <v>0.77822430843152368</v>
      </c>
      <c r="V71">
        <f t="shared" si="5"/>
        <v>0.8915981192837843</v>
      </c>
      <c r="W71">
        <v>0.5900000000000003</v>
      </c>
      <c r="X71">
        <v>3.2830772243189448</v>
      </c>
      <c r="Y71">
        <v>5.9958032001554651</v>
      </c>
    </row>
    <row r="72" spans="1:25" x14ac:dyDescent="0.35">
      <c r="A72">
        <v>1970.75</v>
      </c>
      <c r="B72">
        <v>11.704000000000001</v>
      </c>
      <c r="C72">
        <v>365857.79550064233</v>
      </c>
      <c r="K72">
        <f t="shared" si="3"/>
        <v>0.91629073187415588</v>
      </c>
      <c r="L72" s="13">
        <f t="shared" si="6"/>
        <v>0.60000000000000031</v>
      </c>
      <c r="M72">
        <v>4.7340769528240987</v>
      </c>
      <c r="N72">
        <v>29.156185627168636</v>
      </c>
      <c r="O72" s="15">
        <f t="shared" si="4"/>
        <v>0.52264402507155017</v>
      </c>
      <c r="P72" s="9">
        <f t="shared" si="2"/>
        <v>0.74549232765589757</v>
      </c>
      <c r="V72">
        <f t="shared" si="5"/>
        <v>0.91629073187415588</v>
      </c>
      <c r="W72">
        <v>0.60000000000000031</v>
      </c>
      <c r="X72">
        <v>3.3180975238787647</v>
      </c>
      <c r="Y72">
        <v>5.9612947329775823</v>
      </c>
    </row>
    <row r="73" spans="1:25" x14ac:dyDescent="0.35">
      <c r="A73">
        <v>1971.25</v>
      </c>
      <c r="B73">
        <v>5.7320000000000002</v>
      </c>
      <c r="C73">
        <v>125492.34002075167</v>
      </c>
      <c r="K73">
        <f t="shared" si="3"/>
        <v>0.94160853985844573</v>
      </c>
      <c r="L73" s="13">
        <f t="shared" si="6"/>
        <v>0.61000000000000032</v>
      </c>
      <c r="M73">
        <v>4.76585137670385</v>
      </c>
      <c r="N73">
        <v>28.875501764036549</v>
      </c>
      <c r="O73" s="15">
        <f t="shared" si="4"/>
        <v>0.51761258008502598</v>
      </c>
      <c r="P73" s="9">
        <f t="shared" si="2"/>
        <v>0.7137179037761463</v>
      </c>
      <c r="V73">
        <f t="shared" si="5"/>
        <v>0.94160853985844573</v>
      </c>
      <c r="W73">
        <v>0.61000000000000032</v>
      </c>
      <c r="X73">
        <v>3.3527526389485001</v>
      </c>
      <c r="Y73">
        <v>5.9273148058724336</v>
      </c>
    </row>
    <row r="74" spans="1:25" x14ac:dyDescent="0.35">
      <c r="A74">
        <v>1971.75</v>
      </c>
      <c r="B74">
        <v>8.3179999999999996</v>
      </c>
      <c r="C74">
        <v>69563.828098682789</v>
      </c>
      <c r="K74">
        <f t="shared" si="3"/>
        <v>0.96758402626170648</v>
      </c>
      <c r="L74" s="13">
        <f t="shared" si="6"/>
        <v>0.62000000000000033</v>
      </c>
      <c r="M74">
        <v>4.7966879660027537</v>
      </c>
      <c r="N74">
        <v>28.598376304634716</v>
      </c>
      <c r="O74" s="15">
        <f t="shared" si="4"/>
        <v>0.5126449218527841</v>
      </c>
      <c r="P74" s="9">
        <f t="shared" si="2"/>
        <v>0.68288131447724254</v>
      </c>
      <c r="V74">
        <f t="shared" si="5"/>
        <v>0.96758402626170648</v>
      </c>
      <c r="W74">
        <v>0.62000000000000033</v>
      </c>
      <c r="X74">
        <v>3.3870497534435473</v>
      </c>
      <c r="Y74">
        <v>5.8938494372184262</v>
      </c>
    </row>
    <row r="75" spans="1:25" x14ac:dyDescent="0.35">
      <c r="A75">
        <v>1972.25</v>
      </c>
      <c r="B75">
        <v>3.9390000000000001</v>
      </c>
      <c r="C75">
        <v>172818.98565406553</v>
      </c>
      <c r="K75">
        <f t="shared" si="3"/>
        <v>0.99425227334386779</v>
      </c>
      <c r="L75" s="13">
        <f t="shared" si="6"/>
        <v>0.63000000000000034</v>
      </c>
      <c r="M75">
        <v>4.8266060024782762</v>
      </c>
      <c r="N75">
        <v>28.324750986213104</v>
      </c>
      <c r="O75" s="15">
        <f t="shared" si="4"/>
        <v>0.50774000597626778</v>
      </c>
      <c r="P75" s="9">
        <f t="shared" si="2"/>
        <v>0.65296327800172005</v>
      </c>
      <c r="V75">
        <f t="shared" si="5"/>
        <v>0.99425227334386779</v>
      </c>
      <c r="W75">
        <v>0.63000000000000034</v>
      </c>
      <c r="X75">
        <v>3.4209958038616382</v>
      </c>
      <c r="Y75">
        <v>5.8608851403403506</v>
      </c>
    </row>
    <row r="76" spans="1:25" x14ac:dyDescent="0.35">
      <c r="A76">
        <v>1972.75</v>
      </c>
      <c r="B76">
        <v>1.74</v>
      </c>
      <c r="C76">
        <v>142914.2387054562</v>
      </c>
      <c r="K76">
        <f t="shared" si="3"/>
        <v>1.0216512475319823</v>
      </c>
      <c r="L76" s="13">
        <f t="shared" si="6"/>
        <v>0.64000000000000035</v>
      </c>
      <c r="M76">
        <v>4.8556243387240228</v>
      </c>
      <c r="N76">
        <v>28.054568751449324</v>
      </c>
      <c r="O76" s="15">
        <f t="shared" si="4"/>
        <v>0.50289680966501282</v>
      </c>
      <c r="P76" s="9">
        <f t="shared" ref="P76:P139" si="8">$P$10-M76</f>
        <v>0.62394494175597348</v>
      </c>
      <c r="V76">
        <f t="shared" si="5"/>
        <v>1.0216512475319823</v>
      </c>
      <c r="W76">
        <v>0.64000000000000035</v>
      </c>
      <c r="X76">
        <v>3.4545974922648965</v>
      </c>
      <c r="Y76">
        <v>5.8284089051277528</v>
      </c>
    </row>
    <row r="77" spans="1:25" x14ac:dyDescent="0.35">
      <c r="A77">
        <v>1973.25</v>
      </c>
      <c r="B77">
        <v>2.1150000000000002</v>
      </c>
      <c r="C77">
        <v>164390.5042665138</v>
      </c>
      <c r="K77">
        <f t="shared" ref="K77:K140" si="9">-LN(1-L77)</f>
        <v>1.0498221244986787</v>
      </c>
      <c r="L77" s="13">
        <f t="shared" si="6"/>
        <v>0.65000000000000036</v>
      </c>
      <c r="M77">
        <v>4.8837614092116297</v>
      </c>
      <c r="N77">
        <v>27.787773717434373</v>
      </c>
      <c r="O77" s="15">
        <f t="shared" ref="O77:O140" si="10">+N77/$N$12</f>
        <v>0.49811433118069626</v>
      </c>
      <c r="P77" s="9">
        <f t="shared" si="8"/>
        <v>0.59580787126836654</v>
      </c>
      <c r="V77">
        <f t="shared" ref="V77:V110" si="11">-LN(1-W77)</f>
        <v>1.0498221244986787</v>
      </c>
      <c r="W77">
        <v>0.65000000000000036</v>
      </c>
      <c r="X77">
        <v>3.4878612986396087</v>
      </c>
      <c r="Y77">
        <v>5.7964081803926337</v>
      </c>
    </row>
    <row r="78" spans="1:25" x14ac:dyDescent="0.35">
      <c r="A78">
        <v>1973.75</v>
      </c>
      <c r="B78">
        <v>2.2440000000000002</v>
      </c>
      <c r="C78">
        <v>59278.384051005742</v>
      </c>
      <c r="K78">
        <f t="shared" si="9"/>
        <v>1.0788096613719311</v>
      </c>
      <c r="L78" s="13">
        <f t="shared" ref="L78:L141" si="12">L77+0.01</f>
        <v>0.66000000000000036</v>
      </c>
      <c r="M78">
        <v>4.9110352409935132</v>
      </c>
      <c r="N78">
        <v>27.524311145611094</v>
      </c>
      <c r="O78" s="15">
        <f t="shared" si="10"/>
        <v>0.49339158929826321</v>
      </c>
      <c r="P78" s="9">
        <f t="shared" si="8"/>
        <v>0.56853403948648307</v>
      </c>
      <c r="V78">
        <f t="shared" si="11"/>
        <v>1.0788096613719311</v>
      </c>
      <c r="W78">
        <v>0.66000000000000036</v>
      </c>
      <c r="X78">
        <v>3.5207934926639983</v>
      </c>
      <c r="Y78">
        <v>5.7648708569339808</v>
      </c>
    </row>
    <row r="79" spans="1:25" x14ac:dyDescent="0.35">
      <c r="A79">
        <v>1974.25</v>
      </c>
      <c r="B79">
        <v>4.0990000000000002</v>
      </c>
      <c r="C79">
        <v>154817.14657623274</v>
      </c>
      <c r="K79">
        <f t="shared" si="9"/>
        <v>1.1086626245216122</v>
      </c>
      <c r="L79" s="13">
        <f t="shared" si="12"/>
        <v>0.67000000000000037</v>
      </c>
      <c r="M79">
        <v>4.9374634640785287</v>
      </c>
      <c r="N79">
        <v>27.264127412631261</v>
      </c>
      <c r="O79" s="15">
        <f t="shared" si="10"/>
        <v>0.48872762278352105</v>
      </c>
      <c r="P79" s="9">
        <f t="shared" si="8"/>
        <v>0.5421058164014676</v>
      </c>
      <c r="V79">
        <f t="shared" si="11"/>
        <v>1.1086626245216122</v>
      </c>
      <c r="W79">
        <v>0.67000000000000037</v>
      </c>
      <c r="X79">
        <v>3.5534001449125934</v>
      </c>
      <c r="Y79">
        <v>5.733785251277963</v>
      </c>
    </row>
    <row r="80" spans="1:25" x14ac:dyDescent="0.35">
      <c r="A80">
        <v>1974.75</v>
      </c>
      <c r="B80">
        <v>2.8639999999999999</v>
      </c>
      <c r="C80">
        <v>44801.638885518551</v>
      </c>
      <c r="K80">
        <f t="shared" si="9"/>
        <v>1.1394342831883659</v>
      </c>
      <c r="L80" s="13">
        <f t="shared" si="12"/>
        <v>0.68000000000000038</v>
      </c>
      <c r="M80">
        <v>4.9630633214921591</v>
      </c>
      <c r="N80">
        <v>27.007169982098851</v>
      </c>
      <c r="O80" s="15">
        <f t="shared" si="10"/>
        <v>0.48412148988661841</v>
      </c>
      <c r="P80" s="9">
        <f t="shared" si="8"/>
        <v>0.51650595898783713</v>
      </c>
      <c r="V80">
        <f t="shared" si="11"/>
        <v>1.1394342831883659</v>
      </c>
      <c r="W80">
        <v>0.68000000000000038</v>
      </c>
      <c r="X80">
        <v>3.5856871375244705</v>
      </c>
      <c r="Y80">
        <v>5.7031400900643199</v>
      </c>
    </row>
    <row r="81" spans="1:25" x14ac:dyDescent="0.35">
      <c r="A81">
        <v>1975.25</v>
      </c>
      <c r="B81">
        <v>2.843</v>
      </c>
      <c r="C81">
        <v>115844.03041946566</v>
      </c>
      <c r="K81">
        <f t="shared" si="9"/>
        <v>1.1711829815029464</v>
      </c>
      <c r="L81" s="13">
        <f t="shared" si="12"/>
        <v>0.69000000000000039</v>
      </c>
      <c r="M81">
        <v>4.9878516790323673</v>
      </c>
      <c r="N81">
        <v>26.753387377168039</v>
      </c>
      <c r="O81" s="15">
        <f t="shared" si="10"/>
        <v>0.47957226785084611</v>
      </c>
      <c r="P81" s="9">
        <f t="shared" si="8"/>
        <v>0.49171760144762899</v>
      </c>
      <c r="V81">
        <f t="shared" si="11"/>
        <v>1.1711829815029464</v>
      </c>
      <c r="W81">
        <v>0.69000000000000039</v>
      </c>
      <c r="X81">
        <v>3.617660174361141</v>
      </c>
      <c r="Y81">
        <v>5.6729244950507862</v>
      </c>
    </row>
    <row r="82" spans="1:25" x14ac:dyDescent="0.35">
      <c r="A82">
        <v>1975.75</v>
      </c>
      <c r="B82">
        <v>3.423</v>
      </c>
      <c r="C82">
        <v>162754.79141900392</v>
      </c>
      <c r="K82">
        <f t="shared" si="9"/>
        <v>1.2039728043259372</v>
      </c>
      <c r="L82" s="13">
        <f t="shared" si="12"/>
        <v>0.7000000000000004</v>
      </c>
      <c r="M82">
        <v>5.0118450347317944</v>
      </c>
      <c r="N82">
        <v>26.502729153966037</v>
      </c>
      <c r="O82" s="15">
        <f t="shared" si="10"/>
        <v>0.475079052436224</v>
      </c>
      <c r="P82" s="9">
        <f t="shared" si="8"/>
        <v>0.46772424574820182</v>
      </c>
      <c r="V82">
        <f t="shared" si="11"/>
        <v>1.2039728043259372</v>
      </c>
      <c r="W82">
        <v>0.7000000000000004</v>
      </c>
      <c r="X82">
        <v>3.6493247906786448</v>
      </c>
      <c r="Y82">
        <v>5.6431279687087947</v>
      </c>
    </row>
    <row r="83" spans="1:25" x14ac:dyDescent="0.35">
      <c r="A83">
        <v>1976.25</v>
      </c>
      <c r="B83">
        <v>4.194</v>
      </c>
      <c r="C83">
        <v>86681.867484349132</v>
      </c>
      <c r="J83" s="11"/>
      <c r="K83">
        <f t="shared" si="9"/>
        <v>1.2378743560016188</v>
      </c>
      <c r="L83" s="13">
        <f t="shared" si="12"/>
        <v>0.71000000000000041</v>
      </c>
      <c r="M83">
        <v>5.0350595280365535</v>
      </c>
      <c r="N83">
        <v>26.255145875811913</v>
      </c>
      <c r="O83" s="15">
        <f t="shared" si="10"/>
        <v>0.47064095745735601</v>
      </c>
      <c r="P83" s="9">
        <f t="shared" si="8"/>
        <v>0.44450975244344271</v>
      </c>
      <c r="V83">
        <f t="shared" si="11"/>
        <v>1.2378743560016188</v>
      </c>
      <c r="W83">
        <v>0.71000000000000041</v>
      </c>
      <c r="X83">
        <v>3.6806863623370405</v>
      </c>
      <c r="Y83">
        <v>5.6137403803848791</v>
      </c>
    </row>
    <row r="84" spans="1:25" x14ac:dyDescent="0.35">
      <c r="A84">
        <v>1976.75</v>
      </c>
      <c r="B84">
        <v>3.286</v>
      </c>
      <c r="C84">
        <v>43477.55035210459</v>
      </c>
      <c r="K84">
        <f t="shared" si="9"/>
        <v>1.2729656758128889</v>
      </c>
      <c r="L84" s="47">
        <f t="shared" si="12"/>
        <v>0.72000000000000042</v>
      </c>
      <c r="M84" s="19">
        <v>5.0575109487115117</v>
      </c>
      <c r="N84" s="19">
        <v>26.010589088203744</v>
      </c>
      <c r="O84" s="48">
        <f t="shared" si="10"/>
        <v>0.46625711433505818</v>
      </c>
      <c r="P84" s="25">
        <f t="shared" si="8"/>
        <v>0.42205833176848451</v>
      </c>
      <c r="V84">
        <f t="shared" si="11"/>
        <v>1.2729656758128889</v>
      </c>
      <c r="W84">
        <v>0.72000000000000042</v>
      </c>
      <c r="X84">
        <v>3.7117501145694862</v>
      </c>
      <c r="Y84">
        <v>5.5847519530035257</v>
      </c>
    </row>
    <row r="85" spans="1:25" x14ac:dyDescent="0.35">
      <c r="A85">
        <v>1977.25</v>
      </c>
      <c r="B85">
        <v>2.1139999999999999</v>
      </c>
      <c r="C85">
        <v>73865.414992780425</v>
      </c>
      <c r="K85">
        <f t="shared" si="9"/>
        <v>1.3093333199837638</v>
      </c>
      <c r="L85" s="13">
        <f t="shared" si="12"/>
        <v>0.73000000000000043</v>
      </c>
      <c r="M85">
        <v>5.0792147454814698</v>
      </c>
      <c r="N85">
        <v>25.769011294547436</v>
      </c>
      <c r="O85" s="15">
        <f t="shared" si="10"/>
        <v>0.46192667166128182</v>
      </c>
      <c r="P85" s="9">
        <f t="shared" si="8"/>
        <v>0.40035453499852647</v>
      </c>
      <c r="V85">
        <f t="shared" si="11"/>
        <v>1.3093333199837638</v>
      </c>
      <c r="W85">
        <v>0.73000000000000043</v>
      </c>
      <c r="X85">
        <v>3.7425211303318124</v>
      </c>
      <c r="Y85">
        <v>5.5561532502882818</v>
      </c>
    </row>
    <row r="86" spans="1:25" x14ac:dyDescent="0.35">
      <c r="A86">
        <v>1977.75</v>
      </c>
      <c r="B86">
        <v>0.95299999999999996</v>
      </c>
      <c r="C86">
        <v>98715.771010760494</v>
      </c>
      <c r="K86">
        <f t="shared" si="9"/>
        <v>1.347073647966611</v>
      </c>
      <c r="L86" s="13">
        <f t="shared" si="12"/>
        <v>0.74000000000000044</v>
      </c>
      <c r="M86">
        <v>5.1001860344173746</v>
      </c>
      <c r="N86">
        <v>25.530365932601804</v>
      </c>
      <c r="O86" s="15">
        <f t="shared" si="10"/>
        <v>0.45764879477687553</v>
      </c>
      <c r="P86" s="9">
        <f t="shared" si="8"/>
        <v>0.37938324606262164</v>
      </c>
      <c r="V86">
        <f t="shared" si="11"/>
        <v>1.347073647966611</v>
      </c>
      <c r="W86">
        <v>0.74000000000000044</v>
      </c>
      <c r="X86">
        <v>3.773004358252563</v>
      </c>
      <c r="Y86">
        <v>5.5279351644790227</v>
      </c>
    </row>
    <row r="87" spans="1:25" x14ac:dyDescent="0.35">
      <c r="A87">
        <v>1978.25</v>
      </c>
      <c r="B87">
        <v>1.2350000000000001</v>
      </c>
      <c r="C87">
        <v>99707.881003261093</v>
      </c>
      <c r="K87">
        <f t="shared" si="9"/>
        <v>1.3862943611198923</v>
      </c>
      <c r="L87" s="13">
        <f t="shared" si="12"/>
        <v>0.75000000000000044</v>
      </c>
      <c r="M87" s="19">
        <v>5.1204396070762792</v>
      </c>
      <c r="N87" s="19">
        <v>25.294607351615266</v>
      </c>
      <c r="O87" s="15">
        <f t="shared" si="10"/>
        <v>0.4534226653617458</v>
      </c>
      <c r="P87" s="9">
        <f t="shared" si="8"/>
        <v>0.35912967340371704</v>
      </c>
      <c r="V87">
        <f t="shared" si="11"/>
        <v>1.3862943611198923</v>
      </c>
      <c r="W87">
        <v>0.75000000000000044</v>
      </c>
      <c r="X87">
        <v>3.8032046202024468</v>
      </c>
      <c r="Y87">
        <v>5.5000889045243575</v>
      </c>
    </row>
    <row r="88" spans="1:25" x14ac:dyDescent="0.35">
      <c r="A88">
        <v>1978.75</v>
      </c>
      <c r="B88">
        <v>1.9490000000000001</v>
      </c>
      <c r="C88">
        <v>106937.51811151943</v>
      </c>
      <c r="K88">
        <f t="shared" si="9"/>
        <v>1.4271163556401476</v>
      </c>
      <c r="L88" s="13">
        <f t="shared" si="12"/>
        <v>0.76000000000000045</v>
      </c>
      <c r="M88" s="19">
        <v>5.1399899384034331</v>
      </c>
      <c r="N88" s="19">
        <v>25.061690790130612</v>
      </c>
      <c r="O88" s="15">
        <f t="shared" si="10"/>
        <v>0.44924748103699202</v>
      </c>
      <c r="P88" s="9">
        <f t="shared" si="8"/>
        <v>0.33957934207656315</v>
      </c>
      <c r="V88">
        <f t="shared" si="11"/>
        <v>1.4271163556401476</v>
      </c>
      <c r="W88">
        <v>0.76000000000000045</v>
      </c>
      <c r="X88">
        <v>3.8331266185011859</v>
      </c>
      <c r="Y88">
        <v>5.472605984729058</v>
      </c>
    </row>
    <row r="89" spans="1:25" x14ac:dyDescent="0.35">
      <c r="A89">
        <v>1979.25</v>
      </c>
      <c r="B89">
        <v>2.41</v>
      </c>
      <c r="C89">
        <v>35596.407541764493</v>
      </c>
      <c r="K89">
        <f t="shared" si="9"/>
        <v>1.4696759700589437</v>
      </c>
      <c r="L89" s="13">
        <f t="shared" si="12"/>
        <v>0.77000000000000046</v>
      </c>
      <c r="M89">
        <v>5.1588511944046269</v>
      </c>
      <c r="N89">
        <v>24.831572354435234</v>
      </c>
      <c r="O89" s="15">
        <f t="shared" si="10"/>
        <v>0.44512245497861325</v>
      </c>
      <c r="P89" s="9">
        <f t="shared" si="8"/>
        <v>0.32071808607536934</v>
      </c>
      <c r="V89">
        <f t="shared" si="11"/>
        <v>1.4696759700589437</v>
      </c>
      <c r="W89">
        <v>0.77000000000000046</v>
      </c>
      <c r="X89">
        <v>3.8627749427788727</v>
      </c>
      <c r="Y89">
        <v>5.4454782138374123</v>
      </c>
    </row>
    <row r="90" spans="1:25" x14ac:dyDescent="0.35">
      <c r="A90">
        <v>1979.75</v>
      </c>
      <c r="B90">
        <v>2.8839999999999999</v>
      </c>
      <c r="C90">
        <v>78432.997165073684</v>
      </c>
      <c r="K90">
        <f t="shared" si="9"/>
        <v>1.5141277326297777</v>
      </c>
      <c r="L90" s="13">
        <f t="shared" si="12"/>
        <v>0.78000000000000047</v>
      </c>
      <c r="M90">
        <v>5.1770372395964532</v>
      </c>
      <c r="N90">
        <v>24.604208997634935</v>
      </c>
      <c r="O90" s="15">
        <f t="shared" si="10"/>
        <v>0.44104681554239156</v>
      </c>
      <c r="P90" s="9">
        <f t="shared" si="8"/>
        <v>0.30253204088354302</v>
      </c>
      <c r="V90">
        <f t="shared" si="11"/>
        <v>1.5141277326297777</v>
      </c>
      <c r="W90">
        <v>0.78000000000000047</v>
      </c>
      <c r="X90">
        <v>3.8921540765080973</v>
      </c>
      <c r="Y90">
        <v>5.4186976845341768</v>
      </c>
    </row>
    <row r="91" spans="1:25" x14ac:dyDescent="0.35">
      <c r="A91">
        <v>1980.25</v>
      </c>
      <c r="B91">
        <v>2.0920000000000001</v>
      </c>
      <c r="C91">
        <v>32532.666936042515</v>
      </c>
      <c r="K91">
        <f t="shared" si="9"/>
        <v>1.5606477482646706</v>
      </c>
      <c r="L91" s="13">
        <f t="shared" si="12"/>
        <v>0.79000000000000048</v>
      </c>
      <c r="M91">
        <v>5.1945616442420501</v>
      </c>
      <c r="N91">
        <v>24.37955849933039</v>
      </c>
      <c r="O91" s="15">
        <f t="shared" si="10"/>
        <v>0.43701980589957984</v>
      </c>
      <c r="P91" s="9">
        <f t="shared" si="8"/>
        <v>0.28500763623794612</v>
      </c>
      <c r="V91">
        <f t="shared" si="11"/>
        <v>1.5606477482646706</v>
      </c>
      <c r="W91">
        <v>0.79000000000000048</v>
      </c>
      <c r="X91">
        <v>3.9212684032223155</v>
      </c>
      <c r="Y91">
        <v>5.3922567633457366</v>
      </c>
    </row>
    <row r="92" spans="1:25" x14ac:dyDescent="0.35">
      <c r="A92">
        <v>1980.75</v>
      </c>
      <c r="B92">
        <v>2.1579999999999999</v>
      </c>
      <c r="C92">
        <v>95798.279068189891</v>
      </c>
      <c r="K92">
        <f t="shared" si="9"/>
        <v>1.6094379124341027</v>
      </c>
      <c r="L92" s="13">
        <f t="shared" si="12"/>
        <v>0.80000000000000049</v>
      </c>
      <c r="M92">
        <v>5.2114376913794374</v>
      </c>
      <c r="N92">
        <v>24.157579445876234</v>
      </c>
      <c r="O92" s="15">
        <f t="shared" si="10"/>
        <v>0.43304068368303222</v>
      </c>
      <c r="P92" s="9">
        <f t="shared" si="8"/>
        <v>0.2681315891005589</v>
      </c>
      <c r="V92">
        <f t="shared" si="11"/>
        <v>1.6094379124341027</v>
      </c>
      <c r="W92">
        <v>0.80000000000000049</v>
      </c>
      <c r="X92">
        <v>3.9501222124351614</v>
      </c>
      <c r="Y92">
        <v>5.3661480809248534</v>
      </c>
    </row>
    <row r="93" spans="1:25" x14ac:dyDescent="0.35">
      <c r="A93">
        <v>1981.25</v>
      </c>
      <c r="B93">
        <v>1.325</v>
      </c>
      <c r="C93">
        <v>44801.638885518551</v>
      </c>
      <c r="K93">
        <f t="shared" si="9"/>
        <v>1.6607312068216535</v>
      </c>
      <c r="L93" s="13">
        <f t="shared" si="12"/>
        <v>0.8100000000000005</v>
      </c>
      <c r="M93">
        <v>5.2276783836493346</v>
      </c>
      <c r="N93">
        <v>23.938231211203124</v>
      </c>
      <c r="O93" s="15">
        <f t="shared" si="10"/>
        <v>0.42910872064342709</v>
      </c>
      <c r="P93" s="9">
        <f t="shared" si="8"/>
        <v>0.25189089683066168</v>
      </c>
      <c r="V93">
        <f t="shared" si="11"/>
        <v>1.6607312068216535</v>
      </c>
      <c r="W93">
        <v>0.8100000000000005</v>
      </c>
      <c r="X93">
        <v>3.978719705274687</v>
      </c>
      <c r="Y93">
        <v>5.3403645227030614</v>
      </c>
    </row>
    <row r="94" spans="1:25" x14ac:dyDescent="0.35">
      <c r="A94">
        <v>1981.75</v>
      </c>
      <c r="B94">
        <v>1.9610000000000001</v>
      </c>
      <c r="C94">
        <v>73865.414992780425</v>
      </c>
      <c r="K94">
        <f t="shared" si="9"/>
        <v>1.7147984280919295</v>
      </c>
      <c r="L94" s="13">
        <f t="shared" si="12"/>
        <v>0.82000000000000051</v>
      </c>
      <c r="M94">
        <v>5.243296449929189</v>
      </c>
      <c r="N94">
        <v>23.721473938184378</v>
      </c>
      <c r="O94" s="15">
        <f t="shared" si="10"/>
        <v>0.42522320231525162</v>
      </c>
      <c r="P94" s="9">
        <f t="shared" si="8"/>
        <v>0.23627283055080728</v>
      </c>
      <c r="V94">
        <f t="shared" si="11"/>
        <v>1.7147984280919295</v>
      </c>
      <c r="W94">
        <v>0.82000000000000051</v>
      </c>
      <c r="X94">
        <v>4.0070649998458165</v>
      </c>
      <c r="Y94">
        <v>5.3148992198956</v>
      </c>
    </row>
    <row r="95" spans="1:25" x14ac:dyDescent="0.35">
      <c r="A95">
        <v>1982.25</v>
      </c>
      <c r="B95">
        <v>1.4450000000000001</v>
      </c>
      <c r="C95">
        <v>82454.342921784657</v>
      </c>
      <c r="K95">
        <f t="shared" si="9"/>
        <v>1.7719568419318783</v>
      </c>
      <c r="L95" s="13">
        <f t="shared" si="12"/>
        <v>0.83000000000000052</v>
      </c>
      <c r="M95">
        <v>5.2583043517796781</v>
      </c>
      <c r="N95">
        <v>23.507268520529159</v>
      </c>
      <c r="O95" s="15">
        <f t="shared" si="10"/>
        <v>0.42138342769222498</v>
      </c>
      <c r="P95" s="9">
        <f t="shared" si="8"/>
        <v>0.22126492870031811</v>
      </c>
      <c r="V95">
        <f t="shared" si="11"/>
        <v>1.7719568419318783</v>
      </c>
      <c r="W95">
        <v>0.83000000000000052</v>
      </c>
      <c r="X95">
        <v>4.0351621363337271</v>
      </c>
      <c r="Y95">
        <v>5.2897455408444172</v>
      </c>
    </row>
    <row r="96" spans="1:25" x14ac:dyDescent="0.35">
      <c r="A96">
        <v>1982.75</v>
      </c>
      <c r="B96">
        <v>0.88100000000000001</v>
      </c>
      <c r="C96">
        <v>131926.46988040826</v>
      </c>
      <c r="K96">
        <f t="shared" si="9"/>
        <v>1.8325814637483133</v>
      </c>
      <c r="L96" s="13">
        <f t="shared" si="12"/>
        <v>0.84000000000000052</v>
      </c>
      <c r="M96">
        <v>5.2727142897099606</v>
      </c>
      <c r="N96">
        <v>23.295576585184826</v>
      </c>
      <c r="O96" s="15">
        <f t="shared" si="10"/>
        <v>0.41758870891184885</v>
      </c>
      <c r="P96" s="9">
        <f t="shared" si="8"/>
        <v>0.20685499077003566</v>
      </c>
      <c r="V96">
        <f t="shared" si="11"/>
        <v>1.8325814637483133</v>
      </c>
      <c r="W96">
        <v>0.84000000000000052</v>
      </c>
      <c r="X96">
        <v>4.0630150818601392</v>
      </c>
      <c r="Y96">
        <v>5.2648970826853425</v>
      </c>
    </row>
    <row r="97" spans="1:25" x14ac:dyDescent="0.35">
      <c r="A97">
        <v>1983.25</v>
      </c>
      <c r="B97">
        <v>1.6539999999999999</v>
      </c>
      <c r="C97">
        <v>29732.618852891435</v>
      </c>
      <c r="K97">
        <f t="shared" si="9"/>
        <v>1.8971199848858848</v>
      </c>
      <c r="L97" s="13">
        <f t="shared" si="12"/>
        <v>0.85000000000000053</v>
      </c>
      <c r="M97">
        <v>5.2865382092675048</v>
      </c>
      <c r="N97">
        <v>23.086360475231992</v>
      </c>
      <c r="O97" s="15">
        <f t="shared" si="10"/>
        <v>0.41383837094879</v>
      </c>
      <c r="P97" s="9">
        <f t="shared" si="8"/>
        <v>0.19303107121249141</v>
      </c>
      <c r="V97">
        <f t="shared" si="11"/>
        <v>1.8971199848858848</v>
      </c>
      <c r="W97">
        <v>0.85000000000000053</v>
      </c>
      <c r="X97">
        <v>4.0906277351040226</v>
      </c>
      <c r="Y97">
        <v>5.2403476633263084</v>
      </c>
    </row>
    <row r="98" spans="1:25" x14ac:dyDescent="0.35">
      <c r="A98">
        <v>1983.75</v>
      </c>
      <c r="B98">
        <v>2.3809999999999998</v>
      </c>
      <c r="C98">
        <v>30031.436640212873</v>
      </c>
      <c r="K98">
        <f t="shared" si="9"/>
        <v>1.9661128563728367</v>
      </c>
      <c r="L98" s="13">
        <f t="shared" si="12"/>
        <v>0.86000000000000054</v>
      </c>
      <c r="M98" s="19">
        <v>5.2997878069582471</v>
      </c>
      <c r="N98" s="19">
        <v>22.879583233256113</v>
      </c>
      <c r="O98" s="32">
        <f t="shared" si="10"/>
        <v>0.41013175131680485</v>
      </c>
      <c r="P98" s="25">
        <f t="shared" si="8"/>
        <v>0.17978147352174911</v>
      </c>
      <c r="Q98" s="19"/>
      <c r="V98">
        <f t="shared" si="11"/>
        <v>1.9661128563728367</v>
      </c>
      <c r="W98">
        <v>0.86000000000000054</v>
      </c>
      <c r="X98">
        <v>4.1180039306976246</v>
      </c>
      <c r="Y98">
        <v>5.2160913137239353</v>
      </c>
    </row>
    <row r="99" spans="1:25" x14ac:dyDescent="0.35">
      <c r="A99">
        <v>1984.25</v>
      </c>
      <c r="B99">
        <v>4.3369999999999997</v>
      </c>
      <c r="C99">
        <v>31571.181322503653</v>
      </c>
      <c r="K99">
        <f t="shared" si="9"/>
        <v>2.0402208285265591</v>
      </c>
      <c r="L99" s="13">
        <f t="shared" si="12"/>
        <v>0.87000000000000055</v>
      </c>
      <c r="M99" s="19">
        <v>5.312474536002556</v>
      </c>
      <c r="N99" s="19">
        <v>22.675208585180339</v>
      </c>
      <c r="O99" s="32">
        <f t="shared" si="10"/>
        <v>0.40646819977893256</v>
      </c>
      <c r="P99" s="25">
        <f t="shared" si="8"/>
        <v>0.16709474447744022</v>
      </c>
      <c r="Q99" s="19"/>
      <c r="V99">
        <f t="shared" si="11"/>
        <v>2.0402208285265591</v>
      </c>
      <c r="W99">
        <v>0.87000000000000055</v>
      </c>
      <c r="X99">
        <v>4.1451474434081916</v>
      </c>
      <c r="Y99">
        <v>5.1921222704464292</v>
      </c>
    </row>
    <row r="100" spans="1:25" x14ac:dyDescent="0.35">
      <c r="A100">
        <v>1984.75</v>
      </c>
      <c r="B100">
        <v>4.0970000000000004</v>
      </c>
      <c r="C100">
        <v>151751.56167916086</v>
      </c>
      <c r="K100">
        <f t="shared" si="9"/>
        <v>2.1202635362000959</v>
      </c>
      <c r="L100" s="13">
        <f t="shared" si="12"/>
        <v>0.88000000000000056</v>
      </c>
      <c r="M100" s="19">
        <v>5.3246096119322823</v>
      </c>
      <c r="N100" s="19">
        <v>22.473200924544614</v>
      </c>
      <c r="O100" s="32">
        <f t="shared" si="10"/>
        <v>0.40284707806568754</v>
      </c>
      <c r="P100" s="25">
        <f t="shared" si="8"/>
        <v>0.15495966854771392</v>
      </c>
      <c r="Q100" s="19"/>
      <c r="V100">
        <f t="shared" si="11"/>
        <v>2.1202635362000959</v>
      </c>
      <c r="W100">
        <v>0.88000000000000056</v>
      </c>
      <c r="X100">
        <v>4.1720619921153128</v>
      </c>
      <c r="Y100">
        <v>5.1684349685112867</v>
      </c>
    </row>
    <row r="101" spans="1:25" x14ac:dyDescent="0.35">
      <c r="A101">
        <v>1985.25</v>
      </c>
      <c r="B101">
        <v>2.782</v>
      </c>
      <c r="C101">
        <v>153276.69022931982</v>
      </c>
      <c r="K101">
        <f t="shared" si="9"/>
        <v>2.207274913189726</v>
      </c>
      <c r="L101" s="13">
        <f t="shared" si="12"/>
        <v>0.89000000000000057</v>
      </c>
      <c r="M101">
        <v>5.3362040180340173</v>
      </c>
      <c r="N101">
        <v>22.273525297216867</v>
      </c>
      <c r="O101" s="15">
        <f t="shared" si="10"/>
        <v>0.39926775960099731</v>
      </c>
      <c r="P101" s="9">
        <f t="shared" si="8"/>
        <v>0.14336526244597891</v>
      </c>
      <c r="V101">
        <f t="shared" si="11"/>
        <v>2.207274913189726</v>
      </c>
      <c r="W101">
        <v>0.89000000000000057</v>
      </c>
      <c r="X101">
        <v>4.1987512435932723</v>
      </c>
      <c r="Y101">
        <v>5.1450240344867471</v>
      </c>
    </row>
    <row r="102" spans="1:25" x14ac:dyDescent="0.35">
      <c r="A102">
        <v>1985.75</v>
      </c>
      <c r="B102">
        <v>7.6070000000000002</v>
      </c>
      <c r="C102">
        <v>35242.217368791578</v>
      </c>
      <c r="K102">
        <f t="shared" si="9"/>
        <v>2.3025850929940517</v>
      </c>
      <c r="L102" s="13">
        <f t="shared" si="12"/>
        <v>0.90000000000000058</v>
      </c>
      <c r="M102">
        <v>5.3472685106434179</v>
      </c>
      <c r="N102">
        <v>22.0761473865224</v>
      </c>
      <c r="O102" s="15">
        <f t="shared" si="10"/>
        <v>0.39572962923563693</v>
      </c>
      <c r="P102" s="9">
        <f t="shared" si="8"/>
        <v>0.13230076983657835</v>
      </c>
      <c r="V102">
        <f t="shared" si="11"/>
        <v>2.3025850929940517</v>
      </c>
      <c r="W102">
        <v>0.90000000000000058</v>
      </c>
      <c r="X102">
        <v>4.2252188161073967</v>
      </c>
      <c r="Y102">
        <v>5.1218842798464603</v>
      </c>
    </row>
    <row r="103" spans="1:25" x14ac:dyDescent="0.35">
      <c r="A103">
        <v>1986.25</v>
      </c>
      <c r="B103">
        <v>11.563000000000001</v>
      </c>
      <c r="C103">
        <v>50513.706789018259</v>
      </c>
      <c r="K103">
        <f t="shared" si="9"/>
        <v>2.4079456086518785</v>
      </c>
      <c r="L103" s="13">
        <f t="shared" si="12"/>
        <v>0.91000000000000059</v>
      </c>
      <c r="M103">
        <v>5.3578136242953827</v>
      </c>
      <c r="N103">
        <v>21.881033498778216</v>
      </c>
      <c r="O103" s="15">
        <f t="shared" si="10"/>
        <v>0.39223208298792211</v>
      </c>
      <c r="P103" s="9">
        <f t="shared" si="8"/>
        <v>0.12175565618461359</v>
      </c>
      <c r="V103">
        <f t="shared" si="11"/>
        <v>2.4079456086518785</v>
      </c>
      <c r="W103">
        <v>0.91000000000000059</v>
      </c>
      <c r="X103">
        <v>4.2514682828329793</v>
      </c>
      <c r="Y103">
        <v>5.0990106945673075</v>
      </c>
    </row>
    <row r="104" spans="1:25" x14ac:dyDescent="0.35">
      <c r="A104">
        <v>1986.75</v>
      </c>
      <c r="B104">
        <v>9.8230000000000004</v>
      </c>
      <c r="C104">
        <v>130613.77957221285</v>
      </c>
      <c r="K104">
        <f t="shared" si="9"/>
        <v>2.5257286443082627</v>
      </c>
      <c r="L104" s="13">
        <f t="shared" si="12"/>
        <v>0.9200000000000006</v>
      </c>
      <c r="M104">
        <v>5.3678496767346227</v>
      </c>
      <c r="N104">
        <v>21.688150549219518</v>
      </c>
      <c r="O104" s="15">
        <f t="shared" si="10"/>
        <v>0.38877452779143262</v>
      </c>
      <c r="P104" s="9">
        <f t="shared" si="8"/>
        <v>0.1117196037453736</v>
      </c>
      <c r="V104">
        <f t="shared" si="11"/>
        <v>2.5257286443082627</v>
      </c>
      <c r="W104">
        <v>0.9200000000000006</v>
      </c>
      <c r="X104">
        <v>4.2775031751048509</v>
      </c>
      <c r="Y104">
        <v>5.0763984409606939</v>
      </c>
    </row>
    <row r="105" spans="1:25" x14ac:dyDescent="0.35">
      <c r="A105">
        <v>1987.25</v>
      </c>
      <c r="B105">
        <v>3.6669999999999998</v>
      </c>
      <c r="C105">
        <v>117008.28228088471</v>
      </c>
      <c r="K105">
        <f t="shared" si="9"/>
        <v>2.6592600369327868</v>
      </c>
      <c r="L105" s="13">
        <f t="shared" si="12"/>
        <v>0.9300000000000006</v>
      </c>
      <c r="M105">
        <v>5.3773867737909828</v>
      </c>
      <c r="N105">
        <v>21.497466048305967</v>
      </c>
      <c r="O105" s="15">
        <f t="shared" si="10"/>
        <v>0.3853563812495423</v>
      </c>
      <c r="P105" s="9">
        <f t="shared" si="8"/>
        <v>0.10218250668901341</v>
      </c>
      <c r="V105">
        <f t="shared" si="11"/>
        <v>2.6592600369327868</v>
      </c>
      <c r="W105">
        <v>0.9300000000000006</v>
      </c>
      <c r="X105">
        <v>4.3033269855054508</v>
      </c>
      <c r="Y105">
        <v>5.0540428477281178</v>
      </c>
    </row>
    <row r="106" spans="1:25" x14ac:dyDescent="0.35">
      <c r="A106">
        <v>1987.75</v>
      </c>
      <c r="B106">
        <v>2.7829999999999999</v>
      </c>
      <c r="C106">
        <v>103777.0368200868</v>
      </c>
      <c r="K106">
        <f t="shared" si="9"/>
        <v>2.8134107167600466</v>
      </c>
      <c r="L106" s="13">
        <f t="shared" si="12"/>
        <v>0.94000000000000061</v>
      </c>
      <c r="M106" s="19">
        <v>5.3864348141238203</v>
      </c>
      <c r="N106" s="19">
        <v>21.308948088395848</v>
      </c>
      <c r="O106" s="15">
        <f t="shared" si="10"/>
        <v>0.38197707139654524</v>
      </c>
      <c r="P106" s="25">
        <f t="shared" si="8"/>
        <v>9.3134466356175949E-2</v>
      </c>
      <c r="V106">
        <f t="shared" si="11"/>
        <v>2.8134107167600466</v>
      </c>
      <c r="W106">
        <v>0.94000000000000061</v>
      </c>
      <c r="X106">
        <v>4.3289431707987243</v>
      </c>
      <c r="Y106">
        <v>5.0319394042321726</v>
      </c>
    </row>
    <row r="107" spans="1:25" x14ac:dyDescent="0.35">
      <c r="A107">
        <v>1988.25</v>
      </c>
      <c r="B107">
        <v>3.4249999999999998</v>
      </c>
      <c r="C107">
        <v>187212.5722077534</v>
      </c>
      <c r="K107">
        <f t="shared" si="9"/>
        <v>2.9957322735540033</v>
      </c>
      <c r="L107" s="13">
        <f t="shared" si="12"/>
        <v>0.95000000000000062</v>
      </c>
      <c r="M107" s="19">
        <v>5.3950034938394653</v>
      </c>
      <c r="N107" s="19">
        <v>21.122565330776652</v>
      </c>
      <c r="O107" s="15">
        <f t="shared" si="10"/>
        <v>0.37863603646517002</v>
      </c>
      <c r="P107" s="25">
        <f t="shared" si="8"/>
        <v>8.4565786640530938E-2</v>
      </c>
      <c r="V107">
        <f t="shared" si="11"/>
        <v>2.9957322735540033</v>
      </c>
      <c r="W107">
        <v>0.95000000000000062</v>
      </c>
      <c r="X107">
        <v>4.3543551547169139</v>
      </c>
      <c r="Y107">
        <v>5.0100837549744988</v>
      </c>
    </row>
    <row r="108" spans="1:25" x14ac:dyDescent="0.35">
      <c r="A108">
        <v>1988.75</v>
      </c>
      <c r="B108">
        <v>4.0410000000000004</v>
      </c>
      <c r="C108">
        <v>79221.261891494738</v>
      </c>
      <c r="K108">
        <f t="shared" si="9"/>
        <v>3.2188758248682166</v>
      </c>
      <c r="L108" s="13">
        <f t="shared" si="12"/>
        <v>0.96000000000000063</v>
      </c>
      <c r="M108" s="19">
        <v>5.4031023109857514</v>
      </c>
      <c r="N108" s="19">
        <v>20.938286993040958</v>
      </c>
      <c r="O108" s="15">
        <f t="shared" si="10"/>
        <v>0.37533272466028383</v>
      </c>
      <c r="P108" s="25">
        <f t="shared" si="8"/>
        <v>7.6466969494244807E-2</v>
      </c>
      <c r="V108">
        <f t="shared" si="11"/>
        <v>3.2188758248682166</v>
      </c>
      <c r="W108">
        <v>0.96000000000000063</v>
      </c>
      <c r="X108">
        <v>4.3795663306070045</v>
      </c>
      <c r="Y108">
        <v>4.9884716942726763</v>
      </c>
    </row>
    <row r="109" spans="1:25" x14ac:dyDescent="0.35">
      <c r="A109">
        <v>1989.25</v>
      </c>
      <c r="B109">
        <v>7.9390000000000001</v>
      </c>
      <c r="C109">
        <v>62943.954605509491</v>
      </c>
      <c r="K109">
        <f t="shared" si="9"/>
        <v>3.5065578973200031</v>
      </c>
      <c r="L109" s="13">
        <f t="shared" si="12"/>
        <v>0.97000000000000064</v>
      </c>
      <c r="M109" s="19">
        <v>5.4107405699273858</v>
      </c>
      <c r="N109" s="19">
        <v>20.75608283679702</v>
      </c>
      <c r="O109" s="15">
        <f t="shared" si="10"/>
        <v>0.37206659393859709</v>
      </c>
      <c r="P109" s="25">
        <f t="shared" si="8"/>
        <v>6.8828710552610417E-2</v>
      </c>
      <c r="V109">
        <f t="shared" si="11"/>
        <v>3.5065578973200031</v>
      </c>
      <c r="W109">
        <v>0.97000000000000064</v>
      </c>
      <c r="X109">
        <v>4.4045800639431665</v>
      </c>
      <c r="Y109">
        <v>4.9670991611282096</v>
      </c>
    </row>
    <row r="110" spans="1:25" x14ac:dyDescent="0.35">
      <c r="A110">
        <v>1989.75</v>
      </c>
      <c r="B110">
        <v>5.5880000000000001</v>
      </c>
      <c r="C110">
        <v>35242.217368791578</v>
      </c>
      <c r="K110">
        <f t="shared" si="9"/>
        <v>3.9120230054281784</v>
      </c>
      <c r="L110" s="13">
        <f t="shared" si="12"/>
        <v>0.98000000000000065</v>
      </c>
      <c r="M110" s="19">
        <v>5.4179273856058474</v>
      </c>
      <c r="N110" s="19">
        <v>20.575923155703688</v>
      </c>
      <c r="O110" s="15">
        <f t="shared" si="10"/>
        <v>0.36883711179418088</v>
      </c>
      <c r="P110" s="25">
        <f t="shared" si="8"/>
        <v>6.1641894874148839E-2</v>
      </c>
      <c r="V110">
        <f t="shared" si="11"/>
        <v>3.9120230054281784</v>
      </c>
      <c r="W110">
        <v>0.98000000000000065</v>
      </c>
      <c r="X110">
        <v>4.429399694711349</v>
      </c>
      <c r="Y110">
        <v>4.9459622342782561</v>
      </c>
    </row>
    <row r="111" spans="1:25" x14ac:dyDescent="0.35">
      <c r="A111">
        <v>1990.25</v>
      </c>
      <c r="B111">
        <v>4.1959999999999997</v>
      </c>
      <c r="C111">
        <v>167711.41274037142</v>
      </c>
      <c r="K111">
        <f t="shared" si="9"/>
        <v>4.6051701859881575</v>
      </c>
      <c r="L111" s="13">
        <f t="shared" si="12"/>
        <v>0.99000000000000066</v>
      </c>
      <c r="M111" s="19">
        <v>5.4246716876873453</v>
      </c>
      <c r="N111" s="19">
        <v>20.397778763819733</v>
      </c>
      <c r="O111" s="15">
        <f t="shared" si="10"/>
        <v>0.36564375504962121</v>
      </c>
      <c r="P111" s="25">
        <f t="shared" si="8"/>
        <v>5.489759279265094E-2</v>
      </c>
      <c r="V111">
        <f>-LN(1-W111)</f>
        <v>4.6051701859881575</v>
      </c>
      <c r="W111">
        <v>0.99000000000000066</v>
      </c>
      <c r="X111">
        <v>4.4540285396718584</v>
      </c>
      <c r="Y111">
        <v>4.9250571274239903</v>
      </c>
    </row>
    <row r="112" spans="1:25" x14ac:dyDescent="0.35">
      <c r="A112">
        <v>1990.75</v>
      </c>
      <c r="B112">
        <v>1.4770000000000001</v>
      </c>
      <c r="C112">
        <v>51021.377982288555</v>
      </c>
      <c r="L112" s="13">
        <f t="shared" si="12"/>
        <v>1.0000000000000007</v>
      </c>
      <c r="M112" s="19">
        <v>5.4309822246022517</v>
      </c>
      <c r="N112" s="19">
        <v>20.22162098425795</v>
      </c>
      <c r="O112" s="15">
        <f t="shared" si="10"/>
        <v>0.362486009652636</v>
      </c>
      <c r="P112" s="22">
        <f t="shared" si="8"/>
        <v>4.8587055877744589E-2</v>
      </c>
      <c r="W112">
        <v>1.0000000000000007</v>
      </c>
      <c r="X112">
        <v>4.4784698945054204</v>
      </c>
      <c r="Y112">
        <v>4.9043801846287431</v>
      </c>
    </row>
    <row r="113" spans="1:25" x14ac:dyDescent="0.35">
      <c r="A113">
        <v>1991.25</v>
      </c>
      <c r="B113">
        <v>3.5510000000000002</v>
      </c>
      <c r="C113">
        <v>73130.441833415447</v>
      </c>
      <c r="L113" s="13">
        <f t="shared" si="12"/>
        <v>1.0100000000000007</v>
      </c>
      <c r="M113" s="19">
        <v>5.4368675674793154</v>
      </c>
      <c r="N113" s="19">
        <v>20.047421638134928</v>
      </c>
      <c r="O113" s="15">
        <f t="shared" si="10"/>
        <v>0.35936337047799272</v>
      </c>
      <c r="P113" s="22">
        <f t="shared" si="8"/>
        <v>4.2701713000680819E-2</v>
      </c>
      <c r="W113">
        <v>1.0100000000000007</v>
      </c>
      <c r="X113">
        <v>4.5027270358481113</v>
      </c>
      <c r="Y113">
        <v>4.8839278758794675</v>
      </c>
    </row>
    <row r="114" spans="1:25" x14ac:dyDescent="0.35">
      <c r="A114">
        <v>1991.75</v>
      </c>
      <c r="B114">
        <v>2.3119999999999998</v>
      </c>
      <c r="C114">
        <v>94845.070264917827</v>
      </c>
      <c r="L114" s="13">
        <f t="shared" si="12"/>
        <v>1.0200000000000007</v>
      </c>
      <c r="M114" s="19">
        <v>5.4423361139778468</v>
      </c>
      <c r="N114" s="19">
        <v>19.875153033807251</v>
      </c>
      <c r="O114" s="15">
        <f t="shared" si="10"/>
        <v>0.35627534113455978</v>
      </c>
      <c r="P114" s="22">
        <f t="shared" si="8"/>
        <v>3.7233166502149473E-2</v>
      </c>
      <c r="W114">
        <v>1.0200000000000007</v>
      </c>
      <c r="X114">
        <v>4.526803223220119</v>
      </c>
      <c r="Y114">
        <v>4.863696792805225</v>
      </c>
    </row>
    <row r="115" spans="1:25" x14ac:dyDescent="0.35">
      <c r="A115">
        <v>1992.25</v>
      </c>
      <c r="B115">
        <v>1.577</v>
      </c>
      <c r="C115">
        <v>198789.15114295439</v>
      </c>
      <c r="L115" s="13">
        <f t="shared" si="12"/>
        <v>1.0300000000000007</v>
      </c>
      <c r="M115" s="19">
        <v>5.4473960920209041</v>
      </c>
      <c r="N115" s="19">
        <v>19.704787956385818</v>
      </c>
      <c r="O115" s="15">
        <f t="shared" si="10"/>
        <v>0.35322143377734383</v>
      </c>
      <c r="P115" s="22">
        <f t="shared" si="8"/>
        <v>3.2173188459092117E-2</v>
      </c>
      <c r="W115">
        <v>1.0300000000000007</v>
      </c>
      <c r="X115">
        <v>4.5507017008532769</v>
      </c>
      <c r="Y115">
        <v>4.8436836445467488</v>
      </c>
    </row>
    <row r="116" spans="1:25" x14ac:dyDescent="0.35">
      <c r="A116">
        <v>1992.75</v>
      </c>
      <c r="B116">
        <v>2.286</v>
      </c>
      <c r="C116">
        <v>124243.67037433927</v>
      </c>
      <c r="L116" s="24">
        <f t="shared" si="12"/>
        <v>1.0400000000000007</v>
      </c>
      <c r="M116" s="23">
        <v>5.4520555634325323</v>
      </c>
      <c r="N116" s="23">
        <v>19.536299657519752</v>
      </c>
      <c r="O116" s="15">
        <f t="shared" si="10"/>
        <v>0.35020116892435965</v>
      </c>
      <c r="P116" s="41">
        <f t="shared" si="8"/>
        <v>2.751371704746397E-2</v>
      </c>
      <c r="R116" s="8"/>
      <c r="W116">
        <v>1.0400000000000007</v>
      </c>
      <c r="X116">
        <v>4.574425699421826</v>
      </c>
      <c r="Y116">
        <v>4.8238852537713042</v>
      </c>
    </row>
    <row r="117" spans="1:25" x14ac:dyDescent="0.35">
      <c r="A117" s="42">
        <v>1993.25</v>
      </c>
      <c r="B117" s="42">
        <v>4.7850000000000001</v>
      </c>
      <c r="C117" s="42">
        <v>174555.84533520529</v>
      </c>
      <c r="L117" s="13">
        <f t="shared" si="12"/>
        <v>1.0500000000000007</v>
      </c>
      <c r="M117" s="19">
        <v>5.4563224274818198</v>
      </c>
      <c r="N117" s="19">
        <v>19.369661845441822</v>
      </c>
      <c r="O117" s="15">
        <f t="shared" si="10"/>
        <v>0.34721407527818771</v>
      </c>
      <c r="P117" s="22">
        <f t="shared" si="8"/>
        <v>2.3246852998176415E-2</v>
      </c>
      <c r="W117">
        <v>1.0500000000000007</v>
      </c>
      <c r="X117">
        <v>4.5979784376809523</v>
      </c>
      <c r="Y117">
        <v>4.8042985528273592</v>
      </c>
    </row>
    <row r="118" spans="1:25" x14ac:dyDescent="0.35">
      <c r="A118" s="42">
        <v>1993.75</v>
      </c>
      <c r="B118" s="42">
        <v>4.6479999999999997</v>
      </c>
      <c r="C118" s="42">
        <v>213202.99094539962</v>
      </c>
      <c r="L118" s="13">
        <f t="shared" si="12"/>
        <v>1.0600000000000007</v>
      </c>
      <c r="M118" s="19">
        <v>5.4602044243366459</v>
      </c>
      <c r="N118" s="19">
        <v>19.204848675267755</v>
      </c>
      <c r="O118" s="15">
        <f t="shared" si="10"/>
        <v>0.34425968955208264</v>
      </c>
      <c r="P118" s="22">
        <f t="shared" si="8"/>
        <v>1.9364856143350373E-2</v>
      </c>
      <c r="W118">
        <v>1.0600000000000007</v>
      </c>
      <c r="X118">
        <v>4.6213631240171686</v>
      </c>
      <c r="Y118">
        <v>4.7849205800338117</v>
      </c>
    </row>
    <row r="119" spans="1:25" x14ac:dyDescent="0.35">
      <c r="A119" s="42">
        <v>1994.25</v>
      </c>
      <c r="B119" s="42">
        <v>10.737</v>
      </c>
      <c r="C119" s="42">
        <v>91126.141866192993</v>
      </c>
      <c r="L119" s="13">
        <f t="shared" si="12"/>
        <v>1.0700000000000007</v>
      </c>
      <c r="M119" s="19">
        <v>5.4637091384297154</v>
      </c>
      <c r="N119" s="19">
        <v>19.041834739541773</v>
      </c>
      <c r="O119" s="15">
        <f t="shared" si="10"/>
        <v>0.34133755630049595</v>
      </c>
      <c r="P119" s="22">
        <f t="shared" si="8"/>
        <v>1.5860142050280857E-2</v>
      </c>
      <c r="W119">
        <v>1.0700000000000007</v>
      </c>
      <c r="X119">
        <v>4.6445829579146238</v>
      </c>
      <c r="Y119">
        <v>4.7657484760986701</v>
      </c>
    </row>
    <row r="120" spans="1:25" x14ac:dyDescent="0.35">
      <c r="A120" s="42">
        <v>1994.75</v>
      </c>
      <c r="B120" s="42">
        <v>10.294</v>
      </c>
      <c r="C120" s="42">
        <v>123007.42519850106</v>
      </c>
      <c r="L120" s="13">
        <f t="shared" si="12"/>
        <v>1.0800000000000007</v>
      </c>
      <c r="M120" s="19">
        <v>5.4668440017394966</v>
      </c>
      <c r="N120" s="19">
        <v>18.880595059021154</v>
      </c>
      <c r="O120" s="15">
        <f t="shared" si="10"/>
        <v>0.3384472277538832</v>
      </c>
      <c r="P120" s="22">
        <f t="shared" si="8"/>
        <v>1.2725278740499668E-2</v>
      </c>
      <c r="W120">
        <v>1.0800000000000007</v>
      </c>
      <c r="X120">
        <v>4.6676411313411146</v>
      </c>
      <c r="Y120">
        <v>4.7467794806623562</v>
      </c>
    </row>
    <row r="121" spans="1:25" x14ac:dyDescent="0.35">
      <c r="A121" s="42">
        <v>1995.25</v>
      </c>
      <c r="B121" s="42">
        <v>6.2990000000000004</v>
      </c>
      <c r="C121" s="42">
        <v>125492.34002075167</v>
      </c>
      <c r="L121" s="13">
        <f t="shared" si="12"/>
        <v>1.0900000000000007</v>
      </c>
      <c r="M121" s="19">
        <v>5.4696162969885842</v>
      </c>
      <c r="N121" s="19">
        <v>18.721105073692801</v>
      </c>
      <c r="O121" s="15">
        <f t="shared" si="10"/>
        <v>0.33558826365766964</v>
      </c>
      <c r="P121" s="22">
        <f t="shared" si="8"/>
        <v>9.9529834914120485E-3</v>
      </c>
      <c r="W121">
        <v>1.0900000000000007</v>
      </c>
      <c r="X121">
        <v>4.69054083005748</v>
      </c>
      <c r="Y121">
        <v>4.7280109289609999</v>
      </c>
    </row>
    <row r="122" spans="1:25" x14ac:dyDescent="0.35">
      <c r="A122" s="42">
        <v>1995.75</v>
      </c>
      <c r="B122" s="42">
        <v>4.3499999999999996</v>
      </c>
      <c r="C122" s="42">
        <v>145801.29783621029</v>
      </c>
      <c r="L122" s="13">
        <f t="shared" si="12"/>
        <v>1.1000000000000008</v>
      </c>
      <c r="M122" s="19">
        <v>5.4720331607618613</v>
      </c>
      <c r="N122" s="19">
        <v>18.563340634015013</v>
      </c>
      <c r="O122" s="15">
        <f t="shared" si="10"/>
        <v>0.33276023111525355</v>
      </c>
      <c r="P122" s="22">
        <f t="shared" si="8"/>
        <v>7.5361197181349482E-3</v>
      </c>
      <c r="W122">
        <v>1.1000000000000008</v>
      </c>
      <c r="X122">
        <v>4.7132852348538075</v>
      </c>
      <c r="Y122">
        <v>4.7094402486051674</v>
      </c>
    </row>
    <row r="123" spans="1:25" x14ac:dyDescent="0.35">
      <c r="A123" s="42">
        <v>1996.25</v>
      </c>
      <c r="B123" s="42">
        <v>4.5039999999999996</v>
      </c>
      <c r="C123" s="42">
        <v>154817.14657623274</v>
      </c>
      <c r="L123" s="13">
        <f t="shared" si="12"/>
        <v>1.1100000000000008</v>
      </c>
      <c r="M123" s="19">
        <v>5.4741015865468272</v>
      </c>
      <c r="N123" s="19">
        <v>18.407277992377896</v>
      </c>
      <c r="O123" s="15">
        <f t="shared" si="10"/>
        <v>0.3299627044349282</v>
      </c>
      <c r="P123" s="22">
        <f t="shared" si="8"/>
        <v>5.4676939331690377E-3</v>
      </c>
      <c r="W123">
        <v>1.1100000000000008</v>
      </c>
      <c r="X123">
        <v>4.7358775227158807</v>
      </c>
      <c r="Y123">
        <v>4.691064956469889</v>
      </c>
    </row>
    <row r="124" spans="1:25" x14ac:dyDescent="0.35">
      <c r="A124" s="42">
        <v>1996.75</v>
      </c>
      <c r="B124" s="42">
        <v>6.3129999999999997</v>
      </c>
      <c r="C124" s="42">
        <v>71682.362063450695</v>
      </c>
      <c r="L124" s="13">
        <f t="shared" si="12"/>
        <v>1.1200000000000008</v>
      </c>
      <c r="M124" s="19">
        <v>5.4758284276983273</v>
      </c>
      <c r="N124" s="19">
        <v>18.252893794776107</v>
      </c>
      <c r="O124" s="15">
        <f t="shared" si="10"/>
        <v>0.32719526498061041</v>
      </c>
      <c r="P124" s="22">
        <f t="shared" si="8"/>
        <v>3.740852781668913E-3</v>
      </c>
      <c r="W124">
        <v>1.1200000000000008</v>
      </c>
      <c r="X124">
        <v>4.7583208679248985</v>
      </c>
      <c r="Y124">
        <v>4.6728826556916871</v>
      </c>
    </row>
    <row r="125" spans="1:25" x14ac:dyDescent="0.35">
      <c r="A125" s="42">
        <v>1997.25</v>
      </c>
      <c r="B125" s="42">
        <v>6.7270000000000003</v>
      </c>
      <c r="C125" s="42">
        <v>75357.595357266968</v>
      </c>
      <c r="L125" s="13">
        <f t="shared" si="12"/>
        <v>1.1300000000000008</v>
      </c>
      <c r="M125" s="19">
        <v>5.4772204003298883</v>
      </c>
      <c r="N125" s="19">
        <v>18.100165072687766</v>
      </c>
      <c r="O125" s="15">
        <f t="shared" si="10"/>
        <v>0.32445750102626436</v>
      </c>
      <c r="P125" s="22">
        <f t="shared" si="8"/>
        <v>2.3488801501079237E-3</v>
      </c>
      <c r="W125">
        <v>1.1300000000000008</v>
      </c>
      <c r="X125">
        <v>4.7806184430936387</v>
      </c>
      <c r="Y125">
        <v>4.6548910327688198</v>
      </c>
    </row>
    <row r="126" spans="1:25" x14ac:dyDescent="0.35">
      <c r="A126" s="42">
        <v>1997.75</v>
      </c>
      <c r="B126" s="42">
        <v>2.8410000000000002</v>
      </c>
      <c r="C126" s="42">
        <v>119372.00637718744</v>
      </c>
      <c r="L126" s="13">
        <f t="shared" si="12"/>
        <v>1.1400000000000008</v>
      </c>
      <c r="M126" s="19">
        <v>5.4782840861337565</v>
      </c>
      <c r="N126" s="19">
        <v>17.949069235153569</v>
      </c>
      <c r="O126" s="15">
        <f t="shared" si="10"/>
        <v>0.32174900761391473</v>
      </c>
      <c r="P126" s="22">
        <f t="shared" si="8"/>
        <v>1.2851943462397486E-3</v>
      </c>
      <c r="W126">
        <v>1.1400000000000008</v>
      </c>
      <c r="X126">
        <v>4.802773420141877</v>
      </c>
      <c r="Y126">
        <v>4.6370878547608472</v>
      </c>
    </row>
    <row r="127" spans="1:25" x14ac:dyDescent="0.35">
      <c r="A127" s="42">
        <v>1998.25</v>
      </c>
      <c r="B127" s="42">
        <v>2.7770000000000001</v>
      </c>
      <c r="C127" s="42">
        <v>103777.0368200868</v>
      </c>
      <c r="L127" s="13">
        <f t="shared" si="12"/>
        <v>1.1500000000000008</v>
      </c>
      <c r="M127" s="19">
        <v>5.479025935131685</v>
      </c>
      <c r="N127" s="19">
        <v>17.799584061050517</v>
      </c>
      <c r="O127" s="15">
        <f t="shared" si="10"/>
        <v>0.31906938641514793</v>
      </c>
      <c r="P127" s="22">
        <f t="shared" si="8"/>
        <v>5.4334534831124159E-4</v>
      </c>
      <c r="W127">
        <v>1.1500000000000008</v>
      </c>
      <c r="X127">
        <v>4.8247889712138505</v>
      </c>
      <c r="Y127">
        <v>4.6194709665839024</v>
      </c>
    </row>
    <row r="128" spans="1:25" x14ac:dyDescent="0.35">
      <c r="A128" s="42">
        <v>1998.75</v>
      </c>
      <c r="B128" s="42">
        <v>3.548</v>
      </c>
      <c r="C128" s="42">
        <v>185349.77599004042</v>
      </c>
      <c r="L128" s="13">
        <f t="shared" si="12"/>
        <v>1.1600000000000008</v>
      </c>
      <c r="M128">
        <v>5.4794522683584503</v>
      </c>
      <c r="N128">
        <v>17.651687691554464</v>
      </c>
      <c r="O128" s="15">
        <f t="shared" si="10"/>
        <v>0.31641824559599846</v>
      </c>
      <c r="P128" s="6">
        <f t="shared" si="8"/>
        <v>1.170121215459119E-4</v>
      </c>
      <c r="W128">
        <v>1.1600000000000008</v>
      </c>
      <c r="X128">
        <v>4.8466682695404382</v>
      </c>
      <c r="Y128">
        <v>4.6020382883982025</v>
      </c>
    </row>
    <row r="129" spans="1:25" x14ac:dyDescent="0.35">
      <c r="A129" s="42">
        <v>1999.25</v>
      </c>
      <c r="B129" s="42">
        <v>7.1310000000000002</v>
      </c>
      <c r="C129" s="42">
        <v>190994.51703620571</v>
      </c>
      <c r="L129" s="13">
        <f t="shared" si="12"/>
        <v>1.1700000000000008</v>
      </c>
      <c r="M129">
        <v>5.4795692804799963</v>
      </c>
      <c r="N129">
        <v>17.505358622786371</v>
      </c>
      <c r="O129" s="15">
        <f t="shared" si="10"/>
        <v>0.31379519968512787</v>
      </c>
      <c r="P129" s="6">
        <f t="shared" si="8"/>
        <v>0</v>
      </c>
      <c r="W129">
        <v>1.1700000000000008</v>
      </c>
      <c r="X129">
        <v>4.8684144902485302</v>
      </c>
      <c r="Y129">
        <v>4.5847878130844055</v>
      </c>
    </row>
    <row r="130" spans="1:25" x14ac:dyDescent="0.35">
      <c r="A130" s="42">
        <v>1999.75</v>
      </c>
      <c r="B130" s="42">
        <v>9.7129999999999992</v>
      </c>
      <c r="C130" s="42">
        <v>71682.362063450695</v>
      </c>
      <c r="L130" s="13">
        <f t="shared" si="12"/>
        <v>1.1800000000000008</v>
      </c>
      <c r="M130">
        <v>5.47938304234808</v>
      </c>
      <c r="N130">
        <v>17.360575698636882</v>
      </c>
      <c r="O130" s="15">
        <f t="shared" si="10"/>
        <v>0.31119986944520078</v>
      </c>
      <c r="P130" s="6">
        <f t="shared" si="8"/>
        <v>1.8623813191620542E-4</v>
      </c>
      <c r="W130">
        <v>1.1800000000000008</v>
      </c>
      <c r="X130">
        <v>4.8900308111200577</v>
      </c>
      <c r="Y130">
        <v>4.5677176038055931</v>
      </c>
    </row>
    <row r="131" spans="1:25" x14ac:dyDescent="0.35">
      <c r="A131" s="42">
        <v>2000.25</v>
      </c>
      <c r="B131" s="42">
        <v>11.659000000000001</v>
      </c>
      <c r="C131" s="42">
        <v>140084.34717573319</v>
      </c>
      <c r="L131" s="13">
        <f t="shared" si="12"/>
        <v>1.1900000000000008</v>
      </c>
      <c r="M131">
        <v>5.4788995034931895</v>
      </c>
      <c r="N131">
        <v>17.217318103764299</v>
      </c>
      <c r="O131" s="15">
        <f t="shared" si="10"/>
        <v>0.30863188174736877</v>
      </c>
      <c r="P131" s="6">
        <f t="shared" si="8"/>
        <v>6.6977698680670272E-4</v>
      </c>
      <c r="W131">
        <v>1.1900000000000008</v>
      </c>
      <c r="X131">
        <v>4.9115204133029424</v>
      </c>
      <c r="Y131">
        <v>4.5508257916517998</v>
      </c>
    </row>
    <row r="132" spans="1:25" x14ac:dyDescent="0.35">
      <c r="A132" s="42">
        <v>2000.75</v>
      </c>
      <c r="B132" s="42">
        <v>7.0609999999999999</v>
      </c>
      <c r="C132" s="42">
        <v>217509.97706020888</v>
      </c>
      <c r="L132" s="13">
        <f t="shared" si="12"/>
        <v>1.2000000000000008</v>
      </c>
      <c r="M132">
        <v>5.4781244945574645</v>
      </c>
      <c r="N132">
        <v>17.075565356761043</v>
      </c>
      <c r="O132" s="15">
        <f t="shared" si="10"/>
        <v>0.30609086944877456</v>
      </c>
      <c r="P132" s="6">
        <f t="shared" si="8"/>
        <v>1.4447859225317217E-3</v>
      </c>
      <c r="W132">
        <v>1.2000000000000008</v>
      </c>
      <c r="X132">
        <v>4.9328864819761877</v>
      </c>
      <c r="Y132">
        <v>4.534110573364087</v>
      </c>
    </row>
    <row r="133" spans="1:25" x14ac:dyDescent="0.35">
      <c r="A133" s="42">
        <v>2001.25</v>
      </c>
      <c r="B133" s="42">
        <v>6.194</v>
      </c>
      <c r="C133" s="42">
        <v>144350.55068315295</v>
      </c>
      <c r="L133" s="13">
        <f t="shared" si="12"/>
        <v>1.2100000000000009</v>
      </c>
      <c r="M133">
        <v>5.4770637296693128</v>
      </c>
      <c r="N133">
        <v>16.935297303483896</v>
      </c>
      <c r="O133" s="15">
        <f t="shared" si="10"/>
        <v>0.30357647127299242</v>
      </c>
      <c r="P133" s="6">
        <f t="shared" si="8"/>
        <v>2.5055508106834878E-3</v>
      </c>
      <c r="W133">
        <v>1.2100000000000009</v>
      </c>
      <c r="X133">
        <v>4.9541322069712521</v>
      </c>
      <c r="Y133">
        <v>4.5175702091353296</v>
      </c>
    </row>
    <row r="134" spans="1:25" x14ac:dyDescent="0.35">
      <c r="A134" s="42">
        <v>2001.75</v>
      </c>
      <c r="B134" s="42">
        <v>8.4290000000000003</v>
      </c>
      <c r="C134" s="42">
        <v>200787.01532646132</v>
      </c>
      <c r="L134" s="13">
        <f t="shared" si="12"/>
        <v>1.2200000000000009</v>
      </c>
      <c r="M134">
        <v>5.475722808761339</v>
      </c>
      <c r="N134">
        <v>16.796494110543488</v>
      </c>
      <c r="O134" s="15">
        <f t="shared" si="10"/>
        <v>0.30108833169332261</v>
      </c>
      <c r="P134" s="6">
        <f t="shared" si="8"/>
        <v>3.8464717186572628E-3</v>
      </c>
      <c r="W134">
        <v>1.2200000000000009</v>
      </c>
      <c r="X134">
        <v>4.9752607833516365</v>
      </c>
      <c r="Y134">
        <v>4.5012030204849136</v>
      </c>
    </row>
    <row r="135" spans="1:25" x14ac:dyDescent="0.35">
      <c r="A135" s="42">
        <v>2002.25</v>
      </c>
      <c r="B135" s="42">
        <v>12.45</v>
      </c>
      <c r="C135" s="42">
        <v>161135.35418626538</v>
      </c>
      <c r="L135" s="13">
        <f t="shared" si="12"/>
        <v>1.2300000000000009</v>
      </c>
      <c r="M135">
        <v>5.4741072198331429</v>
      </c>
      <c r="N135">
        <v>16.65913625894855</v>
      </c>
      <c r="O135" s="15">
        <f t="shared" si="10"/>
        <v>0.29862610081886065</v>
      </c>
      <c r="P135" s="6">
        <f t="shared" si="8"/>
        <v>5.462060646853395E-3</v>
      </c>
      <c r="W135">
        <v>1.2300000000000009</v>
      </c>
      <c r="X135">
        <v>4.9962754119526993</v>
      </c>
      <c r="Y135">
        <v>4.4850073882047781</v>
      </c>
    </row>
    <row r="136" spans="1:25" x14ac:dyDescent="0.35">
      <c r="A136" s="42">
        <v>2002.75</v>
      </c>
      <c r="B136" s="42">
        <v>10.464</v>
      </c>
      <c r="C136" s="42">
        <v>166042.65630144285</v>
      </c>
      <c r="L136" s="13">
        <f t="shared" si="12"/>
        <v>1.2400000000000009</v>
      </c>
      <c r="M136">
        <v>5.4722223411605677</v>
      </c>
      <c r="N136">
        <v>16.523204537900739</v>
      </c>
      <c r="O136" s="15">
        <f t="shared" si="10"/>
        <v>0.29618943428326516</v>
      </c>
      <c r="P136" s="6">
        <f t="shared" si="8"/>
        <v>7.346939319428536E-3</v>
      </c>
      <c r="W136">
        <v>1.2400000000000009</v>
      </c>
      <c r="X136">
        <v>5.0171792998834759</v>
      </c>
      <c r="Y136">
        <v>4.4689817503741764</v>
      </c>
    </row>
    <row r="137" spans="1:25" x14ac:dyDescent="0.35">
      <c r="A137" s="42">
        <v>2003.25</v>
      </c>
      <c r="B137" s="42">
        <v>6.4390000000000001</v>
      </c>
      <c r="C137" s="42">
        <v>219695.9886721379</v>
      </c>
      <c r="L137" s="13">
        <f t="shared" si="12"/>
        <v>1.2500000000000009</v>
      </c>
      <c r="M137">
        <v>5.4700734434527591</v>
      </c>
      <c r="N137">
        <v>16.388680038735831</v>
      </c>
      <c r="O137" s="15">
        <f t="shared" si="10"/>
        <v>0.29377799313615005</v>
      </c>
      <c r="P137" s="6">
        <f t="shared" si="8"/>
        <v>9.4958370272371084E-3</v>
      </c>
      <c r="W137">
        <v>1.2500000000000009</v>
      </c>
      <c r="X137">
        <v>5.0379756609922914</v>
      </c>
      <c r="Y137">
        <v>4.4531246004407778</v>
      </c>
    </row>
    <row r="138" spans="1:25" x14ac:dyDescent="0.35">
      <c r="A138" s="42">
        <v>2003.75</v>
      </c>
      <c r="B138" s="42">
        <v>6.2080000000000002</v>
      </c>
      <c r="C138" s="42">
        <v>219695.9886721379</v>
      </c>
      <c r="L138" s="13">
        <f t="shared" si="12"/>
        <v>1.2600000000000009</v>
      </c>
      <c r="M138">
        <v>5.4676656919586133</v>
      </c>
      <c r="N138">
        <v>16.255544149007285</v>
      </c>
      <c r="O138" s="15">
        <f t="shared" si="10"/>
        <v>0.29139144373702802</v>
      </c>
      <c r="P138" s="6">
        <f t="shared" si="8"/>
        <v>1.1903588521382957E-2</v>
      </c>
      <c r="W138">
        <v>1.2600000000000009</v>
      </c>
      <c r="X138">
        <v>5.058667716297836</v>
      </c>
      <c r="Y138">
        <v>4.4374344853657286</v>
      </c>
    </row>
    <row r="139" spans="1:25" x14ac:dyDescent="0.35">
      <c r="A139" s="42">
        <v>2004.25</v>
      </c>
      <c r="B139" s="42">
        <v>10.477</v>
      </c>
      <c r="C139" s="42">
        <v>90219.421604827498</v>
      </c>
      <c r="L139" s="13">
        <f t="shared" si="12"/>
        <v>1.2700000000000009</v>
      </c>
      <c r="M139">
        <v>5.4650041485238621</v>
      </c>
      <c r="N139">
        <v>16.123778546708294</v>
      </c>
      <c r="O139" s="15">
        <f t="shared" si="10"/>
        <v>0.28902945765173743</v>
      </c>
      <c r="P139" s="6">
        <f t="shared" si="8"/>
        <v>1.4565131956134181E-2</v>
      </c>
      <c r="W139">
        <v>1.2700000000000009</v>
      </c>
      <c r="X139">
        <v>5.0792586943873097</v>
      </c>
      <c r="Y139">
        <v>4.4219100038304058</v>
      </c>
    </row>
    <row r="140" spans="1:25" x14ac:dyDescent="0.35">
      <c r="A140" s="42">
        <v>2004.75</v>
      </c>
      <c r="B140" s="42">
        <v>11.407999999999999</v>
      </c>
      <c r="C140" s="42">
        <v>250196.02760239498</v>
      </c>
      <c r="L140" s="13">
        <f t="shared" si="12"/>
        <v>1.2800000000000009</v>
      </c>
      <c r="M140">
        <v>5.4620937736002295</v>
      </c>
      <c r="N140">
        <v>15.993365194628574</v>
      </c>
      <c r="O140" s="15">
        <f t="shared" si="10"/>
        <v>0.2866917115512837</v>
      </c>
      <c r="P140" s="6">
        <f t="shared" ref="P140:P203" si="13">$P$10-M140</f>
        <v>1.7475506879766733E-2</v>
      </c>
      <c r="W140">
        <v>1.2800000000000009</v>
      </c>
      <c r="X140">
        <v>5.0997518317831982</v>
      </c>
      <c r="Y140">
        <v>4.4065498045027303</v>
      </c>
    </row>
    <row r="141" spans="1:25" x14ac:dyDescent="0.35">
      <c r="A141" s="42">
        <v>2005.25</v>
      </c>
      <c r="B141" s="42">
        <v>12.683999999999999</v>
      </c>
      <c r="C141" s="42">
        <v>198789.15114295439</v>
      </c>
      <c r="L141" s="13">
        <f t="shared" si="12"/>
        <v>1.2900000000000009</v>
      </c>
      <c r="M141">
        <v>5.4589394282079056</v>
      </c>
      <c r="N141">
        <v>15.864286334842166</v>
      </c>
      <c r="O141" s="15">
        <f t="shared" ref="O141:O204" si="14">+N141/$N$12</f>
        <v>0.28437788711302964</v>
      </c>
      <c r="P141" s="6">
        <f t="shared" si="13"/>
        <v>2.0629852272090687E-2</v>
      </c>
      <c r="W141">
        <v>1.2900000000000009</v>
      </c>
      <c r="X141">
        <v>5.1201503732800955</v>
      </c>
      <c r="Y141">
        <v>4.3913525843608872</v>
      </c>
    </row>
    <row r="142" spans="1:25" x14ac:dyDescent="0.35">
      <c r="A142" s="42">
        <v>2005.75</v>
      </c>
      <c r="B142" s="42">
        <v>13.414999999999999</v>
      </c>
      <c r="C142" s="42">
        <v>98715.771010760494</v>
      </c>
      <c r="L142" s="13">
        <f t="shared" ref="L142:L205" si="15">L141+0.01</f>
        <v>1.3000000000000009</v>
      </c>
      <c r="M142">
        <v>5.4555458758526179</v>
      </c>
      <c r="N142">
        <v>15.736524483322841</v>
      </c>
      <c r="O142" s="15">
        <f t="shared" si="14"/>
        <v>0.28208767092417292</v>
      </c>
      <c r="P142" s="6">
        <f t="shared" si="13"/>
        <v>2.4023404627378397E-2</v>
      </c>
      <c r="W142">
        <v>1.3000000000000009</v>
      </c>
      <c r="X142">
        <v>5.140457572253025</v>
      </c>
      <c r="Y142">
        <v>4.3763170870724935</v>
      </c>
    </row>
    <row r="143" spans="1:25" x14ac:dyDescent="0.35">
      <c r="A143" s="42">
        <v>2006.25</v>
      </c>
      <c r="B143" s="42">
        <v>12.382</v>
      </c>
      <c r="C143" s="42">
        <v>140084.34717573319</v>
      </c>
      <c r="L143" s="13">
        <f t="shared" si="15"/>
        <v>1.3100000000000009</v>
      </c>
      <c r="M143">
        <v>5.4519177843985362</v>
      </c>
      <c r="N143">
        <v>15.610062424683557</v>
      </c>
      <c r="O143" s="15">
        <f t="shared" si="14"/>
        <v>0.2798207543874473</v>
      </c>
      <c r="P143" s="6">
        <f t="shared" si="13"/>
        <v>2.7651496081460003E-2</v>
      </c>
      <c r="W143">
        <v>1.3100000000000009</v>
      </c>
      <c r="X143">
        <v>5.1606766909386073</v>
      </c>
      <c r="Y143">
        <v>4.3614421014272651</v>
      </c>
    </row>
    <row r="144" spans="1:25" x14ac:dyDescent="0.35">
      <c r="A144" s="42">
        <v>2006.75</v>
      </c>
      <c r="B144" s="42">
        <v>10.368</v>
      </c>
      <c r="C144" s="42">
        <v>192914.04384457952</v>
      </c>
      <c r="L144" s="13">
        <f t="shared" si="15"/>
        <v>1.320000000000001</v>
      </c>
      <c r="M144">
        <v>5.4480597278981566</v>
      </c>
      <c r="N144">
        <v>15.484883207036697</v>
      </c>
      <c r="O144" s="15">
        <f t="shared" si="14"/>
        <v>0.27757683362898916</v>
      </c>
      <c r="P144" s="6">
        <f t="shared" si="13"/>
        <v>3.1509552581839628E-2</v>
      </c>
      <c r="W144">
        <v>1.320000000000001</v>
      </c>
      <c r="X144">
        <v>5.1808110006902934</v>
      </c>
      <c r="Y144">
        <v>4.3467264598212854</v>
      </c>
    </row>
    <row r="145" spans="1:25" x14ac:dyDescent="0.35">
      <c r="A145" s="42">
        <v>2007.25</v>
      </c>
      <c r="B145" s="42">
        <v>7.7450000000000001</v>
      </c>
      <c r="C145" s="42">
        <v>94845.070264917827</v>
      </c>
      <c r="L145" s="13">
        <f t="shared" si="15"/>
        <v>1.330000000000001</v>
      </c>
      <c r="M145">
        <v>5.4439761883803435</v>
      </c>
      <c r="N145">
        <v>15.360970136971879</v>
      </c>
      <c r="O145" s="15">
        <f t="shared" si="14"/>
        <v>0.27535560940831122</v>
      </c>
      <c r="P145" s="6">
        <f t="shared" si="13"/>
        <v>3.5593092099652779E-2</v>
      </c>
      <c r="W145">
        <v>1.330000000000001</v>
      </c>
      <c r="X145">
        <v>5.2008637822089918</v>
      </c>
      <c r="Y145">
        <v>4.3321690367911332</v>
      </c>
    </row>
    <row r="146" spans="1:25" x14ac:dyDescent="0.35">
      <c r="A146" s="42">
        <v>2007.75</v>
      </c>
      <c r="B146" s="42">
        <v>6.07</v>
      </c>
      <c r="C146" s="42">
        <v>135944.22903674893</v>
      </c>
      <c r="L146" s="13">
        <f t="shared" si="15"/>
        <v>1.340000000000001</v>
      </c>
      <c r="M146">
        <v>5.4396715575976291</v>
      </c>
      <c r="N146">
        <v>15.238306774648189</v>
      </c>
      <c r="O146" s="15">
        <f t="shared" si="14"/>
        <v>0.27315678703032759</v>
      </c>
      <c r="P146" s="6">
        <f t="shared" si="13"/>
        <v>3.9897722882367148E-2</v>
      </c>
      <c r="W146">
        <v>1.340000000000001</v>
      </c>
      <c r="X146">
        <v>5.2208383257501669</v>
      </c>
      <c r="Y146">
        <v>4.3177687475961086</v>
      </c>
    </row>
    <row r="147" spans="1:25" x14ac:dyDescent="0.35">
      <c r="A147" s="42">
        <v>2008.25</v>
      </c>
      <c r="B147" s="42">
        <v>6.194</v>
      </c>
      <c r="C147" s="42">
        <v>140084.34717573319</v>
      </c>
      <c r="L147" s="13">
        <f t="shared" si="15"/>
        <v>1.350000000000001</v>
      </c>
      <c r="M147">
        <v>5.4351501387338539</v>
      </c>
      <c r="N147">
        <v>15.116876928997806</v>
      </c>
      <c r="O147" s="15">
        <f t="shared" si="14"/>
        <v>0.27098007625937559</v>
      </c>
      <c r="P147" s="6">
        <f t="shared" si="13"/>
        <v>4.4419141746142365E-2</v>
      </c>
      <c r="W147">
        <v>1.350000000000001</v>
      </c>
      <c r="X147">
        <v>5.2407379313086055</v>
      </c>
      <c r="Y147">
        <v>4.3035245468469014</v>
      </c>
    </row>
    <row r="148" spans="1:25" x14ac:dyDescent="0.35">
      <c r="A148" s="42">
        <v>2008.75</v>
      </c>
      <c r="B148" s="42">
        <v>5.0910000000000002</v>
      </c>
      <c r="C148" s="42">
        <v>159532.03062322538</v>
      </c>
      <c r="L148" s="13">
        <f t="shared" si="15"/>
        <v>1.360000000000001</v>
      </c>
      <c r="M148">
        <v>5.4304161480731956</v>
      </c>
      <c r="N148">
        <v>14.99666465303808</v>
      </c>
      <c r="O148" s="15">
        <f t="shared" si="14"/>
        <v>0.26882519123518167</v>
      </c>
      <c r="P148" s="6">
        <f t="shared" si="13"/>
        <v>4.9153132406800637E-2</v>
      </c>
      <c r="W148">
        <v>1.360000000000001</v>
      </c>
      <c r="X148">
        <v>5.2605659087818832</v>
      </c>
      <c r="Y148">
        <v>4.2894354271791251</v>
      </c>
    </row>
    <row r="149" spans="1:25" x14ac:dyDescent="0.35">
      <c r="A149" s="42">
        <v>2009.25</v>
      </c>
      <c r="B149" s="42">
        <v>3.6160000000000001</v>
      </c>
      <c r="C149" s="42">
        <v>156373.08476681827</v>
      </c>
      <c r="L149" s="13">
        <f t="shared" si="15"/>
        <v>1.370000000000001</v>
      </c>
      <c r="M149">
        <v>5.4254737166315881</v>
      </c>
      <c r="N149">
        <v>14.87765423928926</v>
      </c>
      <c r="O149" s="15">
        <f t="shared" si="14"/>
        <v>0.26669185039072113</v>
      </c>
      <c r="P149" s="6">
        <f t="shared" si="13"/>
        <v>5.409556384840819E-2</v>
      </c>
      <c r="W149">
        <v>1.370000000000001</v>
      </c>
      <c r="X149">
        <v>5.2803255781135672</v>
      </c>
      <c r="Y149">
        <v>4.275500417970119</v>
      </c>
    </row>
    <row r="150" spans="1:25" x14ac:dyDescent="0.35">
      <c r="A150" s="42">
        <v>2009.75</v>
      </c>
      <c r="B150" s="42">
        <v>4.1559999999999997</v>
      </c>
      <c r="C150" s="42">
        <v>159532.03062322538</v>
      </c>
      <c r="L150" s="13">
        <f t="shared" si="15"/>
        <v>1.380000000000001</v>
      </c>
      <c r="M150">
        <v>5.4203268917515253</v>
      </c>
      <c r="N150">
        <v>14.759830215295004</v>
      </c>
      <c r="O150" s="15">
        <f t="shared" si="14"/>
        <v>0.26457977637191998</v>
      </c>
      <c r="P150" s="6">
        <f t="shared" si="13"/>
        <v>5.9242388728470985E-2</v>
      </c>
      <c r="W150">
        <v>1.380000000000001</v>
      </c>
      <c r="X150">
        <v>5.3000202694171721</v>
      </c>
      <c r="Y150">
        <v>4.2617185840976166</v>
      </c>
    </row>
    <row r="151" spans="1:25" x14ac:dyDescent="0.35">
      <c r="A151" s="42">
        <v>2010.25</v>
      </c>
      <c r="B151" s="42">
        <v>5.3949999999999996</v>
      </c>
      <c r="C151" s="42">
        <v>296558.5652982028</v>
      </c>
      <c r="L151" s="13">
        <f t="shared" si="15"/>
        <v>1.390000000000001</v>
      </c>
      <c r="M151">
        <v>5.414979638661225</v>
      </c>
      <c r="N151">
        <v>14.643177339243097</v>
      </c>
      <c r="O151" s="15">
        <f t="shared" si="14"/>
        <v>0.26248869595915403</v>
      </c>
      <c r="P151" s="6">
        <f t="shared" si="13"/>
        <v>6.4589641818771248E-2</v>
      </c>
      <c r="W151">
        <v>1.390000000000001</v>
      </c>
      <c r="X151">
        <v>5.3196533230817371</v>
      </c>
      <c r="Y151">
        <v>4.2480890247387713</v>
      </c>
    </row>
    <row r="152" spans="1:25" x14ac:dyDescent="0.35">
      <c r="A152" s="42">
        <v>2010.75</v>
      </c>
      <c r="B152" s="42">
        <v>5.1429999999999998</v>
      </c>
      <c r="C152" s="42">
        <v>101722.11381075524</v>
      </c>
      <c r="L152" s="13">
        <f t="shared" si="15"/>
        <v>1.400000000000001</v>
      </c>
      <c r="M152" s="19">
        <v>5.4094358419990298</v>
      </c>
      <c r="N152" s="19">
        <v>14.527680595683726</v>
      </c>
      <c r="O152" s="15">
        <f t="shared" si="14"/>
        <v>0.26041833999049546</v>
      </c>
      <c r="P152" s="6">
        <f t="shared" si="13"/>
        <v>7.0133438480966426E-2</v>
      </c>
      <c r="W152">
        <v>1.400000000000001</v>
      </c>
      <c r="X152">
        <v>5.3392280898600104</v>
      </c>
      <c r="Y152">
        <v>4.2346108722082052</v>
      </c>
    </row>
    <row r="153" spans="1:25" x14ac:dyDescent="0.35">
      <c r="A153" s="42">
        <v>2011.25</v>
      </c>
      <c r="B153" s="42">
        <v>11.128</v>
      </c>
      <c r="C153" s="42">
        <v>114691.36305762557</v>
      </c>
      <c r="L153" s="13">
        <f t="shared" si="15"/>
        <v>1.410000000000001</v>
      </c>
      <c r="M153" s="19">
        <v>5.4036993073040032</v>
      </c>
      <c r="N153" s="19">
        <v>14.41332519134275</v>
      </c>
      <c r="O153" s="15">
        <f t="shared" si="14"/>
        <v>0.25836844328666325</v>
      </c>
      <c r="P153" s="6">
        <f t="shared" si="13"/>
        <v>7.5869973175993088E-2</v>
      </c>
      <c r="W153">
        <v>1.410000000000001</v>
      </c>
      <c r="X153">
        <v>5.3587479309400381</v>
      </c>
      <c r="Y153">
        <v>4.2212832908337612</v>
      </c>
    </row>
    <row r="154" spans="1:25" x14ac:dyDescent="0.35">
      <c r="A154" s="42">
        <v>2011.75</v>
      </c>
      <c r="B154" s="42">
        <v>12.342000000000001</v>
      </c>
      <c r="C154" s="42">
        <v>145801.29783621029</v>
      </c>
      <c r="L154" s="13">
        <f t="shared" si="15"/>
        <v>1.420000000000001</v>
      </c>
      <c r="M154" s="19">
        <v>5.3977737624735367</v>
      </c>
      <c r="N154" s="19">
        <v>14.30009655102759</v>
      </c>
      <c r="O154" s="15">
        <f t="shared" si="14"/>
        <v>0.25633874457763356</v>
      </c>
      <c r="P154" s="6">
        <f t="shared" si="13"/>
        <v>8.1795518006459567E-2</v>
      </c>
      <c r="W154">
        <v>1.420000000000001</v>
      </c>
      <c r="X154">
        <v>5.3782162180009943</v>
      </c>
      <c r="Y154">
        <v>4.2081054758686403</v>
      </c>
    </row>
    <row r="155" spans="1:25" x14ac:dyDescent="0.35">
      <c r="A155" s="42">
        <v>2012.25</v>
      </c>
      <c r="B155" s="42">
        <v>9.8740000000000006</v>
      </c>
      <c r="C155" s="42">
        <v>171099.40801550748</v>
      </c>
      <c r="L155" s="13">
        <f t="shared" si="15"/>
        <v>1.430000000000001</v>
      </c>
      <c r="M155" s="19">
        <v>5.391662859188866</v>
      </c>
      <c r="N155" s="19">
        <v>14.187980313623299</v>
      </c>
      <c r="O155" s="15">
        <f t="shared" si="14"/>
        <v>0.25432898643086649</v>
      </c>
      <c r="P155" s="6">
        <f t="shared" si="13"/>
        <v>8.7906421291130243E-2</v>
      </c>
      <c r="W155">
        <v>1.430000000000001</v>
      </c>
      <c r="X155">
        <v>5.3976363332540673</v>
      </c>
      <c r="Y155">
        <v>4.1950766524387362</v>
      </c>
    </row>
    <row r="156" spans="1:25" x14ac:dyDescent="0.35">
      <c r="A156" s="42">
        <v>2012.75</v>
      </c>
      <c r="B156" s="42">
        <v>4.7770000000000001</v>
      </c>
      <c r="C156" s="42">
        <v>135944.22903674893</v>
      </c>
      <c r="L156" s="13">
        <f t="shared" si="15"/>
        <v>1.4400000000000011</v>
      </c>
      <c r="M156" s="19">
        <v>5.3853701743092843</v>
      </c>
      <c r="N156" s="19">
        <v>14.076962328176529</v>
      </c>
      <c r="O156" s="15">
        <f t="shared" si="14"/>
        <v>0.25233891518110851</v>
      </c>
      <c r="P156" s="6">
        <f t="shared" si="13"/>
        <v>9.4199106170711921E-2</v>
      </c>
      <c r="W156">
        <v>1.4400000000000011</v>
      </c>
      <c r="X156">
        <v>5.4170116694691197</v>
      </c>
      <c r="Y156">
        <v>4.1821960745239473</v>
      </c>
    </row>
    <row r="157" spans="1:25" x14ac:dyDescent="0.35">
      <c r="A157" s="42">
        <v>2013.25</v>
      </c>
      <c r="B157" s="42">
        <v>8.4809999999999999</v>
      </c>
      <c r="C157" s="42">
        <v>117008.28228088471</v>
      </c>
      <c r="L157" s="13">
        <f t="shared" si="15"/>
        <v>1.4500000000000011</v>
      </c>
      <c r="M157" s="19">
        <v>5.3788992112358578</v>
      </c>
      <c r="N157" s="19">
        <v>13.967028650065146</v>
      </c>
      <c r="O157" s="15">
        <f t="shared" si="14"/>
        <v>0.25036828086173052</v>
      </c>
      <c r="P157" s="6">
        <f t="shared" si="13"/>
        <v>0.10067006924413846</v>
      </c>
      <c r="W157">
        <v>1.4500000000000011</v>
      </c>
      <c r="X157">
        <v>5.4363456299878576</v>
      </c>
      <c r="Y157">
        <v>4.1694630239723445</v>
      </c>
    </row>
    <row r="158" spans="1:25" x14ac:dyDescent="0.35">
      <c r="A158" s="42">
        <v>2013.75</v>
      </c>
      <c r="B158" s="42">
        <v>8.94</v>
      </c>
      <c r="C158" s="42">
        <v>135944.22903674893</v>
      </c>
      <c r="L158" s="13">
        <f t="shared" si="15"/>
        <v>1.4600000000000011</v>
      </c>
      <c r="M158" s="19">
        <v>5.3722534012454428</v>
      </c>
      <c r="N158" s="19">
        <v>13.858165537251304</v>
      </c>
      <c r="O158" s="15">
        <f t="shared" si="14"/>
        <v>0.24841683713756152</v>
      </c>
      <c r="P158" s="6">
        <f t="shared" si="13"/>
        <v>0.10731587923455344</v>
      </c>
      <c r="W158">
        <v>1.4600000000000011</v>
      </c>
      <c r="X158">
        <v>5.4556416287242113</v>
      </c>
      <c r="Y158">
        <v>4.1568768095460866</v>
      </c>
    </row>
    <row r="159" spans="1:25" x14ac:dyDescent="0.35">
      <c r="A159" s="42">
        <v>2014.25</v>
      </c>
      <c r="B159" s="42">
        <v>7.0590000000000002</v>
      </c>
      <c r="C159" s="42">
        <v>138690.48463219541</v>
      </c>
      <c r="L159" s="13">
        <f t="shared" si="15"/>
        <v>1.4700000000000011</v>
      </c>
      <c r="M159" s="19">
        <v>5.3654361047957178</v>
      </c>
      <c r="N159" s="19">
        <v>13.750359446615906</v>
      </c>
      <c r="O159" s="15">
        <f t="shared" si="14"/>
        <v>0.24648434123918142</v>
      </c>
      <c r="P159" s="6">
        <f t="shared" si="13"/>
        <v>0.1141331756842785</v>
      </c>
      <c r="W159">
        <v>1.4700000000000011</v>
      </c>
      <c r="X159">
        <v>5.4749030901525524</v>
      </c>
      <c r="Y159">
        <v>4.1444367659979964</v>
      </c>
    </row>
    <row r="160" spans="1:25" x14ac:dyDescent="0.35">
      <c r="A160" s="42">
        <v>2014.75</v>
      </c>
      <c r="B160" s="42">
        <v>4.6310000000000002</v>
      </c>
      <c r="C160" s="42">
        <v>86681.867484349132</v>
      </c>
      <c r="L160" s="13">
        <f t="shared" si="15"/>
        <v>1.4800000000000011</v>
      </c>
      <c r="M160" s="19">
        <v>5.3584506128019873</v>
      </c>
      <c r="N160" s="19">
        <v>13.643597030372314</v>
      </c>
      <c r="O160" s="15">
        <f t="shared" si="14"/>
        <v>0.24457055389863436</v>
      </c>
      <c r="P160" s="6">
        <f t="shared" si="13"/>
        <v>0.12111866767800894</v>
      </c>
      <c r="W160">
        <v>1.4800000000000011</v>
      </c>
      <c r="X160">
        <v>5.4941334492844156</v>
      </c>
      <c r="Y160">
        <v>4.1321422531778165</v>
      </c>
    </row>
    <row r="161" spans="1:25" x14ac:dyDescent="0.35">
      <c r="A161" s="42">
        <v>2015.25</v>
      </c>
      <c r="B161" s="42">
        <v>5.8360000000000003</v>
      </c>
      <c r="C161" s="42">
        <v>109097.79927650755</v>
      </c>
      <c r="L161" s="13">
        <f t="shared" si="15"/>
        <v>1.4900000000000011</v>
      </c>
      <c r="M161" s="19">
        <v>5.3513001478864686</v>
      </c>
      <c r="N161" s="19">
        <v>13.537865132557437</v>
      </c>
      <c r="O161" s="15">
        <f t="shared" si="14"/>
        <v>0.24267523928652926</v>
      </c>
      <c r="P161" s="6">
        <f t="shared" si="13"/>
        <v>0.12826913259352768</v>
      </c>
      <c r="W161">
        <v>1.4900000000000011</v>
      </c>
      <c r="X161">
        <v>5.5133361516343005</v>
      </c>
      <c r="Y161">
        <v>4.1199926551671124</v>
      </c>
    </row>
    <row r="162" spans="1:25" x14ac:dyDescent="0.35">
      <c r="A162" s="42">
        <v>2015.75</v>
      </c>
      <c r="B162" s="42">
        <v>4.3819999999999997</v>
      </c>
      <c r="C162" s="42">
        <v>129314.15075081984</v>
      </c>
      <c r="L162" s="13">
        <f t="shared" si="15"/>
        <v>1.5000000000000011</v>
      </c>
      <c r="M162" s="19">
        <v>5.3439878656007362</v>
      </c>
      <c r="N162" s="19">
        <v>13.433150785598119</v>
      </c>
      <c r="O162" s="15">
        <f t="shared" si="14"/>
        <v>0.24079816495048995</v>
      </c>
      <c r="P162" s="6">
        <f t="shared" si="13"/>
        <v>0.13558141487926001</v>
      </c>
      <c r="W162">
        <v>1.5000000000000011</v>
      </c>
      <c r="X162">
        <v>5.5325146531751503</v>
      </c>
      <c r="Y162">
        <v>4.1079873794419139</v>
      </c>
    </row>
    <row r="163" spans="1:25" x14ac:dyDescent="0.35">
      <c r="A163" s="42">
        <v>2016.25</v>
      </c>
      <c r="B163" s="42">
        <v>3.37</v>
      </c>
      <c r="C163" s="42">
        <v>206901.89030214623</v>
      </c>
      <c r="L163" s="13">
        <f t="shared" si="15"/>
        <v>1.5100000000000011</v>
      </c>
      <c r="M163">
        <v>5.3365168556220084</v>
      </c>
      <c r="N163">
        <v>13.329441206951078</v>
      </c>
      <c r="O163" s="15">
        <f t="shared" si="14"/>
        <v>0.23893910175492378</v>
      </c>
      <c r="P163" s="6">
        <f t="shared" si="13"/>
        <v>0.14305242485798786</v>
      </c>
      <c r="W163">
        <v>1.5100000000000011</v>
      </c>
      <c r="X163">
        <v>5.5516724202840368</v>
      </c>
      <c r="Y163">
        <v>4.0961258560621125</v>
      </c>
    </row>
    <row r="164" spans="1:25" x14ac:dyDescent="0.35">
      <c r="A164" s="42">
        <v>2016.75</v>
      </c>
      <c r="B164" s="42">
        <v>3.4489999999999998</v>
      </c>
      <c r="C164" s="42">
        <v>144350.55068315295</v>
      </c>
      <c r="L164" s="13">
        <f t="shared" si="15"/>
        <v>1.5200000000000011</v>
      </c>
      <c r="M164">
        <v>5.3288901429239175</v>
      </c>
      <c r="N164">
        <v>13.226723795814458</v>
      </c>
      <c r="O164" s="15">
        <f t="shared" si="14"/>
        <v>0.23709782382207417</v>
      </c>
      <c r="P164" s="6">
        <f t="shared" si="13"/>
        <v>0.15067913755607876</v>
      </c>
      <c r="W164">
        <v>1.5200000000000011</v>
      </c>
      <c r="X164">
        <v>5.5708129296786009</v>
      </c>
      <c r="Y164">
        <v>4.0844075368868058</v>
      </c>
    </row>
    <row r="165" spans="1:25" x14ac:dyDescent="0.35">
      <c r="A165" s="42">
        <v>2017.25</v>
      </c>
      <c r="B165" s="42">
        <v>6.0720000000000001</v>
      </c>
      <c r="C165" s="42">
        <v>59278.384051005742</v>
      </c>
      <c r="L165" s="13">
        <f t="shared" si="15"/>
        <v>1.5300000000000011</v>
      </c>
      <c r="M165">
        <v>5.3211106889224018</v>
      </c>
      <c r="N165">
        <v>13.124986129909288</v>
      </c>
      <c r="O165" s="15">
        <f t="shared" si="14"/>
        <v>0.235274108474326</v>
      </c>
      <c r="P165" s="6">
        <f t="shared" si="13"/>
        <v>0.15845859155759445</v>
      </c>
      <c r="W165">
        <v>1.5300000000000011</v>
      </c>
      <c r="X165">
        <v>5.5899396683447344</v>
      </c>
      <c r="Y165">
        <v>4.0728318948146738</v>
      </c>
    </row>
    <row r="166" spans="1:25" x14ac:dyDescent="0.35">
      <c r="A166" s="42">
        <v>2017.75</v>
      </c>
      <c r="B166" s="42">
        <v>6.3380000000000001</v>
      </c>
      <c r="C166" s="42">
        <v>311763.44808074262</v>
      </c>
      <c r="L166" s="13">
        <f t="shared" si="15"/>
        <v>1.5400000000000011</v>
      </c>
      <c r="M166">
        <v>5.3131813925973139</v>
      </c>
      <c r="N166">
        <v>13.024215962329095</v>
      </c>
      <c r="O166" s="15">
        <f t="shared" si="14"/>
        <v>0.23346773617773278</v>
      </c>
      <c r="P166" s="6">
        <f t="shared" si="13"/>
        <v>0.16638788788268233</v>
      </c>
      <c r="W166">
        <v>1.5400000000000011</v>
      </c>
      <c r="X166">
        <v>5.6090561334560256</v>
      </c>
      <c r="Y166">
        <v>4.0613984230485842</v>
      </c>
    </row>
    <row r="167" spans="1:25" x14ac:dyDescent="0.35">
      <c r="L167" s="13">
        <f t="shared" si="15"/>
        <v>1.5500000000000012</v>
      </c>
      <c r="M167">
        <v>5.3051050915904128</v>
      </c>
      <c r="N167">
        <v>12.924401218455992</v>
      </c>
      <c r="O167" s="15">
        <f t="shared" si="14"/>
        <v>0.23167849048673564</v>
      </c>
      <c r="P167" s="6">
        <f t="shared" si="13"/>
        <v>0.17446418888958348</v>
      </c>
      <c r="W167">
        <v>1.5500000000000012</v>
      </c>
      <c r="X167">
        <v>5.6281658322853465</v>
      </c>
      <c r="Y167">
        <v>4.0501066343836269</v>
      </c>
    </row>
    <row r="168" spans="1:25" x14ac:dyDescent="0.35">
      <c r="A168" t="s">
        <v>55</v>
      </c>
      <c r="B168" t="s">
        <v>58</v>
      </c>
      <c r="L168" s="13">
        <f t="shared" si="15"/>
        <v>1.5600000000000012</v>
      </c>
      <c r="M168">
        <v>5.2968845632801944</v>
      </c>
      <c r="N168">
        <v>12.825529992941618</v>
      </c>
      <c r="O168" s="15">
        <f t="shared" si="14"/>
        <v>0.22990615799004452</v>
      </c>
      <c r="P168" s="6">
        <f t="shared" si="13"/>
        <v>0.18268471719980184</v>
      </c>
      <c r="W168">
        <v>1.5600000000000012</v>
      </c>
      <c r="X168">
        <v>5.647272282109129</v>
      </c>
      <c r="Y168">
        <v>4.0389560605178252</v>
      </c>
    </row>
    <row r="169" spans="1:25" x14ac:dyDescent="0.35">
      <c r="A169" t="s">
        <v>54</v>
      </c>
      <c r="B169" t="s">
        <v>53</v>
      </c>
      <c r="C169" t="s">
        <v>52</v>
      </c>
      <c r="D169" t="s">
        <v>56</v>
      </c>
      <c r="E169" s="18" t="s">
        <v>28</v>
      </c>
      <c r="F169">
        <v>13106</v>
      </c>
      <c r="L169" s="13">
        <f t="shared" si="15"/>
        <v>1.5700000000000012</v>
      </c>
      <c r="M169">
        <v>5.2885225258342512</v>
      </c>
      <c r="N169">
        <v>12.727590546751349</v>
      </c>
      <c r="O169" s="15">
        <f t="shared" si="14"/>
        <v>0.22815052825765381</v>
      </c>
      <c r="P169" s="6">
        <f t="shared" si="13"/>
        <v>0.19104675464574505</v>
      </c>
      <c r="W169">
        <v>1.5700000000000012</v>
      </c>
      <c r="X169">
        <v>5.6663790101046656</v>
      </c>
      <c r="Y169">
        <v>4.0279462513847335</v>
      </c>
    </row>
    <row r="170" spans="1:25" x14ac:dyDescent="0.35">
      <c r="B170">
        <v>0</v>
      </c>
      <c r="C170">
        <v>0</v>
      </c>
      <c r="E170" s="18" t="s">
        <v>29</v>
      </c>
      <c r="F170">
        <v>16010</v>
      </c>
      <c r="G170">
        <f>+F170/F169</f>
        <v>1.2215779032504197</v>
      </c>
      <c r="L170" s="13">
        <f t="shared" si="15"/>
        <v>1.5800000000000012</v>
      </c>
      <c r="M170">
        <v>5.280021639239652</v>
      </c>
      <c r="N170">
        <v>12.630571304270202</v>
      </c>
      <c r="O170" s="15">
        <f t="shared" si="14"/>
        <v>0.22641139378896355</v>
      </c>
      <c r="P170" s="6">
        <f t="shared" si="13"/>
        <v>0.1995476412403443</v>
      </c>
      <c r="W170">
        <v>1.5800000000000012</v>
      </c>
      <c r="X170">
        <v>5.6854895532408989</v>
      </c>
      <c r="Y170">
        <v>4.0170767745072933</v>
      </c>
    </row>
    <row r="171" spans="1:25" x14ac:dyDescent="0.35">
      <c r="B171">
        <v>0</v>
      </c>
      <c r="C171">
        <v>0</v>
      </c>
      <c r="E171" s="18" t="s">
        <v>57</v>
      </c>
      <c r="F171" s="10">
        <f>+F169/F170</f>
        <v>0.81861336664584639</v>
      </c>
      <c r="L171" s="13">
        <f t="shared" si="15"/>
        <v>1.5900000000000012</v>
      </c>
      <c r="M171">
        <v>5.2713845063118629</v>
      </c>
      <c r="N171">
        <v>12.534460850468999</v>
      </c>
      <c r="O171" s="15">
        <f t="shared" si="14"/>
        <v>0.2246885499619814</v>
      </c>
      <c r="P171" s="6">
        <f t="shared" si="13"/>
        <v>0.2081847741681333</v>
      </c>
      <c r="W171">
        <v>1.5900000000000012</v>
      </c>
      <c r="X171">
        <v>5.7046074581630242</v>
      </c>
      <c r="Y171">
        <v>4.0063472143721395</v>
      </c>
    </row>
    <row r="172" spans="1:25" x14ac:dyDescent="0.35">
      <c r="B172">
        <v>0</v>
      </c>
      <c r="C172">
        <v>0</v>
      </c>
      <c r="L172" s="13">
        <f t="shared" si="15"/>
        <v>1.6000000000000012</v>
      </c>
      <c r="M172">
        <v>5.2626136736827451</v>
      </c>
      <c r="N172">
        <v>12.439247928129278</v>
      </c>
      <c r="O172" s="15">
        <f t="shared" si="14"/>
        <v>0.22298179498357687</v>
      </c>
      <c r="P172" s="6">
        <f t="shared" si="13"/>
        <v>0.21695560679725112</v>
      </c>
      <c r="W172">
        <v>1.6000000000000012</v>
      </c>
      <c r="X172">
        <v>5.723736281071357</v>
      </c>
      <c r="Y172">
        <v>3.9957571718238096</v>
      </c>
    </row>
    <row r="173" spans="1:25" x14ac:dyDescent="0.35">
      <c r="B173">
        <v>0</v>
      </c>
      <c r="C173">
        <v>0</v>
      </c>
      <c r="L173" s="13">
        <f t="shared" si="15"/>
        <v>1.6100000000000012</v>
      </c>
      <c r="M173">
        <v>5.2537116327681614</v>
      </c>
      <c r="N173">
        <v>12.344921435125535</v>
      </c>
      <c r="O173" s="15">
        <f t="shared" si="14"/>
        <v>0.22129092984076404</v>
      </c>
      <c r="P173" s="6">
        <f t="shared" si="13"/>
        <v>0.22585764771183481</v>
      </c>
      <c r="W173">
        <v>1.6100000000000012</v>
      </c>
      <c r="X173">
        <v>5.7428795875947136</v>
      </c>
      <c r="Y173">
        <v>3.9853062634781242</v>
      </c>
    </row>
    <row r="174" spans="1:25" x14ac:dyDescent="0.35">
      <c r="B174">
        <v>0</v>
      </c>
      <c r="C174">
        <v>0</v>
      </c>
      <c r="L174" s="13">
        <f t="shared" si="15"/>
        <v>1.6200000000000012</v>
      </c>
      <c r="M174">
        <v>5.2446808207156215</v>
      </c>
      <c r="N174">
        <v>12.251470421763486</v>
      </c>
      <c r="O174" s="15">
        <f t="shared" si="14"/>
        <v>0.21961575825298801</v>
      </c>
      <c r="P174" s="6">
        <f t="shared" si="13"/>
        <v>0.23488845976437478</v>
      </c>
      <c r="W174">
        <v>1.6200000000000012</v>
      </c>
      <c r="X174">
        <v>5.7620409526587553</v>
      </c>
      <c r="Y174">
        <v>3.9749941211541588</v>
      </c>
    </row>
    <row r="175" spans="1:25" x14ac:dyDescent="0.35">
      <c r="B175">
        <v>0</v>
      </c>
      <c r="C175">
        <v>0</v>
      </c>
      <c r="L175" s="13">
        <f t="shared" si="15"/>
        <v>1.6300000000000012</v>
      </c>
      <c r="M175">
        <v>5.2355236213325185</v>
      </c>
      <c r="N175">
        <v>12.158884088172931</v>
      </c>
      <c r="O175" s="15">
        <f t="shared" si="14"/>
        <v>0.21795608662539026</v>
      </c>
      <c r="P175" s="6">
        <f t="shared" si="13"/>
        <v>0.24404565914747778</v>
      </c>
      <c r="W175">
        <v>1.6300000000000012</v>
      </c>
      <c r="X175">
        <v>5.7812239603495144</v>
      </c>
      <c r="Y175">
        <v>3.9648203913242015</v>
      </c>
    </row>
    <row r="176" spans="1:25" x14ac:dyDescent="0.35">
      <c r="B176">
        <v>0</v>
      </c>
      <c r="C176">
        <v>0</v>
      </c>
      <c r="L176" s="13">
        <f t="shared" si="15"/>
        <v>1.6400000000000012</v>
      </c>
      <c r="M176">
        <v>5.2262423659953106</v>
      </c>
      <c r="N176">
        <v>12.067151781753903</v>
      </c>
      <c r="O176" s="15">
        <f t="shared" si="14"/>
        <v>0.2163117240030292</v>
      </c>
      <c r="P176" s="6">
        <f t="shared" si="13"/>
        <v>0.25332691448468569</v>
      </c>
      <c r="W176">
        <v>1.6400000000000012</v>
      </c>
      <c r="X176">
        <v>5.800432203772492</v>
      </c>
      <c r="Y176">
        <v>3.954784734581096</v>
      </c>
    </row>
    <row r="177" spans="2:25" x14ac:dyDescent="0.35">
      <c r="B177">
        <v>0</v>
      </c>
      <c r="C177">
        <v>0</v>
      </c>
      <c r="L177" s="13">
        <f t="shared" si="15"/>
        <v>1.6500000000000012</v>
      </c>
      <c r="M177">
        <v>5.2168393345402535</v>
      </c>
      <c r="N177">
        <v>11.976262994674988</v>
      </c>
      <c r="O177" s="15">
        <f t="shared" si="14"/>
        <v>0.21468248202603576</v>
      </c>
      <c r="P177" s="6">
        <f t="shared" si="13"/>
        <v>0.26272994593974275</v>
      </c>
      <c r="W177">
        <v>1.6500000000000012</v>
      </c>
      <c r="X177">
        <v>5.8196692849075689</v>
      </c>
      <c r="Y177">
        <v>3.944886825122452</v>
      </c>
    </row>
    <row r="178" spans="2:25" x14ac:dyDescent="0.35">
      <c r="B178">
        <v>0</v>
      </c>
      <c r="C178">
        <v>0</v>
      </c>
      <c r="L178" s="13">
        <f t="shared" si="15"/>
        <v>1.6600000000000013</v>
      </c>
      <c r="M178">
        <v>5.2073167561359828</v>
      </c>
      <c r="N178">
        <v>11.886207361422345</v>
      </c>
      <c r="O178" s="15">
        <f t="shared" si="14"/>
        <v>0.21306817488567822</v>
      </c>
      <c r="P178" s="6">
        <f t="shared" si="13"/>
        <v>0.27225252434401348</v>
      </c>
      <c r="W178">
        <v>1.6600000000000013</v>
      </c>
      <c r="X178">
        <v>5.8389388144600369</v>
      </c>
      <c r="Y178">
        <v>3.935126350251136</v>
      </c>
    </row>
    <row r="179" spans="2:25" x14ac:dyDescent="0.35">
      <c r="B179">
        <v>0</v>
      </c>
      <c r="C179">
        <v>0</v>
      </c>
      <c r="L179" s="13">
        <f t="shared" si="15"/>
        <v>1.6700000000000013</v>
      </c>
      <c r="M179">
        <v>5.1976768101384296</v>
      </c>
      <c r="N179">
        <v>11.796974656398431</v>
      </c>
      <c r="O179" s="15">
        <f t="shared" si="14"/>
        <v>0.21146861928131744</v>
      </c>
      <c r="P179" s="6">
        <f t="shared" si="13"/>
        <v>0.28189247034156661</v>
      </c>
      <c r="W179">
        <v>1.6700000000000013</v>
      </c>
      <c r="X179">
        <v>5.8582444117079921</v>
      </c>
      <c r="Y179">
        <v>3.9255030098915404</v>
      </c>
    </row>
    <row r="180" spans="2:25" x14ac:dyDescent="0.35">
      <c r="B180">
        <v>0</v>
      </c>
      <c r="C180">
        <v>0</v>
      </c>
      <c r="L180" s="13">
        <f t="shared" si="15"/>
        <v>1.6800000000000013</v>
      </c>
      <c r="M180">
        <v>5.1879216269285191</v>
      </c>
      <c r="N180">
        <v>11.708554791569172</v>
      </c>
      <c r="O180" s="15">
        <f t="shared" si="14"/>
        <v>0.20988363437823107</v>
      </c>
      <c r="P180" s="6">
        <f t="shared" si="13"/>
        <v>0.29164765355147715</v>
      </c>
      <c r="W180">
        <v>1.6800000000000013</v>
      </c>
      <c r="X180">
        <v>5.8775897043464207</v>
      </c>
      <c r="Y180">
        <v>3.9160165161211582</v>
      </c>
    </row>
    <row r="181" spans="2:25" x14ac:dyDescent="0.35">
      <c r="B181">
        <v>0</v>
      </c>
      <c r="C181">
        <v>0</v>
      </c>
      <c r="L181" s="13">
        <f t="shared" si="15"/>
        <v>1.6900000000000013</v>
      </c>
      <c r="M181">
        <v>5.1780532887329738</v>
      </c>
      <c r="N181">
        <v>11.620937814158413</v>
      </c>
      <c r="O181" s="15">
        <f t="shared" si="14"/>
        <v>0.2083130417662849</v>
      </c>
      <c r="P181" s="6">
        <f t="shared" si="13"/>
        <v>0.30151599174702248</v>
      </c>
      <c r="W181">
        <v>1.6900000000000013</v>
      </c>
      <c r="X181">
        <v>5.8969783283280828</v>
      </c>
      <c r="Y181">
        <v>3.9066665927168907</v>
      </c>
    </row>
    <row r="182" spans="2:25" x14ac:dyDescent="0.35">
      <c r="B182">
        <v>0</v>
      </c>
      <c r="C182">
        <v>0</v>
      </c>
      <c r="L182" s="13">
        <f t="shared" si="15"/>
        <v>1.7000000000000013</v>
      </c>
      <c r="M182">
        <v>5.1680738304287139</v>
      </c>
      <c r="N182">
        <v>11.534113904388626</v>
      </c>
      <c r="O182" s="15">
        <f t="shared" si="14"/>
        <v>0.20675666541943361</v>
      </c>
      <c r="P182" s="6">
        <f t="shared" si="13"/>
        <v>0.31149545005128232</v>
      </c>
      <c r="W182">
        <v>1.7000000000000013</v>
      </c>
      <c r="X182">
        <v>5.9164139277016146</v>
      </c>
      <c r="Y182">
        <v>3.8974529747157245</v>
      </c>
    </row>
    <row r="183" spans="2:25" x14ac:dyDescent="0.35">
      <c r="B183">
        <v>0</v>
      </c>
      <c r="C183">
        <v>0</v>
      </c>
      <c r="L183" s="13">
        <f t="shared" si="15"/>
        <v>1.7100000000000013</v>
      </c>
      <c r="M183">
        <v>5.157985240331139</v>
      </c>
      <c r="N183">
        <v>11.448073373266734</v>
      </c>
      <c r="O183" s="15">
        <f t="shared" si="14"/>
        <v>0.20521433165603017</v>
      </c>
      <c r="P183" s="6">
        <f t="shared" si="13"/>
        <v>0.32158404014885722</v>
      </c>
      <c r="W183">
        <v>1.7100000000000013</v>
      </c>
      <c r="X183">
        <v>5.935900154446875</v>
      </c>
      <c r="Y183">
        <v>3.8883754079892374</v>
      </c>
    </row>
    <row r="184" spans="2:25" x14ac:dyDescent="0.35">
      <c r="B184">
        <v>0</v>
      </c>
      <c r="C184">
        <v>0</v>
      </c>
      <c r="L184" s="13">
        <f t="shared" si="15"/>
        <v>1.7200000000000013</v>
      </c>
      <c r="M184">
        <v>5.1477894609667656</v>
      </c>
      <c r="N184">
        <v>11.362806660414027</v>
      </c>
      <c r="O184" s="15">
        <f t="shared" si="14"/>
        <v>0.2036858690999257</v>
      </c>
      <c r="P184" s="6">
        <f t="shared" si="13"/>
        <v>0.33177981951323066</v>
      </c>
      <c r="W184">
        <v>1.7200000000000013</v>
      </c>
      <c r="X184">
        <v>5.9554406683079248</v>
      </c>
      <c r="Y184">
        <v>3.8794336488315313</v>
      </c>
    </row>
    <row r="185" spans="2:25" x14ac:dyDescent="0.35">
      <c r="B185">
        <v>0</v>
      </c>
      <c r="C185">
        <v>0</v>
      </c>
      <c r="L185" s="13">
        <f t="shared" si="15"/>
        <v>1.7300000000000013</v>
      </c>
      <c r="M185">
        <v>5.1374883898304802</v>
      </c>
      <c r="N185">
        <v>11.278304331939129</v>
      </c>
      <c r="O185" s="15">
        <f t="shared" si="14"/>
        <v>0.20217110864234086</v>
      </c>
      <c r="P185" s="6">
        <f t="shared" si="13"/>
        <v>0.34208089064951608</v>
      </c>
      <c r="W185">
        <v>1.7300000000000013</v>
      </c>
      <c r="X185">
        <v>5.9750391366237201</v>
      </c>
      <c r="Y185">
        <v>3.8706274635601647</v>
      </c>
    </row>
    <row r="186" spans="2:25" x14ac:dyDescent="0.35">
      <c r="B186">
        <v>0</v>
      </c>
      <c r="C186">
        <v>0</v>
      </c>
      <c r="L186" s="13">
        <f t="shared" si="15"/>
        <v>1.7400000000000013</v>
      </c>
      <c r="M186">
        <v>5.1270838801278478</v>
      </c>
      <c r="N186">
        <v>11.194557078353077</v>
      </c>
      <c r="O186" s="15">
        <f t="shared" si="14"/>
        <v>0.20066988340449232</v>
      </c>
      <c r="P186" s="6">
        <f t="shared" si="13"/>
        <v>0.35248540035214848</v>
      </c>
      <c r="W186">
        <v>1.7400000000000013</v>
      </c>
      <c r="X186">
        <v>5.9946992341567791</v>
      </c>
      <c r="Y186">
        <v>3.8619566281296738</v>
      </c>
    </row>
    <row r="187" spans="2:25" x14ac:dyDescent="0.35">
      <c r="B187">
        <v>0</v>
      </c>
      <c r="C187">
        <v>0</v>
      </c>
      <c r="L187" s="13">
        <f t="shared" si="15"/>
        <v>1.7500000000000013</v>
      </c>
      <c r="M187">
        <v>5.1165777415027751</v>
      </c>
      <c r="N187">
        <v>11.111555712525453</v>
      </c>
      <c r="O187" s="15">
        <f t="shared" si="14"/>
        <v>0.19918202870095517</v>
      </c>
      <c r="P187" s="6">
        <f t="shared" si="13"/>
        <v>0.36299153897722114</v>
      </c>
      <c r="W187">
        <v>1.7500000000000013</v>
      </c>
      <c r="X187">
        <v>6.0144246429199777</v>
      </c>
      <c r="Y187">
        <v>3.8534209277572655</v>
      </c>
    </row>
    <row r="188" spans="2:25" x14ac:dyDescent="0.35">
      <c r="B188">
        <v>0</v>
      </c>
      <c r="C188">
        <v>0</v>
      </c>
      <c r="L188" s="13">
        <f t="shared" si="15"/>
        <v>1.7600000000000013</v>
      </c>
      <c r="M188">
        <v>5.105971740750884</v>
      </c>
      <c r="N188">
        <v>11.029291167680729</v>
      </c>
      <c r="O188" s="15">
        <f t="shared" si="14"/>
        <v>0.19770738200374585</v>
      </c>
      <c r="P188" s="6">
        <f t="shared" si="13"/>
        <v>0.37359753972911225</v>
      </c>
      <c r="W188">
        <v>1.7600000000000013</v>
      </c>
      <c r="X188">
        <v>6.0342190520016814</v>
      </c>
      <c r="Y188">
        <v>3.845020156560337</v>
      </c>
    </row>
    <row r="189" spans="2:25" x14ac:dyDescent="0.35">
      <c r="B189">
        <v>0</v>
      </c>
      <c r="C189">
        <v>0</v>
      </c>
      <c r="L189" s="13">
        <f t="shared" si="15"/>
        <v>1.7700000000000014</v>
      </c>
      <c r="M189">
        <v>5.0952676025188772</v>
      </c>
      <c r="N189">
        <v>10.947754495433799</v>
      </c>
      <c r="O189" s="15">
        <f t="shared" si="14"/>
        <v>0.19624578290710798</v>
      </c>
      <c r="P189" s="6">
        <f t="shared" si="13"/>
        <v>0.38430167796111903</v>
      </c>
      <c r="W189">
        <v>1.7700000000000014</v>
      </c>
      <c r="X189">
        <v>6.0540861573893316</v>
      </c>
      <c r="Y189">
        <v>3.8367541172054</v>
      </c>
    </row>
    <row r="190" spans="2:25" x14ac:dyDescent="0.35">
      <c r="B190">
        <v>0</v>
      </c>
      <c r="C190">
        <v>0</v>
      </c>
      <c r="L190" s="13">
        <f t="shared" si="15"/>
        <v>1.7800000000000014</v>
      </c>
      <c r="M190">
        <v>5.0844670099903091</v>
      </c>
      <c r="N190">
        <v>10.866936863863934</v>
      </c>
      <c r="O190" s="15">
        <f t="shared" si="14"/>
        <v>0.19479707309298663</v>
      </c>
      <c r="P190" s="6">
        <f t="shared" si="13"/>
        <v>0.39510227048968716</v>
      </c>
      <c r="W190">
        <v>1.7800000000000014</v>
      </c>
      <c r="X190">
        <v>6.074029661791716</v>
      </c>
      <c r="Y190">
        <v>3.828622620568106</v>
      </c>
    </row>
    <row r="191" spans="2:25" x14ac:dyDescent="0.35">
      <c r="B191">
        <v>0</v>
      </c>
      <c r="C191">
        <v>0</v>
      </c>
      <c r="L191" s="13">
        <f t="shared" si="15"/>
        <v>1.7900000000000014</v>
      </c>
      <c r="M191">
        <v>5.0735716055579561</v>
      </c>
      <c r="N191">
        <v>10.786829555626161</v>
      </c>
      <c r="O191" s="15">
        <f t="shared" si="14"/>
        <v>0.19336109629717341</v>
      </c>
      <c r="P191" s="6">
        <f t="shared" si="13"/>
        <v>0.4059976749220402</v>
      </c>
      <c r="W191">
        <v>1.7900000000000014</v>
      </c>
      <c r="X191">
        <v>6.0940532744600064</v>
      </c>
      <c r="Y191">
        <v>3.8206254854039741</v>
      </c>
    </row>
    <row r="192" spans="2:25" x14ac:dyDescent="0.35">
      <c r="B192">
        <v>0</v>
      </c>
      <c r="C192">
        <v>0</v>
      </c>
      <c r="L192" s="13">
        <f t="shared" si="15"/>
        <v>1.8000000000000014</v>
      </c>
      <c r="M192">
        <v>5.0625829914831835</v>
      </c>
      <c r="N192">
        <v>10.707423966099276</v>
      </c>
      <c r="O192" s="15">
        <f t="shared" si="14"/>
        <v>0.19193769827610857</v>
      </c>
      <c r="P192" s="6">
        <f t="shared" si="13"/>
        <v>0.41698628899681278</v>
      </c>
      <c r="W192">
        <v>1.8000000000000014</v>
      </c>
      <c r="X192">
        <v>6.1141607110077798</v>
      </c>
      <c r="Y192">
        <v>3.8127625380295309</v>
      </c>
    </row>
    <row r="193" spans="2:25" x14ac:dyDescent="0.35">
      <c r="B193">
        <v>0</v>
      </c>
      <c r="C193">
        <v>0</v>
      </c>
      <c r="L193" s="13">
        <f t="shared" si="15"/>
        <v>1.8100000000000014</v>
      </c>
      <c r="M193">
        <v>5.051502730542536</v>
      </c>
      <c r="N193">
        <v>10.628711601569726</v>
      </c>
      <c r="O193" s="15">
        <f t="shared" si="14"/>
        <v>0.19052672677432583</v>
      </c>
      <c r="P193" s="6">
        <f t="shared" si="13"/>
        <v>0.42806654993746029</v>
      </c>
      <c r="W193">
        <v>1.8100000000000014</v>
      </c>
      <c r="X193">
        <v>6.134355693230094</v>
      </c>
      <c r="Y193">
        <v>3.8050336120134967</v>
      </c>
    </row>
    <row r="194" spans="2:25" x14ac:dyDescent="0.35">
      <c r="B194">
        <v>0</v>
      </c>
      <c r="C194">
        <v>0</v>
      </c>
      <c r="L194" s="13">
        <f t="shared" si="15"/>
        <v>1.8200000000000014</v>
      </c>
      <c r="M194">
        <v>5.0403323466618941</v>
      </c>
      <c r="N194">
        <v>10.550684077450391</v>
      </c>
      <c r="O194" s="15">
        <f t="shared" si="14"/>
        <v>0.18912803149252269</v>
      </c>
      <c r="P194" s="6">
        <f t="shared" si="13"/>
        <v>0.43923693381810214</v>
      </c>
      <c r="W194">
        <v>1.8200000000000014</v>
      </c>
      <c r="X194">
        <v>6.1546419489218032</v>
      </c>
      <c r="Y194">
        <v>3.7974385478777384</v>
      </c>
    </row>
    <row r="195" spans="2:25" x14ac:dyDescent="0.35">
      <c r="B195">
        <v>0</v>
      </c>
      <c r="C195">
        <v>0</v>
      </c>
      <c r="L195" s="13">
        <f t="shared" si="15"/>
        <v>1.8300000000000014</v>
      </c>
      <c r="M195">
        <v>5.029073325538433</v>
      </c>
      <c r="N195">
        <v>10.473333116533672</v>
      </c>
      <c r="O195" s="15">
        <f t="shared" si="14"/>
        <v>0.18774146405624614</v>
      </c>
      <c r="P195" s="6">
        <f t="shared" si="13"/>
        <v>0.45049595494156325</v>
      </c>
      <c r="W195">
        <v>1.8300000000000014</v>
      </c>
      <c r="X195">
        <v>6.1750232116952297</v>
      </c>
      <c r="Y195">
        <v>3.7899771928076667</v>
      </c>
    </row>
    <row r="196" spans="2:25" x14ac:dyDescent="0.35">
      <c r="B196">
        <v>0</v>
      </c>
      <c r="C196">
        <v>0</v>
      </c>
      <c r="L196" s="13">
        <f t="shared" si="15"/>
        <v>1.8400000000000014</v>
      </c>
      <c r="M196">
        <v>5.017727115250656</v>
      </c>
      <c r="N196">
        <v>10.39665054727798</v>
      </c>
      <c r="O196" s="15">
        <f t="shared" si="14"/>
        <v>0.18636687798517668</v>
      </c>
      <c r="P196" s="6">
        <f t="shared" si="13"/>
        <v>0.4618421652293403</v>
      </c>
      <c r="W196">
        <v>1.8400000000000014</v>
      </c>
      <c r="X196">
        <v>6.1955032207972636</v>
      </c>
      <c r="Y196">
        <v>3.7826494003717777</v>
      </c>
    </row>
    <row r="197" spans="2:25" x14ac:dyDescent="0.35">
      <c r="B197">
        <v>0</v>
      </c>
      <c r="C197">
        <v>0</v>
      </c>
      <c r="L197" s="13">
        <f t="shared" si="15"/>
        <v>1.8500000000000014</v>
      </c>
      <c r="M197">
        <v>5.0062951268568376</v>
      </c>
      <c r="N197">
        <v>10.320628302126963</v>
      </c>
      <c r="O197" s="15">
        <f t="shared" si="14"/>
        <v>0.1850041286629992</v>
      </c>
      <c r="P197" s="6">
        <f t="shared" si="13"/>
        <v>0.47327415362315861</v>
      </c>
      <c r="W197">
        <v>1.8500000000000014</v>
      </c>
      <c r="X197">
        <v>6.2160857209261104</v>
      </c>
      <c r="Y197">
        <v>3.775455030250082</v>
      </c>
    </row>
    <row r="198" spans="2:25" x14ac:dyDescent="0.35">
      <c r="B198">
        <v>0</v>
      </c>
      <c r="C198">
        <v>0</v>
      </c>
      <c r="L198" s="13">
        <f t="shared" si="15"/>
        <v>1.8600000000000014</v>
      </c>
      <c r="M198">
        <v>4.9947787349820008</v>
      </c>
      <c r="N198">
        <v>10.245258415860674</v>
      </c>
      <c r="O198" s="15">
        <f t="shared" si="14"/>
        <v>0.183653073307847</v>
      </c>
      <c r="P198" s="6">
        <f t="shared" si="13"/>
        <v>0.4847905454979955</v>
      </c>
      <c r="W198">
        <v>1.8600000000000014</v>
      </c>
      <c r="X198">
        <v>6.2367744620476806</v>
      </c>
      <c r="Y198">
        <v>3.7683939479711235</v>
      </c>
    </row>
    <row r="199" spans="2:25" x14ac:dyDescent="0.35">
      <c r="B199">
        <v>0</v>
      </c>
      <c r="C199">
        <v>0</v>
      </c>
      <c r="L199" s="13">
        <f t="shared" si="15"/>
        <v>1.8700000000000014</v>
      </c>
      <c r="M199">
        <v>4.9831792783938322</v>
      </c>
      <c r="N199">
        <v>10.170533023978068</v>
      </c>
      <c r="O199" s="15">
        <f t="shared" si="14"/>
        <v>0.1823135709433065</v>
      </c>
      <c r="P199" s="6">
        <f t="shared" si="13"/>
        <v>0.49639000208616402</v>
      </c>
      <c r="W199">
        <v>1.8700000000000014</v>
      </c>
      <c r="X199">
        <v>6.2575731992117838</v>
      </c>
      <c r="Y199">
        <v>3.7614660246573171</v>
      </c>
    </row>
    <row r="200" spans="2:25" x14ac:dyDescent="0.35">
      <c r="B200">
        <v>0</v>
      </c>
      <c r="C200">
        <v>0</v>
      </c>
      <c r="L200" s="13">
        <f t="shared" si="15"/>
        <v>1.8800000000000014</v>
      </c>
      <c r="M200">
        <v>4.9714980605676775</v>
      </c>
      <c r="N200">
        <v>10.096444361110027</v>
      </c>
      <c r="O200" s="15">
        <f t="shared" si="14"/>
        <v>0.18098548236996995</v>
      </c>
      <c r="P200" s="6">
        <f t="shared" si="13"/>
        <v>0.50807121991231874</v>
      </c>
      <c r="W200">
        <v>1.8800000000000014</v>
      </c>
      <c r="X200">
        <v>6.2784856923682542</v>
      </c>
      <c r="Y200">
        <v>3.7546711367783736</v>
      </c>
    </row>
    <row r="201" spans="2:25" x14ac:dyDescent="0.35">
      <c r="B201">
        <v>0</v>
      </c>
      <c r="C201">
        <v>0</v>
      </c>
      <c r="L201" s="13">
        <f t="shared" si="15"/>
        <v>1.8900000000000015</v>
      </c>
      <c r="M201">
        <v>4.9597363502408749</v>
      </c>
      <c r="N201">
        <v>10.022984759462329</v>
      </c>
      <c r="O201" s="15">
        <f t="shared" si="14"/>
        <v>0.17966867013752449</v>
      </c>
      <c r="P201" s="6">
        <f t="shared" si="13"/>
        <v>0.51983293023912136</v>
      </c>
      <c r="W201">
        <v>1.8900000000000015</v>
      </c>
      <c r="X201">
        <v>6.2995157061830209</v>
      </c>
      <c r="Y201">
        <v>3.7480091659125359</v>
      </c>
    </row>
    <row r="202" spans="2:25" x14ac:dyDescent="0.35">
      <c r="B202">
        <v>0</v>
      </c>
      <c r="C202">
        <v>0</v>
      </c>
      <c r="L202" s="13">
        <f t="shared" si="15"/>
        <v>1.9000000000000015</v>
      </c>
      <c r="M202">
        <v>4.9478953819567044</v>
      </c>
      <c r="N202">
        <v>9.9501466472878679</v>
      </c>
      <c r="O202" s="15">
        <f t="shared" si="14"/>
        <v>0.17836299851736578</v>
      </c>
      <c r="P202" s="6">
        <f t="shared" si="13"/>
        <v>0.53167389852329183</v>
      </c>
      <c r="W202">
        <v>1.9000000000000015</v>
      </c>
      <c r="X202">
        <v>6.3206670098542972</v>
      </c>
      <c r="Y202">
        <v>3.741479998515409</v>
      </c>
    </row>
    <row r="203" spans="2:25" x14ac:dyDescent="0.35">
      <c r="B203">
        <v>0</v>
      </c>
      <c r="C203">
        <v>0</v>
      </c>
      <c r="L203" s="13">
        <f t="shared" si="15"/>
        <v>1.9100000000000015</v>
      </c>
      <c r="M203">
        <v>4.9359763565981218</v>
      </c>
      <c r="N203">
        <v>9.8779225473874703</v>
      </c>
      <c r="O203" s="15">
        <f t="shared" si="14"/>
        <v>0.17706833347572404</v>
      </c>
      <c r="P203" s="6">
        <f t="shared" si="13"/>
        <v>0.54359292388187441</v>
      </c>
      <c r="W203">
        <v>1.9100000000000015</v>
      </c>
      <c r="X203">
        <v>6.3419433769289046</v>
      </c>
      <c r="Y203">
        <v>3.7350835256961226</v>
      </c>
    </row>
    <row r="204" spans="2:25" x14ac:dyDescent="0.35">
      <c r="B204">
        <v>0</v>
      </c>
      <c r="C204">
        <v>0</v>
      </c>
      <c r="L204" s="13">
        <f t="shared" si="15"/>
        <v>1.9200000000000015</v>
      </c>
      <c r="M204">
        <v>4.9239804419115458</v>
      </c>
      <c r="N204">
        <v>9.8063050756387558</v>
      </c>
      <c r="O204" s="15">
        <f t="shared" si="14"/>
        <v>0.17578454264729285</v>
      </c>
      <c r="P204" s="6">
        <f t="shared" ref="P204:P212" si="16">$P$10-M204</f>
        <v>0.55558883856845043</v>
      </c>
      <c r="W204">
        <v>1.9200000000000015</v>
      </c>
      <c r="X204">
        <v>6.3633485851188718</v>
      </c>
      <c r="Y204">
        <v>3.7288196430006364</v>
      </c>
    </row>
    <row r="205" spans="2:25" x14ac:dyDescent="0.35">
      <c r="B205">
        <v>0</v>
      </c>
      <c r="C205">
        <v>0</v>
      </c>
      <c r="L205" s="13">
        <f t="shared" si="15"/>
        <v>1.9300000000000015</v>
      </c>
      <c r="M205">
        <v>4.9119087730208815</v>
      </c>
      <c r="N205">
        <v>9.735286939552303</v>
      </c>
      <c r="O205" s="15">
        <f t="shared" ref="O205:O212" si="17">+N205/$N$12</f>
        <v>0.17451149530934765</v>
      </c>
      <c r="P205" s="6">
        <f t="shared" si="16"/>
        <v>0.56766050745911478</v>
      </c>
      <c r="W205">
        <v>1.9300000000000015</v>
      </c>
      <c r="X205">
        <v>6.3848864161183307</v>
      </c>
      <c r="Y205">
        <v>3.7226882502019283</v>
      </c>
    </row>
    <row r="206" spans="2:25" x14ac:dyDescent="0.35">
      <c r="B206">
        <v>0</v>
      </c>
      <c r="C206">
        <v>0</v>
      </c>
      <c r="L206" s="13">
        <f t="shared" ref="L206:L212" si="18">L205+0.01</f>
        <v>1.9400000000000015</v>
      </c>
      <c r="M206">
        <v>4.8997624529320021</v>
      </c>
      <c r="N206">
        <v>9.664860936854673</v>
      </c>
      <c r="O206" s="15">
        <f t="shared" si="17"/>
        <v>0.17324906235634538</v>
      </c>
      <c r="P206" s="6">
        <f t="shared" si="16"/>
        <v>0.57980682754799417</v>
      </c>
      <c r="W206">
        <v>1.9400000000000015</v>
      </c>
      <c r="X206">
        <v>6.4065606554208383</v>
      </c>
      <c r="Y206">
        <v>3.7166892510968954</v>
      </c>
    </row>
    <row r="207" spans="2:25" x14ac:dyDescent="0.35">
      <c r="B207">
        <v>0</v>
      </c>
      <c r="C207">
        <v>0</v>
      </c>
      <c r="L207" s="13">
        <f t="shared" si="18"/>
        <v>1.9500000000000015</v>
      </c>
      <c r="M207">
        <v>4.8875425530279362</v>
      </c>
      <c r="N207">
        <v>9.5950199540976229</v>
      </c>
      <c r="O207" s="15">
        <f t="shared" si="17"/>
        <v>0.17199711627499364</v>
      </c>
      <c r="P207" s="6">
        <f t="shared" si="16"/>
        <v>0.59202672745206009</v>
      </c>
      <c r="W207">
        <v>1.9500000000000015</v>
      </c>
      <c r="X207">
        <v>6.4283750921371219</v>
      </c>
      <c r="Y207">
        <v>3.7108225533097228</v>
      </c>
    </row>
    <row r="208" spans="2:25" x14ac:dyDescent="0.35">
      <c r="B208">
        <v>0</v>
      </c>
      <c r="C208">
        <v>0</v>
      </c>
      <c r="L208" s="13">
        <f t="shared" si="18"/>
        <v>1.9600000000000015</v>
      </c>
      <c r="M208">
        <v>4.875250113554852</v>
      </c>
      <c r="N208">
        <v>9.5257569652929668</v>
      </c>
      <c r="O208" s="15">
        <f t="shared" si="17"/>
        <v>0.17075553111977981</v>
      </c>
      <c r="P208" s="6">
        <f t="shared" si="16"/>
        <v>0.6043191669251442</v>
      </c>
      <c r="W208">
        <v>1.9600000000000015</v>
      </c>
      <c r="X208">
        <v>6.450333518813407</v>
      </c>
      <c r="Y208">
        <v>3.7050880681015661</v>
      </c>
    </row>
    <row r="209" spans="2:25" x14ac:dyDescent="0.35">
      <c r="B209">
        <v>0</v>
      </c>
      <c r="C209">
        <v>0</v>
      </c>
      <c r="L209" s="13">
        <f t="shared" si="18"/>
        <v>1.9700000000000015</v>
      </c>
      <c r="M209">
        <v>4.8628861440991855</v>
      </c>
      <c r="N209">
        <v>9.4570650305725472</v>
      </c>
      <c r="O209" s="15">
        <f t="shared" si="17"/>
        <v>0.16952418248895007</v>
      </c>
      <c r="P209" s="6">
        <f t="shared" si="16"/>
        <v>0.61668313638081074</v>
      </c>
      <c r="W209">
        <v>1.9700000000000015</v>
      </c>
      <c r="X209">
        <v>6.4724397312502768</v>
      </c>
      <c r="Y209">
        <v>3.6994857101862975</v>
      </c>
    </row>
    <row r="210" spans="2:25" x14ac:dyDescent="0.35">
      <c r="B210">
        <v>0</v>
      </c>
      <c r="C210">
        <v>0</v>
      </c>
      <c r="L210" s="13">
        <f t="shared" si="18"/>
        <v>1.9800000000000015</v>
      </c>
      <c r="M210">
        <v>4.8504516240559461</v>
      </c>
      <c r="N210">
        <v>9.3889372948727452</v>
      </c>
      <c r="O210" s="15">
        <f t="shared" si="17"/>
        <v>0.16830294750092831</v>
      </c>
      <c r="P210" s="6">
        <f t="shared" si="16"/>
        <v>0.62911765642405015</v>
      </c>
      <c r="W210">
        <v>1.9800000000000015</v>
      </c>
      <c r="X210">
        <v>6.4946975283222539</v>
      </c>
      <c r="Y210">
        <v>3.6940153975522061</v>
      </c>
    </row>
    <row r="211" spans="2:25" x14ac:dyDescent="0.35">
      <c r="B211">
        <v>0</v>
      </c>
      <c r="C211">
        <v>0</v>
      </c>
      <c r="L211" s="13">
        <f t="shared" si="18"/>
        <v>1.9900000000000015</v>
      </c>
      <c r="M211">
        <v>4.8379475030885528</v>
      </c>
      <c r="N211">
        <v>9.3213669866430742</v>
      </c>
      <c r="O211" s="15">
        <f t="shared" si="17"/>
        <v>0.16709170477116694</v>
      </c>
      <c r="P211" s="6">
        <f t="shared" si="16"/>
        <v>0.64162177739144344</v>
      </c>
      <c r="W211">
        <v>1.9900000000000015</v>
      </c>
      <c r="X211">
        <v>6.5171107117980132</v>
      </c>
      <c r="Y211">
        <v>3.6886770512893845</v>
      </c>
    </row>
    <row r="212" spans="2:25" x14ac:dyDescent="0.35">
      <c r="B212">
        <v>0</v>
      </c>
      <c r="C212">
        <v>0</v>
      </c>
      <c r="L212" s="13">
        <f t="shared" si="18"/>
        <v>2.0000000000000013</v>
      </c>
      <c r="M212">
        <v>4.8253747015801967</v>
      </c>
      <c r="N212">
        <v>9.2543474165782325</v>
      </c>
      <c r="O212" s="15">
        <f t="shared" si="17"/>
        <v>0.16589033438941805</v>
      </c>
      <c r="P212" s="6">
        <f t="shared" si="16"/>
        <v>0.65419457889979959</v>
      </c>
      <c r="W212">
        <v>2.0000000000000013</v>
      </c>
      <c r="X212">
        <v>6.5396830861614097</v>
      </c>
      <c r="Y212">
        <v>3.6834705954227087</v>
      </c>
    </row>
    <row r="213" spans="2:25" x14ac:dyDescent="0.35">
      <c r="B213">
        <v>0</v>
      </c>
      <c r="C213">
        <v>0</v>
      </c>
      <c r="P213" s="13"/>
    </row>
    <row r="214" spans="2:25" x14ac:dyDescent="0.35">
      <c r="B214">
        <v>0</v>
      </c>
      <c r="C214">
        <v>0</v>
      </c>
      <c r="P214" s="13"/>
    </row>
    <row r="215" spans="2:25" x14ac:dyDescent="0.35">
      <c r="B215">
        <v>0</v>
      </c>
      <c r="C215">
        <v>0</v>
      </c>
      <c r="P215" s="13"/>
    </row>
    <row r="216" spans="2:25" x14ac:dyDescent="0.35">
      <c r="B216">
        <v>0</v>
      </c>
      <c r="C216">
        <v>0</v>
      </c>
      <c r="P216" s="13"/>
    </row>
    <row r="217" spans="2:25" x14ac:dyDescent="0.35">
      <c r="B217">
        <v>0</v>
      </c>
      <c r="C217">
        <v>0</v>
      </c>
      <c r="P217" s="13"/>
    </row>
    <row r="218" spans="2:25" x14ac:dyDescent="0.35">
      <c r="B218">
        <v>0</v>
      </c>
      <c r="C218">
        <v>0</v>
      </c>
      <c r="P218" s="13"/>
    </row>
    <row r="219" spans="2:25" x14ac:dyDescent="0.35">
      <c r="B219">
        <v>0</v>
      </c>
      <c r="C219">
        <v>0</v>
      </c>
      <c r="P219" s="13"/>
    </row>
    <row r="220" spans="2:25" x14ac:dyDescent="0.35">
      <c r="B220">
        <v>0</v>
      </c>
      <c r="C220">
        <v>0</v>
      </c>
      <c r="P220" s="13"/>
    </row>
    <row r="221" spans="2:25" x14ac:dyDescent="0.35">
      <c r="B221">
        <v>0</v>
      </c>
      <c r="C221">
        <v>0</v>
      </c>
      <c r="P221" s="13"/>
    </row>
    <row r="222" spans="2:25" x14ac:dyDescent="0.35">
      <c r="B222">
        <v>0</v>
      </c>
      <c r="C222">
        <v>0</v>
      </c>
    </row>
    <row r="223" spans="2:25" x14ac:dyDescent="0.35">
      <c r="B223">
        <v>0</v>
      </c>
      <c r="C223">
        <v>0</v>
      </c>
    </row>
    <row r="224" spans="2:25" x14ac:dyDescent="0.35">
      <c r="B224">
        <v>0</v>
      </c>
      <c r="C224">
        <v>0</v>
      </c>
    </row>
    <row r="225" spans="2:3" x14ac:dyDescent="0.35">
      <c r="B225">
        <v>0</v>
      </c>
      <c r="C225">
        <v>0</v>
      </c>
    </row>
    <row r="226" spans="2:3" x14ac:dyDescent="0.35">
      <c r="B226">
        <v>0</v>
      </c>
      <c r="C226">
        <v>0</v>
      </c>
    </row>
    <row r="227" spans="2:3" x14ac:dyDescent="0.35">
      <c r="B227">
        <v>0</v>
      </c>
      <c r="C227">
        <v>0</v>
      </c>
    </row>
    <row r="228" spans="2:3" x14ac:dyDescent="0.35">
      <c r="B228">
        <v>0</v>
      </c>
      <c r="C228">
        <v>0</v>
      </c>
    </row>
    <row r="229" spans="2:3" x14ac:dyDescent="0.35">
      <c r="B229">
        <v>0</v>
      </c>
      <c r="C229">
        <v>0</v>
      </c>
    </row>
    <row r="230" spans="2:3" x14ac:dyDescent="0.35">
      <c r="B230">
        <v>0</v>
      </c>
      <c r="C230">
        <v>0</v>
      </c>
    </row>
    <row r="231" spans="2:3" x14ac:dyDescent="0.35">
      <c r="B231">
        <v>0</v>
      </c>
      <c r="C231">
        <v>0</v>
      </c>
    </row>
    <row r="232" spans="2:3" x14ac:dyDescent="0.35">
      <c r="B232">
        <v>0</v>
      </c>
      <c r="C232">
        <v>0</v>
      </c>
    </row>
    <row r="233" spans="2:3" x14ac:dyDescent="0.35">
      <c r="B233">
        <v>0</v>
      </c>
      <c r="C233">
        <v>0</v>
      </c>
    </row>
    <row r="234" spans="2:3" x14ac:dyDescent="0.35">
      <c r="B234">
        <v>0</v>
      </c>
      <c r="C234">
        <v>0</v>
      </c>
    </row>
    <row r="235" spans="2:3" x14ac:dyDescent="0.35">
      <c r="B235">
        <v>0</v>
      </c>
      <c r="C235">
        <v>0</v>
      </c>
    </row>
    <row r="236" spans="2:3" x14ac:dyDescent="0.35">
      <c r="B236">
        <v>0</v>
      </c>
      <c r="C236">
        <v>0</v>
      </c>
    </row>
    <row r="237" spans="2:3" x14ac:dyDescent="0.35">
      <c r="B237">
        <v>0</v>
      </c>
      <c r="C237">
        <v>0</v>
      </c>
    </row>
    <row r="238" spans="2:3" x14ac:dyDescent="0.35">
      <c r="B238">
        <v>0</v>
      </c>
      <c r="C238">
        <v>0</v>
      </c>
    </row>
    <row r="239" spans="2:3" x14ac:dyDescent="0.35">
      <c r="B239">
        <v>0</v>
      </c>
      <c r="C239">
        <v>0</v>
      </c>
    </row>
    <row r="240" spans="2:3" x14ac:dyDescent="0.35">
      <c r="B240">
        <v>0</v>
      </c>
      <c r="C240">
        <v>0</v>
      </c>
    </row>
    <row r="241" spans="1:4" x14ac:dyDescent="0.35">
      <c r="B241">
        <v>0</v>
      </c>
      <c r="C241">
        <v>0</v>
      </c>
    </row>
    <row r="242" spans="1:4" x14ac:dyDescent="0.35">
      <c r="B242">
        <v>0</v>
      </c>
      <c r="C242">
        <v>0</v>
      </c>
    </row>
    <row r="243" spans="1:4" x14ac:dyDescent="0.35">
      <c r="B243">
        <v>0</v>
      </c>
      <c r="C243">
        <v>0</v>
      </c>
    </row>
    <row r="244" spans="1:4" x14ac:dyDescent="0.35">
      <c r="B244">
        <v>0</v>
      </c>
      <c r="C244">
        <v>0</v>
      </c>
    </row>
    <row r="245" spans="1:4" x14ac:dyDescent="0.35">
      <c r="B245">
        <v>0</v>
      </c>
      <c r="C245">
        <v>0</v>
      </c>
    </row>
    <row r="246" spans="1:4" x14ac:dyDescent="0.35">
      <c r="B246">
        <v>0</v>
      </c>
      <c r="C246">
        <v>0</v>
      </c>
    </row>
    <row r="247" spans="1:4" x14ac:dyDescent="0.35">
      <c r="B247">
        <v>0</v>
      </c>
      <c r="C247">
        <v>0</v>
      </c>
    </row>
    <row r="248" spans="1:4" x14ac:dyDescent="0.35">
      <c r="B248">
        <v>0</v>
      </c>
      <c r="C248">
        <v>0</v>
      </c>
    </row>
    <row r="249" spans="1:4" x14ac:dyDescent="0.35">
      <c r="B249">
        <v>0</v>
      </c>
      <c r="C249">
        <v>0</v>
      </c>
    </row>
    <row r="250" spans="1:4" x14ac:dyDescent="0.35">
      <c r="A250" s="42">
        <v>1993.25</v>
      </c>
      <c r="B250" s="42">
        <v>4.7850000000000001</v>
      </c>
      <c r="C250" s="58">
        <v>174555.84533520529</v>
      </c>
      <c r="D250" s="42">
        <v>1</v>
      </c>
    </row>
    <row r="251" spans="1:4" x14ac:dyDescent="0.35">
      <c r="A251" s="42">
        <v>1993.75</v>
      </c>
      <c r="B251" s="42">
        <v>4.6479999999999997</v>
      </c>
      <c r="C251" s="58">
        <v>213202.99094539962</v>
      </c>
      <c r="D251" s="42">
        <v>2</v>
      </c>
    </row>
    <row r="252" spans="1:4" x14ac:dyDescent="0.35">
      <c r="A252" s="42">
        <v>1994.25</v>
      </c>
      <c r="B252" s="42">
        <v>10.737</v>
      </c>
      <c r="C252" s="58">
        <v>91126.141866192993</v>
      </c>
      <c r="D252" s="42">
        <v>1</v>
      </c>
    </row>
    <row r="253" spans="1:4" x14ac:dyDescent="0.35">
      <c r="A253" s="42">
        <v>1994.75</v>
      </c>
      <c r="B253" s="42">
        <v>10.294</v>
      </c>
      <c r="C253" s="58">
        <v>123007.42519850106</v>
      </c>
      <c r="D253" s="42">
        <v>2</v>
      </c>
    </row>
    <row r="254" spans="1:4" x14ac:dyDescent="0.35">
      <c r="A254" s="42">
        <v>1995.25</v>
      </c>
      <c r="B254" s="42">
        <v>6.2990000000000004</v>
      </c>
      <c r="C254" s="58">
        <v>125492.34002075167</v>
      </c>
      <c r="D254" s="42">
        <v>1</v>
      </c>
    </row>
    <row r="255" spans="1:4" x14ac:dyDescent="0.35">
      <c r="A255" s="42">
        <v>1995.75</v>
      </c>
      <c r="B255" s="42">
        <v>4.3499999999999996</v>
      </c>
      <c r="C255" s="58">
        <v>145801.29783621029</v>
      </c>
      <c r="D255" s="42">
        <v>2</v>
      </c>
    </row>
    <row r="256" spans="1:4" x14ac:dyDescent="0.35">
      <c r="A256" s="42">
        <v>1996.25</v>
      </c>
      <c r="B256" s="42">
        <v>4.5039999999999996</v>
      </c>
      <c r="C256" s="58">
        <v>154817.14657623274</v>
      </c>
      <c r="D256" s="42">
        <v>1</v>
      </c>
    </row>
    <row r="257" spans="1:4" x14ac:dyDescent="0.35">
      <c r="A257" s="42">
        <v>1996.75</v>
      </c>
      <c r="B257" s="42">
        <v>6.3129999999999997</v>
      </c>
      <c r="C257" s="58">
        <v>71682.362063450695</v>
      </c>
      <c r="D257" s="42">
        <v>2</v>
      </c>
    </row>
    <row r="258" spans="1:4" x14ac:dyDescent="0.35">
      <c r="A258" s="42">
        <v>1997.25</v>
      </c>
      <c r="B258" s="42">
        <v>6.7270000000000003</v>
      </c>
      <c r="C258" s="58">
        <v>75357.595357266968</v>
      </c>
      <c r="D258" s="42">
        <v>1</v>
      </c>
    </row>
    <row r="259" spans="1:4" x14ac:dyDescent="0.35">
      <c r="A259" s="42">
        <v>1997.75</v>
      </c>
      <c r="B259" s="42">
        <v>2.8410000000000002</v>
      </c>
      <c r="C259" s="58">
        <v>119372.00637718744</v>
      </c>
      <c r="D259" s="42">
        <v>2</v>
      </c>
    </row>
    <row r="260" spans="1:4" x14ac:dyDescent="0.35">
      <c r="A260" s="42">
        <v>1998.25</v>
      </c>
      <c r="B260" s="42">
        <v>2.7770000000000001</v>
      </c>
      <c r="C260" s="58">
        <v>103777.0368200868</v>
      </c>
      <c r="D260" s="42">
        <v>1</v>
      </c>
    </row>
    <row r="261" spans="1:4" x14ac:dyDescent="0.35">
      <c r="A261" s="42">
        <v>1998.75</v>
      </c>
      <c r="B261" s="42">
        <v>3.548</v>
      </c>
      <c r="C261" s="58">
        <v>185349.77599004042</v>
      </c>
      <c r="D261" s="42">
        <v>2</v>
      </c>
    </row>
    <row r="262" spans="1:4" x14ac:dyDescent="0.35">
      <c r="A262" s="42">
        <v>1999.25</v>
      </c>
      <c r="B262" s="42">
        <v>7.1310000000000002</v>
      </c>
      <c r="C262" s="58">
        <v>190994.51703620571</v>
      </c>
      <c r="D262" s="42">
        <v>1</v>
      </c>
    </row>
    <row r="263" spans="1:4" x14ac:dyDescent="0.35">
      <c r="A263" s="42">
        <v>1999.75</v>
      </c>
      <c r="B263" s="42">
        <v>9.7129999999999992</v>
      </c>
      <c r="C263" s="58">
        <v>71682.362063450695</v>
      </c>
      <c r="D263" s="42">
        <v>2</v>
      </c>
    </row>
    <row r="264" spans="1:4" x14ac:dyDescent="0.35">
      <c r="A264" s="42">
        <v>2000.25</v>
      </c>
      <c r="B264" s="42">
        <v>11.659000000000001</v>
      </c>
      <c r="C264" s="58">
        <v>140084.34717573319</v>
      </c>
      <c r="D264" s="42">
        <v>1</v>
      </c>
    </row>
    <row r="265" spans="1:4" x14ac:dyDescent="0.35">
      <c r="A265" s="42">
        <v>2000.75</v>
      </c>
      <c r="B265" s="42">
        <v>7.0609999999999999</v>
      </c>
      <c r="C265" s="58">
        <v>217509.97706020888</v>
      </c>
      <c r="D265" s="42">
        <v>2</v>
      </c>
    </row>
    <row r="266" spans="1:4" x14ac:dyDescent="0.35">
      <c r="A266" s="42">
        <v>2001.25</v>
      </c>
      <c r="B266" s="42">
        <v>6.194</v>
      </c>
      <c r="C266" s="58">
        <v>144350.55068315295</v>
      </c>
      <c r="D266" s="42">
        <v>1</v>
      </c>
    </row>
    <row r="267" spans="1:4" x14ac:dyDescent="0.35">
      <c r="A267" s="42">
        <v>2001.75</v>
      </c>
      <c r="B267" s="42">
        <v>8.4290000000000003</v>
      </c>
      <c r="C267" s="58">
        <v>200787.01532646132</v>
      </c>
      <c r="D267" s="42">
        <v>2</v>
      </c>
    </row>
    <row r="268" spans="1:4" x14ac:dyDescent="0.35">
      <c r="A268" s="42">
        <v>2002.25</v>
      </c>
      <c r="B268" s="42">
        <v>12.45</v>
      </c>
      <c r="C268" s="58">
        <v>161135.35418626538</v>
      </c>
      <c r="D268" s="42">
        <v>1</v>
      </c>
    </row>
    <row r="269" spans="1:4" x14ac:dyDescent="0.35">
      <c r="A269" s="42">
        <v>2002.75</v>
      </c>
      <c r="B269" s="42">
        <v>10.464</v>
      </c>
      <c r="C269" s="58">
        <v>166042.65630144285</v>
      </c>
      <c r="D269" s="42">
        <v>2</v>
      </c>
    </row>
    <row r="270" spans="1:4" x14ac:dyDescent="0.35">
      <c r="A270" s="42">
        <v>2003.25</v>
      </c>
      <c r="B270" s="42">
        <v>6.4390000000000001</v>
      </c>
      <c r="C270" s="58">
        <v>219695.9886721379</v>
      </c>
      <c r="D270" s="42">
        <v>1</v>
      </c>
    </row>
    <row r="271" spans="1:4" x14ac:dyDescent="0.35">
      <c r="A271" s="42">
        <v>2003.75</v>
      </c>
      <c r="B271" s="42">
        <v>6.2080000000000002</v>
      </c>
      <c r="C271" s="58">
        <v>219695.9886721379</v>
      </c>
      <c r="D271" s="42">
        <v>2</v>
      </c>
    </row>
    <row r="272" spans="1:4" x14ac:dyDescent="0.35">
      <c r="A272" s="42">
        <v>2004.25</v>
      </c>
      <c r="B272" s="42">
        <v>10.477</v>
      </c>
      <c r="C272" s="58">
        <v>90219.421604827498</v>
      </c>
      <c r="D272" s="42">
        <v>1</v>
      </c>
    </row>
    <row r="273" spans="1:4" x14ac:dyDescent="0.35">
      <c r="A273" s="42">
        <v>2004.75</v>
      </c>
      <c r="B273" s="42">
        <v>11.407999999999999</v>
      </c>
      <c r="C273" s="58">
        <v>250196.02760239498</v>
      </c>
      <c r="D273" s="42">
        <v>2</v>
      </c>
    </row>
    <row r="274" spans="1:4" x14ac:dyDescent="0.35">
      <c r="A274" s="42">
        <v>2005.25</v>
      </c>
      <c r="B274" s="42">
        <v>12.683999999999999</v>
      </c>
      <c r="C274" s="58">
        <v>198789.15114295439</v>
      </c>
      <c r="D274" s="42">
        <v>1</v>
      </c>
    </row>
    <row r="275" spans="1:4" x14ac:dyDescent="0.35">
      <c r="A275" s="42">
        <v>2005.75</v>
      </c>
      <c r="B275" s="42">
        <v>13.414999999999999</v>
      </c>
      <c r="C275" s="58">
        <v>98715.771010760494</v>
      </c>
      <c r="D275" s="42">
        <v>2</v>
      </c>
    </row>
    <row r="276" spans="1:4" x14ac:dyDescent="0.35">
      <c r="A276" s="42">
        <v>2006.25</v>
      </c>
      <c r="B276" s="42">
        <v>12.382</v>
      </c>
      <c r="C276" s="58">
        <v>140084.34717573319</v>
      </c>
      <c r="D276" s="42">
        <v>1</v>
      </c>
    </row>
    <row r="277" spans="1:4" x14ac:dyDescent="0.35">
      <c r="A277" s="42">
        <v>2006.75</v>
      </c>
      <c r="B277" s="42">
        <v>10.368</v>
      </c>
      <c r="C277" s="58">
        <v>192914.04384457952</v>
      </c>
      <c r="D277" s="42">
        <v>2</v>
      </c>
    </row>
    <row r="278" spans="1:4" x14ac:dyDescent="0.35">
      <c r="A278" s="42">
        <v>2007.25</v>
      </c>
      <c r="B278" s="42">
        <v>7.7450000000000001</v>
      </c>
      <c r="C278" s="58">
        <v>94845.070264917827</v>
      </c>
      <c r="D278" s="42">
        <v>1</v>
      </c>
    </row>
    <row r="279" spans="1:4" x14ac:dyDescent="0.35">
      <c r="A279" s="42">
        <v>2007.75</v>
      </c>
      <c r="B279" s="42">
        <v>6.07</v>
      </c>
      <c r="C279" s="58">
        <v>135944.22903674893</v>
      </c>
      <c r="D279" s="42">
        <v>2</v>
      </c>
    </row>
    <row r="280" spans="1:4" x14ac:dyDescent="0.35">
      <c r="A280" s="42">
        <v>2008.25</v>
      </c>
      <c r="B280" s="42">
        <v>6.194</v>
      </c>
      <c r="C280" s="58">
        <v>140084.34717573319</v>
      </c>
      <c r="D280" s="42">
        <v>1</v>
      </c>
    </row>
    <row r="281" spans="1:4" x14ac:dyDescent="0.35">
      <c r="A281" s="42">
        <v>2008.75</v>
      </c>
      <c r="B281" s="42">
        <v>5.0910000000000002</v>
      </c>
      <c r="C281" s="58">
        <v>159532.03062322538</v>
      </c>
      <c r="D281" s="42">
        <v>2</v>
      </c>
    </row>
    <row r="282" spans="1:4" x14ac:dyDescent="0.35">
      <c r="A282" s="42">
        <v>2009.25</v>
      </c>
      <c r="B282" s="42">
        <v>3.6160000000000001</v>
      </c>
      <c r="C282" s="58">
        <v>156373.08476681827</v>
      </c>
      <c r="D282" s="42">
        <v>1</v>
      </c>
    </row>
    <row r="283" spans="1:4" x14ac:dyDescent="0.35">
      <c r="A283" s="42">
        <v>2009.75</v>
      </c>
      <c r="B283" s="42">
        <v>4.1559999999999997</v>
      </c>
      <c r="C283" s="58">
        <v>159532.03062322538</v>
      </c>
      <c r="D283" s="42">
        <v>2</v>
      </c>
    </row>
    <row r="284" spans="1:4" x14ac:dyDescent="0.35">
      <c r="A284" s="42">
        <v>2010.25</v>
      </c>
      <c r="B284" s="42">
        <v>5.3949999999999996</v>
      </c>
      <c r="C284" s="58">
        <v>296558.5652982028</v>
      </c>
      <c r="D284" s="42">
        <v>1</v>
      </c>
    </row>
    <row r="285" spans="1:4" x14ac:dyDescent="0.35">
      <c r="A285" s="42">
        <v>2010.75</v>
      </c>
      <c r="B285" s="42">
        <v>5.1429999999999998</v>
      </c>
      <c r="C285" s="58">
        <v>101722.11381075524</v>
      </c>
      <c r="D285" s="42">
        <v>2</v>
      </c>
    </row>
    <row r="286" spans="1:4" x14ac:dyDescent="0.35">
      <c r="A286" s="42">
        <v>2011.25</v>
      </c>
      <c r="B286" s="42">
        <v>11.128</v>
      </c>
      <c r="C286" s="58">
        <v>114691.36305762557</v>
      </c>
      <c r="D286" s="42">
        <v>1</v>
      </c>
    </row>
    <row r="287" spans="1:4" x14ac:dyDescent="0.35">
      <c r="A287" s="42">
        <v>2011.75</v>
      </c>
      <c r="B287" s="42">
        <v>12.342000000000001</v>
      </c>
      <c r="C287" s="58">
        <v>145801.29783621029</v>
      </c>
      <c r="D287" s="42">
        <v>2</v>
      </c>
    </row>
    <row r="288" spans="1:4" x14ac:dyDescent="0.35">
      <c r="A288" s="42">
        <v>2012.25</v>
      </c>
      <c r="B288" s="42">
        <v>9.8740000000000006</v>
      </c>
      <c r="C288" s="58">
        <v>171099.40801550748</v>
      </c>
      <c r="D288" s="42">
        <v>1</v>
      </c>
    </row>
    <row r="289" spans="1:4" x14ac:dyDescent="0.35">
      <c r="A289" s="42">
        <v>2012.75</v>
      </c>
      <c r="B289" s="42">
        <v>4.7770000000000001</v>
      </c>
      <c r="C289" s="58">
        <v>135944.22903674893</v>
      </c>
      <c r="D289" s="42">
        <v>2</v>
      </c>
    </row>
    <row r="290" spans="1:4" x14ac:dyDescent="0.35">
      <c r="A290" s="42">
        <v>2013.25</v>
      </c>
      <c r="B290" s="42">
        <v>8.4809999999999999</v>
      </c>
      <c r="C290" s="58">
        <v>117008.28228088471</v>
      </c>
      <c r="D290" s="42">
        <v>1</v>
      </c>
    </row>
    <row r="291" spans="1:4" x14ac:dyDescent="0.35">
      <c r="A291" s="42">
        <v>2013.75</v>
      </c>
      <c r="B291" s="42">
        <v>8.94</v>
      </c>
      <c r="C291" s="58">
        <v>135944.22903674893</v>
      </c>
      <c r="D291" s="42">
        <v>2</v>
      </c>
    </row>
    <row r="292" spans="1:4" x14ac:dyDescent="0.35">
      <c r="A292" s="42">
        <v>2014.25</v>
      </c>
      <c r="B292" s="42">
        <v>7.0590000000000002</v>
      </c>
      <c r="C292" s="58">
        <v>138690.48463219541</v>
      </c>
      <c r="D292" s="42">
        <v>1</v>
      </c>
    </row>
    <row r="293" spans="1:4" x14ac:dyDescent="0.35">
      <c r="A293" s="42">
        <v>2014.75</v>
      </c>
      <c r="B293" s="42">
        <v>4.6310000000000002</v>
      </c>
      <c r="C293" s="58">
        <v>86681.867484349132</v>
      </c>
      <c r="D293" s="42">
        <v>2</v>
      </c>
    </row>
    <row r="294" spans="1:4" x14ac:dyDescent="0.35">
      <c r="A294" s="42">
        <v>2015.25</v>
      </c>
      <c r="B294" s="42">
        <v>5.8360000000000003</v>
      </c>
      <c r="C294" s="58">
        <v>109097.79927650755</v>
      </c>
      <c r="D294" s="42">
        <v>1</v>
      </c>
    </row>
    <row r="295" spans="1:4" x14ac:dyDescent="0.35">
      <c r="A295" s="42">
        <v>2015.75</v>
      </c>
      <c r="B295" s="42">
        <v>4.3819999999999997</v>
      </c>
      <c r="C295" s="58">
        <v>129314.15075081984</v>
      </c>
      <c r="D295" s="42">
        <v>2</v>
      </c>
    </row>
    <row r="296" spans="1:4" x14ac:dyDescent="0.35">
      <c r="A296" s="42">
        <v>2016.25</v>
      </c>
      <c r="B296" s="42">
        <v>3.37</v>
      </c>
      <c r="C296" s="58">
        <v>206901.89030214623</v>
      </c>
      <c r="D296" s="42">
        <v>1</v>
      </c>
    </row>
    <row r="297" spans="1:4" x14ac:dyDescent="0.35">
      <c r="A297" s="42">
        <v>2016.75</v>
      </c>
      <c r="B297" s="42">
        <v>3.4489999999999998</v>
      </c>
      <c r="C297" s="58">
        <v>144350.55068315295</v>
      </c>
      <c r="D297" s="42">
        <v>2</v>
      </c>
    </row>
    <row r="298" spans="1:4" x14ac:dyDescent="0.35">
      <c r="A298" s="42">
        <v>2017.25</v>
      </c>
      <c r="B298" s="42">
        <v>6.0720000000000001</v>
      </c>
      <c r="C298" s="58">
        <v>59278.384051005742</v>
      </c>
      <c r="D298" s="42">
        <v>1</v>
      </c>
    </row>
    <row r="299" spans="1:4" x14ac:dyDescent="0.35">
      <c r="A299" s="42">
        <v>2017.75</v>
      </c>
      <c r="B299" s="42">
        <v>6.3380000000000001</v>
      </c>
      <c r="C299" s="58">
        <v>311763.44808074262</v>
      </c>
      <c r="D299" s="42">
        <v>2</v>
      </c>
    </row>
  </sheetData>
  <pageMargins left="0.7" right="0.7" top="0.75" bottom="0.75" header="0.3" footer="0.3"/>
  <pageSetup orientation="portrait" horizontalDpi="4294967293" verticalDpi="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221"/>
  <sheetViews>
    <sheetView zoomScale="92" zoomScaleNormal="92" workbookViewId="0">
      <selection activeCell="I13" sqref="I13"/>
    </sheetView>
  </sheetViews>
  <sheetFormatPr baseColWidth="10" defaultColWidth="8.7265625" defaultRowHeight="14.5" x14ac:dyDescent="0.35"/>
  <cols>
    <col min="1" max="1" width="20.08984375" customWidth="1"/>
    <col min="2" max="2" width="13.1796875" customWidth="1"/>
    <col min="3" max="4" width="13.26953125" customWidth="1"/>
    <col min="7" max="7" width="12.7265625" customWidth="1"/>
    <col min="8" max="8" width="11.54296875" customWidth="1"/>
    <col min="9" max="9" width="12" bestFit="1" customWidth="1"/>
    <col min="12" max="12" width="9.7265625" customWidth="1"/>
  </cols>
  <sheetData>
    <row r="1" spans="1:25" x14ac:dyDescent="0.35">
      <c r="A1" t="s">
        <v>31</v>
      </c>
      <c r="C1" t="s">
        <v>40</v>
      </c>
    </row>
    <row r="2" spans="1:25" ht="16.5" x14ac:dyDescent="0.45">
      <c r="A2" t="s">
        <v>47</v>
      </c>
      <c r="B2">
        <f>+EXP(-C2)</f>
        <v>0.27527078308975234</v>
      </c>
      <c r="C2" s="4">
        <v>1.29</v>
      </c>
      <c r="D2" s="4"/>
      <c r="T2">
        <v>5</v>
      </c>
    </row>
    <row r="3" spans="1:25" ht="16.5" x14ac:dyDescent="0.45">
      <c r="A3" t="s">
        <v>48</v>
      </c>
      <c r="B3">
        <f>+EXP(-C3)</f>
        <v>0.40252422403363597</v>
      </c>
      <c r="C3" s="4">
        <v>0.91</v>
      </c>
      <c r="D3" s="4"/>
    </row>
    <row r="4" spans="1:25" ht="16.5" x14ac:dyDescent="0.45">
      <c r="A4" t="s">
        <v>49</v>
      </c>
      <c r="B4">
        <f>+EXP(-C4)</f>
        <v>0.43604928632153561</v>
      </c>
      <c r="C4" s="46">
        <v>0.83</v>
      </c>
      <c r="D4" s="46"/>
    </row>
    <row r="5" spans="1:25" x14ac:dyDescent="0.35">
      <c r="A5" t="s">
        <v>2</v>
      </c>
      <c r="B5" s="10">
        <v>0.2</v>
      </c>
      <c r="T5">
        <f>+EXP(T2)</f>
        <v>148.4131591025766</v>
      </c>
    </row>
    <row r="6" spans="1:25" x14ac:dyDescent="0.35">
      <c r="A6" t="s">
        <v>7</v>
      </c>
      <c r="B6">
        <v>1</v>
      </c>
      <c r="T6">
        <f>+LN(T5)</f>
        <v>5</v>
      </c>
    </row>
    <row r="7" spans="1:25" x14ac:dyDescent="0.35">
      <c r="A7" t="s">
        <v>9</v>
      </c>
      <c r="B7" s="8">
        <f>SUM(G12:G20)</f>
        <v>1.9413825511190237</v>
      </c>
    </row>
    <row r="8" spans="1:25" x14ac:dyDescent="0.35">
      <c r="A8" t="s">
        <v>10</v>
      </c>
      <c r="B8" s="10">
        <f>B7/B6</f>
        <v>1.9413825511190237</v>
      </c>
    </row>
    <row r="9" spans="1:25" x14ac:dyDescent="0.35">
      <c r="A9" t="s">
        <v>13</v>
      </c>
      <c r="B9" s="8">
        <f>SUM(H12:H20)/B6</f>
        <v>10.080211330089554</v>
      </c>
      <c r="L9" s="11" t="s">
        <v>15</v>
      </c>
    </row>
    <row r="10" spans="1:25" ht="18.75" customHeight="1" x14ac:dyDescent="0.35">
      <c r="B10" s="8"/>
      <c r="M10" s="10" t="s">
        <v>10</v>
      </c>
      <c r="N10" t="s">
        <v>13</v>
      </c>
      <c r="P10" s="10">
        <f>+MAX(M12:M212)</f>
        <v>4.1531477221690682</v>
      </c>
    </row>
    <row r="11" spans="1:25" ht="39" customHeight="1" x14ac:dyDescent="0.35">
      <c r="A11" s="4" t="s">
        <v>5</v>
      </c>
      <c r="B11" s="4" t="s">
        <v>6</v>
      </c>
      <c r="C11" s="5" t="s">
        <v>3</v>
      </c>
      <c r="D11" s="4" t="s">
        <v>11</v>
      </c>
      <c r="E11" s="4" t="s">
        <v>4</v>
      </c>
      <c r="F11" s="4" t="s">
        <v>0</v>
      </c>
      <c r="G11" s="4" t="s">
        <v>8</v>
      </c>
      <c r="H11" s="4" t="s">
        <v>12</v>
      </c>
      <c r="I11" s="45"/>
      <c r="K11" s="49" t="s">
        <v>38</v>
      </c>
      <c r="L11" t="s">
        <v>2</v>
      </c>
      <c r="M11" s="12">
        <f>B8</f>
        <v>1.9413825511190237</v>
      </c>
      <c r="N11" s="14">
        <f>B9</f>
        <v>10.080211330089554</v>
      </c>
      <c r="O11" t="s">
        <v>46</v>
      </c>
      <c r="P11" t="s">
        <v>32</v>
      </c>
      <c r="V11" t="s">
        <v>38</v>
      </c>
      <c r="W11" t="s">
        <v>14</v>
      </c>
      <c r="X11" s="10" t="s">
        <v>10</v>
      </c>
      <c r="Y11" t="s">
        <v>13</v>
      </c>
    </row>
    <row r="12" spans="1:25" x14ac:dyDescent="0.35">
      <c r="A12">
        <v>0</v>
      </c>
      <c r="B12" s="47">
        <v>0.17696039572375402</v>
      </c>
      <c r="C12" s="8">
        <v>2.0870025946035388E-5</v>
      </c>
      <c r="D12" s="8">
        <v>6.950419948806481E-8</v>
      </c>
      <c r="E12" s="34">
        <f>B6</f>
        <v>1</v>
      </c>
      <c r="F12" s="2">
        <f t="shared" ref="F12:F16" si="0">E12*B12</f>
        <v>0.17696039572375402</v>
      </c>
      <c r="G12" s="8">
        <f t="shared" ref="G12:G16" si="1">B12*E12*C12*$B$5</f>
        <v>7.3863361003508724E-7</v>
      </c>
      <c r="H12" s="8">
        <f>D12*E12</f>
        <v>6.950419948806481E-8</v>
      </c>
      <c r="K12">
        <f>-LN(1-L12)</f>
        <v>0</v>
      </c>
      <c r="L12" s="13">
        <v>0</v>
      </c>
      <c r="M12" s="10">
        <f t="dataTable" ref="M12:N212" dt2D="0" dtr="0" r1="B5"/>
        <v>0</v>
      </c>
      <c r="N12" s="9">
        <v>12.853528357594094</v>
      </c>
      <c r="O12" s="15">
        <f>+N12/$N$12</f>
        <v>1</v>
      </c>
      <c r="P12" s="9">
        <f t="shared" ref="P12:P75" si="2">$P$10-M12</f>
        <v>4.1531477221690682</v>
      </c>
      <c r="V12">
        <f>-LN(1-W12)</f>
        <v>0</v>
      </c>
      <c r="W12">
        <v>0</v>
      </c>
      <c r="X12">
        <v>0</v>
      </c>
      <c r="Y12">
        <v>9.9688287372010222</v>
      </c>
    </row>
    <row r="13" spans="1:25" x14ac:dyDescent="0.35">
      <c r="A13">
        <v>1</v>
      </c>
      <c r="B13" s="47">
        <v>15.07167763276775</v>
      </c>
      <c r="C13" s="8">
        <v>0.88609836152277721</v>
      </c>
      <c r="D13" s="8">
        <v>14.704662834712254</v>
      </c>
      <c r="E13" s="34">
        <f>(1-C12*$B$5)*$B$2*E12</f>
        <v>0.27526963410807526</v>
      </c>
      <c r="F13" s="2">
        <f t="shared" si="0"/>
        <v>4.1487751873668408</v>
      </c>
      <c r="G13" s="8">
        <f t="shared" si="1"/>
        <v>0.73524457917042219</v>
      </c>
      <c r="H13" s="8">
        <f t="shared" ref="H13:H16" si="3">D13*E13</f>
        <v>4.0477471581938547</v>
      </c>
      <c r="K13">
        <f t="shared" ref="K13:K76" si="4">-LN(1-L13)</f>
        <v>1.0050335853501451E-2</v>
      </c>
      <c r="L13" s="13">
        <f>L12+0.01</f>
        <v>0.01</v>
      </c>
      <c r="M13" s="10">
        <v>0.12317605786802879</v>
      </c>
      <c r="N13" s="9">
        <v>12.691306108180367</v>
      </c>
      <c r="O13" s="15">
        <f t="shared" ref="O13:O76" si="5">+N13/$N$12</f>
        <v>0.98737916586787755</v>
      </c>
      <c r="P13" s="9">
        <f t="shared" si="2"/>
        <v>4.0299716643010397</v>
      </c>
      <c r="V13">
        <f t="shared" ref="V13:V76" si="6">-LN(1-W13)</f>
        <v>1.0050335853501451E-2</v>
      </c>
      <c r="W13">
        <v>0.01</v>
      </c>
      <c r="X13">
        <v>9.4014263418027863E-2</v>
      </c>
      <c r="Y13">
        <v>9.8407554264254244</v>
      </c>
    </row>
    <row r="14" spans="1:25" x14ac:dyDescent="0.35">
      <c r="A14">
        <v>2</v>
      </c>
      <c r="B14" s="47">
        <v>37.241619020207978</v>
      </c>
      <c r="C14" s="8">
        <v>0.99949465507486368</v>
      </c>
      <c r="D14" s="8">
        <v>37.241294799550964</v>
      </c>
      <c r="E14" s="34">
        <f>(1-C13*$B$5)*$B$3*E13</f>
        <v>9.1166278416943775E-2</v>
      </c>
      <c r="F14" s="2">
        <f t="shared" si="0"/>
        <v>3.3951798082940292</v>
      </c>
      <c r="G14" s="8">
        <f t="shared" si="1"/>
        <v>0.67869281428159656</v>
      </c>
      <c r="H14" s="8">
        <f>D14*E14</f>
        <v>3.3951502503033435</v>
      </c>
      <c r="K14">
        <f t="shared" si="4"/>
        <v>2.0202707317519466E-2</v>
      </c>
      <c r="L14" s="13">
        <f t="shared" ref="L14:L77" si="7">L13+0.01</f>
        <v>0.02</v>
      </c>
      <c r="M14" s="10">
        <v>0.24316466061404268</v>
      </c>
      <c r="N14" s="9">
        <v>12.531911729318416</v>
      </c>
      <c r="O14" s="15">
        <f t="shared" si="5"/>
        <v>0.97497833907328169</v>
      </c>
      <c r="P14" s="9">
        <f t="shared" si="2"/>
        <v>3.9099830615550255</v>
      </c>
      <c r="V14">
        <f t="shared" si="6"/>
        <v>2.0202707317519466E-2</v>
      </c>
      <c r="W14">
        <v>0.02</v>
      </c>
      <c r="X14">
        <v>0.18554516503747345</v>
      </c>
      <c r="Y14">
        <v>9.7164409161388949</v>
      </c>
    </row>
    <row r="15" spans="1:25" x14ac:dyDescent="0.35">
      <c r="A15">
        <v>3</v>
      </c>
      <c r="B15" s="47">
        <v>51.490046066117962</v>
      </c>
      <c r="C15" s="8">
        <v>0.99995371719719384</v>
      </c>
      <c r="D15" s="8">
        <v>51.490031647034115</v>
      </c>
      <c r="E15" s="34">
        <f>(1-C14*$B$5)*$B$4*E14</f>
        <v>3.1806410306654806E-2</v>
      </c>
      <c r="F15" s="2">
        <f t="shared" si="0"/>
        <v>1.6377135318875051</v>
      </c>
      <c r="G15" s="8">
        <f>B15*E15*C15*$B$5</f>
        <v>0.32752754678301121</v>
      </c>
      <c r="H15" s="8">
        <f t="shared" si="3"/>
        <v>1.6377130732682079</v>
      </c>
      <c r="K15">
        <f t="shared" si="4"/>
        <v>3.0459207484708574E-2</v>
      </c>
      <c r="L15" s="13">
        <f t="shared" si="7"/>
        <v>0.03</v>
      </c>
      <c r="M15" s="10">
        <v>0.36004867767438464</v>
      </c>
      <c r="N15" s="9">
        <v>12.375279723412804</v>
      </c>
      <c r="O15" s="15">
        <f t="shared" si="5"/>
        <v>0.96279242392624964</v>
      </c>
      <c r="P15" s="9">
        <f>$P$10-M15</f>
        <v>3.7930990444946837</v>
      </c>
      <c r="V15">
        <f t="shared" si="6"/>
        <v>3.0459207484708574E-2</v>
      </c>
      <c r="W15">
        <v>0.03</v>
      </c>
      <c r="X15">
        <v>0.27470112574584565</v>
      </c>
      <c r="Y15">
        <v>9.5957407953497498</v>
      </c>
    </row>
    <row r="16" spans="1:25" x14ac:dyDescent="0.35">
      <c r="A16">
        <v>4</v>
      </c>
      <c r="B16" s="47">
        <v>58.663337508062853</v>
      </c>
      <c r="C16" s="8">
        <v>0.9999835123660632</v>
      </c>
      <c r="D16" s="8">
        <v>58.663333782348836</v>
      </c>
      <c r="E16" s="34">
        <f>(1-C15*$B$5)*$B$4/(1-(1-C15*$B$5)*$B$4)*E15</f>
        <v>1.703961766865552E-2</v>
      </c>
      <c r="F16" s="2">
        <f t="shared" si="0"/>
        <v>0.99960084230468982</v>
      </c>
      <c r="G16" s="8">
        <f>B16*E16*C16*$B$5</f>
        <v>0.19991687225038379</v>
      </c>
      <c r="H16" s="8">
        <f t="shared" si="3"/>
        <v>0.99960077881994747</v>
      </c>
      <c r="K16">
        <f t="shared" si="4"/>
        <v>4.0821994520255166E-2</v>
      </c>
      <c r="L16" s="13">
        <f t="shared" si="7"/>
        <v>0.04</v>
      </c>
      <c r="M16" s="10">
        <v>0.4739084372178114</v>
      </c>
      <c r="N16" s="9">
        <v>12.221346557730389</v>
      </c>
      <c r="O16" s="15">
        <f t="shared" si="5"/>
        <v>0.95081647760241639</v>
      </c>
      <c r="P16" s="9">
        <f t="shared" si="2"/>
        <v>3.6792392849512567</v>
      </c>
      <c r="V16">
        <f t="shared" si="6"/>
        <v>4.0821994520255166E-2</v>
      </c>
      <c r="W16">
        <v>0.04</v>
      </c>
      <c r="X16">
        <v>0.36158504294364491</v>
      </c>
      <c r="Y16">
        <v>9.4785169686571589</v>
      </c>
    </row>
    <row r="17" spans="1:25" x14ac:dyDescent="0.35">
      <c r="A17" s="1"/>
      <c r="B17" s="2"/>
      <c r="C17" s="6"/>
      <c r="D17" s="10"/>
      <c r="E17" s="34"/>
      <c r="F17" s="2"/>
      <c r="G17" s="8"/>
      <c r="H17" s="8"/>
      <c r="K17">
        <f t="shared" si="4"/>
        <v>5.1293294387550578E-2</v>
      </c>
      <c r="L17" s="13">
        <f t="shared" si="7"/>
        <v>0.05</v>
      </c>
      <c r="M17" s="10">
        <v>0.5848218207304865</v>
      </c>
      <c r="N17" s="9">
        <v>12.070050591268979</v>
      </c>
      <c r="O17" s="15">
        <f t="shared" si="5"/>
        <v>0.93904570445342173</v>
      </c>
      <c r="P17" s="9">
        <f t="shared" si="2"/>
        <v>3.5683259014385817</v>
      </c>
      <c r="V17">
        <f t="shared" si="6"/>
        <v>5.1293294387550578E-2</v>
      </c>
      <c r="W17">
        <v>0.05</v>
      </c>
      <c r="X17">
        <v>0.44629459085946571</v>
      </c>
      <c r="Y17">
        <v>9.3646373472704418</v>
      </c>
    </row>
    <row r="18" spans="1:25" x14ac:dyDescent="0.35">
      <c r="A18" s="1"/>
      <c r="B18" s="2"/>
      <c r="C18" s="6"/>
      <c r="D18" s="10"/>
      <c r="E18" s="34"/>
      <c r="F18" s="2"/>
      <c r="G18" s="8"/>
      <c r="H18" s="8"/>
      <c r="K18">
        <f t="shared" si="4"/>
        <v>6.1875403718087529E-2</v>
      </c>
      <c r="L18" s="13">
        <f t="shared" si="7"/>
        <v>6.0000000000000005E-2</v>
      </c>
      <c r="M18" s="10">
        <v>0.69286435340769104</v>
      </c>
      <c r="N18" s="9">
        <v>11.921332004868107</v>
      </c>
      <c r="O18" s="15">
        <f t="shared" si="5"/>
        <v>0.92747545056955294</v>
      </c>
      <c r="P18" s="9">
        <f t="shared" si="2"/>
        <v>3.4602833687613774</v>
      </c>
      <c r="V18">
        <f t="shared" si="6"/>
        <v>6.1875403718087529E-2</v>
      </c>
      <c r="W18">
        <v>6.0000000000000005E-2</v>
      </c>
      <c r="X18">
        <v>0.52892250334388402</v>
      </c>
      <c r="Y18">
        <v>9.2539755569750621</v>
      </c>
    </row>
    <row r="19" spans="1:25" x14ac:dyDescent="0.35">
      <c r="A19" s="1"/>
      <c r="B19" s="2"/>
      <c r="C19" s="6"/>
      <c r="D19" s="10"/>
      <c r="E19" s="34"/>
      <c r="F19" s="2"/>
      <c r="G19" s="8"/>
      <c r="H19" s="8"/>
      <c r="K19">
        <f t="shared" si="4"/>
        <v>7.2570692834835498E-2</v>
      </c>
      <c r="L19" s="13">
        <f t="shared" si="7"/>
        <v>7.0000000000000007E-2</v>
      </c>
      <c r="M19" s="10">
        <v>0.79810929056754698</v>
      </c>
      <c r="N19" s="9">
        <v>11.775132734395568</v>
      </c>
      <c r="O19" s="15">
        <f t="shared" si="5"/>
        <v>0.91610119858168049</v>
      </c>
      <c r="P19" s="9">
        <f t="shared" si="2"/>
        <v>3.3550384316015212</v>
      </c>
      <c r="V19">
        <f t="shared" si="6"/>
        <v>7.2570692834835498E-2</v>
      </c>
      <c r="W19">
        <v>7.0000000000000007E-2</v>
      </c>
      <c r="X19">
        <v>0.60955684025586465</v>
      </c>
      <c r="Y19">
        <v>9.1464106620098864</v>
      </c>
    </row>
    <row r="20" spans="1:25" x14ac:dyDescent="0.35">
      <c r="A20" s="1"/>
      <c r="B20" s="2"/>
      <c r="C20" s="6"/>
      <c r="D20" s="10"/>
      <c r="E20" s="34"/>
      <c r="F20" s="2"/>
      <c r="G20" s="8"/>
      <c r="H20" s="8"/>
      <c r="K20">
        <f t="shared" si="4"/>
        <v>8.3381608939051013E-2</v>
      </c>
      <c r="L20" s="13">
        <f t="shared" si="7"/>
        <v>0.08</v>
      </c>
      <c r="M20" s="10">
        <v>0.900627700289507</v>
      </c>
      <c r="N20" s="9">
        <v>11.63139640685284</v>
      </c>
      <c r="O20" s="15">
        <f t="shared" si="5"/>
        <v>0.90491856269028292</v>
      </c>
      <c r="P20" s="9">
        <f t="shared" si="2"/>
        <v>3.2525200218795614</v>
      </c>
      <c r="V20">
        <f t="shared" si="6"/>
        <v>8.3381608939051013E-2</v>
      </c>
      <c r="W20">
        <v>0.08</v>
      </c>
      <c r="X20">
        <v>0.68828123847819789</v>
      </c>
      <c r="Y20">
        <v>9.041826903890243</v>
      </c>
    </row>
    <row r="21" spans="1:25" x14ac:dyDescent="0.35">
      <c r="D21" t="s">
        <v>41</v>
      </c>
      <c r="E21" s="8">
        <f>+SUM(E12:E20)</f>
        <v>1.4152819405003294</v>
      </c>
      <c r="F21" s="8">
        <f>+SUM(F12:F20)</f>
        <v>10.358229765576818</v>
      </c>
      <c r="G21" s="8">
        <f>+SUM(G12:G20)</f>
        <v>1.9413825511190237</v>
      </c>
      <c r="H21" s="8">
        <f>+SUM(H12:H20)</f>
        <v>10.080211330089554</v>
      </c>
      <c r="K21">
        <f t="shared" si="4"/>
        <v>9.431067947124129E-2</v>
      </c>
      <c r="L21" s="13">
        <f t="shared" si="7"/>
        <v>0.09</v>
      </c>
      <c r="M21" s="10">
        <v>1.0004885424686436</v>
      </c>
      <c r="N21" s="9">
        <v>11.490068279251778</v>
      </c>
      <c r="O21" s="15">
        <f t="shared" si="5"/>
        <v>0.89392328391007447</v>
      </c>
      <c r="P21" s="9">
        <f t="shared" si="2"/>
        <v>3.1526591797004246</v>
      </c>
      <c r="V21">
        <f t="shared" si="6"/>
        <v>9.431067947124129E-2</v>
      </c>
      <c r="W21">
        <v>0.09</v>
      </c>
      <c r="X21">
        <v>0.7651751485270476</v>
      </c>
      <c r="Y21">
        <v>8.9401134542759433</v>
      </c>
    </row>
    <row r="22" spans="1:25" x14ac:dyDescent="0.35">
      <c r="A22" s="1"/>
      <c r="B22" s="2"/>
      <c r="C22" s="6"/>
      <c r="D22" s="6"/>
      <c r="E22" s="20"/>
      <c r="F22" s="3"/>
      <c r="G22" s="7"/>
      <c r="H22" s="7"/>
      <c r="K22">
        <f t="shared" si="4"/>
        <v>0.10536051565782628</v>
      </c>
      <c r="L22" s="13">
        <f t="shared" si="7"/>
        <v>9.9999999999999992E-2</v>
      </c>
      <c r="M22" s="10">
        <v>1.0977587444657955</v>
      </c>
      <c r="N22" s="9">
        <v>11.351095180123336</v>
      </c>
      <c r="O22" s="15">
        <f t="shared" si="5"/>
        <v>0.88311122551940424</v>
      </c>
      <c r="P22" s="9">
        <f t="shared" si="2"/>
        <v>3.0553889777032728</v>
      </c>
      <c r="V22">
        <f t="shared" si="6"/>
        <v>0.10536051565782628</v>
      </c>
      <c r="W22">
        <v>9.9999999999999992E-2</v>
      </c>
      <c r="X22">
        <v>0.84031405765463496</v>
      </c>
      <c r="Y22">
        <v>8.8411641810433643</v>
      </c>
    </row>
    <row r="23" spans="1:25" x14ac:dyDescent="0.35">
      <c r="A23" s="1"/>
      <c r="B23" s="44" t="s">
        <v>44</v>
      </c>
      <c r="C23" s="6"/>
      <c r="D23" s="6"/>
      <c r="E23" s="20"/>
      <c r="F23" s="3"/>
      <c r="G23" s="7"/>
      <c r="H23" s="7"/>
      <c r="K23">
        <f t="shared" si="4"/>
        <v>0.11653381625595151</v>
      </c>
      <c r="L23" s="13">
        <f t="shared" si="7"/>
        <v>0.10999999999999999</v>
      </c>
      <c r="M23" s="10">
        <v>1.1925032735233703</v>
      </c>
      <c r="N23" s="9">
        <v>11.214425453526969</v>
      </c>
      <c r="O23" s="15">
        <f t="shared" si="5"/>
        <v>0.8724783687042077</v>
      </c>
      <c r="P23" s="9">
        <f t="shared" si="2"/>
        <v>2.9606444486456978</v>
      </c>
      <c r="V23">
        <f t="shared" si="6"/>
        <v>0.11653381625595151</v>
      </c>
      <c r="W23">
        <v>0.10999999999999999</v>
      </c>
      <c r="X23">
        <v>0.91376970028291538</v>
      </c>
      <c r="Y23">
        <v>8.7448774267763003</v>
      </c>
    </row>
    <row r="24" spans="1:25" x14ac:dyDescent="0.35">
      <c r="A24" s="11" t="s">
        <v>42</v>
      </c>
      <c r="B24" s="8">
        <f>+L81</f>
        <v>0.69000000000000039</v>
      </c>
      <c r="C24" s="8"/>
      <c r="E24" s="7"/>
      <c r="F24" s="7"/>
      <c r="G24" s="7"/>
      <c r="H24" s="7"/>
      <c r="K24">
        <f t="shared" si="4"/>
        <v>0.12783337150988489</v>
      </c>
      <c r="L24" s="13">
        <f t="shared" si="7"/>
        <v>0.11999999999999998</v>
      </c>
      <c r="M24" s="10">
        <v>1.2847852061069913</v>
      </c>
      <c r="N24" s="9">
        <v>11.080008905436996</v>
      </c>
      <c r="O24" s="15">
        <f t="shared" si="5"/>
        <v>0.86202080838688389</v>
      </c>
      <c r="P24" s="9">
        <f t="shared" si="2"/>
        <v>2.8683625160620769</v>
      </c>
      <c r="V24">
        <f t="shared" si="6"/>
        <v>0.12783337150988489</v>
      </c>
      <c r="W24">
        <v>0.11999999999999998</v>
      </c>
      <c r="X24">
        <v>0.98561025654948686</v>
      </c>
      <c r="Y24">
        <v>8.651155798941879</v>
      </c>
    </row>
    <row r="25" spans="1:25" x14ac:dyDescent="0.35">
      <c r="A25" s="11" t="s">
        <v>45</v>
      </c>
      <c r="B25" s="8"/>
      <c r="C25" s="6"/>
      <c r="H25" s="7"/>
      <c r="K25">
        <f t="shared" si="4"/>
        <v>0.13926206733350766</v>
      </c>
      <c r="L25" s="13">
        <f t="shared" si="7"/>
        <v>0.12999999999999998</v>
      </c>
      <c r="M25" s="10">
        <v>1.3746657943241685</v>
      </c>
      <c r="N25" s="9">
        <v>10.947796752388879</v>
      </c>
      <c r="O25" s="15">
        <f t="shared" si="5"/>
        <v>0.85173474923099424</v>
      </c>
      <c r="P25" s="9">
        <f t="shared" si="2"/>
        <v>2.7784819278448998</v>
      </c>
      <c r="V25">
        <f t="shared" si="6"/>
        <v>0.13926206733350766</v>
      </c>
      <c r="W25">
        <v>0.12999999999999998</v>
      </c>
      <c r="X25">
        <v>1.0559005396944727</v>
      </c>
      <c r="Y25">
        <v>8.5599059710655627</v>
      </c>
    </row>
    <row r="26" spans="1:25" x14ac:dyDescent="0.35">
      <c r="A26" s="11" t="s">
        <v>43</v>
      </c>
      <c r="B26" s="8">
        <f>+L52</f>
        <v>0.40000000000000019</v>
      </c>
      <c r="C26" s="8"/>
      <c r="H26" s="7"/>
      <c r="K26">
        <f t="shared" si="4"/>
        <v>0.15082288973458366</v>
      </c>
      <c r="L26" s="13">
        <f t="shared" si="7"/>
        <v>0.13999999999999999</v>
      </c>
      <c r="M26" s="10">
        <v>1.4622045295627426</v>
      </c>
      <c r="N26" s="9">
        <v>10.817741572275175</v>
      </c>
      <c r="O26" s="15">
        <f t="shared" si="5"/>
        <v>0.84161650181320524</v>
      </c>
      <c r="P26" s="9">
        <f t="shared" si="2"/>
        <v>2.6909431926063254</v>
      </c>
      <c r="V26">
        <f t="shared" si="6"/>
        <v>0.15082288973458366</v>
      </c>
      <c r="W26">
        <v>0.13999999999999999</v>
      </c>
      <c r="X26">
        <v>1.1247021729684969</v>
      </c>
      <c r="Y26">
        <v>8.4710384942638868</v>
      </c>
    </row>
    <row r="27" spans="1:25" x14ac:dyDescent="0.35">
      <c r="C27" s="8"/>
      <c r="D27" s="6"/>
      <c r="E27" s="20"/>
      <c r="F27" s="3"/>
      <c r="G27" s="7"/>
      <c r="H27" s="7"/>
      <c r="K27">
        <f t="shared" si="4"/>
        <v>0.16251892949777494</v>
      </c>
      <c r="L27" s="13">
        <f t="shared" si="7"/>
        <v>0.15</v>
      </c>
      <c r="M27" s="10">
        <v>1.5474592034839321</v>
      </c>
      <c r="N27" s="9">
        <v>10.689797257186832</v>
      </c>
      <c r="O27" s="15">
        <f t="shared" si="5"/>
        <v>0.8316624789543573</v>
      </c>
      <c r="P27" s="9">
        <f t="shared" si="2"/>
        <v>2.6056885186851364</v>
      </c>
      <c r="V27">
        <f t="shared" si="6"/>
        <v>0.16251892949777494</v>
      </c>
      <c r="W27">
        <v>0.15</v>
      </c>
      <c r="X27">
        <v>1.1920737566967194</v>
      </c>
      <c r="Y27">
        <v>8.3844676185346625</v>
      </c>
    </row>
    <row r="28" spans="1:25" x14ac:dyDescent="0.35">
      <c r="A28" s="26"/>
      <c r="B28" s="2"/>
      <c r="C28" s="6"/>
      <c r="D28" s="6"/>
      <c r="E28" s="20"/>
      <c r="F28" s="3"/>
      <c r="G28" s="7"/>
      <c r="H28" s="7"/>
      <c r="K28">
        <f t="shared" si="4"/>
        <v>0.1743533871447778</v>
      </c>
      <c r="L28" s="13">
        <f t="shared" si="7"/>
        <v>0.16</v>
      </c>
      <c r="M28" s="10">
        <v>1.6304859664973974</v>
      </c>
      <c r="N28" s="9">
        <v>10.563918968201344</v>
      </c>
      <c r="O28" s="15">
        <f t="shared" si="5"/>
        <v>0.82186919220199894</v>
      </c>
      <c r="P28" s="9">
        <f t="shared" si="2"/>
        <v>2.5226617556716708</v>
      </c>
      <c r="V28">
        <f t="shared" si="6"/>
        <v>0.1743533871447778</v>
      </c>
      <c r="W28">
        <v>0.16</v>
      </c>
      <c r="X28">
        <v>1.2580710260920656</v>
      </c>
      <c r="Y28">
        <v>8.3001111232429565</v>
      </c>
    </row>
    <row r="29" spans="1:25" x14ac:dyDescent="0.35">
      <c r="E29" s="21"/>
      <c r="F29" s="7"/>
      <c r="G29" s="7"/>
      <c r="K29">
        <f t="shared" si="4"/>
        <v>0.18632957819149348</v>
      </c>
      <c r="L29" s="13">
        <f t="shared" si="7"/>
        <v>0.17</v>
      </c>
      <c r="M29" s="10">
        <v>1.7113393838387723</v>
      </c>
      <c r="N29" s="9">
        <v>10.440063092024658</v>
      </c>
      <c r="O29" s="15">
        <f t="shared" si="5"/>
        <v>0.81223324845714318</v>
      </c>
      <c r="P29" s="9">
        <f t="shared" si="2"/>
        <v>2.4418083383302962</v>
      </c>
      <c r="V29">
        <f t="shared" si="6"/>
        <v>0.18632957819149348</v>
      </c>
      <c r="W29">
        <v>0.17</v>
      </c>
      <c r="X29">
        <v>1.3227470003718536</v>
      </c>
      <c r="Y29">
        <v>8.217890156276626</v>
      </c>
    </row>
    <row r="30" spans="1:25" x14ac:dyDescent="0.35">
      <c r="E30" s="19"/>
      <c r="K30">
        <f t="shared" si="4"/>
        <v>0.19845093872383832</v>
      </c>
      <c r="L30" s="13">
        <f t="shared" si="7"/>
        <v>0.18000000000000002</v>
      </c>
      <c r="M30" s="9">
        <v>1.7900724893635567</v>
      </c>
      <c r="N30" s="9">
        <v>10.3181871993987</v>
      </c>
      <c r="O30" s="15">
        <f t="shared" si="5"/>
        <v>0.80275134673838655</v>
      </c>
      <c r="P30" s="9">
        <f t="shared" si="2"/>
        <v>2.3630752328055116</v>
      </c>
      <c r="V30">
        <f t="shared" si="6"/>
        <v>0.19845093872383832</v>
      </c>
      <c r="W30">
        <v>0.18000000000000002</v>
      </c>
      <c r="X30">
        <v>1.3861521236959895</v>
      </c>
      <c r="Y30">
        <v>8.1377290813786036</v>
      </c>
    </row>
    <row r="31" spans="1:25" x14ac:dyDescent="0.35">
      <c r="E31" s="19"/>
      <c r="K31">
        <f t="shared" si="4"/>
        <v>0.21072103131565267</v>
      </c>
      <c r="L31" s="13">
        <f t="shared" si="7"/>
        <v>0.19000000000000003</v>
      </c>
      <c r="M31" s="9">
        <v>1.8667368371651545</v>
      </c>
      <c r="N31" s="9">
        <v>10.198250005191305</v>
      </c>
      <c r="O31" s="15">
        <f t="shared" si="5"/>
        <v>0.79342027507692059</v>
      </c>
      <c r="P31" s="9">
        <f t="shared" si="2"/>
        <v>2.2864108850039138</v>
      </c>
      <c r="V31">
        <f t="shared" si="6"/>
        <v>0.21072103131565267</v>
      </c>
      <c r="W31">
        <v>0.19000000000000003</v>
      </c>
      <c r="X31">
        <v>1.4483343984112642</v>
      </c>
      <c r="Y31">
        <v>8.0595553331939218</v>
      </c>
    </row>
    <row r="32" spans="1:25" x14ac:dyDescent="0.35">
      <c r="E32" s="19"/>
      <c r="K32">
        <f t="shared" si="4"/>
        <v>0.22314355131420985</v>
      </c>
      <c r="L32" s="16">
        <f t="shared" si="7"/>
        <v>0.20000000000000004</v>
      </c>
      <c r="M32" s="17">
        <v>1.9413825511190241</v>
      </c>
      <c r="N32" s="17">
        <v>10.080211330089554</v>
      </c>
      <c r="O32" s="15">
        <f t="shared" si="5"/>
        <v>0.78423690753628639</v>
      </c>
      <c r="P32" s="9">
        <f t="shared" si="2"/>
        <v>2.2117651710500441</v>
      </c>
      <c r="V32">
        <f t="shared" si="6"/>
        <v>0.22314355131420985</v>
      </c>
      <c r="W32">
        <v>0.20000000000000004</v>
      </c>
      <c r="X32">
        <v>1.50933951105515</v>
      </c>
      <c r="Y32">
        <v>7.9832992795982856</v>
      </c>
    </row>
    <row r="33" spans="5:25" x14ac:dyDescent="0.35">
      <c r="E33" s="19"/>
      <c r="K33">
        <f t="shared" si="4"/>
        <v>0.23572233352106997</v>
      </c>
      <c r="L33" s="13">
        <f t="shared" si="7"/>
        <v>0.21000000000000005</v>
      </c>
      <c r="M33" s="9">
        <v>2.014058372449524</v>
      </c>
      <c r="N33">
        <v>9.9640320638219997</v>
      </c>
      <c r="O33" s="15">
        <f t="shared" si="5"/>
        <v>0.77519820135107664</v>
      </c>
      <c r="P33" s="9">
        <f t="shared" si="2"/>
        <v>2.1390893497195442</v>
      </c>
      <c r="V33">
        <f t="shared" si="6"/>
        <v>0.23572233352106997</v>
      </c>
      <c r="W33">
        <v>0.21000000000000005</v>
      </c>
      <c r="X33">
        <v>1.5692109515434352</v>
      </c>
      <c r="Y33">
        <v>7.9088940909018186</v>
      </c>
    </row>
    <row r="34" spans="5:25" x14ac:dyDescent="0.35">
      <c r="E34" s="19"/>
      <c r="K34">
        <f t="shared" si="4"/>
        <v>0.24846135929849975</v>
      </c>
      <c r="L34" s="13">
        <f t="shared" si="7"/>
        <v>0.22000000000000006</v>
      </c>
      <c r="M34">
        <v>2.0848117054109014</v>
      </c>
      <c r="N34">
        <v>9.8496741298389505</v>
      </c>
      <c r="O34" s="15">
        <f t="shared" si="5"/>
        <v>0.76630119417907439</v>
      </c>
      <c r="P34" s="9">
        <f t="shared" si="2"/>
        <v>2.0683360167581668</v>
      </c>
      <c r="V34">
        <f t="shared" si="6"/>
        <v>0.24846135929849975</v>
      </c>
      <c r="W34">
        <v>0.22000000000000006</v>
      </c>
      <c r="X34">
        <v>1.6279901259390581</v>
      </c>
      <c r="Y34">
        <v>7.8362756155466817</v>
      </c>
    </row>
    <row r="35" spans="5:25" x14ac:dyDescent="0.35">
      <c r="E35" s="19"/>
      <c r="K35">
        <f t="shared" si="4"/>
        <v>0.26136476413440762</v>
      </c>
      <c r="L35" s="13">
        <f t="shared" si="7"/>
        <v>0.23000000000000007</v>
      </c>
      <c r="M35">
        <v>2.1536886611690838</v>
      </c>
      <c r="N35">
        <v>9.7371004513838866</v>
      </c>
      <c r="O35" s="15">
        <f t="shared" si="5"/>
        <v>0.75754300146162079</v>
      </c>
      <c r="P35" s="9">
        <f t="shared" si="2"/>
        <v>1.9994590609999845</v>
      </c>
      <c r="V35">
        <f t="shared" si="6"/>
        <v>0.26136476413440762</v>
      </c>
      <c r="W35">
        <v>0.23000000000000007</v>
      </c>
      <c r="X35">
        <v>1.6857164631743291</v>
      </c>
      <c r="Y35">
        <v>7.7653822619404655</v>
      </c>
    </row>
    <row r="36" spans="5:25" x14ac:dyDescent="0.35">
      <c r="E36" s="19"/>
      <c r="K36">
        <f t="shared" si="4"/>
        <v>0.27443684570176041</v>
      </c>
      <c r="L36" s="13">
        <f t="shared" si="7"/>
        <v>0.24000000000000007</v>
      </c>
      <c r="M36">
        <v>2.2207340999664091</v>
      </c>
      <c r="N36">
        <v>9.6262749188924772</v>
      </c>
      <c r="O36" s="15">
        <f t="shared" si="5"/>
        <v>0.74892081388727028</v>
      </c>
      <c r="P36" s="9">
        <f t="shared" si="2"/>
        <v>1.9324136222026591</v>
      </c>
      <c r="V36">
        <f t="shared" si="6"/>
        <v>0.27443684570176041</v>
      </c>
      <c r="W36">
        <v>0.24000000000000007</v>
      </c>
      <c r="X36">
        <v>1.742427516075352</v>
      </c>
      <c r="Y36">
        <v>7.6961548860891993</v>
      </c>
    </row>
    <row r="37" spans="5:25" x14ac:dyDescent="0.35">
      <c r="E37" s="19"/>
      <c r="K37">
        <f t="shared" si="4"/>
        <v>0.2876820724517809</v>
      </c>
      <c r="L37" s="13">
        <f t="shared" si="7"/>
        <v>0.25000000000000006</v>
      </c>
      <c r="M37">
        <v>2.2859916716471669</v>
      </c>
      <c r="N37">
        <v>9.51716235865897</v>
      </c>
      <c r="O37" s="15">
        <f t="shared" si="5"/>
        <v>0.74043189495404671</v>
      </c>
      <c r="P37" s="9">
        <f t="shared" si="2"/>
        <v>1.8671560505219014</v>
      </c>
      <c r="V37">
        <f t="shared" si="6"/>
        <v>0.2876820724517809</v>
      </c>
      <c r="W37">
        <v>0.25000000000000006</v>
      </c>
      <c r="X37">
        <v>1.7981590570155903</v>
      </c>
      <c r="Y37">
        <v>7.628536684713918</v>
      </c>
    </row>
    <row r="38" spans="5:25" x14ac:dyDescent="0.35">
      <c r="E38" s="19"/>
      <c r="K38">
        <f t="shared" si="4"/>
        <v>0.30110509278392161</v>
      </c>
      <c r="L38" s="13">
        <f t="shared" si="7"/>
        <v>0.26000000000000006</v>
      </c>
      <c r="M38">
        <v>2.3495038546178257</v>
      </c>
      <c r="N38">
        <v>9.4097285027128752</v>
      </c>
      <c r="O38" s="15">
        <f t="shared" si="5"/>
        <v>0.73207357862585953</v>
      </c>
      <c r="P38" s="9">
        <f t="shared" si="2"/>
        <v>1.8036438675512425</v>
      </c>
      <c r="V38">
        <f t="shared" si="6"/>
        <v>0.30110509278392161</v>
      </c>
      <c r="W38">
        <v>0.26000000000000006</v>
      </c>
      <c r="X38">
        <v>1.8529451685052263</v>
      </c>
      <c r="Y38">
        <v>7.5624730935539262</v>
      </c>
    </row>
    <row r="39" spans="5:25" x14ac:dyDescent="0.35">
      <c r="E39" s="19"/>
      <c r="K39">
        <f t="shared" si="4"/>
        <v>0.31471074483970024</v>
      </c>
      <c r="L39" s="13">
        <f t="shared" si="7"/>
        <v>0.27000000000000007</v>
      </c>
      <c r="M39">
        <v>2.4113119933120224</v>
      </c>
      <c r="N39">
        <v>9.3039399598517125</v>
      </c>
      <c r="O39" s="15">
        <f t="shared" si="5"/>
        <v>0.72384326707886237</v>
      </c>
      <c r="P39" s="9">
        <f t="shared" si="2"/>
        <v>1.7418357288570459</v>
      </c>
      <c r="V39">
        <f t="shared" si="6"/>
        <v>0.31471074483970024</v>
      </c>
      <c r="W39">
        <v>0.27000000000000007</v>
      </c>
      <c r="X39">
        <v>1.9068183290039489</v>
      </c>
      <c r="Y39">
        <v>7.4979116905774417</v>
      </c>
    </row>
    <row r="40" spans="5:25" x14ac:dyDescent="0.35">
      <c r="E40" s="19"/>
      <c r="K40">
        <f t="shared" si="4"/>
        <v>0.3285040669720361</v>
      </c>
      <c r="L40" s="13">
        <f t="shared" si="7"/>
        <v>0.28000000000000008</v>
      </c>
      <c r="M40">
        <v>2.4714563342268492</v>
      </c>
      <c r="N40">
        <v>9.1997641877784382</v>
      </c>
      <c r="O40" s="15">
        <f t="shared" si="5"/>
        <v>0.7157384285337538</v>
      </c>
      <c r="P40" s="9">
        <f t="shared" si="2"/>
        <v>1.6816913879422191</v>
      </c>
      <c r="V40">
        <f t="shared" si="6"/>
        <v>0.3285040669720361</v>
      </c>
      <c r="W40">
        <v>0.28000000000000008</v>
      </c>
      <c r="X40">
        <v>1.9598094942271498</v>
      </c>
      <c r="Y40">
        <v>7.4348021038370042</v>
      </c>
    </row>
    <row r="41" spans="5:25" x14ac:dyDescent="0.35">
      <c r="E41" s="19"/>
      <c r="K41">
        <f t="shared" si="4"/>
        <v>0.34249030894677601</v>
      </c>
      <c r="L41" s="13">
        <f t="shared" si="7"/>
        <v>0.29000000000000009</v>
      </c>
      <c r="M41">
        <v>2.5299760605935897</v>
      </c>
      <c r="N41">
        <v>9.0971694662946607</v>
      </c>
      <c r="O41" s="15">
        <f t="shared" si="5"/>
        <v>0.7077565951702196</v>
      </c>
      <c r="P41" s="9">
        <f t="shared" si="2"/>
        <v>1.6231716615754785</v>
      </c>
      <c r="V41">
        <f t="shared" si="6"/>
        <v>0.34249030894677601</v>
      </c>
      <c r="W41">
        <v>0.29000000000000009</v>
      </c>
      <c r="X41">
        <v>2.011948174198952</v>
      </c>
      <c r="Y41">
        <v>7.3730959237224232</v>
      </c>
    </row>
    <row r="42" spans="5:25" x14ac:dyDescent="0.35">
      <c r="E42" s="19"/>
      <c r="K42">
        <f t="shared" si="4"/>
        <v>0.35667494393873245</v>
      </c>
      <c r="L42" s="13">
        <f t="shared" si="7"/>
        <v>0.3000000000000001</v>
      </c>
      <c r="M42">
        <v>2.5869093257429023</v>
      </c>
      <c r="N42">
        <v>8.9961248715033033</v>
      </c>
      <c r="O42" s="15">
        <f t="shared" si="5"/>
        <v>0.69989536111990858</v>
      </c>
      <c r="P42" s="9">
        <f t="shared" si="2"/>
        <v>1.5662383964261659</v>
      </c>
      <c r="V42">
        <f t="shared" si="6"/>
        <v>0.35667494393873245</v>
      </c>
      <c r="W42">
        <v>0.3000000000000001</v>
      </c>
      <c r="X42">
        <v>2.0632625062900898</v>
      </c>
      <c r="Y42">
        <v>7.3127466193786272</v>
      </c>
    </row>
    <row r="43" spans="5:25" x14ac:dyDescent="0.35">
      <c r="K43">
        <f t="shared" si="4"/>
        <v>0.37106368139083207</v>
      </c>
      <c r="L43" s="13">
        <f t="shared" si="7"/>
        <v>0.31000000000000011</v>
      </c>
      <c r="M43">
        <v>2.6422932852214456</v>
      </c>
      <c r="N43">
        <v>8.8966002509766202</v>
      </c>
      <c r="O43" s="15">
        <f t="shared" si="5"/>
        <v>0.69215238053451289</v>
      </c>
      <c r="P43" s="9">
        <f t="shared" si="2"/>
        <v>1.5108544369476227</v>
      </c>
      <c r="V43">
        <f t="shared" si="6"/>
        <v>0.37106368139083207</v>
      </c>
      <c r="W43">
        <v>0.31000000000000011</v>
      </c>
      <c r="X43">
        <v>2.1137793244642422</v>
      </c>
      <c r="Y43">
        <v>7.2537094590692615</v>
      </c>
    </row>
    <row r="44" spans="5:25" x14ac:dyDescent="0.35">
      <c r="K44">
        <f t="shared" si="4"/>
        <v>0.38566248081198479</v>
      </c>
      <c r="L44" s="13">
        <f t="shared" si="7"/>
        <v>0.32000000000000012</v>
      </c>
      <c r="M44">
        <v>2.69616412771411</v>
      </c>
      <c r="N44">
        <v>8.7985661998476949</v>
      </c>
      <c r="O44" s="15">
        <f t="shared" si="5"/>
        <v>0.68452536572569544</v>
      </c>
      <c r="P44" s="9">
        <f t="shared" si="2"/>
        <v>1.4569835944549583</v>
      </c>
      <c r="V44">
        <f t="shared" si="6"/>
        <v>0.38566248081198479</v>
      </c>
      <c r="W44">
        <v>0.32000000000000012</v>
      </c>
      <c r="X44">
        <v>2.1635242249429671</v>
      </c>
      <c r="Y44">
        <v>7.1959414342796633</v>
      </c>
    </row>
    <row r="45" spans="5:25" x14ac:dyDescent="0.35">
      <c r="K45">
        <f t="shared" si="4"/>
        <v>0.40047756659712541</v>
      </c>
      <c r="L45" s="13">
        <f t="shared" si="7"/>
        <v>0.33000000000000013</v>
      </c>
      <c r="M45">
        <v>2.7485571048233783</v>
      </c>
      <c r="N45">
        <v>8.7019940377856013</v>
      </c>
      <c r="O45" s="15">
        <f t="shared" si="5"/>
        <v>0.67701208537376489</v>
      </c>
      <c r="P45" s="9">
        <f t="shared" si="2"/>
        <v>1.4045906173456899</v>
      </c>
      <c r="V45">
        <f t="shared" si="6"/>
        <v>0.40047756659712541</v>
      </c>
      <c r="W45">
        <v>0.33000000000000013</v>
      </c>
      <c r="X45">
        <v>2.2125216284867713</v>
      </c>
      <c r="Y45">
        <v>7.1394011873645988</v>
      </c>
    </row>
    <row r="46" spans="5:25" x14ac:dyDescent="0.35">
      <c r="K46">
        <f t="shared" si="4"/>
        <v>0.41551544396166595</v>
      </c>
      <c r="L46" s="13">
        <f t="shared" si="7"/>
        <v>0.34000000000000014</v>
      </c>
      <c r="M46">
        <v>2.7995065597547759</v>
      </c>
      <c r="N46">
        <v>8.6068557868163378</v>
      </c>
      <c r="O46" s="15">
        <f t="shared" si="5"/>
        <v>0.66961036280215258</v>
      </c>
      <c r="P46" s="9">
        <f t="shared" si="2"/>
        <v>1.3536411624142923</v>
      </c>
      <c r="V46">
        <f t="shared" si="6"/>
        <v>0.41551544396166595</v>
      </c>
      <c r="W46">
        <v>0.34000000000000014</v>
      </c>
      <c r="X46">
        <v>2.2607948394781259</v>
      </c>
      <c r="Y46">
        <v>7.0840489425575379</v>
      </c>
    </row>
    <row r="47" spans="5:25" x14ac:dyDescent="0.35">
      <c r="K47">
        <f t="shared" si="4"/>
        <v>0.43078291609245439</v>
      </c>
      <c r="L47" s="13">
        <f t="shared" si="7"/>
        <v>0.35000000000000014</v>
      </c>
      <c r="M47">
        <v>2.8490459549549954</v>
      </c>
      <c r="N47">
        <v>8.51312414995353</v>
      </c>
      <c r="O47" s="15">
        <f t="shared" si="5"/>
        <v>0.66231807431488832</v>
      </c>
      <c r="P47" s="9">
        <f t="shared" si="2"/>
        <v>1.3041017672140729</v>
      </c>
      <c r="V47">
        <f t="shared" si="6"/>
        <v>0.43078291609245439</v>
      </c>
      <c r="W47">
        <v>0.35000000000000014</v>
      </c>
      <c r="X47">
        <v>2.3083661019811541</v>
      </c>
      <c r="Y47">
        <v>7.0298464401683551</v>
      </c>
    </row>
    <row r="48" spans="5:25" x14ac:dyDescent="0.35">
      <c r="K48">
        <f t="shared" si="4"/>
        <v>0.44628710262841964</v>
      </c>
      <c r="L48" s="13">
        <f t="shared" si="7"/>
        <v>0.36000000000000015</v>
      </c>
      <c r="M48">
        <v>2.897207898747082</v>
      </c>
      <c r="N48">
        <v>8.4207724906046124</v>
      </c>
      <c r="O48" s="15">
        <f t="shared" si="5"/>
        <v>0.65513314759440899</v>
      </c>
      <c r="P48" s="9">
        <f t="shared" si="2"/>
        <v>1.2559398234219863</v>
      </c>
      <c r="V48">
        <f t="shared" si="6"/>
        <v>0.44628710262841964</v>
      </c>
      <c r="W48">
        <v>0.36000000000000015</v>
      </c>
      <c r="X48">
        <v>2.3552566529424959</v>
      </c>
      <c r="Y48">
        <v>6.9767568738064725</v>
      </c>
    </row>
    <row r="49" spans="10:25" x14ac:dyDescent="0.35">
      <c r="K49">
        <f t="shared" si="4"/>
        <v>0.46203545959655884</v>
      </c>
      <c r="L49" s="13">
        <f t="shared" si="7"/>
        <v>0.37000000000000016</v>
      </c>
      <c r="M49">
        <v>2.94402417100483</v>
      </c>
      <c r="N49">
        <v>8.3297748127198545</v>
      </c>
      <c r="O49" s="15">
        <f t="shared" si="5"/>
        <v>0.64805356015715909</v>
      </c>
      <c r="P49" s="9">
        <f t="shared" si="2"/>
        <v>1.2091235511642382</v>
      </c>
      <c r="V49">
        <f t="shared" si="6"/>
        <v>0.46203545959655884</v>
      </c>
      <c r="W49">
        <v>0.37000000000000016</v>
      </c>
      <c r="X49">
        <v>2.4014867726881177</v>
      </c>
      <c r="Y49">
        <v>6.9247448304754124</v>
      </c>
    </row>
    <row r="50" spans="10:25" x14ac:dyDescent="0.35">
      <c r="K50">
        <f t="shared" si="4"/>
        <v>0.47803580094300002</v>
      </c>
      <c r="L50" s="13">
        <f t="shared" si="7"/>
        <v>0.38000000000000017</v>
      </c>
      <c r="M50">
        <v>2.9895257479066228</v>
      </c>
      <c r="N50">
        <v>8.2401057416531494</v>
      </c>
      <c r="O50" s="15">
        <f t="shared" si="5"/>
        <v>0.64107733786456755</v>
      </c>
      <c r="P50" s="9">
        <f t="shared" si="2"/>
        <v>1.1636219742624454</v>
      </c>
      <c r="V50">
        <f t="shared" si="6"/>
        <v>0.47803580094300002</v>
      </c>
      <c r="W50">
        <v>0.38000000000000017</v>
      </c>
      <c r="X50">
        <v>2.447075832861878</v>
      </c>
      <c r="Y50">
        <v>6.8737762333934809</v>
      </c>
    </row>
    <row r="51" spans="10:25" x14ac:dyDescent="0.35">
      <c r="K51">
        <f t="shared" si="4"/>
        <v>0.49429632181478034</v>
      </c>
      <c r="L51" s="13">
        <f t="shared" si="7"/>
        <v>0.39000000000000018</v>
      </c>
      <c r="M51">
        <v>3.0337428258069767</v>
      </c>
      <c r="N51">
        <v>8.1517405057049714</v>
      </c>
      <c r="O51" s="15">
        <f t="shared" si="5"/>
        <v>0.63420255348709587</v>
      </c>
      <c r="P51" s="9">
        <f t="shared" si="2"/>
        <v>1.1194048963620915</v>
      </c>
      <c r="V51">
        <f t="shared" si="6"/>
        <v>0.49429632181478034</v>
      </c>
      <c r="W51">
        <v>0.39000000000000018</v>
      </c>
      <c r="X51">
        <v>2.4920423419430988</v>
      </c>
      <c r="Y51">
        <v>6.8238182874033102</v>
      </c>
    </row>
    <row r="52" spans="10:25" x14ac:dyDescent="0.35">
      <c r="K52">
        <f t="shared" si="4"/>
        <v>0.51082562376599094</v>
      </c>
      <c r="L52" s="13">
        <f t="shared" si="7"/>
        <v>0.40000000000000019</v>
      </c>
      <c r="M52">
        <v>3.0767048442622658</v>
      </c>
      <c r="N52">
        <v>8.0646549183193219</v>
      </c>
      <c r="O52" s="15">
        <f t="shared" si="5"/>
        <v>0.62742732531916656</v>
      </c>
      <c r="P52" s="9">
        <f t="shared" si="2"/>
        <v>1.0764428779068025</v>
      </c>
      <c r="V52">
        <f t="shared" si="6"/>
        <v>0.51082562376599094</v>
      </c>
      <c r="W52">
        <v>0.40000000000000019</v>
      </c>
      <c r="X52">
        <v>2.5364039884725749</v>
      </c>
      <c r="Y52">
        <v>6.774839426840698</v>
      </c>
    </row>
    <row r="53" spans="10:25" x14ac:dyDescent="0.35">
      <c r="J53" s="11"/>
      <c r="K53">
        <f t="shared" si="4"/>
        <v>0.52763274208237221</v>
      </c>
      <c r="L53" s="16">
        <f t="shared" si="7"/>
        <v>0.4100000000000002</v>
      </c>
      <c r="M53" s="42">
        <v>3.1184405082453863</v>
      </c>
      <c r="N53" s="42">
        <v>7.9788253609077557</v>
      </c>
      <c r="O53" s="43">
        <f t="shared" si="5"/>
        <v>0.62074981584287892</v>
      </c>
      <c r="P53" s="17">
        <f t="shared" si="2"/>
        <v>1.0347072139236819</v>
      </c>
      <c r="V53">
        <f t="shared" si="6"/>
        <v>0.52763274208237221</v>
      </c>
      <c r="W53">
        <v>0.4100000000000002</v>
      </c>
      <c r="X53">
        <v>2.5801776821088933</v>
      </c>
      <c r="Y53">
        <v>6.7268092657402052</v>
      </c>
    </row>
    <row r="54" spans="10:25" x14ac:dyDescent="0.35">
      <c r="K54">
        <f t="shared" si="4"/>
        <v>0.54472717544167226</v>
      </c>
      <c r="L54" s="13">
        <f t="shared" si="7"/>
        <v>0.42000000000000021</v>
      </c>
      <c r="M54">
        <v>3.1589778095824963</v>
      </c>
      <c r="N54">
        <v>7.8942287662748853</v>
      </c>
      <c r="O54" s="15">
        <f t="shared" si="5"/>
        <v>0.61416823043851876</v>
      </c>
      <c r="P54" s="9">
        <f t="shared" si="2"/>
        <v>0.99416991258657195</v>
      </c>
      <c r="V54">
        <f t="shared" si="6"/>
        <v>0.54472717544167226</v>
      </c>
      <c r="W54">
        <v>0.42000000000000021</v>
      </c>
      <c r="X54">
        <v>2.6233795926300254</v>
      </c>
      <c r="Y54">
        <v>6.6796985502617847</v>
      </c>
    </row>
    <row r="55" spans="10:25" x14ac:dyDescent="0.35">
      <c r="K55">
        <f t="shared" si="4"/>
        <v>0.56211891815354154</v>
      </c>
      <c r="L55" s="13">
        <f t="shared" si="7"/>
        <v>0.43000000000000022</v>
      </c>
      <c r="M55">
        <v>3.1983440476434302</v>
      </c>
      <c r="N55">
        <v>7.8108426026209532</v>
      </c>
      <c r="O55" s="15">
        <f t="shared" si="5"/>
        <v>0.60768081613996427</v>
      </c>
      <c r="P55" s="9">
        <f t="shared" si="2"/>
        <v>0.95480367452563808</v>
      </c>
      <c r="V55">
        <f t="shared" si="6"/>
        <v>0.56211891815354154</v>
      </c>
      <c r="W55">
        <v>0.43000000000000022</v>
      </c>
      <c r="X55">
        <v>2.666025186988596</v>
      </c>
      <c r="Y55">
        <v>6.6334791132289181</v>
      </c>
    </row>
    <row r="56" spans="10:25" x14ac:dyDescent="0.35">
      <c r="K56">
        <f t="shared" si="4"/>
        <v>0.57981849525294249</v>
      </c>
      <c r="L56" s="13">
        <f t="shared" si="7"/>
        <v>0.44000000000000022</v>
      </c>
      <c r="M56">
        <v>3.2365658493159195</v>
      </c>
      <c r="N56">
        <v>7.7286448580981046</v>
      </c>
      <c r="O56" s="15">
        <f t="shared" si="5"/>
        <v>0.60128586043316923</v>
      </c>
      <c r="P56" s="9">
        <f t="shared" si="2"/>
        <v>0.91658187285314874</v>
      </c>
      <c r="V56">
        <f t="shared" si="6"/>
        <v>0.57981849525294249</v>
      </c>
      <c r="W56">
        <v>0.44000000000000022</v>
      </c>
      <c r="X56">
        <v>2.7081292645230732</v>
      </c>
      <c r="Y56">
        <v>6.5881238306748369</v>
      </c>
    </row>
    <row r="57" spans="10:25" x14ac:dyDescent="0.35">
      <c r="K57">
        <f t="shared" si="4"/>
        <v>0.59783700075562074</v>
      </c>
      <c r="L57" s="13">
        <f t="shared" si="7"/>
        <v>0.45000000000000023</v>
      </c>
      <c r="M57">
        <v>3.2736691882923856</v>
      </c>
      <c r="N57">
        <v>7.6476140258982266</v>
      </c>
      <c r="O57" s="15">
        <f t="shared" si="5"/>
        <v>0.59498169009600232</v>
      </c>
      <c r="P57" s="9">
        <f t="shared" si="2"/>
        <v>0.87947853387668262</v>
      </c>
      <c r="V57">
        <f t="shared" si="6"/>
        <v>0.59783700075562074</v>
      </c>
      <c r="W57">
        <v>0.45000000000000023</v>
      </c>
      <c r="X57">
        <v>2.7497059904213512</v>
      </c>
      <c r="Y57">
        <v>6.5436065802987455</v>
      </c>
    </row>
    <row r="58" spans="10:25" x14ac:dyDescent="0.35">
      <c r="K58">
        <f t="shared" si="4"/>
        <v>0.61618613942381728</v>
      </c>
      <c r="L58" s="13">
        <f t="shared" si="7"/>
        <v>0.46000000000000024</v>
      </c>
      <c r="M58">
        <v>3.3096794036967498</v>
      </c>
      <c r="N58">
        <v>7.5677290898510154</v>
      </c>
      <c r="O58" s="15">
        <f t="shared" si="5"/>
        <v>0.58876667007778194</v>
      </c>
      <c r="P58" s="9">
        <f t="shared" si="2"/>
        <v>0.8434683184723184</v>
      </c>
      <c r="V58">
        <f t="shared" si="6"/>
        <v>0.61618613942381728</v>
      </c>
      <c r="W58">
        <v>0.46000000000000024</v>
      </c>
      <c r="X58">
        <v>2.7907689275278251</v>
      </c>
      <c r="Y58">
        <v>6.4999022017395198</v>
      </c>
    </row>
    <row r="59" spans="10:25" x14ac:dyDescent="0.35">
      <c r="K59">
        <f t="shared" si="4"/>
        <v>0.63487827243596995</v>
      </c>
      <c r="L59" s="13">
        <f t="shared" si="7"/>
        <v>0.47000000000000025</v>
      </c>
      <c r="M59">
        <v>3.3446212180774468</v>
      </c>
      <c r="N59">
        <v>7.4889695105121357</v>
      </c>
      <c r="O59" s="15">
        <f t="shared" si="5"/>
        <v>0.58263920241693934</v>
      </c>
      <c r="P59" s="9">
        <f t="shared" si="2"/>
        <v>0.80852650409162141</v>
      </c>
      <c r="V59">
        <f t="shared" si="6"/>
        <v>0.63487827243596995</v>
      </c>
      <c r="W59">
        <v>0.47000000000000025</v>
      </c>
      <c r="X59">
        <v>2.8313310665798666</v>
      </c>
      <c r="Y59">
        <v>6.4569864585789425</v>
      </c>
    </row>
    <row r="60" spans="10:25" x14ac:dyDescent="0.35">
      <c r="K60">
        <f t="shared" si="4"/>
        <v>0.65392646740666438</v>
      </c>
      <c r="L60" s="13">
        <f t="shared" si="7"/>
        <v>0.48000000000000026</v>
      </c>
      <c r="M60">
        <v>3.3785187547916742</v>
      </c>
      <c r="N60">
        <v>7.4113152117220258</v>
      </c>
      <c r="O60" s="15">
        <f t="shared" si="5"/>
        <v>0.57659772519529928</v>
      </c>
      <c r="P60" s="9">
        <f t="shared" si="2"/>
        <v>0.77462896737739406</v>
      </c>
      <c r="V60">
        <f t="shared" si="6"/>
        <v>0.65392646740666438</v>
      </c>
      <c r="W60">
        <v>0.48000000000000026</v>
      </c>
      <c r="X60">
        <v>2.871404854954966</v>
      </c>
      <c r="Y60">
        <v>6.414836001991592</v>
      </c>
    </row>
    <row r="61" spans="10:25" x14ac:dyDescent="0.35">
      <c r="K61">
        <f t="shared" si="4"/>
        <v>0.67334455326376597</v>
      </c>
      <c r="L61" s="13">
        <f t="shared" si="7"/>
        <v>0.49000000000000027</v>
      </c>
      <c r="M61">
        <v>3.411395554804757</v>
      </c>
      <c r="N61">
        <v>7.334746567616933</v>
      </c>
      <c r="O61" s="15">
        <f t="shared" si="5"/>
        <v>0.57064071152754203</v>
      </c>
      <c r="P61" s="9">
        <f t="shared" si="2"/>
        <v>0.74175216736431127</v>
      </c>
      <c r="V61">
        <f t="shared" si="6"/>
        <v>0.67334455326376597</v>
      </c>
      <c r="W61">
        <v>0.49000000000000027</v>
      </c>
      <c r="X61">
        <v>2.9110022240051641</v>
      </c>
      <c r="Y61">
        <v>6.3734283359625055</v>
      </c>
    </row>
    <row r="62" spans="10:25" x14ac:dyDescent="0.35">
      <c r="K62">
        <f t="shared" si="4"/>
        <v>0.69314718055994573</v>
      </c>
      <c r="L62" s="13">
        <f t="shared" si="7"/>
        <v>0.50000000000000022</v>
      </c>
      <c r="M62">
        <v>3.4432745929274842</v>
      </c>
      <c r="N62">
        <v>7.2592443900745272</v>
      </c>
      <c r="O62" s="15">
        <f t="shared" si="5"/>
        <v>0.56476666858447755</v>
      </c>
      <c r="P62" s="9">
        <f t="shared" si="2"/>
        <v>0.70987312924158408</v>
      </c>
      <c r="V62">
        <f t="shared" si="6"/>
        <v>0.69314718055994573</v>
      </c>
      <c r="W62">
        <v>0.50000000000000022</v>
      </c>
      <c r="X62">
        <v>2.9501346150512724</v>
      </c>
      <c r="Y62">
        <v>6.3327417839981734</v>
      </c>
    </row>
    <row r="63" spans="10:25" x14ac:dyDescent="0.35">
      <c r="K63">
        <f t="shared" si="4"/>
        <v>0.71334988787746523</v>
      </c>
      <c r="L63" s="13">
        <f t="shared" si="7"/>
        <v>0.51000000000000023</v>
      </c>
      <c r="M63">
        <v>3.47417829351319</v>
      </c>
      <c r="N63">
        <v>7.1847899165771869</v>
      </c>
      <c r="O63" s="15">
        <f t="shared" si="5"/>
        <v>0.55897413664881246</v>
      </c>
      <c r="P63" s="9">
        <f t="shared" si="2"/>
        <v>0.67896942865587828</v>
      </c>
      <c r="V63">
        <f t="shared" si="6"/>
        <v>0.71334988787746523</v>
      </c>
      <c r="W63">
        <v>0.51000000000000023</v>
      </c>
      <c r="X63">
        <v>2.9888130041053667</v>
      </c>
      <c r="Y63">
        <v>6.2927554572601192</v>
      </c>
    </row>
    <row r="64" spans="10:25" x14ac:dyDescent="0.35">
      <c r="K64">
        <f t="shared" si="4"/>
        <v>0.73396917508020099</v>
      </c>
      <c r="L64" s="13">
        <f t="shared" si="7"/>
        <v>0.52000000000000024</v>
      </c>
      <c r="M64">
        <v>3.5041285456354818</v>
      </c>
      <c r="N64">
        <v>7.1113647984768731</v>
      </c>
      <c r="O64" s="15">
        <f t="shared" si="5"/>
        <v>0.55326168820216215</v>
      </c>
      <c r="P64" s="9">
        <f t="shared" si="2"/>
        <v>0.64901917653358643</v>
      </c>
      <c r="V64">
        <f t="shared" si="6"/>
        <v>0.73396917508020099</v>
      </c>
      <c r="W64">
        <v>0.52000000000000024</v>
      </c>
      <c r="X64">
        <v>3.0270479253862774</v>
      </c>
      <c r="Y64">
        <v>6.2534492240541182</v>
      </c>
    </row>
    <row r="65" spans="11:25" x14ac:dyDescent="0.35">
      <c r="K65">
        <f t="shared" si="4"/>
        <v>0.75502258427803326</v>
      </c>
      <c r="L65" s="13">
        <f t="shared" si="7"/>
        <v>0.53000000000000025</v>
      </c>
      <c r="M65">
        <v>3.5331467177665155</v>
      </c>
      <c r="N65">
        <v>7.0389510896461527</v>
      </c>
      <c r="O65" s="15">
        <f t="shared" si="5"/>
        <v>0.54762792704210395</v>
      </c>
      <c r="P65" s="9">
        <f t="shared" si="2"/>
        <v>0.62000100440255279</v>
      </c>
      <c r="V65">
        <f t="shared" si="6"/>
        <v>0.75502258427803326</v>
      </c>
      <c r="W65">
        <v>0.53000000000000025</v>
      </c>
      <c r="X65">
        <v>3.0648494936893078</v>
      </c>
      <c r="Y65">
        <v>6.2148036806114844</v>
      </c>
    </row>
    <row r="66" spans="11:25" x14ac:dyDescent="0.35">
      <c r="K66">
        <f t="shared" si="4"/>
        <v>0.77652878949899695</v>
      </c>
      <c r="L66" s="13">
        <f t="shared" si="7"/>
        <v>0.54000000000000026</v>
      </c>
      <c r="M66">
        <v>3.5612536719749097</v>
      </c>
      <c r="N66">
        <v>6.9675312355006307</v>
      </c>
      <c r="O66" s="15">
        <f t="shared" si="5"/>
        <v>0.54207148742812628</v>
      </c>
      <c r="P66" s="9">
        <f t="shared" si="2"/>
        <v>0.59189405019415853</v>
      </c>
      <c r="V66">
        <f t="shared" si="6"/>
        <v>0.77652878949899695</v>
      </c>
      <c r="W66">
        <v>0.54000000000000026</v>
      </c>
      <c r="X66">
        <v>3.1022274256680866</v>
      </c>
      <c r="Y66">
        <v>6.176800123102212</v>
      </c>
    </row>
    <row r="67" spans="11:25" x14ac:dyDescent="0.35">
      <c r="K67">
        <f t="shared" si="4"/>
        <v>0.79850769621777218</v>
      </c>
      <c r="L67" s="13">
        <f t="shared" si="7"/>
        <v>0.55000000000000027</v>
      </c>
      <c r="M67">
        <v>3.5884697776615333</v>
      </c>
      <c r="N67">
        <v>6.8970880623787076</v>
      </c>
      <c r="O67" s="15">
        <f t="shared" si="5"/>
        <v>0.53659103325537727</v>
      </c>
      <c r="P67" s="9">
        <f t="shared" si="2"/>
        <v>0.56467794450753495</v>
      </c>
      <c r="V67">
        <f t="shared" si="6"/>
        <v>0.79850769621777218</v>
      </c>
      <c r="W67">
        <v>0.55000000000000027</v>
      </c>
      <c r="X67">
        <v>3.1391910600833204</v>
      </c>
      <c r="Y67">
        <v>6.1394205208227355</v>
      </c>
    </row>
    <row r="68" spans="11:25" x14ac:dyDescent="0.35">
      <c r="K68">
        <f t="shared" si="4"/>
        <v>0.82098055206983078</v>
      </c>
      <c r="L68" s="13">
        <f t="shared" si="7"/>
        <v>0.56000000000000028</v>
      </c>
      <c r="M68">
        <v>3.6148149248506156</v>
      </c>
      <c r="N68">
        <v>6.8276047672651163</v>
      </c>
      <c r="O68" s="15">
        <f t="shared" si="5"/>
        <v>0.5311852572551603</v>
      </c>
      <c r="P68" s="9">
        <f t="shared" si="2"/>
        <v>0.53833279731845263</v>
      </c>
      <c r="V68">
        <f t="shared" si="6"/>
        <v>0.82098055206983078</v>
      </c>
      <c r="W68">
        <v>0.56000000000000028</v>
      </c>
      <c r="X68">
        <v>3.1757493770703049</v>
      </c>
      <c r="Y68">
        <v>6.102647490504137</v>
      </c>
    </row>
    <row r="69" spans="11:25" x14ac:dyDescent="0.35">
      <c r="K69">
        <f t="shared" si="4"/>
        <v>0.84397007029452964</v>
      </c>
      <c r="L69" s="13">
        <f t="shared" si="7"/>
        <v>0.57000000000000028</v>
      </c>
      <c r="M69">
        <v>3.640308537052896</v>
      </c>
      <c r="N69">
        <v>6.7590649078453957</v>
      </c>
      <c r="O69" s="15">
        <f t="shared" si="5"/>
        <v>0.52585288022117438</v>
      </c>
      <c r="P69" s="9">
        <f t="shared" si="2"/>
        <v>0.51283918511617221</v>
      </c>
      <c r="V69">
        <f t="shared" si="6"/>
        <v>0.84397007029452964</v>
      </c>
      <c r="W69">
        <v>0.57000000000000028</v>
      </c>
      <c r="X69">
        <v>3.2119110164742346</v>
      </c>
      <c r="Y69">
        <v>6.0664642716891723</v>
      </c>
    </row>
    <row r="70" spans="11:25" x14ac:dyDescent="0.35">
      <c r="K70">
        <f t="shared" si="4"/>
        <v>0.86750056770472372</v>
      </c>
      <c r="L70" s="13">
        <f t="shared" si="7"/>
        <v>0.58000000000000029</v>
      </c>
      <c r="M70">
        <v>3.6649695837167831</v>
      </c>
      <c r="N70">
        <v>6.6914523928788645</v>
      </c>
      <c r="O70" s="15">
        <f t="shared" si="5"/>
        <v>0.52059265026053603</v>
      </c>
      <c r="P70" s="9">
        <f t="shared" si="2"/>
        <v>0.48817813845228519</v>
      </c>
      <c r="V70">
        <f t="shared" si="6"/>
        <v>0.86750056770472372</v>
      </c>
      <c r="W70">
        <v>0.58000000000000029</v>
      </c>
      <c r="X70">
        <v>3.2476842952997855</v>
      </c>
      <c r="Y70">
        <v>6.0308547031293482</v>
      </c>
    </row>
    <row r="71" spans="11:25" x14ac:dyDescent="0.35">
      <c r="K71">
        <f t="shared" si="4"/>
        <v>0.8915981192837843</v>
      </c>
      <c r="L71" s="13">
        <f t="shared" si="7"/>
        <v>0.5900000000000003</v>
      </c>
      <c r="M71">
        <v>3.6888165922828673</v>
      </c>
      <c r="N71">
        <v>6.6247514728783106</v>
      </c>
      <c r="O71" s="15">
        <f t="shared" si="5"/>
        <v>0.51540334206866156</v>
      </c>
      <c r="P71" s="9">
        <f t="shared" si="2"/>
        <v>0.46433112988620096</v>
      </c>
      <c r="V71">
        <f t="shared" si="6"/>
        <v>0.8915981192837843</v>
      </c>
      <c r="W71">
        <v>0.5900000000000003</v>
      </c>
      <c r="X71">
        <v>3.2830772243189448</v>
      </c>
      <c r="Y71">
        <v>5.9958032001554651</v>
      </c>
    </row>
    <row r="72" spans="11:25" x14ac:dyDescent="0.35">
      <c r="K72">
        <f t="shared" si="4"/>
        <v>0.91629073187415588</v>
      </c>
      <c r="L72" s="13">
        <f t="shared" si="7"/>
        <v>0.60000000000000031</v>
      </c>
      <c r="M72">
        <v>3.7118676598564182</v>
      </c>
      <c r="N72">
        <v>6.5589467310850207</v>
      </c>
      <c r="O72" s="15">
        <f t="shared" si="5"/>
        <v>0.51028375622712796</v>
      </c>
      <c r="P72" s="9">
        <f t="shared" si="2"/>
        <v>0.44128006231265005</v>
      </c>
      <c r="V72">
        <f t="shared" si="6"/>
        <v>0.91629073187415588</v>
      </c>
      <c r="W72">
        <v>0.60000000000000031</v>
      </c>
      <c r="X72">
        <v>3.3180975238787647</v>
      </c>
      <c r="Y72">
        <v>5.9612947329775823</v>
      </c>
    </row>
    <row r="73" spans="11:25" x14ac:dyDescent="0.35">
      <c r="K73">
        <f t="shared" si="4"/>
        <v>0.94160853985844573</v>
      </c>
      <c r="L73" s="13">
        <f t="shared" si="7"/>
        <v>0.61000000000000032</v>
      </c>
      <c r="M73">
        <v>3.7341404645119405</v>
      </c>
      <c r="N73">
        <v>6.4940230747283172</v>
      </c>
      <c r="O73" s="15">
        <f t="shared" si="5"/>
        <v>0.50523271852366769</v>
      </c>
      <c r="P73" s="9">
        <f t="shared" si="2"/>
        <v>0.41900725765712776</v>
      </c>
      <c r="V73">
        <f t="shared" si="6"/>
        <v>0.94160853985844573</v>
      </c>
      <c r="W73">
        <v>0.61000000000000032</v>
      </c>
      <c r="X73">
        <v>3.3527526389485001</v>
      </c>
      <c r="Y73">
        <v>5.9273148058724336</v>
      </c>
    </row>
    <row r="74" spans="11:25" x14ac:dyDescent="0.35">
      <c r="K74">
        <f t="shared" si="4"/>
        <v>0.96758402626170648</v>
      </c>
      <c r="L74" s="13">
        <f t="shared" si="7"/>
        <v>0.62000000000000033</v>
      </c>
      <c r="M74">
        <v>3.7556522762432336</v>
      </c>
      <c r="N74">
        <v>6.429965726559165</v>
      </c>
      <c r="O74" s="15">
        <f t="shared" si="5"/>
        <v>0.5002490792934865</v>
      </c>
      <c r="P74" s="9">
        <f t="shared" si="2"/>
        <v>0.39749544592583463</v>
      </c>
      <c r="V74">
        <f t="shared" si="6"/>
        <v>0.96758402626170648</v>
      </c>
      <c r="W74">
        <v>0.62000000000000033</v>
      </c>
      <c r="X74">
        <v>3.3870497534435473</v>
      </c>
      <c r="Y74">
        <v>5.8938494372184262</v>
      </c>
    </row>
    <row r="75" spans="11:25" x14ac:dyDescent="0.35">
      <c r="K75">
        <f t="shared" si="4"/>
        <v>0.99425227334386779</v>
      </c>
      <c r="L75" s="13">
        <f t="shared" si="7"/>
        <v>0.63000000000000034</v>
      </c>
      <c r="M75">
        <v>3.7764199675718642</v>
      </c>
      <c r="N75">
        <v>6.3667602166478954</v>
      </c>
      <c r="O75" s="15">
        <f t="shared" si="5"/>
        <v>0.49533171278112909</v>
      </c>
      <c r="P75" s="9">
        <f t="shared" si="2"/>
        <v>0.37672775459720409</v>
      </c>
      <c r="V75">
        <f t="shared" si="6"/>
        <v>0.99425227334386779</v>
      </c>
      <c r="W75">
        <v>0.63000000000000034</v>
      </c>
      <c r="X75">
        <v>3.4209958038616382</v>
      </c>
      <c r="Y75">
        <v>5.8608851403403506</v>
      </c>
    </row>
    <row r="76" spans="11:25" x14ac:dyDescent="0.35">
      <c r="K76">
        <f t="shared" si="4"/>
        <v>1.0216512475319823</v>
      </c>
      <c r="L76" s="13">
        <f t="shared" si="7"/>
        <v>0.64000000000000035</v>
      </c>
      <c r="M76">
        <v>3.7964600238264294</v>
      </c>
      <c r="N76">
        <v>6.3043923744364889</v>
      </c>
      <c r="O76" s="15">
        <f t="shared" si="5"/>
        <v>0.49047951652214944</v>
      </c>
      <c r="P76" s="9">
        <f t="shared" ref="P76:P139" si="8">$P$10-M76</f>
        <v>0.3566876983426388</v>
      </c>
      <c r="V76">
        <f t="shared" si="6"/>
        <v>1.0216512475319823</v>
      </c>
      <c r="W76">
        <v>0.64000000000000035</v>
      </c>
      <c r="X76">
        <v>3.4545974922648965</v>
      </c>
      <c r="Y76">
        <v>5.8284089051277528</v>
      </c>
    </row>
    <row r="77" spans="11:25" x14ac:dyDescent="0.35">
      <c r="K77">
        <f t="shared" ref="K77:K140" si="9">-LN(1-L77)</f>
        <v>1.0498221244986787</v>
      </c>
      <c r="L77" s="13">
        <f t="shared" si="7"/>
        <v>0.65000000000000036</v>
      </c>
      <c r="M77">
        <v>3.8157885531044315</v>
      </c>
      <c r="N77">
        <v>6.2428483210362078</v>
      </c>
      <c r="O77" s="15">
        <f t="shared" ref="O77:O140" si="10">+N77/$N$12</f>
        <v>0.48569141074386951</v>
      </c>
      <c r="P77" s="9">
        <f t="shared" si="8"/>
        <v>0.3373591690646367</v>
      </c>
      <c r="V77">
        <f t="shared" ref="V77:V110" si="11">-LN(1-W77)</f>
        <v>1.0498221244986787</v>
      </c>
      <c r="W77">
        <v>0.65000000000000036</v>
      </c>
      <c r="X77">
        <v>3.4878612986396087</v>
      </c>
      <c r="Y77">
        <v>5.7964081803926337</v>
      </c>
    </row>
    <row r="78" spans="11:25" x14ac:dyDescent="0.35">
      <c r="K78">
        <f t="shared" si="9"/>
        <v>1.0788096613719311</v>
      </c>
      <c r="L78" s="13">
        <f t="shared" ref="L78:L141" si="12">L77+0.01</f>
        <v>0.66000000000000036</v>
      </c>
      <c r="M78">
        <v>3.8344212959281943</v>
      </c>
      <c r="N78">
        <v>6.1821144617618469</v>
      </c>
      <c r="O78" s="15">
        <f t="shared" si="10"/>
        <v>0.48096633778454639</v>
      </c>
      <c r="P78" s="9">
        <f t="shared" si="8"/>
        <v>0.31872642624087399</v>
      </c>
      <c r="V78">
        <f t="shared" si="11"/>
        <v>1.0788096613719311</v>
      </c>
      <c r="W78">
        <v>0.66000000000000036</v>
      </c>
      <c r="X78">
        <v>3.5207934926639983</v>
      </c>
      <c r="Y78">
        <v>5.7648708569339808</v>
      </c>
    </row>
    <row r="79" spans="11:25" x14ac:dyDescent="0.35">
      <c r="K79">
        <f t="shared" si="9"/>
        <v>1.1086626245216122</v>
      </c>
      <c r="L79" s="13">
        <f t="shared" si="12"/>
        <v>0.67000000000000037</v>
      </c>
      <c r="M79">
        <v>3.8523736346056783</v>
      </c>
      <c r="N79">
        <v>6.1221774788941108</v>
      </c>
      <c r="O79" s="15">
        <f t="shared" si="10"/>
        <v>0.47630326153028785</v>
      </c>
      <c r="P79" s="9">
        <f t="shared" si="8"/>
        <v>0.30077408756338997</v>
      </c>
      <c r="V79">
        <f t="shared" si="11"/>
        <v>1.1086626245216122</v>
      </c>
      <c r="W79">
        <v>0.67000000000000037</v>
      </c>
      <c r="X79">
        <v>3.5534001449125934</v>
      </c>
      <c r="Y79">
        <v>5.733785251277963</v>
      </c>
    </row>
    <row r="80" spans="11:25" x14ac:dyDescent="0.35">
      <c r="K80">
        <f t="shared" si="9"/>
        <v>1.1394342831883659</v>
      </c>
      <c r="L80" s="13">
        <f t="shared" si="12"/>
        <v>0.68000000000000038</v>
      </c>
      <c r="M80">
        <v>3.8696606023066842</v>
      </c>
      <c r="N80">
        <v>6.0630243246620612</v>
      </c>
      <c r="O80" s="15">
        <f t="shared" si="10"/>
        <v>0.47170116686908914</v>
      </c>
      <c r="P80" s="9">
        <f t="shared" si="8"/>
        <v>0.28348711986238406</v>
      </c>
      <c r="V80">
        <f t="shared" si="11"/>
        <v>1.1394342831883659</v>
      </c>
      <c r="W80">
        <v>0.68000000000000038</v>
      </c>
      <c r="X80">
        <v>3.5856871375244705</v>
      </c>
      <c r="Y80">
        <v>5.7031400900643199</v>
      </c>
    </row>
    <row r="81" spans="10:25" x14ac:dyDescent="0.35">
      <c r="K81">
        <f t="shared" si="9"/>
        <v>1.1711829815029464</v>
      </c>
      <c r="L81" s="13">
        <f t="shared" si="12"/>
        <v>0.69000000000000039</v>
      </c>
      <c r="M81">
        <v>3.8862968918645051</v>
      </c>
      <c r="N81">
        <v>6.0046422144378484</v>
      </c>
      <c r="O81" s="15">
        <f t="shared" si="10"/>
        <v>0.46715905916138573</v>
      </c>
      <c r="P81" s="9">
        <f t="shared" si="8"/>
        <v>0.26685083030456314</v>
      </c>
      <c r="V81">
        <f t="shared" si="11"/>
        <v>1.1711829815029464</v>
      </c>
      <c r="W81">
        <v>0.69000000000000039</v>
      </c>
      <c r="X81">
        <v>3.617660174361141</v>
      </c>
      <c r="Y81">
        <v>5.6729244950507862</v>
      </c>
    </row>
    <row r="82" spans="10:25" x14ac:dyDescent="0.35">
      <c r="K82">
        <f t="shared" si="9"/>
        <v>1.2039728043259372</v>
      </c>
      <c r="L82" s="13">
        <f t="shared" si="12"/>
        <v>0.7000000000000004</v>
      </c>
      <c r="M82">
        <v>3.9022968643126261</v>
      </c>
      <c r="N82">
        <v>5.9470186201362845</v>
      </c>
      <c r="O82" s="15">
        <f t="shared" si="10"/>
        <v>0.46267596372654207</v>
      </c>
      <c r="P82" s="9">
        <f t="shared" si="8"/>
        <v>0.25085085785644212</v>
      </c>
      <c r="V82">
        <f t="shared" si="11"/>
        <v>1.2039728043259372</v>
      </c>
      <c r="W82">
        <v>0.7000000000000004</v>
      </c>
      <c r="X82">
        <v>3.6493247906786448</v>
      </c>
      <c r="Y82">
        <v>5.6431279687087947</v>
      </c>
    </row>
    <row r="83" spans="10:25" x14ac:dyDescent="0.35">
      <c r="J83" s="11"/>
      <c r="K83">
        <f t="shared" si="9"/>
        <v>1.2378743560016188</v>
      </c>
      <c r="L83" s="13">
        <f t="shared" si="12"/>
        <v>0.71000000000000041</v>
      </c>
      <c r="M83">
        <v>3.9176745571657774</v>
      </c>
      <c r="N83">
        <v>5.8901412638120956</v>
      </c>
      <c r="O83" s="15">
        <f t="shared" si="10"/>
        <v>0.45825092534472023</v>
      </c>
      <c r="P83" s="9">
        <f t="shared" si="8"/>
        <v>0.23547316500329085</v>
      </c>
      <c r="V83">
        <f t="shared" si="11"/>
        <v>1.2378743560016188</v>
      </c>
      <c r="W83">
        <v>0.71000000000000041</v>
      </c>
      <c r="X83">
        <v>3.6806863623370405</v>
      </c>
      <c r="Y83">
        <v>5.6137403803848791</v>
      </c>
    </row>
    <row r="84" spans="10:25" x14ac:dyDescent="0.35">
      <c r="K84">
        <f t="shared" si="9"/>
        <v>1.2729656758128889</v>
      </c>
      <c r="L84" s="47">
        <f t="shared" si="12"/>
        <v>0.72000000000000042</v>
      </c>
      <c r="M84" s="19">
        <v>3.9324436924542008</v>
      </c>
      <c r="N84" s="19">
        <v>5.8339981114479729</v>
      </c>
      <c r="O84" s="48">
        <f t="shared" si="10"/>
        <v>0.45388300777359258</v>
      </c>
      <c r="P84" s="25">
        <f t="shared" si="8"/>
        <v>0.22070402971486747</v>
      </c>
      <c r="V84">
        <f t="shared" si="11"/>
        <v>1.2729656758128889</v>
      </c>
      <c r="W84">
        <v>0.72000000000000042</v>
      </c>
      <c r="X84">
        <v>3.7117501145694862</v>
      </c>
      <c r="Y84">
        <v>5.5847519530035257</v>
      </c>
    </row>
    <row r="85" spans="10:25" x14ac:dyDescent="0.35">
      <c r="K85">
        <f t="shared" si="9"/>
        <v>1.3093333199837638</v>
      </c>
      <c r="L85" s="13">
        <f t="shared" si="12"/>
        <v>0.73000000000000043</v>
      </c>
      <c r="M85">
        <v>3.9466176845196586</v>
      </c>
      <c r="N85">
        <v>5.7785773669268305</v>
      </c>
      <c r="O85" s="15">
        <f t="shared" si="10"/>
        <v>0.44957129327938533</v>
      </c>
      <c r="P85" s="9">
        <f t="shared" si="8"/>
        <v>0.20653003764940969</v>
      </c>
      <c r="V85">
        <f t="shared" si="11"/>
        <v>1.3093333199837638</v>
      </c>
      <c r="W85">
        <v>0.73000000000000043</v>
      </c>
      <c r="X85">
        <v>3.7425211303318124</v>
      </c>
      <c r="Y85">
        <v>5.5561532502882818</v>
      </c>
    </row>
    <row r="86" spans="10:25" x14ac:dyDescent="0.35">
      <c r="K86">
        <f t="shared" si="9"/>
        <v>1.347073647966611</v>
      </c>
      <c r="L86" s="13">
        <f t="shared" si="12"/>
        <v>0.74000000000000044</v>
      </c>
      <c r="M86">
        <v>3.960209647581427</v>
      </c>
      <c r="N86">
        <v>5.723867466181944</v>
      </c>
      <c r="O86" s="15">
        <f t="shared" si="10"/>
        <v>0.44531488218176146</v>
      </c>
      <c r="P86" s="9">
        <f t="shared" si="8"/>
        <v>0.19293807458764123</v>
      </c>
      <c r="V86">
        <f t="shared" si="11"/>
        <v>1.347073647966611</v>
      </c>
      <c r="W86">
        <v>0.74000000000000044</v>
      </c>
      <c r="X86">
        <v>3.773004358252563</v>
      </c>
      <c r="Y86">
        <v>5.5279351644790227</v>
      </c>
    </row>
    <row r="87" spans="10:25" x14ac:dyDescent="0.35">
      <c r="K87">
        <f t="shared" si="9"/>
        <v>1.3862943611198923</v>
      </c>
      <c r="L87" s="13">
        <f t="shared" si="12"/>
        <v>0.75000000000000044</v>
      </c>
      <c r="M87" s="19">
        <v>3.9732324030801021</v>
      </c>
      <c r="N87" s="19">
        <v>5.6698570715188259</v>
      </c>
      <c r="O87" s="15">
        <f t="shared" si="10"/>
        <v>0.44111289241206469</v>
      </c>
      <c r="P87" s="9">
        <f t="shared" si="8"/>
        <v>0.17991531908896619</v>
      </c>
      <c r="V87">
        <f t="shared" si="11"/>
        <v>1.3862943611198923</v>
      </c>
      <c r="W87">
        <v>0.75000000000000044</v>
      </c>
      <c r="X87">
        <v>3.8032046202024468</v>
      </c>
      <c r="Y87">
        <v>5.5000889045243575</v>
      </c>
    </row>
    <row r="88" spans="10:25" x14ac:dyDescent="0.35">
      <c r="K88">
        <f t="shared" si="9"/>
        <v>1.4271163556401476</v>
      </c>
      <c r="L88" s="13">
        <f t="shared" si="12"/>
        <v>0.76000000000000045</v>
      </c>
      <c r="M88" s="19">
        <v>3.9856984868068399</v>
      </c>
      <c r="N88" s="19">
        <v>5.616535066103058</v>
      </c>
      <c r="O88" s="15">
        <f t="shared" si="10"/>
        <v>0.43696445908447457</v>
      </c>
      <c r="P88" s="9">
        <f t="shared" si="8"/>
        <v>0.16744923536222833</v>
      </c>
      <c r="V88">
        <f t="shared" si="11"/>
        <v>1.4271163556401476</v>
      </c>
      <c r="W88">
        <v>0.76000000000000045</v>
      </c>
      <c r="X88">
        <v>3.8331266185011859</v>
      </c>
      <c r="Y88">
        <v>5.472605984729058</v>
      </c>
    </row>
    <row r="89" spans="10:25" x14ac:dyDescent="0.35">
      <c r="K89">
        <f t="shared" si="9"/>
        <v>1.4696759700589437</v>
      </c>
      <c r="L89" s="13">
        <f t="shared" si="12"/>
        <v>0.77000000000000046</v>
      </c>
      <c r="M89">
        <v>3.997620155825274</v>
      </c>
      <c r="N89">
        <v>5.5638905486083647</v>
      </c>
      <c r="O89" s="15">
        <f t="shared" si="10"/>
        <v>0.43286873407962873</v>
      </c>
      <c r="P89" s="9">
        <f t="shared" si="8"/>
        <v>0.15552756634379428</v>
      </c>
      <c r="V89">
        <f t="shared" si="11"/>
        <v>1.4696759700589437</v>
      </c>
      <c r="W89">
        <v>0.77000000000000046</v>
      </c>
      <c r="X89">
        <v>3.8627749427788727</v>
      </c>
      <c r="Y89">
        <v>5.4454782138374123</v>
      </c>
    </row>
    <row r="90" spans="10:25" x14ac:dyDescent="0.35">
      <c r="K90">
        <f t="shared" si="9"/>
        <v>1.5141277326297777</v>
      </c>
      <c r="L90" s="13">
        <f t="shared" si="12"/>
        <v>0.78000000000000047</v>
      </c>
      <c r="M90">
        <v>4.0090093951931385</v>
      </c>
      <c r="N90">
        <v>5.5119128280196081</v>
      </c>
      <c r="O90" s="15">
        <f t="shared" si="10"/>
        <v>0.42882488564029747</v>
      </c>
      <c r="P90" s="9">
        <f t="shared" si="8"/>
        <v>0.14413832697592976</v>
      </c>
      <c r="V90">
        <f t="shared" si="11"/>
        <v>1.5141277326297777</v>
      </c>
      <c r="W90">
        <v>0.78000000000000047</v>
      </c>
      <c r="X90">
        <v>3.8921540765080973</v>
      </c>
      <c r="Y90">
        <v>5.4186976845341768</v>
      </c>
    </row>
    <row r="91" spans="10:25" x14ac:dyDescent="0.35">
      <c r="K91">
        <f t="shared" si="9"/>
        <v>1.5606477482646706</v>
      </c>
      <c r="L91" s="13">
        <f t="shared" si="12"/>
        <v>0.79000000000000048</v>
      </c>
      <c r="M91">
        <v>4.0198779244902934</v>
      </c>
      <c r="N91">
        <v>5.460591418585409</v>
      </c>
      <c r="O91" s="15">
        <f t="shared" si="10"/>
        <v>0.4248320979786997</v>
      </c>
      <c r="P91" s="9">
        <f t="shared" si="8"/>
        <v>0.13326979767877489</v>
      </c>
      <c r="V91">
        <f t="shared" si="11"/>
        <v>1.5606477482646706</v>
      </c>
      <c r="W91">
        <v>0.79000000000000048</v>
      </c>
      <c r="X91">
        <v>3.9212684032223155</v>
      </c>
      <c r="Y91">
        <v>5.3922567633457366</v>
      </c>
    </row>
    <row r="92" spans="10:25" x14ac:dyDescent="0.35">
      <c r="K92">
        <f t="shared" si="9"/>
        <v>1.6094379124341027</v>
      </c>
      <c r="L92" s="13">
        <f t="shared" si="12"/>
        <v>0.80000000000000049</v>
      </c>
      <c r="M92">
        <v>4.0302372041596666</v>
      </c>
      <c r="N92">
        <v>5.4099160349154722</v>
      </c>
      <c r="O92" s="15">
        <f t="shared" si="10"/>
        <v>0.42088957089507623</v>
      </c>
      <c r="P92" s="9">
        <f t="shared" si="8"/>
        <v>0.12291051800940167</v>
      </c>
      <c r="V92">
        <f t="shared" si="11"/>
        <v>1.6094379124341027</v>
      </c>
      <c r="W92">
        <v>0.80000000000000049</v>
      </c>
      <c r="X92">
        <v>3.9501222124351614</v>
      </c>
      <c r="Y92">
        <v>5.3661480809248534</v>
      </c>
    </row>
    <row r="93" spans="10:25" x14ac:dyDescent="0.35">
      <c r="K93">
        <f t="shared" si="9"/>
        <v>1.6607312068216535</v>
      </c>
      <c r="L93" s="13">
        <f t="shared" si="12"/>
        <v>0.8100000000000005</v>
      </c>
      <c r="M93">
        <v>4.0400984416672996</v>
      </c>
      <c r="N93">
        <v>5.3598765872177365</v>
      </c>
      <c r="O93" s="15">
        <f t="shared" si="10"/>
        <v>0.41699651940714205</v>
      </c>
      <c r="P93" s="9">
        <f t="shared" si="8"/>
        <v>0.11304928050176866</v>
      </c>
      <c r="V93">
        <f t="shared" si="11"/>
        <v>1.6607312068216535</v>
      </c>
      <c r="W93">
        <v>0.8100000000000005</v>
      </c>
      <c r="X93">
        <v>3.978719705274687</v>
      </c>
      <c r="Y93">
        <v>5.3403645227030614</v>
      </c>
    </row>
    <row r="94" spans="10:25" x14ac:dyDescent="0.35">
      <c r="K94">
        <f t="shared" si="9"/>
        <v>1.7147984280919295</v>
      </c>
      <c r="L94" s="13">
        <f t="shared" si="12"/>
        <v>0.82000000000000051</v>
      </c>
      <c r="M94">
        <v>4.0494725974875188</v>
      </c>
      <c r="N94">
        <v>5.3104631766707655</v>
      </c>
      <c r="O94" s="15">
        <f t="shared" si="10"/>
        <v>0.41315217339005977</v>
      </c>
      <c r="P94" s="9">
        <f t="shared" si="8"/>
        <v>0.10367512468154949</v>
      </c>
      <c r="V94">
        <f t="shared" si="11"/>
        <v>1.7147984280919295</v>
      </c>
      <c r="W94">
        <v>0.82000000000000051</v>
      </c>
      <c r="X94">
        <v>4.0070649998458165</v>
      </c>
      <c r="Y94">
        <v>5.3148992198956</v>
      </c>
    </row>
    <row r="95" spans="10:25" x14ac:dyDescent="0.35">
      <c r="K95">
        <f t="shared" si="9"/>
        <v>1.7719568419318783</v>
      </c>
      <c r="L95" s="13">
        <f t="shared" si="12"/>
        <v>0.83000000000000052</v>
      </c>
      <c r="M95">
        <v>4.0583703909189763</v>
      </c>
      <c r="N95">
        <v>5.2616660909268775</v>
      </c>
      <c r="O95" s="15">
        <f t="shared" si="10"/>
        <v>0.40935577722658473</v>
      </c>
      <c r="P95" s="9">
        <f t="shared" si="8"/>
        <v>9.4777331250091912E-2</v>
      </c>
      <c r="V95">
        <f t="shared" si="11"/>
        <v>1.7719568419318783</v>
      </c>
      <c r="W95">
        <v>0.83000000000000052</v>
      </c>
      <c r="X95">
        <v>4.0351621363337271</v>
      </c>
      <c r="Y95">
        <v>5.2897455408444172</v>
      </c>
    </row>
    <row r="96" spans="10:25" x14ac:dyDescent="0.35">
      <c r="K96">
        <f t="shared" si="9"/>
        <v>1.8325814637483133</v>
      </c>
      <c r="L96" s="13">
        <f t="shared" si="12"/>
        <v>0.84000000000000052</v>
      </c>
      <c r="M96">
        <v>4.0668023057371174</v>
      </c>
      <c r="N96">
        <v>5.2134757997417731</v>
      </c>
      <c r="O96" s="15">
        <f t="shared" si="10"/>
        <v>0.40560658946705158</v>
      </c>
      <c r="P96" s="9">
        <f t="shared" si="8"/>
        <v>8.6345416431950817E-2</v>
      </c>
      <c r="V96">
        <f t="shared" si="11"/>
        <v>1.8325814637483133</v>
      </c>
      <c r="W96">
        <v>0.84000000000000052</v>
      </c>
      <c r="X96">
        <v>4.0630150818601392</v>
      </c>
      <c r="Y96">
        <v>5.2648970826853425</v>
      </c>
    </row>
    <row r="97" spans="11:25" x14ac:dyDescent="0.35">
      <c r="K97">
        <f t="shared" si="9"/>
        <v>1.8971199848858848</v>
      </c>
      <c r="L97" s="13">
        <f t="shared" si="12"/>
        <v>0.85000000000000053</v>
      </c>
      <c r="M97">
        <v>4.0747785956884313</v>
      </c>
      <c r="N97">
        <v>5.1658829507264761</v>
      </c>
      <c r="O97" s="15">
        <f t="shared" si="10"/>
        <v>0.40190388249887671</v>
      </c>
      <c r="P97" s="9">
        <f t="shared" si="8"/>
        <v>7.8369126480636986E-2</v>
      </c>
      <c r="V97">
        <f t="shared" si="11"/>
        <v>1.8971199848858848</v>
      </c>
      <c r="W97">
        <v>0.85000000000000053</v>
      </c>
      <c r="X97">
        <v>4.0906277351040226</v>
      </c>
      <c r="Y97">
        <v>5.2403476633263084</v>
      </c>
    </row>
    <row r="98" spans="11:25" x14ac:dyDescent="0.35">
      <c r="K98">
        <f t="shared" si="9"/>
        <v>1.9661128563728367</v>
      </c>
      <c r="L98" s="13">
        <f t="shared" si="12"/>
        <v>0.86000000000000054</v>
      </c>
      <c r="M98" s="19">
        <v>4.0823092898315902</v>
      </c>
      <c r="N98" s="19">
        <v>5.118878365217669</v>
      </c>
      <c r="O98" s="32">
        <f t="shared" si="10"/>
        <v>0.3982469422252719</v>
      </c>
      <c r="P98" s="25">
        <f t="shared" si="8"/>
        <v>7.0838432337477997E-2</v>
      </c>
      <c r="Q98" s="19"/>
      <c r="V98">
        <f t="shared" si="11"/>
        <v>1.9661128563728367</v>
      </c>
      <c r="W98">
        <v>0.86000000000000054</v>
      </c>
      <c r="X98">
        <v>4.1180039306976246</v>
      </c>
      <c r="Y98">
        <v>5.2160913137239353</v>
      </c>
    </row>
    <row r="99" spans="11:25" x14ac:dyDescent="0.35">
      <c r="K99">
        <f t="shared" si="9"/>
        <v>2.0402208285265591</v>
      </c>
      <c r="L99" s="13">
        <f t="shared" si="12"/>
        <v>0.87000000000000055</v>
      </c>
      <c r="M99" s="19">
        <v>4.0894041977304836</v>
      </c>
      <c r="N99" s="19">
        <v>5.0724530342625256</v>
      </c>
      <c r="O99" s="32">
        <f t="shared" si="10"/>
        <v>0.39463506775286566</v>
      </c>
      <c r="P99" s="25">
        <f t="shared" si="8"/>
        <v>6.3743524438584664E-2</v>
      </c>
      <c r="Q99" s="19"/>
      <c r="V99">
        <f t="shared" si="11"/>
        <v>2.0402208285265591</v>
      </c>
      <c r="W99">
        <v>0.87000000000000055</v>
      </c>
      <c r="X99">
        <v>4.1451474434081916</v>
      </c>
      <c r="Y99">
        <v>5.1921222704464292</v>
      </c>
    </row>
    <row r="100" spans="11:25" x14ac:dyDescent="0.35">
      <c r="K100">
        <f t="shared" si="9"/>
        <v>2.1202635362000959</v>
      </c>
      <c r="L100" s="13">
        <f t="shared" si="12"/>
        <v>0.88000000000000056</v>
      </c>
      <c r="M100" s="19">
        <v>4.0960729145038623</v>
      </c>
      <c r="N100" s="19">
        <v>5.0265981147144325</v>
      </c>
      <c r="O100" s="32">
        <f t="shared" si="10"/>
        <v>0.39106757108795182</v>
      </c>
      <c r="P100" s="25">
        <f t="shared" si="8"/>
        <v>5.7074807665205896E-2</v>
      </c>
      <c r="Q100" s="19"/>
      <c r="V100">
        <f t="shared" si="11"/>
        <v>2.1202635362000959</v>
      </c>
      <c r="W100">
        <v>0.88000000000000056</v>
      </c>
      <c r="X100">
        <v>4.1720619921153128</v>
      </c>
      <c r="Y100">
        <v>5.1684349685112867</v>
      </c>
    </row>
    <row r="101" spans="11:25" x14ac:dyDescent="0.35">
      <c r="K101">
        <f t="shared" si="9"/>
        <v>2.207274913189726</v>
      </c>
      <c r="L101" s="13">
        <f t="shared" si="12"/>
        <v>0.89000000000000057</v>
      </c>
      <c r="M101">
        <v>4.1023248257362361</v>
      </c>
      <c r="N101">
        <v>4.9813049254359614</v>
      </c>
      <c r="O101" s="15">
        <f t="shared" si="10"/>
        <v>0.38754377684108177</v>
      </c>
      <c r="P101" s="9">
        <f t="shared" si="8"/>
        <v>5.082289643283211E-2</v>
      </c>
      <c r="V101">
        <f t="shared" si="11"/>
        <v>2.207274913189726</v>
      </c>
      <c r="W101">
        <v>0.89000000000000057</v>
      </c>
      <c r="X101">
        <v>4.1987512435932723</v>
      </c>
      <c r="Y101">
        <v>5.1450240344867471</v>
      </c>
    </row>
    <row r="102" spans="11:25" x14ac:dyDescent="0.35">
      <c r="K102">
        <f t="shared" si="9"/>
        <v>2.3025850929940517</v>
      </c>
      <c r="L102" s="13">
        <f t="shared" si="12"/>
        <v>0.90000000000000058</v>
      </c>
      <c r="M102">
        <v>4.1081691122544273</v>
      </c>
      <c r="N102">
        <v>4.9365649436057364</v>
      </c>
      <c r="O102" s="15">
        <f t="shared" si="10"/>
        <v>0.38406302193974046</v>
      </c>
      <c r="P102" s="9">
        <f t="shared" si="8"/>
        <v>4.4978609914640977E-2</v>
      </c>
      <c r="V102">
        <f t="shared" si="11"/>
        <v>2.3025850929940517</v>
      </c>
      <c r="W102">
        <v>0.90000000000000058</v>
      </c>
      <c r="X102">
        <v>4.2252188161073967</v>
      </c>
      <c r="Y102">
        <v>5.1218842798464603</v>
      </c>
    </row>
    <row r="103" spans="11:25" x14ac:dyDescent="0.35">
      <c r="K103">
        <f t="shared" si="9"/>
        <v>2.4079456086518785</v>
      </c>
      <c r="L103" s="13">
        <f t="shared" si="12"/>
        <v>0.91000000000000059</v>
      </c>
      <c r="M103">
        <v>4.1136147547740505</v>
      </c>
      <c r="N103">
        <v>4.8923698011258532</v>
      </c>
      <c r="O103" s="15">
        <f t="shared" si="10"/>
        <v>0.38062465534884465</v>
      </c>
      <c r="P103" s="9">
        <f t="shared" si="8"/>
        <v>3.9532967395017771E-2</v>
      </c>
      <c r="V103">
        <f t="shared" si="11"/>
        <v>2.4079456086518785</v>
      </c>
      <c r="W103">
        <v>0.91000000000000059</v>
      </c>
      <c r="X103">
        <v>4.2514682828329793</v>
      </c>
      <c r="Y103">
        <v>5.0990106945673075</v>
      </c>
    </row>
    <row r="104" spans="11:25" x14ac:dyDescent="0.35">
      <c r="K104">
        <f t="shared" si="9"/>
        <v>2.5257286443082627</v>
      </c>
      <c r="L104" s="13">
        <f t="shared" si="12"/>
        <v>0.9200000000000006</v>
      </c>
      <c r="M104">
        <v>4.1186705384200399</v>
      </c>
      <c r="N104">
        <v>4.8487112811266915</v>
      </c>
      <c r="O104" s="15">
        <f t="shared" si="10"/>
        <v>0.37722803779881858</v>
      </c>
      <c r="P104" s="9">
        <f t="shared" si="8"/>
        <v>3.4477183749028306E-2</v>
      </c>
      <c r="V104">
        <f t="shared" si="11"/>
        <v>2.5257286443082627</v>
      </c>
      <c r="W104">
        <v>0.9200000000000006</v>
      </c>
      <c r="X104">
        <v>4.2775031751048509</v>
      </c>
      <c r="Y104">
        <v>5.0763984409606939</v>
      </c>
    </row>
    <row r="105" spans="11:25" x14ac:dyDescent="0.35">
      <c r="K105">
        <f t="shared" si="9"/>
        <v>2.6592600369327868</v>
      </c>
      <c r="L105" s="13">
        <f t="shared" si="12"/>
        <v>0.9300000000000006</v>
      </c>
      <c r="M105">
        <v>4.1233450571251886</v>
      </c>
      <c r="N105">
        <v>4.8055813145660613</v>
      </c>
      <c r="O105" s="15">
        <f t="shared" si="10"/>
        <v>0.37387254152100874</v>
      </c>
      <c r="P105" s="9">
        <f t="shared" si="8"/>
        <v>2.9802665043879628E-2</v>
      </c>
      <c r="V105">
        <f t="shared" si="11"/>
        <v>2.6592600369327868</v>
      </c>
      <c r="W105">
        <v>0.9300000000000006</v>
      </c>
      <c r="X105">
        <v>4.3033269855054508</v>
      </c>
      <c r="Y105">
        <v>5.0540428477281178</v>
      </c>
    </row>
    <row r="106" spans="11:25" x14ac:dyDescent="0.35">
      <c r="K106">
        <f t="shared" si="9"/>
        <v>2.8134107167600466</v>
      </c>
      <c r="L106" s="13">
        <f t="shared" si="12"/>
        <v>0.94000000000000061</v>
      </c>
      <c r="M106" s="19">
        <v>4.127646717910511</v>
      </c>
      <c r="N106" s="19">
        <v>4.7629719769196788</v>
      </c>
      <c r="O106" s="15">
        <f t="shared" si="10"/>
        <v>0.37055754999020407</v>
      </c>
      <c r="P106" s="25">
        <f t="shared" si="8"/>
        <v>2.550100425855728E-2</v>
      </c>
      <c r="V106">
        <f t="shared" si="11"/>
        <v>2.8134107167600466</v>
      </c>
      <c r="W106">
        <v>0.94000000000000061</v>
      </c>
      <c r="X106">
        <v>4.3289431707987243</v>
      </c>
      <c r="Y106">
        <v>5.0319394042321726</v>
      </c>
    </row>
    <row r="107" spans="11:25" x14ac:dyDescent="0.35">
      <c r="K107">
        <f t="shared" si="9"/>
        <v>2.9957322735540033</v>
      </c>
      <c r="L107" s="13">
        <f t="shared" si="12"/>
        <v>0.95000000000000062</v>
      </c>
      <c r="M107" s="19">
        <v>4.1315837450511399</v>
      </c>
      <c r="N107" s="19">
        <v>4.7208754849601995</v>
      </c>
      <c r="O107" s="15">
        <f t="shared" si="10"/>
        <v>0.36728245767404577</v>
      </c>
      <c r="P107" s="25">
        <f t="shared" si="8"/>
        <v>2.1563977117928346E-2</v>
      </c>
      <c r="V107">
        <f t="shared" si="11"/>
        <v>2.9957322735540033</v>
      </c>
      <c r="W107">
        <v>0.95000000000000062</v>
      </c>
      <c r="X107">
        <v>4.3543551547169139</v>
      </c>
      <c r="Y107">
        <v>5.0100837549744988</v>
      </c>
    </row>
    <row r="108" spans="11:25" x14ac:dyDescent="0.35">
      <c r="K108">
        <f t="shared" si="9"/>
        <v>3.2188758248682166</v>
      </c>
      <c r="L108" s="13">
        <f t="shared" si="12"/>
        <v>0.96000000000000063</v>
      </c>
      <c r="M108" s="19">
        <v>4.1351641841312805</v>
      </c>
      <c r="N108" s="19">
        <v>4.6792841936219745</v>
      </c>
      <c r="O108" s="15">
        <f t="shared" si="10"/>
        <v>0.3640466697891066</v>
      </c>
      <c r="P108" s="25">
        <f t="shared" si="8"/>
        <v>1.7983538037787739E-2</v>
      </c>
      <c r="V108">
        <f t="shared" si="11"/>
        <v>3.2188758248682166</v>
      </c>
      <c r="W108">
        <v>0.96000000000000063</v>
      </c>
      <c r="X108">
        <v>4.3795663306070045</v>
      </c>
      <c r="Y108">
        <v>4.9884716942726763</v>
      </c>
    </row>
    <row r="109" spans="11:25" x14ac:dyDescent="0.35">
      <c r="K109">
        <f t="shared" si="9"/>
        <v>3.5065578973200031</v>
      </c>
      <c r="L109" s="13">
        <f t="shared" si="12"/>
        <v>0.97000000000000064</v>
      </c>
      <c r="M109" s="19">
        <v>4.1383959059916977</v>
      </c>
      <c r="N109" s="19">
        <v>4.6381905929489609</v>
      </c>
      <c r="O109" s="15">
        <f t="shared" si="10"/>
        <v>0.36084960206343925</v>
      </c>
      <c r="P109" s="25">
        <f t="shared" si="8"/>
        <v>1.4751816177370536E-2</v>
      </c>
      <c r="V109">
        <f t="shared" si="11"/>
        <v>3.5065578973200031</v>
      </c>
      <c r="W109">
        <v>0.97000000000000064</v>
      </c>
      <c r="X109">
        <v>4.4045800639431665</v>
      </c>
      <c r="Y109">
        <v>4.9670991611282096</v>
      </c>
    </row>
    <row r="110" spans="11:25" x14ac:dyDescent="0.35">
      <c r="K110">
        <f t="shared" si="9"/>
        <v>3.9120230054281784</v>
      </c>
      <c r="L110" s="13">
        <f t="shared" si="12"/>
        <v>0.98000000000000065</v>
      </c>
      <c r="M110" s="19">
        <v>4.1412866105729869</v>
      </c>
      <c r="N110" s="19">
        <v>4.5975873051231364</v>
      </c>
      <c r="O110" s="15">
        <f t="shared" si="10"/>
        <v>0.35769068050538821</v>
      </c>
      <c r="P110" s="25">
        <f t="shared" si="8"/>
        <v>1.1861111596081386E-2</v>
      </c>
      <c r="V110">
        <f t="shared" si="11"/>
        <v>3.9120230054281784</v>
      </c>
      <c r="W110">
        <v>0.98000000000000065</v>
      </c>
      <c r="X110">
        <v>4.429399694711349</v>
      </c>
      <c r="Y110">
        <v>4.9459622342782561</v>
      </c>
    </row>
    <row r="111" spans="11:25" x14ac:dyDescent="0.35">
      <c r="K111">
        <f t="shared" si="9"/>
        <v>4.6051701859881575</v>
      </c>
      <c r="L111" s="13">
        <f t="shared" si="12"/>
        <v>0.99000000000000066</v>
      </c>
      <c r="M111" s="19">
        <v>4.1438438306578851</v>
      </c>
      <c r="N111" s="19">
        <v>4.5574670815710503</v>
      </c>
      <c r="O111" s="15">
        <f t="shared" si="10"/>
        <v>0.35456934117848021</v>
      </c>
      <c r="P111" s="25">
        <f t="shared" si="8"/>
        <v>9.3038915111831599E-3</v>
      </c>
      <c r="V111">
        <f>-LN(1-W111)</f>
        <v>4.6051701859881575</v>
      </c>
      <c r="W111">
        <v>0.99000000000000066</v>
      </c>
      <c r="X111">
        <v>4.4540285396718584</v>
      </c>
      <c r="Y111">
        <v>4.9250571274239903</v>
      </c>
    </row>
    <row r="112" spans="11:25" x14ac:dyDescent="0.35">
      <c r="L112" s="13">
        <f t="shared" si="12"/>
        <v>1.0000000000000007</v>
      </c>
      <c r="M112" s="19">
        <v>4.1460749355156574</v>
      </c>
      <c r="N112" s="19">
        <v>4.5178228001460212</v>
      </c>
      <c r="O112" s="15">
        <f t="shared" si="10"/>
        <v>0.35148502998220027</v>
      </c>
      <c r="P112" s="22">
        <f t="shared" si="8"/>
        <v>7.072786653410823E-3</v>
      </c>
      <c r="W112">
        <v>1.0000000000000007</v>
      </c>
      <c r="X112">
        <v>4.4784698945054204</v>
      </c>
      <c r="Y112">
        <v>4.9043801846287431</v>
      </c>
    </row>
    <row r="113" spans="12:25" x14ac:dyDescent="0.35">
      <c r="L113" s="13">
        <f t="shared" si="12"/>
        <v>1.0100000000000007</v>
      </c>
      <c r="M113" s="19">
        <v>4.1479871344515606</v>
      </c>
      <c r="N113" s="19">
        <v>4.4786474623837842</v>
      </c>
      <c r="O113" s="15">
        <f t="shared" si="10"/>
        <v>0.34843720243848214</v>
      </c>
      <c r="P113" s="22">
        <f t="shared" si="8"/>
        <v>5.1605877175076031E-3</v>
      </c>
      <c r="W113">
        <v>1.0100000000000007</v>
      </c>
      <c r="X113">
        <v>4.5027270358481113</v>
      </c>
      <c r="Y113">
        <v>4.8839278758794675</v>
      </c>
    </row>
    <row r="114" spans="12:25" x14ac:dyDescent="0.35">
      <c r="L114" s="13">
        <f t="shared" si="12"/>
        <v>1.0200000000000007</v>
      </c>
      <c r="M114" s="19">
        <v>4.1495874802642376</v>
      </c>
      <c r="N114" s="19">
        <v>4.439934190829268</v>
      </c>
      <c r="O114" s="15">
        <f t="shared" si="10"/>
        <v>0.34542532348373245</v>
      </c>
      <c r="P114" s="22">
        <f t="shared" si="8"/>
        <v>3.5602419048306189E-3</v>
      </c>
      <c r="W114">
        <v>1.0200000000000007</v>
      </c>
      <c r="X114">
        <v>4.526803223220119</v>
      </c>
      <c r="Y114">
        <v>4.863696792805225</v>
      </c>
    </row>
    <row r="115" spans="12:25" x14ac:dyDescent="0.35">
      <c r="L115" s="13">
        <f t="shared" si="12"/>
        <v>1.0300000000000007</v>
      </c>
      <c r="M115" s="19">
        <v>4.15088287261384</v>
      </c>
      <c r="N115" s="19">
        <v>4.401676226432456</v>
      </c>
      <c r="O115" s="15">
        <f t="shared" si="10"/>
        <v>0.34244886726622947</v>
      </c>
      <c r="P115" s="22">
        <f t="shared" si="8"/>
        <v>2.26484955522821E-3</v>
      </c>
      <c r="W115">
        <v>1.0300000000000007</v>
      </c>
      <c r="X115">
        <v>4.5507017008532769</v>
      </c>
      <c r="Y115">
        <v>4.8436836445467488</v>
      </c>
    </row>
    <row r="116" spans="12:25" x14ac:dyDescent="0.35">
      <c r="L116" s="24">
        <f t="shared" si="12"/>
        <v>1.0400000000000007</v>
      </c>
      <c r="M116" s="23">
        <v>4.1518800613035349</v>
      </c>
      <c r="N116" s="23">
        <v>4.3638669260111591</v>
      </c>
      <c r="O116" s="15">
        <f t="shared" si="10"/>
        <v>0.33950731694872782</v>
      </c>
      <c r="P116" s="41">
        <f t="shared" si="8"/>
        <v>1.2676608655333155E-3</v>
      </c>
      <c r="R116" s="8"/>
      <c r="W116">
        <v>1.0400000000000007</v>
      </c>
      <c r="X116">
        <v>4.574425699421826</v>
      </c>
      <c r="Y116">
        <v>4.8238852537713042</v>
      </c>
    </row>
    <row r="117" spans="12:25" x14ac:dyDescent="0.35">
      <c r="L117" s="13">
        <f t="shared" si="12"/>
        <v>1.0500000000000007</v>
      </c>
      <c r="M117" s="19">
        <v>4.1525856494769924</v>
      </c>
      <c r="N117" s="19">
        <v>4.3264997597788026</v>
      </c>
      <c r="O117" s="15">
        <f t="shared" si="10"/>
        <v>0.33660016451612135</v>
      </c>
      <c r="P117" s="22">
        <f t="shared" si="8"/>
        <v>5.6207269207586563E-4</v>
      </c>
      <c r="W117">
        <v>1.0500000000000007</v>
      </c>
      <c r="X117">
        <v>4.5979784376809523</v>
      </c>
      <c r="Y117">
        <v>4.8042985528273592</v>
      </c>
    </row>
    <row r="118" spans="12:25" x14ac:dyDescent="0.35">
      <c r="L118" s="13">
        <f t="shared" si="12"/>
        <v>1.0600000000000007</v>
      </c>
      <c r="M118" s="19">
        <v>4.1530060967343445</v>
      </c>
      <c r="N118" s="19">
        <v>4.2895683089351886</v>
      </c>
      <c r="O118" s="15">
        <f t="shared" si="10"/>
        <v>0.3337269105880048</v>
      </c>
      <c r="P118" s="22">
        <f t="shared" si="8"/>
        <v>1.4162543472373557E-4</v>
      </c>
      <c r="W118">
        <v>1.0600000000000007</v>
      </c>
      <c r="X118">
        <v>4.6213631240171686</v>
      </c>
      <c r="Y118">
        <v>4.7849205800338117</v>
      </c>
    </row>
    <row r="119" spans="12:25" x14ac:dyDescent="0.35">
      <c r="L119" s="13">
        <f t="shared" si="12"/>
        <v>1.0700000000000007</v>
      </c>
      <c r="M119" s="19">
        <v>4.1531477221690682</v>
      </c>
      <c r="N119" s="19">
        <v>4.2530662633184813</v>
      </c>
      <c r="O119" s="15">
        <f t="shared" si="10"/>
        <v>0.33088706423599973</v>
      </c>
      <c r="P119" s="22">
        <f t="shared" si="8"/>
        <v>0</v>
      </c>
      <c r="W119">
        <v>1.0700000000000007</v>
      </c>
      <c r="X119">
        <v>4.6445829579146238</v>
      </c>
      <c r="Y119">
        <v>4.7657484760986701</v>
      </c>
    </row>
    <row r="120" spans="12:25" x14ac:dyDescent="0.35">
      <c r="L120" s="13">
        <f t="shared" si="12"/>
        <v>1.0800000000000007</v>
      </c>
      <c r="M120" s="19">
        <v>4.1530167073280495</v>
      </c>
      <c r="N120" s="19">
        <v>4.2169874191164949</v>
      </c>
      <c r="O120" s="15">
        <f t="shared" si="10"/>
        <v>0.32808014280569298</v>
      </c>
      <c r="P120" s="22">
        <f t="shared" si="8"/>
        <v>1.310148410187395E-4</v>
      </c>
      <c r="W120">
        <v>1.0800000000000007</v>
      </c>
      <c r="X120">
        <v>4.6676411313411146</v>
      </c>
      <c r="Y120">
        <v>4.7467794806623562</v>
      </c>
    </row>
    <row r="121" spans="12:25" x14ac:dyDescent="0.35">
      <c r="L121" s="13">
        <f t="shared" si="12"/>
        <v>1.0900000000000007</v>
      </c>
      <c r="M121" s="19">
        <v>4.1526190990971754</v>
      </c>
      <c r="N121" s="19">
        <v>4.1813256766356428</v>
      </c>
      <c r="O121" s="15">
        <f t="shared" si="10"/>
        <v>0.32530567174306196</v>
      </c>
      <c r="P121" s="22">
        <f t="shared" si="8"/>
        <v>5.2862307189283086E-4</v>
      </c>
      <c r="W121">
        <v>1.0900000000000007</v>
      </c>
      <c r="X121">
        <v>4.69054083005748</v>
      </c>
      <c r="Y121">
        <v>4.7280109289609999</v>
      </c>
    </row>
    <row r="122" spans="12:25" x14ac:dyDescent="0.35">
      <c r="L122" s="13">
        <f t="shared" si="12"/>
        <v>1.1000000000000008</v>
      </c>
      <c r="M122" s="19">
        <v>4.1519608125145462</v>
      </c>
      <c r="N122" s="19">
        <v>4.1460750381257911</v>
      </c>
      <c r="O122" s="15">
        <f t="shared" si="10"/>
        <v>0.32256318442524895</v>
      </c>
      <c r="P122" s="22">
        <f t="shared" si="8"/>
        <v>1.1869096545220614E-3</v>
      </c>
      <c r="W122">
        <v>1.1000000000000008</v>
      </c>
      <c r="X122">
        <v>4.7132852348538075</v>
      </c>
      <c r="Y122">
        <v>4.7094402486051674</v>
      </c>
    </row>
    <row r="123" spans="12:25" x14ac:dyDescent="0.35">
      <c r="L123" s="13">
        <f t="shared" si="12"/>
        <v>1.1100000000000008</v>
      </c>
      <c r="M123" s="19">
        <v>4.1510476335134845</v>
      </c>
      <c r="N123" s="19">
        <v>4.111229605659422</v>
      </c>
      <c r="O123" s="15">
        <f t="shared" si="10"/>
        <v>0.31985222199556079</v>
      </c>
      <c r="P123" s="22">
        <f t="shared" si="8"/>
        <v>2.1000886555837539E-3</v>
      </c>
      <c r="W123">
        <v>1.1100000000000008</v>
      </c>
      <c r="X123">
        <v>4.7358775227158807</v>
      </c>
      <c r="Y123">
        <v>4.691064956469889</v>
      </c>
    </row>
    <row r="124" spans="12:25" x14ac:dyDescent="0.35">
      <c r="L124" s="13">
        <f t="shared" si="12"/>
        <v>1.1200000000000008</v>
      </c>
      <c r="M124" s="19">
        <v>4.1498852215973407</v>
      </c>
      <c r="N124" s="19">
        <v>4.0767835790635241</v>
      </c>
      <c r="O124" s="15">
        <f t="shared" si="10"/>
        <v>0.3171723332025706</v>
      </c>
      <c r="P124" s="22">
        <f t="shared" si="8"/>
        <v>3.2625005717275002E-3</v>
      </c>
      <c r="W124">
        <v>1.1200000000000008</v>
      </c>
      <c r="X124">
        <v>4.7583208679248985</v>
      </c>
      <c r="Y124">
        <v>4.6728826556916871</v>
      </c>
    </row>
    <row r="125" spans="12:25" x14ac:dyDescent="0.35">
      <c r="L125" s="13">
        <f t="shared" si="12"/>
        <v>1.1300000000000008</v>
      </c>
      <c r="M125" s="19">
        <v>4.1484791124480687</v>
      </c>
      <c r="N125" s="19">
        <v>4.0427312539026943</v>
      </c>
      <c r="O125" s="15">
        <f t="shared" si="10"/>
        <v>0.31452307424320392</v>
      </c>
      <c r="P125" s="22">
        <f t="shared" si="8"/>
        <v>4.6686097209995836E-3</v>
      </c>
      <c r="W125">
        <v>1.1300000000000008</v>
      </c>
      <c r="X125">
        <v>4.7806184430936387</v>
      </c>
      <c r="Y125">
        <v>4.6548910327688198</v>
      </c>
    </row>
    <row r="126" spans="12:25" x14ac:dyDescent="0.35">
      <c r="L126" s="13">
        <f t="shared" si="12"/>
        <v>1.1400000000000008</v>
      </c>
      <c r="M126" s="19">
        <v>4.1468347204704852</v>
      </c>
      <c r="N126" s="19">
        <v>4.009067019511952</v>
      </c>
      <c r="O126" s="15">
        <f t="shared" si="10"/>
        <v>0.31190400860969225</v>
      </c>
      <c r="P126" s="22">
        <f t="shared" si="8"/>
        <v>6.313001698583065E-3</v>
      </c>
      <c r="W126">
        <v>1.1400000000000008</v>
      </c>
      <c r="X126">
        <v>4.802773420141877</v>
      </c>
      <c r="Y126">
        <v>4.6370878547608472</v>
      </c>
    </row>
    <row r="127" spans="12:25" x14ac:dyDescent="0.35">
      <c r="L127" s="13">
        <f t="shared" si="12"/>
        <v>1.1500000000000008</v>
      </c>
      <c r="M127" s="19">
        <v>4.144957341274055</v>
      </c>
      <c r="N127" s="19">
        <v>3.9757853570778785</v>
      </c>
      <c r="O127" s="15">
        <f t="shared" si="10"/>
        <v>0.30931470694028645</v>
      </c>
      <c r="P127" s="22">
        <f t="shared" si="8"/>
        <v>8.1903808950132273E-3</v>
      </c>
      <c r="W127">
        <v>1.1500000000000008</v>
      </c>
      <c r="X127">
        <v>4.8247889712138505</v>
      </c>
      <c r="Y127">
        <v>4.6194709665839024</v>
      </c>
    </row>
    <row r="128" spans="12:25" x14ac:dyDescent="0.35">
      <c r="L128" s="13">
        <f t="shared" si="12"/>
        <v>1.1600000000000008</v>
      </c>
      <c r="M128">
        <v>4.1428521540939798</v>
      </c>
      <c r="N128">
        <v>3.9428808377666784</v>
      </c>
      <c r="O128" s="15">
        <f t="shared" si="10"/>
        <v>0.30675474687362042</v>
      </c>
      <c r="P128" s="6">
        <f t="shared" si="8"/>
        <v>1.0295568075088468E-2</v>
      </c>
      <c r="W128">
        <v>1.1600000000000008</v>
      </c>
      <c r="X128">
        <v>4.8466682695404382</v>
      </c>
      <c r="Y128">
        <v>4.6020382883982025</v>
      </c>
    </row>
    <row r="129" spans="12:25" x14ac:dyDescent="0.35">
      <c r="L129" s="13">
        <f t="shared" si="12"/>
        <v>1.1700000000000008</v>
      </c>
      <c r="M129">
        <v>4.1405242241533058</v>
      </c>
      <c r="N129">
        <v>3.9103481208978268</v>
      </c>
      <c r="O129" s="15">
        <f t="shared" si="10"/>
        <v>0.30422371290662176</v>
      </c>
      <c r="P129" s="6">
        <f t="shared" si="8"/>
        <v>1.2623498015762458E-2</v>
      </c>
      <c r="W129">
        <v>1.1700000000000008</v>
      </c>
      <c r="X129">
        <v>4.8684144902485302</v>
      </c>
      <c r="Y129">
        <v>4.5847878130844055</v>
      </c>
    </row>
    <row r="130" spans="12:25" x14ac:dyDescent="0.35">
      <c r="L130" s="13">
        <f t="shared" si="12"/>
        <v>1.1800000000000008</v>
      </c>
      <c r="M130">
        <v>4.1379785049677551</v>
      </c>
      <c r="N130">
        <v>3.878181952162032</v>
      </c>
      <c r="O130" s="15">
        <f t="shared" si="10"/>
        <v>0.30172119625586952</v>
      </c>
      <c r="P130" s="6">
        <f t="shared" si="8"/>
        <v>1.5169217201313145E-2</v>
      </c>
      <c r="W130">
        <v>1.1800000000000008</v>
      </c>
      <c r="X130">
        <v>4.8900308111200577</v>
      </c>
      <c r="Y130">
        <v>4.5677176038055931</v>
      </c>
    </row>
    <row r="131" spans="12:25" x14ac:dyDescent="0.35">
      <c r="L131" s="13">
        <f t="shared" si="12"/>
        <v>1.1900000000000008</v>
      </c>
      <c r="M131">
        <v>4.1352198405948428</v>
      </c>
      <c r="N131">
        <v>3.8463771618822489</v>
      </c>
      <c r="O131" s="15">
        <f t="shared" si="10"/>
        <v>0.29924679472230215</v>
      </c>
      <c r="P131" s="6">
        <f t="shared" si="8"/>
        <v>1.7927881574225424E-2</v>
      </c>
      <c r="W131">
        <v>1.1900000000000008</v>
      </c>
      <c r="X131">
        <v>4.9115204133029424</v>
      </c>
      <c r="Y131">
        <v>4.5508257916517998</v>
      </c>
    </row>
    <row r="132" spans="12:25" x14ac:dyDescent="0.35">
      <c r="L132" s="13">
        <f t="shared" si="12"/>
        <v>1.2000000000000008</v>
      </c>
      <c r="M132">
        <v>4.1322529678288999</v>
      </c>
      <c r="N132">
        <v>3.8149286633165396</v>
      </c>
      <c r="O132" s="15">
        <f t="shared" si="10"/>
        <v>0.29680011255918004</v>
      </c>
      <c r="P132" s="6">
        <f t="shared" si="8"/>
        <v>2.0894754340168298E-2</v>
      </c>
      <c r="W132">
        <v>1.2000000000000008</v>
      </c>
      <c r="X132">
        <v>4.9328864819761877</v>
      </c>
      <c r="Y132">
        <v>4.534110573364087</v>
      </c>
    </row>
    <row r="133" spans="12:25" x14ac:dyDescent="0.35">
      <c r="L133" s="13">
        <f t="shared" si="12"/>
        <v>1.2100000000000009</v>
      </c>
      <c r="M133">
        <v>4.1290825183434547</v>
      </c>
      <c r="N133">
        <v>3.7838314510016069</v>
      </c>
      <c r="O133" s="15">
        <f t="shared" si="10"/>
        <v>0.29438076034321359</v>
      </c>
      <c r="P133" s="6">
        <f t="shared" si="8"/>
        <v>2.4065203825613501E-2</v>
      </c>
      <c r="W133">
        <v>1.2100000000000009</v>
      </c>
      <c r="X133">
        <v>4.9541322069712521</v>
      </c>
      <c r="Y133">
        <v>4.5175702091353296</v>
      </c>
    </row>
    <row r="134" spans="12:25" x14ac:dyDescent="0.35">
      <c r="L134" s="13">
        <f t="shared" si="12"/>
        <v>1.2200000000000009</v>
      </c>
      <c r="M134">
        <v>4.1257130207825075</v>
      </c>
      <c r="N134">
        <v>3.7530805991358775</v>
      </c>
      <c r="O134" s="15">
        <f t="shared" si="10"/>
        <v>0.29198835484876734</v>
      </c>
      <c r="P134" s="6">
        <f t="shared" si="8"/>
        <v>2.7434701386560789E-2</v>
      </c>
      <c r="W134">
        <v>1.2200000000000009</v>
      </c>
      <c r="X134">
        <v>4.9752607833516365</v>
      </c>
      <c r="Y134">
        <v>4.5012030204849136</v>
      </c>
    </row>
    <row r="135" spans="12:25" x14ac:dyDescent="0.35">
      <c r="L135" s="13">
        <f t="shared" si="12"/>
        <v>1.2300000000000009</v>
      </c>
      <c r="M135">
        <v>4.1221489028020439</v>
      </c>
      <c r="N135">
        <v>3.7226712600010288</v>
      </c>
      <c r="O135" s="15">
        <f t="shared" si="10"/>
        <v>0.28962251892505519</v>
      </c>
      <c r="P135" s="6">
        <f t="shared" si="8"/>
        <v>3.0998819367024311E-2</v>
      </c>
      <c r="W135">
        <v>1.2300000000000009</v>
      </c>
      <c r="X135">
        <v>4.9962754119526993</v>
      </c>
      <c r="Y135">
        <v>4.4850073882047781</v>
      </c>
    </row>
    <row r="136" spans="12:25" x14ac:dyDescent="0.35">
      <c r="L136" s="13">
        <f t="shared" si="12"/>
        <v>1.2400000000000009</v>
      </c>
      <c r="M136">
        <v>4.1183944930632226</v>
      </c>
      <c r="N136">
        <v>3.6925986624208953</v>
      </c>
      <c r="O136" s="15">
        <f t="shared" si="10"/>
        <v>0.28728288137624425</v>
      </c>
      <c r="P136" s="6">
        <f t="shared" si="8"/>
        <v>3.4753229105845662E-2</v>
      </c>
      <c r="W136">
        <v>1.2400000000000009</v>
      </c>
      <c r="X136">
        <v>5.0171792998834759</v>
      </c>
      <c r="Y136">
        <v>4.4689817503741764</v>
      </c>
    </row>
    <row r="137" spans="12:25" x14ac:dyDescent="0.35">
      <c r="L137" s="13">
        <f t="shared" si="12"/>
        <v>1.2500000000000009</v>
      </c>
      <c r="M137">
        <v>4.1144540231785385</v>
      </c>
      <c r="N137">
        <v>3.6628581102567388</v>
      </c>
      <c r="O137" s="15">
        <f t="shared" si="10"/>
        <v>0.28496907684438699</v>
      </c>
      <c r="P137" s="6">
        <f t="shared" si="8"/>
        <v>3.8693698990529768E-2</v>
      </c>
      <c r="W137">
        <v>1.2500000000000009</v>
      </c>
      <c r="X137">
        <v>5.0379756609922914</v>
      </c>
      <c r="Y137">
        <v>4.4531246004407778</v>
      </c>
    </row>
    <row r="138" spans="12:25" x14ac:dyDescent="0.35">
      <c r="L138" s="13">
        <f t="shared" si="12"/>
        <v>1.2600000000000009</v>
      </c>
      <c r="M138">
        <v>4.1103316296122365</v>
      </c>
      <c r="N138">
        <v>3.6334449809378744</v>
      </c>
      <c r="O138" s="15">
        <f t="shared" si="10"/>
        <v>0.28268074569510482</v>
      </c>
      <c r="P138" s="6">
        <f t="shared" si="8"/>
        <v>4.281609255683172E-2</v>
      </c>
      <c r="W138">
        <v>1.2600000000000009</v>
      </c>
      <c r="X138">
        <v>5.058667716297836</v>
      </c>
      <c r="Y138">
        <v>4.4374344853657286</v>
      </c>
    </row>
    <row r="139" spans="12:25" x14ac:dyDescent="0.35">
      <c r="L139" s="13">
        <f t="shared" si="12"/>
        <v>1.2700000000000009</v>
      </c>
      <c r="M139">
        <v>4.1060313555362695</v>
      </c>
      <c r="N139">
        <v>3.6043547240266838</v>
      </c>
      <c r="O139" s="15">
        <f t="shared" si="10"/>
        <v>0.28041753390594626</v>
      </c>
      <c r="P139" s="6">
        <f t="shared" si="8"/>
        <v>4.7116366632798723E-2</v>
      </c>
      <c r="W139">
        <v>1.2700000000000009</v>
      </c>
      <c r="X139">
        <v>5.0792586943873097</v>
      </c>
      <c r="Y139">
        <v>4.4219100038304058</v>
      </c>
    </row>
    <row r="140" spans="12:25" x14ac:dyDescent="0.35">
      <c r="L140" s="13">
        <f t="shared" si="12"/>
        <v>1.2800000000000009</v>
      </c>
      <c r="M140">
        <v>4.1015571526429602</v>
      </c>
      <c r="N140">
        <v>3.5755828598170902</v>
      </c>
      <c r="O140" s="15">
        <f t="shared" si="10"/>
        <v>0.27817909295734911</v>
      </c>
      <c r="P140" s="6">
        <f t="shared" ref="P140:P203" si="13">$P$10-M140</f>
        <v>5.1590569526108077E-2</v>
      </c>
      <c r="W140">
        <v>1.2800000000000009</v>
      </c>
      <c r="X140">
        <v>5.0997518317831982</v>
      </c>
      <c r="Y140">
        <v>4.4065498045027303</v>
      </c>
    </row>
    <row r="141" spans="12:25" x14ac:dyDescent="0.35">
      <c r="L141" s="13">
        <f t="shared" si="12"/>
        <v>1.2900000000000009</v>
      </c>
      <c r="M141">
        <v>4.0969128829155848</v>
      </c>
      <c r="N141">
        <v>3.5471249779655931</v>
      </c>
      <c r="O141" s="15">
        <f t="shared" ref="O141:O204" si="14">+N141/$N$12</f>
        <v>0.27596507972613515</v>
      </c>
      <c r="P141" s="6">
        <f t="shared" si="13"/>
        <v>5.6234839253483493E-2</v>
      </c>
      <c r="W141">
        <v>1.2900000000000009</v>
      </c>
      <c r="X141">
        <v>5.1201503732800955</v>
      </c>
      <c r="Y141">
        <v>4.3913525843608872</v>
      </c>
    </row>
    <row r="142" spans="12:25" x14ac:dyDescent="0.35">
      <c r="L142" s="13">
        <f t="shared" ref="L142:L205" si="15">L141+0.01</f>
        <v>1.3000000000000009</v>
      </c>
      <c r="M142">
        <v>4.0921023203579665</v>
      </c>
      <c r="N142">
        <v>3.5189767361539572</v>
      </c>
      <c r="O142" s="15">
        <f t="shared" si="14"/>
        <v>0.27377515638146804</v>
      </c>
      <c r="P142" s="6">
        <f t="shared" si="13"/>
        <v>6.104540181110174E-2</v>
      </c>
      <c r="W142">
        <v>1.3000000000000009</v>
      </c>
      <c r="X142">
        <v>5.140457572253025</v>
      </c>
      <c r="Y142">
        <v>4.3763170870724935</v>
      </c>
    </row>
    <row r="143" spans="12:25" x14ac:dyDescent="0.35">
      <c r="L143" s="13">
        <f t="shared" si="15"/>
        <v>1.3100000000000009</v>
      </c>
      <c r="M143">
        <v>4.087129152684235</v>
      </c>
      <c r="N143">
        <v>3.491133858782737</v>
      </c>
      <c r="O143" s="15">
        <f t="shared" si="14"/>
        <v>0.27160899028320989</v>
      </c>
      <c r="P143" s="6">
        <f t="shared" si="13"/>
        <v>6.6018569484833201E-2</v>
      </c>
      <c r="W143">
        <v>1.3100000000000009</v>
      </c>
      <c r="X143">
        <v>5.1606766909386073</v>
      </c>
      <c r="Y143">
        <v>4.3614421014272651</v>
      </c>
    </row>
    <row r="144" spans="12:25" x14ac:dyDescent="0.35">
      <c r="L144" s="13">
        <f t="shared" si="15"/>
        <v>1.320000000000001</v>
      </c>
      <c r="M144">
        <v>4.0819969829697733</v>
      </c>
      <c r="N144">
        <v>3.4635921356947899</v>
      </c>
      <c r="O144" s="15">
        <f t="shared" si="14"/>
        <v>0.26946625388261097</v>
      </c>
      <c r="P144" s="6">
        <f t="shared" si="13"/>
        <v>7.1150739199294932E-2</v>
      </c>
      <c r="W144">
        <v>1.320000000000001</v>
      </c>
      <c r="X144">
        <v>5.1808110006902934</v>
      </c>
      <c r="Y144">
        <v>4.3467264598212854</v>
      </c>
    </row>
    <row r="145" spans="12:25" x14ac:dyDescent="0.35">
      <c r="L145" s="13">
        <f t="shared" si="15"/>
        <v>1.330000000000001</v>
      </c>
      <c r="M145">
        <v>4.0767093312644107</v>
      </c>
      <c r="N145">
        <v>3.4363474209279876</v>
      </c>
      <c r="O145" s="15">
        <f t="shared" si="14"/>
        <v>0.26734662462527126</v>
      </c>
      <c r="P145" s="6">
        <f t="shared" si="13"/>
        <v>7.6438390904657538E-2</v>
      </c>
      <c r="W145">
        <v>1.330000000000001</v>
      </c>
      <c r="X145">
        <v>5.2008637822089918</v>
      </c>
      <c r="Y145">
        <v>4.3321690367911332</v>
      </c>
    </row>
    <row r="146" spans="12:25" x14ac:dyDescent="0.35">
      <c r="L146" s="13">
        <f t="shared" si="15"/>
        <v>1.340000000000001</v>
      </c>
      <c r="M146">
        <v>4.071269636168851</v>
      </c>
      <c r="N146">
        <v>3.4093956314963418</v>
      </c>
      <c r="O146" s="15">
        <f t="shared" si="14"/>
        <v>0.26524978485631223</v>
      </c>
      <c r="P146" s="6">
        <f t="shared" si="13"/>
        <v>8.1878086000217287E-2</v>
      </c>
      <c r="W146">
        <v>1.340000000000001</v>
      </c>
      <c r="X146">
        <v>5.2208383257501669</v>
      </c>
      <c r="Y146">
        <v>4.3177687475961086</v>
      </c>
    </row>
    <row r="147" spans="12:25" x14ac:dyDescent="0.35">
      <c r="L147" s="13">
        <f t="shared" si="15"/>
        <v>1.350000000000001</v>
      </c>
      <c r="M147">
        <v>4.0656812563753464</v>
      </c>
      <c r="N147">
        <v>3.3827327461987999</v>
      </c>
      <c r="O147" s="15">
        <f t="shared" si="14"/>
        <v>0.26317542172770181</v>
      </c>
      <c r="P147" s="6">
        <f t="shared" si="13"/>
        <v>8.7466465793721859E-2</v>
      </c>
      <c r="W147">
        <v>1.350000000000001</v>
      </c>
      <c r="X147">
        <v>5.2407379313086055</v>
      </c>
      <c r="Y147">
        <v>4.3035245468469014</v>
      </c>
    </row>
    <row r="148" spans="12:25" x14ac:dyDescent="0.35">
      <c r="L148" s="13">
        <f t="shared" si="15"/>
        <v>1.360000000000001</v>
      </c>
      <c r="M148">
        <v>4.0599474721734916</v>
      </c>
      <c r="N148">
        <v>3.3563548044549756</v>
      </c>
      <c r="O148" s="15">
        <f t="shared" si="14"/>
        <v>0.26112322710767438</v>
      </c>
      <c r="P148" s="6">
        <f t="shared" si="13"/>
        <v>9.3200249995576634E-2</v>
      </c>
      <c r="W148">
        <v>1.360000000000001</v>
      </c>
      <c r="X148">
        <v>5.2605659087818832</v>
      </c>
      <c r="Y148">
        <v>4.2894354271791251</v>
      </c>
    </row>
    <row r="149" spans="12:25" x14ac:dyDescent="0.35">
      <c r="L149" s="13">
        <f t="shared" si="15"/>
        <v>1.370000000000001</v>
      </c>
      <c r="M149">
        <v>4.0540714869221306</v>
      </c>
      <c r="N149">
        <v>3.3302579051671115</v>
      </c>
      <c r="O149" s="15">
        <f t="shared" si="14"/>
        <v>0.25909289749219216</v>
      </c>
      <c r="P149" s="6">
        <f t="shared" si="13"/>
        <v>9.9076235246937649E-2</v>
      </c>
      <c r="W149">
        <v>1.370000000000001</v>
      </c>
      <c r="X149">
        <v>5.2803255781135672</v>
      </c>
      <c r="Y149">
        <v>4.275500417970119</v>
      </c>
    </row>
    <row r="150" spans="12:25" x14ac:dyDescent="0.35">
      <c r="L150" s="13">
        <f t="shared" si="15"/>
        <v>1.380000000000001</v>
      </c>
      <c r="M150">
        <v>4.0480564284882155</v>
      </c>
      <c r="N150">
        <v>3.3044382056075721</v>
      </c>
      <c r="O150" s="15">
        <f t="shared" si="14"/>
        <v>0.25708413391839224</v>
      </c>
      <c r="P150" s="6">
        <f t="shared" si="13"/>
        <v>0.10509129368085279</v>
      </c>
      <c r="W150">
        <v>1.380000000000001</v>
      </c>
      <c r="X150">
        <v>5.3000202694171721</v>
      </c>
      <c r="Y150">
        <v>4.2617185840976166</v>
      </c>
    </row>
    <row r="151" spans="12:25" x14ac:dyDescent="0.35">
      <c r="L151" s="13">
        <f t="shared" si="15"/>
        <v>1.390000000000001</v>
      </c>
      <c r="M151">
        <v>4.0419053506534821</v>
      </c>
      <c r="N151">
        <v>3.2788919203312274</v>
      </c>
      <c r="O151" s="15">
        <f t="shared" si="14"/>
        <v>0.25509664187997061</v>
      </c>
      <c r="P151" s="6">
        <f t="shared" si="13"/>
        <v>0.11124237151558614</v>
      </c>
      <c r="W151">
        <v>1.390000000000001</v>
      </c>
      <c r="X151">
        <v>5.3196533230817371</v>
      </c>
      <c r="Y151">
        <v>4.2480890247387713</v>
      </c>
    </row>
    <row r="152" spans="12:25" x14ac:dyDescent="0.35">
      <c r="L152" s="13">
        <f t="shared" si="15"/>
        <v>1.400000000000001</v>
      </c>
      <c r="M152" s="19">
        <v>4.0356212344898124</v>
      </c>
      <c r="N152" s="19">
        <v>3.2536153201120559</v>
      </c>
      <c r="O152" s="15">
        <f t="shared" si="14"/>
        <v>0.25313013124445022</v>
      </c>
      <c r="P152" s="6">
        <f t="shared" si="13"/>
        <v>0.11752648767925589</v>
      </c>
      <c r="W152">
        <v>1.400000000000001</v>
      </c>
      <c r="X152">
        <v>5.3392280898600104</v>
      </c>
      <c r="Y152">
        <v>4.2346108722082052</v>
      </c>
    </row>
    <row r="153" spans="12:25" x14ac:dyDescent="0.35">
      <c r="L153" s="13">
        <f t="shared" si="15"/>
        <v>1.410000000000001</v>
      </c>
      <c r="M153" s="19">
        <v>4.0292069897040559</v>
      </c>
      <c r="N153" s="19">
        <v>3.2286047309033505</v>
      </c>
      <c r="O153" s="15">
        <f t="shared" si="14"/>
        <v>0.25118431617228537</v>
      </c>
      <c r="P153" s="6">
        <f t="shared" si="13"/>
        <v>0.12394073246501236</v>
      </c>
      <c r="W153">
        <v>1.410000000000001</v>
      </c>
      <c r="X153">
        <v>5.3587479309400381</v>
      </c>
      <c r="Y153">
        <v>4.2212832908337612</v>
      </c>
    </row>
    <row r="154" spans="12:25" x14ac:dyDescent="0.35">
      <c r="L154" s="13">
        <f t="shared" si="15"/>
        <v>1.420000000000001</v>
      </c>
      <c r="M154" s="19">
        <v>4.0226654559531054</v>
      </c>
      <c r="N154" s="19">
        <v>3.2038565328209172</v>
      </c>
      <c r="O154" s="15">
        <f t="shared" si="14"/>
        <v>0.24925891503775471</v>
      </c>
      <c r="P154" s="6">
        <f t="shared" si="13"/>
        <v>0.13048226621596282</v>
      </c>
      <c r="W154">
        <v>1.420000000000001</v>
      </c>
      <c r="X154">
        <v>5.3782162180009943</v>
      </c>
      <c r="Y154">
        <v>4.2081054758686403</v>
      </c>
    </row>
    <row r="155" spans="12:25" x14ac:dyDescent="0.35">
      <c r="L155" s="13">
        <f t="shared" si="15"/>
        <v>1.430000000000001</v>
      </c>
      <c r="M155" s="19">
        <v>4.0159994041300289</v>
      </c>
      <c r="N155" s="19">
        <v>3.1793671591486765</v>
      </c>
      <c r="O155" s="15">
        <f t="shared" si="14"/>
        <v>0.24735365035159779</v>
      </c>
      <c r="P155" s="6">
        <f t="shared" si="13"/>
        <v>0.13714831803903937</v>
      </c>
      <c r="W155">
        <v>1.430000000000001</v>
      </c>
      <c r="X155">
        <v>5.3976363332540673</v>
      </c>
      <c r="Y155">
        <v>4.1950766524387362</v>
      </c>
    </row>
    <row r="156" spans="12:25" x14ac:dyDescent="0.35">
      <c r="L156" s="13">
        <f t="shared" si="15"/>
        <v>1.4400000000000011</v>
      </c>
      <c r="M156" s="19">
        <v>4.0092115376219333</v>
      </c>
      <c r="N156" s="19">
        <v>3.1551330953660934</v>
      </c>
      <c r="O156" s="15">
        <f t="shared" si="14"/>
        <v>0.24546824868534908</v>
      </c>
      <c r="P156" s="6">
        <f t="shared" si="13"/>
        <v>0.14393618454713497</v>
      </c>
      <c r="W156">
        <v>1.4400000000000011</v>
      </c>
      <c r="X156">
        <v>5.4170116694691197</v>
      </c>
      <c r="Y156">
        <v>4.1821960745239473</v>
      </c>
    </row>
    <row r="157" spans="12:25" x14ac:dyDescent="0.35">
      <c r="L157" s="13">
        <f t="shared" si="15"/>
        <v>1.4500000000000011</v>
      </c>
      <c r="M157" s="19">
        <v>4.0023044935403531</v>
      </c>
      <c r="N157" s="19">
        <v>3.1311508781968733</v>
      </c>
      <c r="O157" s="15">
        <f t="shared" si="14"/>
        <v>0.243602440597327</v>
      </c>
      <c r="P157" s="6">
        <f t="shared" si="13"/>
        <v>0.15084322862871513</v>
      </c>
      <c r="W157">
        <v>1.4500000000000011</v>
      </c>
      <c r="X157">
        <v>5.4363456299878576</v>
      </c>
      <c r="Y157">
        <v>4.1694630239723445</v>
      </c>
    </row>
    <row r="158" spans="12:25" x14ac:dyDescent="0.35">
      <c r="L158" s="13">
        <f t="shared" si="15"/>
        <v>1.4600000000000011</v>
      </c>
      <c r="M158" s="19">
        <v>3.9952808439247987</v>
      </c>
      <c r="N158" s="19">
        <v>3.1074170946783952</v>
      </c>
      <c r="O158" s="15">
        <f t="shared" si="14"/>
        <v>0.24175596056023618</v>
      </c>
      <c r="P158" s="6">
        <f t="shared" si="13"/>
        <v>0.15786687824426959</v>
      </c>
      <c r="W158">
        <v>1.4600000000000011</v>
      </c>
      <c r="X158">
        <v>5.4556416287242113</v>
      </c>
      <c r="Y158">
        <v>4.1568768095460866</v>
      </c>
    </row>
    <row r="159" spans="12:25" x14ac:dyDescent="0.35">
      <c r="L159" s="13">
        <f t="shared" si="15"/>
        <v>1.4700000000000011</v>
      </c>
      <c r="M159" s="19">
        <v>3.9881430969201834</v>
      </c>
      <c r="N159" s="19">
        <v>3.0839283812513463</v>
      </c>
      <c r="O159" s="15">
        <f t="shared" si="14"/>
        <v>0.23992854689034132</v>
      </c>
      <c r="P159" s="6">
        <f t="shared" si="13"/>
        <v>0.16500462524888482</v>
      </c>
      <c r="W159">
        <v>1.4700000000000011</v>
      </c>
      <c r="X159">
        <v>5.4749030901525524</v>
      </c>
      <c r="Y159">
        <v>4.1444367659979964</v>
      </c>
    </row>
    <row r="160" spans="12:25" x14ac:dyDescent="0.35">
      <c r="L160" s="13">
        <f t="shared" si="15"/>
        <v>1.4800000000000011</v>
      </c>
      <c r="M160" s="19">
        <v>3.9808936979287877</v>
      </c>
      <c r="N160" s="19">
        <v>3.0606814228690502</v>
      </c>
      <c r="O160" s="15">
        <f t="shared" si="14"/>
        <v>0.23811994167817313</v>
      </c>
      <c r="P160" s="6">
        <f t="shared" si="13"/>
        <v>0.17225402424028058</v>
      </c>
      <c r="W160">
        <v>1.4800000000000011</v>
      </c>
      <c r="X160">
        <v>5.4941334492844156</v>
      </c>
      <c r="Y160">
        <v>4.1321422531778165</v>
      </c>
    </row>
    <row r="161" spans="12:25" x14ac:dyDescent="0.35">
      <c r="L161" s="13">
        <f t="shared" si="15"/>
        <v>1.4900000000000011</v>
      </c>
      <c r="M161" s="19">
        <v>3.973535030737374</v>
      </c>
      <c r="N161" s="19">
        <v>3.037672952125996</v>
      </c>
      <c r="O161" s="15">
        <f t="shared" si="14"/>
        <v>0.23632989072072841</v>
      </c>
      <c r="P161" s="6">
        <f t="shared" si="13"/>
        <v>0.17961269143169423</v>
      </c>
      <c r="W161">
        <v>1.4900000000000011</v>
      </c>
      <c r="X161">
        <v>5.5133361516343005</v>
      </c>
      <c r="Y161">
        <v>4.1199926551671124</v>
      </c>
    </row>
    <row r="162" spans="12:25" x14ac:dyDescent="0.35">
      <c r="L162" s="13">
        <f t="shared" si="15"/>
        <v>1.5000000000000011</v>
      </c>
      <c r="M162" s="19">
        <v>3.9660694186201004</v>
      </c>
      <c r="N162" s="19">
        <v>3.0148997484050919</v>
      </c>
      <c r="O162" s="15">
        <f t="shared" si="14"/>
        <v>0.23455814345512649</v>
      </c>
      <c r="P162" s="6">
        <f t="shared" si="13"/>
        <v>0.18707830354896782</v>
      </c>
      <c r="W162">
        <v>1.5000000000000011</v>
      </c>
      <c r="X162">
        <v>5.5325146531751503</v>
      </c>
      <c r="Y162">
        <v>4.1079873794419139</v>
      </c>
    </row>
    <row r="163" spans="12:25" x14ac:dyDescent="0.35">
      <c r="L163" s="13">
        <f t="shared" si="15"/>
        <v>1.5100000000000011</v>
      </c>
      <c r="M163">
        <v>3.9584991254178306</v>
      </c>
      <c r="N163">
        <v>2.9923586370431554</v>
      </c>
      <c r="O163" s="15">
        <f t="shared" si="14"/>
        <v>0.23280445289368476</v>
      </c>
      <c r="P163" s="6">
        <f t="shared" si="13"/>
        <v>0.19464859675123769</v>
      </c>
      <c r="W163">
        <v>1.5100000000000011</v>
      </c>
      <c r="X163">
        <v>5.5516724202840368</v>
      </c>
      <c r="Y163">
        <v>4.0961258560621125</v>
      </c>
    </row>
    <row r="164" spans="12:25" x14ac:dyDescent="0.35">
      <c r="L164" s="13">
        <f t="shared" si="15"/>
        <v>1.5200000000000011</v>
      </c>
      <c r="M164">
        <v>3.9508263565944186</v>
      </c>
      <c r="N164">
        <v>2.9700464885142224</v>
      </c>
      <c r="O164" s="15">
        <f t="shared" si="14"/>
        <v>0.23106857556038035</v>
      </c>
      <c r="P164" s="6">
        <f t="shared" si="13"/>
        <v>0.20232136557464964</v>
      </c>
      <c r="W164">
        <v>1.5200000000000011</v>
      </c>
      <c r="X164">
        <v>5.5708129296786009</v>
      </c>
      <c r="Y164">
        <v>4.0844075368868058</v>
      </c>
    </row>
    <row r="165" spans="12:25" x14ac:dyDescent="0.35">
      <c r="L165" s="13">
        <f t="shared" si="15"/>
        <v>1.5300000000000011</v>
      </c>
      <c r="M165">
        <v>3.9430532602705561</v>
      </c>
      <c r="N165">
        <v>2.9479602176301847</v>
      </c>
      <c r="O165" s="15">
        <f t="shared" si="14"/>
        <v>0.22935027142866007</v>
      </c>
      <c r="P165" s="6">
        <f t="shared" si="13"/>
        <v>0.21009446189851211</v>
      </c>
      <c r="W165">
        <v>1.5300000000000011</v>
      </c>
      <c r="X165">
        <v>5.5899396683447344</v>
      </c>
      <c r="Y165">
        <v>4.0728318948146738</v>
      </c>
    </row>
    <row r="166" spans="12:25" x14ac:dyDescent="0.35">
      <c r="L166" s="13">
        <f t="shared" si="15"/>
        <v>1.5400000000000011</v>
      </c>
      <c r="M166">
        <v>3.9351819282357212</v>
      </c>
      <c r="N166">
        <v>2.9260967827583837</v>
      </c>
      <c r="O166" s="15">
        <f t="shared" si="14"/>
        <v>0.22764930386056942</v>
      </c>
      <c r="P166" s="6">
        <f t="shared" si="13"/>
        <v>0.21796579393334703</v>
      </c>
      <c r="W166">
        <v>1.5400000000000011</v>
      </c>
      <c r="X166">
        <v>5.6090561334560256</v>
      </c>
      <c r="Y166">
        <v>4.0613984230485842</v>
      </c>
    </row>
    <row r="167" spans="12:25" x14ac:dyDescent="0.35">
      <c r="L167" s="13">
        <f t="shared" si="15"/>
        <v>1.5500000000000012</v>
      </c>
      <c r="M167">
        <v>3.9272143969387661</v>
      </c>
      <c r="N167">
        <v>2.9044531850556914</v>
      </c>
      <c r="O167" s="15">
        <f t="shared" si="14"/>
        <v>0.22596543954716439</v>
      </c>
      <c r="P167" s="6">
        <f t="shared" si="13"/>
        <v>0.22593332523030218</v>
      </c>
      <c r="W167">
        <v>1.5500000000000012</v>
      </c>
      <c r="X167">
        <v>5.6281658322853465</v>
      </c>
      <c r="Y167">
        <v>4.0501066343836269</v>
      </c>
    </row>
    <row r="168" spans="12:25" x14ac:dyDescent="0.35">
      <c r="L168" s="13">
        <f t="shared" si="15"/>
        <v>1.5600000000000012</v>
      </c>
      <c r="M168">
        <v>3.9191526484576897</v>
      </c>
      <c r="N168">
        <v>2.8830264677187101</v>
      </c>
      <c r="O168" s="15">
        <f t="shared" si="14"/>
        <v>0.22429844845017724</v>
      </c>
      <c r="P168" s="6">
        <f t="shared" si="13"/>
        <v>0.23399507371137851</v>
      </c>
      <c r="W168">
        <v>1.5600000000000012</v>
      </c>
      <c r="X168">
        <v>5.647272282109129</v>
      </c>
      <c r="Y168">
        <v>4.0389560605178252</v>
      </c>
    </row>
    <row r="169" spans="12:25" x14ac:dyDescent="0.35">
      <c r="L169" s="13">
        <f t="shared" si="15"/>
        <v>1.5700000000000012</v>
      </c>
      <c r="M169">
        <v>3.9109986114490902</v>
      </c>
      <c r="N169">
        <v>2.8618137152496765</v>
      </c>
      <c r="O169" s="15">
        <f t="shared" si="14"/>
        <v>0.2226481037449041</v>
      </c>
      <c r="P169" s="6">
        <f t="shared" si="13"/>
        <v>0.24214911071997802</v>
      </c>
      <c r="W169">
        <v>1.5700000000000012</v>
      </c>
      <c r="X169">
        <v>5.6663790101046656</v>
      </c>
      <c r="Y169">
        <v>4.0279462513847335</v>
      </c>
    </row>
    <row r="170" spans="12:25" x14ac:dyDescent="0.35">
      <c r="L170" s="13">
        <f t="shared" si="15"/>
        <v>1.5800000000000012</v>
      </c>
      <c r="M170">
        <v>3.9027541620777586</v>
      </c>
      <c r="N170">
        <v>2.8408120527377001</v>
      </c>
      <c r="O170" s="15">
        <f t="shared" si="14"/>
        <v>0.22101418176428558</v>
      </c>
      <c r="P170" s="6">
        <f t="shared" si="13"/>
        <v>0.25039356009130964</v>
      </c>
      <c r="W170">
        <v>1.5800000000000012</v>
      </c>
      <c r="X170">
        <v>5.6854895532408989</v>
      </c>
      <c r="Y170">
        <v>4.0170767745072933</v>
      </c>
    </row>
    <row r="171" spans="12:25" x14ac:dyDescent="0.35">
      <c r="L171" s="13">
        <f t="shared" si="15"/>
        <v>1.5900000000000012</v>
      </c>
      <c r="M171">
        <v>3.8944211249269811</v>
      </c>
      <c r="N171">
        <v>2.8200186451549514</v>
      </c>
      <c r="O171" s="15">
        <f t="shared" si="14"/>
        <v>0.21939646194415047</v>
      </c>
      <c r="P171" s="6">
        <f t="shared" si="13"/>
        <v>0.25872659724208713</v>
      </c>
      <c r="W171">
        <v>1.5900000000000012</v>
      </c>
      <c r="X171">
        <v>5.7046074581630242</v>
      </c>
      <c r="Y171">
        <v>4.0063472143721395</v>
      </c>
    </row>
    <row r="172" spans="12:25" x14ac:dyDescent="0.35">
      <c r="L172" s="13">
        <f t="shared" si="15"/>
        <v>1.6000000000000012</v>
      </c>
      <c r="M172">
        <v>3.8860012738899221</v>
      </c>
      <c r="N172">
        <v>2.7994306966674576</v>
      </c>
      <c r="O172" s="15">
        <f t="shared" si="14"/>
        <v>0.21779472676959583</v>
      </c>
      <c r="P172" s="6">
        <f t="shared" si="13"/>
        <v>0.26714644827914613</v>
      </c>
      <c r="W172">
        <v>1.6000000000000012</v>
      </c>
      <c r="X172">
        <v>5.723736281071357</v>
      </c>
      <c r="Y172">
        <v>3.9957571718238096</v>
      </c>
    </row>
    <row r="173" spans="12:25" x14ac:dyDescent="0.35">
      <c r="L173" s="13">
        <f t="shared" si="15"/>
        <v>1.6100000000000012</v>
      </c>
      <c r="M173">
        <v>3.8774963330426031</v>
      </c>
      <c r="N173">
        <v>2.7790454499601212</v>
      </c>
      <c r="O173" s="15">
        <f t="shared" si="14"/>
        <v>0.21620876172247377</v>
      </c>
      <c r="P173" s="6">
        <f t="shared" si="13"/>
        <v>0.27565138912646514</v>
      </c>
      <c r="W173">
        <v>1.6100000000000012</v>
      </c>
      <c r="X173">
        <v>5.7428795875947136</v>
      </c>
      <c r="Y173">
        <v>3.9853062634781242</v>
      </c>
    </row>
    <row r="174" spans="12:25" x14ac:dyDescent="0.35">
      <c r="L174" s="13">
        <f t="shared" si="15"/>
        <v>1.6200000000000012</v>
      </c>
      <c r="M174">
        <v>3.8689079774989072</v>
      </c>
      <c r="N174">
        <v>2.7588601855756623</v>
      </c>
      <c r="O174" s="15">
        <f t="shared" si="14"/>
        <v>0.2146383552299613</v>
      </c>
      <c r="P174" s="6">
        <f t="shared" si="13"/>
        <v>0.284239744670161</v>
      </c>
      <c r="W174">
        <v>1.6200000000000012</v>
      </c>
      <c r="X174">
        <v>5.7620409526587553</v>
      </c>
      <c r="Y174">
        <v>3.9749941211541588</v>
      </c>
    </row>
    <row r="175" spans="12:25" x14ac:dyDescent="0.35">
      <c r="L175" s="13">
        <f t="shared" si="15"/>
        <v>1.6300000000000012</v>
      </c>
      <c r="M175">
        <v>3.8602378342480232</v>
      </c>
      <c r="N175">
        <v>2.7388722212671093</v>
      </c>
      <c r="O175" s="15">
        <f t="shared" si="14"/>
        <v>0.21308329861418437</v>
      </c>
      <c r="P175" s="6">
        <f t="shared" si="13"/>
        <v>0.292909887921045</v>
      </c>
      <c r="W175">
        <v>1.6300000000000012</v>
      </c>
      <c r="X175">
        <v>5.7812239603495144</v>
      </c>
      <c r="Y175">
        <v>3.9648203913242015</v>
      </c>
    </row>
    <row r="176" spans="12:25" x14ac:dyDescent="0.35">
      <c r="L176" s="13">
        <f t="shared" si="15"/>
        <v>1.6400000000000012</v>
      </c>
      <c r="M176">
        <v>3.8514874829747638</v>
      </c>
      <c r="N176">
        <v>2.7190789113635483</v>
      </c>
      <c r="O176" s="15">
        <f t="shared" si="14"/>
        <v>0.21154338604287343</v>
      </c>
      <c r="P176" s="6">
        <f t="shared" si="13"/>
        <v>0.3016602391943044</v>
      </c>
      <c r="W176">
        <v>1.6400000000000012</v>
      </c>
      <c r="X176">
        <v>5.800432203772492</v>
      </c>
      <c r="Y176">
        <v>3.954784734581096</v>
      </c>
    </row>
    <row r="177" spans="12:25" x14ac:dyDescent="0.35">
      <c r="L177" s="13">
        <f t="shared" si="15"/>
        <v>1.6500000000000012</v>
      </c>
      <c r="M177">
        <v>3.8426584568631723</v>
      </c>
      <c r="N177">
        <v>2.699477646148789</v>
      </c>
      <c r="O177" s="15">
        <f t="shared" si="14"/>
        <v>0.21001841448102376</v>
      </c>
      <c r="P177" s="6">
        <f t="shared" si="13"/>
        <v>0.31048926530589593</v>
      </c>
      <c r="W177">
        <v>1.6500000000000012</v>
      </c>
      <c r="X177">
        <v>5.8196692849075689</v>
      </c>
      <c r="Y177">
        <v>3.944886825122452</v>
      </c>
    </row>
    <row r="178" spans="12:25" x14ac:dyDescent="0.35">
      <c r="L178" s="13">
        <f t="shared" si="15"/>
        <v>1.6600000000000013</v>
      </c>
      <c r="M178">
        <v>3.8337522433837949</v>
      </c>
      <c r="N178">
        <v>2.6800658512526669</v>
      </c>
      <c r="O178" s="15">
        <f t="shared" si="14"/>
        <v>0.2085081836435391</v>
      </c>
      <c r="P178" s="6">
        <f t="shared" si="13"/>
        <v>0.3193954787852733</v>
      </c>
      <c r="W178">
        <v>1.6600000000000013</v>
      </c>
      <c r="X178">
        <v>5.8389388144600369</v>
      </c>
      <c r="Y178">
        <v>3.935126350251136</v>
      </c>
    </row>
    <row r="179" spans="12:25" x14ac:dyDescent="0.35">
      <c r="L179" s="13">
        <f t="shared" si="15"/>
        <v>1.6700000000000013</v>
      </c>
      <c r="M179">
        <v>3.8247702850650085</v>
      </c>
      <c r="N179">
        <v>2.6608409870546552</v>
      </c>
      <c r="O179" s="15">
        <f t="shared" si="14"/>
        <v>0.20701249594883284</v>
      </c>
      <c r="P179" s="6">
        <f t="shared" si="13"/>
        <v>0.32837743710405976</v>
      </c>
      <c r="W179">
        <v>1.6700000000000013</v>
      </c>
      <c r="X179">
        <v>5.8582444117079921</v>
      </c>
      <c r="Y179">
        <v>3.9255030098915404</v>
      </c>
    </row>
    <row r="180" spans="12:25" x14ac:dyDescent="0.35">
      <c r="L180" s="13">
        <f t="shared" si="15"/>
        <v>1.6800000000000013</v>
      </c>
      <c r="M180">
        <v>3.8157139802487881</v>
      </c>
      <c r="N180">
        <v>2.6418005480995261</v>
      </c>
      <c r="O180" s="15">
        <f t="shared" si="14"/>
        <v>0.20553115647336656</v>
      </c>
      <c r="P180" s="6">
        <f t="shared" si="13"/>
        <v>0.33743374192028019</v>
      </c>
      <c r="W180">
        <v>1.6800000000000013</v>
      </c>
      <c r="X180">
        <v>5.8775897043464207</v>
      </c>
      <c r="Y180">
        <v>3.9160165161211582</v>
      </c>
    </row>
    <row r="181" spans="12:25" x14ac:dyDescent="0.35">
      <c r="L181" s="13">
        <f t="shared" si="15"/>
        <v>1.6900000000000013</v>
      </c>
      <c r="M181">
        <v>3.8065846838312831</v>
      </c>
      <c r="N181">
        <v>2.6229420625247495</v>
      </c>
      <c r="O181" s="15">
        <f t="shared" si="14"/>
        <v>0.20406397290710207</v>
      </c>
      <c r="P181" s="6">
        <f t="shared" si="13"/>
        <v>0.34656303833778512</v>
      </c>
      <c r="W181">
        <v>1.6900000000000013</v>
      </c>
      <c r="X181">
        <v>5.8969783283280828</v>
      </c>
      <c r="Y181">
        <v>3.9066665927168907</v>
      </c>
    </row>
    <row r="182" spans="12:25" x14ac:dyDescent="0.35">
      <c r="L182" s="13">
        <f t="shared" si="15"/>
        <v>1.7000000000000013</v>
      </c>
      <c r="M182">
        <v>3.7973837079885344</v>
      </c>
      <c r="N182">
        <v>2.6042630914993827</v>
      </c>
      <c r="O182" s="15">
        <f t="shared" si="14"/>
        <v>0.20261075550984703</v>
      </c>
      <c r="P182" s="6">
        <f t="shared" si="13"/>
        <v>0.35576401418053383</v>
      </c>
      <c r="W182">
        <v>1.7000000000000013</v>
      </c>
      <c r="X182">
        <v>5.9164139277016146</v>
      </c>
      <c r="Y182">
        <v>3.8974529747157245</v>
      </c>
    </row>
    <row r="183" spans="12:25" x14ac:dyDescent="0.35">
      <c r="L183" s="13">
        <f t="shared" si="15"/>
        <v>1.7100000000000013</v>
      </c>
      <c r="M183">
        <v>3.7881123228877103</v>
      </c>
      <c r="N183">
        <v>2.5857612286741607</v>
      </c>
      <c r="O183" s="15">
        <f t="shared" si="14"/>
        <v>0.20117131706847224</v>
      </c>
      <c r="P183" s="6">
        <f t="shared" si="13"/>
        <v>0.36503539928135798</v>
      </c>
      <c r="W183">
        <v>1.7100000000000013</v>
      </c>
      <c r="X183">
        <v>5.935900154446875</v>
      </c>
      <c r="Y183">
        <v>3.8883754079892374</v>
      </c>
    </row>
    <row r="184" spans="12:25" x14ac:dyDescent="0.35">
      <c r="L184" s="13">
        <f t="shared" si="15"/>
        <v>1.7200000000000013</v>
      </c>
      <c r="M184">
        <v>3.7787717573841562</v>
      </c>
      <c r="N184">
        <v>2.5674340996425369</v>
      </c>
      <c r="O184" s="15">
        <f t="shared" si="14"/>
        <v>0.19974547285498079</v>
      </c>
      <c r="P184" s="6">
        <f t="shared" si="13"/>
        <v>0.37437596478491209</v>
      </c>
      <c r="W184">
        <v>1.7200000000000013</v>
      </c>
      <c r="X184">
        <v>5.9554406683079248</v>
      </c>
      <c r="Y184">
        <v>3.8794336488315313</v>
      </c>
    </row>
    <row r="185" spans="12:25" x14ac:dyDescent="0.35">
      <c r="L185" s="13">
        <f t="shared" si="15"/>
        <v>1.7300000000000013</v>
      </c>
      <c r="M185">
        <v>3.7693631997046446</v>
      </c>
      <c r="N185">
        <v>2.5492793614124216</v>
      </c>
      <c r="O185" s="15">
        <f t="shared" si="14"/>
        <v>0.19833304058540951</v>
      </c>
      <c r="P185" s="6">
        <f t="shared" si="13"/>
        <v>0.38378452246442363</v>
      </c>
      <c r="W185">
        <v>1.7300000000000013</v>
      </c>
      <c r="X185">
        <v>5.9750391366237201</v>
      </c>
      <c r="Y185">
        <v>3.8706274635601647</v>
      </c>
    </row>
    <row r="186" spans="12:25" x14ac:dyDescent="0.35">
      <c r="L186" s="13">
        <f t="shared" si="15"/>
        <v>1.7400000000000013</v>
      </c>
      <c r="M186">
        <v>3.7598877981170715</v>
      </c>
      <c r="N186">
        <v>2.5312947018883731</v>
      </c>
      <c r="O186" s="15">
        <f t="shared" si="14"/>
        <v>0.19693384037954365</v>
      </c>
      <c r="P186" s="6">
        <f t="shared" si="13"/>
        <v>0.39325992405199672</v>
      </c>
      <c r="W186">
        <v>1.7400000000000013</v>
      </c>
      <c r="X186">
        <v>5.9946992341567791</v>
      </c>
      <c r="Y186">
        <v>3.8619566281296738</v>
      </c>
    </row>
    <row r="187" spans="12:25" x14ac:dyDescent="0.35">
      <c r="L187" s="13">
        <f t="shared" si="15"/>
        <v>1.7500000000000013</v>
      </c>
      <c r="M187">
        <v>3.7503466615869954</v>
      </c>
      <c r="N187">
        <v>2.5134778393639858</v>
      </c>
      <c r="O187" s="15">
        <f t="shared" si="14"/>
        <v>0.19554769472142475</v>
      </c>
      <c r="P187" s="6">
        <f t="shared" si="13"/>
        <v>0.40280106058207288</v>
      </c>
      <c r="W187">
        <v>1.7500000000000013</v>
      </c>
      <c r="X187">
        <v>6.0144246429199777</v>
      </c>
      <c r="Y187">
        <v>3.8534209277572655</v>
      </c>
    </row>
    <row r="188" spans="12:25" x14ac:dyDescent="0.35">
      <c r="L188" s="13">
        <f t="shared" si="15"/>
        <v>1.7600000000000013</v>
      </c>
      <c r="M188">
        <v>3.7407408604212233</v>
      </c>
      <c r="N188">
        <v>2.4958265220242692</v>
      </c>
      <c r="O188" s="15">
        <f t="shared" si="14"/>
        <v>0.19417442842063598</v>
      </c>
      <c r="P188" s="6">
        <f t="shared" si="13"/>
        <v>0.41240686174784491</v>
      </c>
      <c r="W188">
        <v>1.7600000000000013</v>
      </c>
      <c r="X188">
        <v>6.0342190520016814</v>
      </c>
      <c r="Y188">
        <v>3.845020156560337</v>
      </c>
    </row>
    <row r="189" spans="12:25" x14ac:dyDescent="0.35">
      <c r="L189" s="13">
        <f t="shared" si="15"/>
        <v>1.7700000000000014</v>
      </c>
      <c r="M189">
        <v>3.7310714268988434</v>
      </c>
      <c r="N189">
        <v>2.4783385274577583</v>
      </c>
      <c r="O189" s="15">
        <f t="shared" si="14"/>
        <v>0.19281386857434454</v>
      </c>
      <c r="P189" s="6">
        <f t="shared" si="13"/>
        <v>0.42207629527022483</v>
      </c>
      <c r="W189">
        <v>1.7700000000000014</v>
      </c>
      <c r="X189">
        <v>6.0540861573893316</v>
      </c>
      <c r="Y189">
        <v>3.8367541172054</v>
      </c>
    </row>
    <row r="190" spans="12:25" x14ac:dyDescent="0.35">
      <c r="L190" s="13">
        <f t="shared" si="15"/>
        <v>1.7800000000000014</v>
      </c>
      <c r="M190">
        <v>3.7213393558898895</v>
      </c>
      <c r="N190">
        <v>2.4610116621781533</v>
      </c>
      <c r="O190" s="15">
        <f t="shared" si="14"/>
        <v>0.19146584453008528</v>
      </c>
      <c r="P190" s="6">
        <f t="shared" si="13"/>
        <v>0.43180836627917873</v>
      </c>
      <c r="W190">
        <v>1.7800000000000014</v>
      </c>
      <c r="X190">
        <v>6.074029661791716</v>
      </c>
      <c r="Y190">
        <v>3.828622620568106</v>
      </c>
    </row>
    <row r="191" spans="12:25" x14ac:dyDescent="0.35">
      <c r="L191" s="13">
        <f t="shared" si="15"/>
        <v>1.7900000000000014</v>
      </c>
      <c r="M191">
        <v>3.7115456054620135</v>
      </c>
      <c r="N191">
        <v>2.4438437611552821</v>
      </c>
      <c r="O191" s="15">
        <f t="shared" si="14"/>
        <v>0.19013018784926985</v>
      </c>
      <c r="P191" s="6">
        <f t="shared" si="13"/>
        <v>0.44160211670705474</v>
      </c>
      <c r="W191">
        <v>1.7900000000000014</v>
      </c>
      <c r="X191">
        <v>6.0940532744600064</v>
      </c>
      <c r="Y191">
        <v>3.8206254854039741</v>
      </c>
    </row>
    <row r="192" spans="12:25" x14ac:dyDescent="0.35">
      <c r="L192" s="13">
        <f t="shared" si="15"/>
        <v>1.8000000000000014</v>
      </c>
      <c r="M192">
        <v>3.701691097475345</v>
      </c>
      <c r="N192">
        <v>2.4268326873551316</v>
      </c>
      <c r="O192" s="15">
        <f t="shared" si="14"/>
        <v>0.18880673227140124</v>
      </c>
      <c r="P192" s="6">
        <f t="shared" si="13"/>
        <v>0.45145662469372327</v>
      </c>
      <c r="W192">
        <v>1.8000000000000014</v>
      </c>
      <c r="X192">
        <v>6.1141607110077798</v>
      </c>
      <c r="Y192">
        <v>3.8127625380295309</v>
      </c>
    </row>
    <row r="193" spans="12:25" x14ac:dyDescent="0.35">
      <c r="L193" s="13">
        <f t="shared" si="15"/>
        <v>1.8100000000000014</v>
      </c>
      <c r="M193">
        <v>3.6917767181658889</v>
      </c>
      <c r="N193">
        <v>2.4099763312888034</v>
      </c>
      <c r="O193" s="15">
        <f t="shared" si="14"/>
        <v>0.18749531367898267</v>
      </c>
      <c r="P193" s="6">
        <f t="shared" si="13"/>
        <v>0.46137100400317932</v>
      </c>
      <c r="W193">
        <v>1.8100000000000014</v>
      </c>
      <c r="X193">
        <v>6.134355693230094</v>
      </c>
      <c r="Y193">
        <v>3.8050336120134967</v>
      </c>
    </row>
    <row r="194" spans="12:25" x14ac:dyDescent="0.35">
      <c r="L194" s="13">
        <f t="shared" si="15"/>
        <v>1.8200000000000014</v>
      </c>
      <c r="M194">
        <v>3.681803318717666</v>
      </c>
      <c r="N194">
        <v>2.3932726105701345</v>
      </c>
      <c r="O194" s="15">
        <f t="shared" si="14"/>
        <v>0.18619577006310073</v>
      </c>
      <c r="P194" s="6">
        <f t="shared" si="13"/>
        <v>0.47134440345140227</v>
      </c>
      <c r="W194">
        <v>1.8200000000000014</v>
      </c>
      <c r="X194">
        <v>6.1546419489218032</v>
      </c>
      <c r="Y194">
        <v>3.7974385478777384</v>
      </c>
    </row>
    <row r="195" spans="12:25" x14ac:dyDescent="0.35">
      <c r="L195" s="13">
        <f t="shared" si="15"/>
        <v>1.8300000000000014</v>
      </c>
      <c r="M195">
        <v>3.6717717158238363</v>
      </c>
      <c r="N195">
        <v>2.3767194694818365</v>
      </c>
      <c r="O195" s="15">
        <f t="shared" si="14"/>
        <v>0.18490794148967107</v>
      </c>
      <c r="P195" s="6">
        <f t="shared" si="13"/>
        <v>0.48137600634523192</v>
      </c>
      <c r="W195">
        <v>1.8300000000000014</v>
      </c>
      <c r="X195">
        <v>6.1750232116952297</v>
      </c>
      <c r="Y195">
        <v>3.7899771928076667</v>
      </c>
    </row>
    <row r="196" spans="12:25" x14ac:dyDescent="0.35">
      <c r="L196" s="13">
        <f t="shared" si="15"/>
        <v>1.8400000000000014</v>
      </c>
      <c r="M196">
        <v>3.6616826922371342</v>
      </c>
      <c r="N196">
        <v>2.3603148785499313</v>
      </c>
      <c r="O196" s="15">
        <f t="shared" si="14"/>
        <v>0.18363167006632969</v>
      </c>
      <c r="P196" s="6">
        <f t="shared" si="13"/>
        <v>0.49146502993193408</v>
      </c>
      <c r="W196">
        <v>1.8400000000000014</v>
      </c>
      <c r="X196">
        <v>6.1955032207972636</v>
      </c>
      <c r="Y196">
        <v>3.7826494003717777</v>
      </c>
    </row>
    <row r="197" spans="12:25" x14ac:dyDescent="0.35">
      <c r="L197" s="13">
        <f t="shared" si="15"/>
        <v>1.8500000000000014</v>
      </c>
      <c r="M197">
        <v>3.6515369973097411</v>
      </c>
      <c r="N197">
        <v>2.3440568341263144</v>
      </c>
      <c r="O197" s="15">
        <f t="shared" si="14"/>
        <v>0.18236679990995655</v>
      </c>
      <c r="P197" s="6">
        <f t="shared" si="13"/>
        <v>0.50161072485932712</v>
      </c>
      <c r="W197">
        <v>1.8500000000000014</v>
      </c>
      <c r="X197">
        <v>6.2160857209261104</v>
      </c>
      <c r="Y197">
        <v>3.775455030250082</v>
      </c>
    </row>
    <row r="198" spans="12:25" x14ac:dyDescent="0.35">
      <c r="L198" s="13">
        <f t="shared" si="15"/>
        <v>1.8600000000000014</v>
      </c>
      <c r="M198">
        <v>3.6413353475229138</v>
      </c>
      <c r="N198">
        <v>2.3279433579792572</v>
      </c>
      <c r="O198" s="15">
        <f t="shared" si="14"/>
        <v>0.18111317711481664</v>
      </c>
      <c r="P198" s="6">
        <f t="shared" si="13"/>
        <v>0.51181237464615448</v>
      </c>
      <c r="W198">
        <v>1.8600000000000014</v>
      </c>
      <c r="X198">
        <v>6.2367744620476806</v>
      </c>
      <c r="Y198">
        <v>3.7683939479711235</v>
      </c>
    </row>
    <row r="199" spans="12:25" x14ac:dyDescent="0.35">
      <c r="L199" s="13">
        <f t="shared" si="15"/>
        <v>1.8700000000000014</v>
      </c>
      <c r="M199">
        <v>3.6310784270065728</v>
      </c>
      <c r="N199">
        <v>2.3119724968916842</v>
      </c>
      <c r="O199" s="15">
        <f t="shared" si="14"/>
        <v>0.17987064972130626</v>
      </c>
      <c r="P199" s="6">
        <f t="shared" si="13"/>
        <v>0.52206929516249545</v>
      </c>
      <c r="W199">
        <v>1.8700000000000014</v>
      </c>
      <c r="X199">
        <v>6.2575731992117838</v>
      </c>
      <c r="Y199">
        <v>3.7614660246573171</v>
      </c>
    </row>
    <row r="200" spans="12:25" x14ac:dyDescent="0.35">
      <c r="L200" s="13">
        <f t="shared" si="15"/>
        <v>1.8800000000000014</v>
      </c>
      <c r="M200">
        <v>3.6207668880490531</v>
      </c>
      <c r="N200">
        <v>2.2961423222670319</v>
      </c>
      <c r="O200" s="15">
        <f t="shared" si="14"/>
        <v>0.17863906768528892</v>
      </c>
      <c r="P200" s="6">
        <f t="shared" si="13"/>
        <v>0.53238083412001513</v>
      </c>
      <c r="W200">
        <v>1.8800000000000014</v>
      </c>
      <c r="X200">
        <v>6.2784856923682542</v>
      </c>
      <c r="Y200">
        <v>3.7546711367783736</v>
      </c>
    </row>
    <row r="201" spans="12:25" x14ac:dyDescent="0.35">
      <c r="L201" s="13">
        <f t="shared" si="15"/>
        <v>1.8900000000000015</v>
      </c>
      <c r="M201">
        <v>3.6104013515972331</v>
      </c>
      <c r="N201">
        <v>2.2804509297425528</v>
      </c>
      <c r="O201" s="15">
        <f t="shared" si="14"/>
        <v>0.17741828284801051</v>
      </c>
      <c r="P201" s="6">
        <f t="shared" si="13"/>
        <v>0.54274637057183517</v>
      </c>
      <c r="W201">
        <v>1.8900000000000015</v>
      </c>
      <c r="X201">
        <v>6.2995157061830209</v>
      </c>
      <c r="Y201">
        <v>3.7480091659125359</v>
      </c>
    </row>
    <row r="202" spans="12:25" x14ac:dyDescent="0.35">
      <c r="L202" s="13">
        <f t="shared" si="15"/>
        <v>1.9000000000000015</v>
      </c>
      <c r="M202">
        <v>3.5999824077473144</v>
      </c>
      <c r="N202">
        <v>2.2648964388098713</v>
      </c>
      <c r="O202" s="15">
        <f t="shared" si="14"/>
        <v>0.17620814890657865</v>
      </c>
      <c r="P202" s="6">
        <f t="shared" si="13"/>
        <v>0.55316531442175387</v>
      </c>
      <c r="W202">
        <v>1.9000000000000015</v>
      </c>
      <c r="X202">
        <v>6.3206670098542972</v>
      </c>
      <c r="Y202">
        <v>3.741479998515409</v>
      </c>
    </row>
    <row r="203" spans="12:25" x14ac:dyDescent="0.35">
      <c r="L203" s="13">
        <f t="shared" si="15"/>
        <v>1.9100000000000015</v>
      </c>
      <c r="M203">
        <v>3.5895106162263537</v>
      </c>
      <c r="N203">
        <v>2.2494769924426552</v>
      </c>
      <c r="O203" s="15">
        <f t="shared" si="14"/>
        <v>0.17500852138499576</v>
      </c>
      <c r="P203" s="6">
        <f t="shared" si="13"/>
        <v>0.56363710594271454</v>
      </c>
      <c r="W203">
        <v>1.9100000000000015</v>
      </c>
      <c r="X203">
        <v>6.3419433769289046</v>
      </c>
      <c r="Y203">
        <v>3.7350835256961226</v>
      </c>
    </row>
    <row r="204" spans="12:25" x14ac:dyDescent="0.35">
      <c r="L204" s="13">
        <f t="shared" si="15"/>
        <v>1.9200000000000015</v>
      </c>
      <c r="M204">
        <v>3.5789865068648461</v>
      </c>
      <c r="N204">
        <v>2.2341907567312358</v>
      </c>
      <c r="O204" s="15">
        <f t="shared" si="14"/>
        <v>0.17381925760573252</v>
      </c>
      <c r="P204" s="6">
        <f t="shared" ref="P204:P212" si="16">$P$10-M204</f>
        <v>0.57416121530422215</v>
      </c>
      <c r="W204">
        <v>1.9200000000000015</v>
      </c>
      <c r="X204">
        <v>6.3633485851188718</v>
      </c>
      <c r="Y204">
        <v>3.7288196430006364</v>
      </c>
    </row>
    <row r="205" spans="12:25" x14ac:dyDescent="0.35">
      <c r="L205" s="13">
        <f t="shared" si="15"/>
        <v>1.9300000000000015</v>
      </c>
      <c r="M205">
        <v>3.5684105800604855</v>
      </c>
      <c r="N205">
        <v>2.2190359205240293</v>
      </c>
      <c r="O205" s="15">
        <f t="shared" ref="O205:O212" si="17">+N205/$N$12</f>
        <v>0.17264021666183071</v>
      </c>
      <c r="P205" s="6">
        <f t="shared" si="16"/>
        <v>0.58473714210858274</v>
      </c>
      <c r="W205">
        <v>1.9300000000000015</v>
      </c>
      <c r="X205">
        <v>6.3848864161183307</v>
      </c>
      <c r="Y205">
        <v>3.7226882502019283</v>
      </c>
    </row>
    <row r="206" spans="12:25" x14ac:dyDescent="0.35">
      <c r="L206" s="13">
        <f t="shared" ref="L206:L212" si="18">L205+0.01</f>
        <v>1.9400000000000015</v>
      </c>
      <c r="M206">
        <v>3.5577833072333243</v>
      </c>
      <c r="N206">
        <v>2.2040106950756106</v>
      </c>
      <c r="O206" s="15">
        <f t="shared" si="17"/>
        <v>0.17147125938952335</v>
      </c>
      <c r="P206" s="6">
        <f t="shared" si="16"/>
        <v>0.59536441493574399</v>
      </c>
      <c r="W206">
        <v>1.9400000000000015</v>
      </c>
      <c r="X206">
        <v>6.4065606554208383</v>
      </c>
      <c r="Y206">
        <v>3.7166892510968954</v>
      </c>
    </row>
    <row r="207" spans="12:25" x14ac:dyDescent="0.35">
      <c r="L207" s="13">
        <f t="shared" si="18"/>
        <v>1.9500000000000015</v>
      </c>
      <c r="M207">
        <v>3.5471051312725326</v>
      </c>
      <c r="N207">
        <v>2.1891133137013048</v>
      </c>
      <c r="O207" s="15">
        <f t="shared" si="17"/>
        <v>0.17031224834136205</v>
      </c>
      <c r="P207" s="6">
        <f t="shared" si="16"/>
        <v>0.60604259089653567</v>
      </c>
      <c r="W207">
        <v>1.9500000000000015</v>
      </c>
      <c r="X207">
        <v>6.4283750921371219</v>
      </c>
      <c r="Y207">
        <v>3.7108225533097228</v>
      </c>
    </row>
    <row r="208" spans="12:25" x14ac:dyDescent="0.35">
      <c r="L208" s="13">
        <f t="shared" si="18"/>
        <v>1.9600000000000015</v>
      </c>
      <c r="M208">
        <v>3.5363764669748914</v>
      </c>
      <c r="N208">
        <v>2.1743420314381372</v>
      </c>
      <c r="O208" s="15">
        <f t="shared" si="17"/>
        <v>0.1691630477598392</v>
      </c>
      <c r="P208" s="6">
        <f t="shared" si="16"/>
        <v>0.61677125519417686</v>
      </c>
      <c r="W208">
        <v>1.9600000000000015</v>
      </c>
      <c r="X208">
        <v>6.450333518813407</v>
      </c>
      <c r="Y208">
        <v>3.7050880681015661</v>
      </c>
    </row>
    <row r="209" spans="12:25" x14ac:dyDescent="0.35">
      <c r="L209" s="13">
        <f t="shared" si="18"/>
        <v>1.9700000000000015</v>
      </c>
      <c r="M209">
        <v>3.5255977014752293</v>
      </c>
      <c r="N209">
        <v>2.1596951247120297</v>
      </c>
      <c r="O209" s="15">
        <f t="shared" si="17"/>
        <v>0.16802352355149575</v>
      </c>
      <c r="P209" s="6">
        <f t="shared" si="16"/>
        <v>0.62755002069383892</v>
      </c>
      <c r="W209">
        <v>1.9700000000000015</v>
      </c>
      <c r="X209">
        <v>6.4724397312502768</v>
      </c>
      <c r="Y209">
        <v>3.6994857101862975</v>
      </c>
    </row>
    <row r="210" spans="12:25" x14ac:dyDescent="0.35">
      <c r="L210" s="13">
        <f t="shared" si="18"/>
        <v>1.9800000000000015</v>
      </c>
      <c r="M210">
        <v>3.5147691946689945</v>
      </c>
      <c r="N210">
        <v>2.1451708910110847</v>
      </c>
      <c r="O210" s="15">
        <f t="shared" si="17"/>
        <v>0.16689354326150294</v>
      </c>
      <c r="P210" s="6">
        <f t="shared" si="16"/>
        <v>0.63837852750007373</v>
      </c>
      <c r="W210">
        <v>1.9800000000000015</v>
      </c>
      <c r="X210">
        <v>6.4946975283222539</v>
      </c>
      <c r="Y210">
        <v>3.6940153975522061</v>
      </c>
    </row>
    <row r="211" spans="12:25" x14ac:dyDescent="0.35">
      <c r="L211" s="13">
        <f t="shared" si="18"/>
        <v>1.9900000000000015</v>
      </c>
      <c r="M211">
        <v>3.5038912796270645</v>
      </c>
      <c r="N211">
        <v>2.1307676485648495</v>
      </c>
      <c r="O211" s="15">
        <f t="shared" si="17"/>
        <v>0.16577297604870914</v>
      </c>
      <c r="P211" s="6">
        <f t="shared" si="16"/>
        <v>0.64925644254200376</v>
      </c>
      <c r="W211">
        <v>1.9900000000000015</v>
      </c>
      <c r="X211">
        <v>6.5171107117980132</v>
      </c>
      <c r="Y211">
        <v>3.6886770512893845</v>
      </c>
    </row>
    <row r="212" spans="12:25" x14ac:dyDescent="0.35">
      <c r="L212" s="13">
        <f t="shared" si="18"/>
        <v>2.0000000000000013</v>
      </c>
      <c r="M212">
        <v>3.4929642630030346</v>
      </c>
      <c r="N212">
        <v>2.1164837360294189</v>
      </c>
      <c r="O212" s="15">
        <f t="shared" si="17"/>
        <v>0.16466169266114097</v>
      </c>
      <c r="P212" s="6">
        <f t="shared" si="16"/>
        <v>0.6601834591660336</v>
      </c>
      <c r="W212">
        <v>2.0000000000000013</v>
      </c>
      <c r="X212">
        <v>6.5396830861614097</v>
      </c>
      <c r="Y212">
        <v>3.6834705954227087</v>
      </c>
    </row>
    <row r="213" spans="12:25" x14ac:dyDescent="0.35">
      <c r="P213" s="13"/>
    </row>
    <row r="214" spans="12:25" x14ac:dyDescent="0.35">
      <c r="P214" s="13"/>
    </row>
    <row r="215" spans="12:25" x14ac:dyDescent="0.35">
      <c r="P215" s="13"/>
    </row>
    <row r="216" spans="12:25" x14ac:dyDescent="0.35">
      <c r="P216" s="13"/>
    </row>
    <row r="217" spans="12:25" x14ac:dyDescent="0.35">
      <c r="P217" s="13"/>
    </row>
    <row r="218" spans="12:25" x14ac:dyDescent="0.35">
      <c r="P218" s="13"/>
    </row>
    <row r="219" spans="12:25" x14ac:dyDescent="0.35">
      <c r="P219" s="13"/>
    </row>
    <row r="220" spans="12:25" x14ac:dyDescent="0.35">
      <c r="P220" s="13"/>
    </row>
    <row r="221" spans="12:25" x14ac:dyDescent="0.35">
      <c r="P221" s="13"/>
    </row>
  </sheetData>
  <pageMargins left="0.7" right="0.7" top="0.75" bottom="0.75" header="0.3" footer="0.3"/>
  <pageSetup orientation="portrait" horizontalDpi="4294967293" verticalDpi="0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221"/>
  <sheetViews>
    <sheetView topLeftCell="A40" zoomScale="92" zoomScaleNormal="92" workbookViewId="0">
      <selection activeCell="I13" sqref="I13"/>
    </sheetView>
  </sheetViews>
  <sheetFormatPr baseColWidth="10" defaultColWidth="8.7265625" defaultRowHeight="14.5" x14ac:dyDescent="0.35"/>
  <cols>
    <col min="1" max="1" width="20.08984375" customWidth="1"/>
    <col min="2" max="2" width="13.1796875" customWidth="1"/>
    <col min="3" max="4" width="13.26953125" customWidth="1"/>
    <col min="7" max="7" width="12.7265625" customWidth="1"/>
    <col min="8" max="8" width="11.54296875" customWidth="1"/>
    <col min="9" max="9" width="12" bestFit="1" customWidth="1"/>
    <col min="12" max="12" width="9.7265625" customWidth="1"/>
  </cols>
  <sheetData>
    <row r="1" spans="1:25" x14ac:dyDescent="0.35">
      <c r="A1" t="s">
        <v>31</v>
      </c>
      <c r="C1" t="s">
        <v>40</v>
      </c>
    </row>
    <row r="2" spans="1:25" ht="16.5" x14ac:dyDescent="0.45">
      <c r="A2" t="s">
        <v>47</v>
      </c>
      <c r="B2">
        <f>+EXP(-C2)</f>
        <v>0.27527078308975234</v>
      </c>
      <c r="C2" s="4">
        <v>1.29</v>
      </c>
      <c r="D2" s="4"/>
      <c r="T2">
        <v>5</v>
      </c>
    </row>
    <row r="3" spans="1:25" ht="16.5" x14ac:dyDescent="0.45">
      <c r="A3" t="s">
        <v>48</v>
      </c>
      <c r="B3">
        <f>+EXP(-C3)</f>
        <v>0.40252422403363597</v>
      </c>
      <c r="C3" s="4">
        <v>0.91</v>
      </c>
      <c r="D3" s="4"/>
    </row>
    <row r="4" spans="1:25" ht="16.5" x14ac:dyDescent="0.45">
      <c r="A4" t="s">
        <v>49</v>
      </c>
      <c r="B4">
        <f>+EXP(-C4)</f>
        <v>0.43604928632153561</v>
      </c>
      <c r="C4" s="46">
        <v>0.83</v>
      </c>
      <c r="D4" s="46"/>
    </row>
    <row r="5" spans="1:25" x14ac:dyDescent="0.35">
      <c r="A5" t="s">
        <v>2</v>
      </c>
      <c r="B5" s="10">
        <v>0.2</v>
      </c>
      <c r="T5">
        <f>+EXP(T2)</f>
        <v>148.4131591025766</v>
      </c>
    </row>
    <row r="6" spans="1:25" x14ac:dyDescent="0.35">
      <c r="A6" t="s">
        <v>7</v>
      </c>
      <c r="B6">
        <v>1</v>
      </c>
      <c r="T6">
        <f>+LN(T5)</f>
        <v>5</v>
      </c>
    </row>
    <row r="7" spans="1:25" x14ac:dyDescent="0.35">
      <c r="A7" t="s">
        <v>9</v>
      </c>
      <c r="B7" s="8">
        <f>SUM(G12:G20)</f>
        <v>1.346174435504051</v>
      </c>
    </row>
    <row r="8" spans="1:25" x14ac:dyDescent="0.35">
      <c r="A8" t="s">
        <v>10</v>
      </c>
      <c r="B8" s="10">
        <f>B7/B6</f>
        <v>1.346174435504051</v>
      </c>
    </row>
    <row r="9" spans="1:25" x14ac:dyDescent="0.35">
      <c r="A9" t="s">
        <v>13</v>
      </c>
      <c r="B9" s="8">
        <f>SUM(H12:H20)/B6</f>
        <v>7.0477355080433108</v>
      </c>
      <c r="L9" s="11" t="s">
        <v>15</v>
      </c>
    </row>
    <row r="10" spans="1:25" ht="18.75" customHeight="1" x14ac:dyDescent="0.35">
      <c r="B10" s="8"/>
      <c r="M10" s="10" t="s">
        <v>10</v>
      </c>
      <c r="N10" t="s">
        <v>13</v>
      </c>
      <c r="P10" s="10">
        <f>+MAX(M12:M212)</f>
        <v>3.1045104814056708</v>
      </c>
    </row>
    <row r="11" spans="1:25" ht="39" customHeight="1" x14ac:dyDescent="0.35">
      <c r="A11" s="4" t="s">
        <v>5</v>
      </c>
      <c r="B11" s="4" t="s">
        <v>6</v>
      </c>
      <c r="C11" s="5" t="s">
        <v>3</v>
      </c>
      <c r="D11" s="4" t="s">
        <v>11</v>
      </c>
      <c r="E11" s="4" t="s">
        <v>4</v>
      </c>
      <c r="F11" s="4" t="s">
        <v>0</v>
      </c>
      <c r="G11" s="4" t="s">
        <v>8</v>
      </c>
      <c r="H11" s="4" t="s">
        <v>12</v>
      </c>
      <c r="I11" s="45"/>
      <c r="K11" s="49" t="s">
        <v>38</v>
      </c>
      <c r="L11" t="s">
        <v>2</v>
      </c>
      <c r="M11" s="12">
        <f>B8</f>
        <v>1.346174435504051</v>
      </c>
      <c r="N11" s="14">
        <f>B9</f>
        <v>7.0477355080433108</v>
      </c>
      <c r="O11" t="s">
        <v>46</v>
      </c>
      <c r="P11" t="s">
        <v>32</v>
      </c>
      <c r="V11" t="s">
        <v>38</v>
      </c>
      <c r="W11" t="s">
        <v>14</v>
      </c>
      <c r="X11" s="10" t="s">
        <v>10</v>
      </c>
      <c r="Y11" t="s">
        <v>13</v>
      </c>
    </row>
    <row r="12" spans="1:25" x14ac:dyDescent="0.35">
      <c r="A12">
        <v>0</v>
      </c>
      <c r="B12" s="47">
        <v>0.16749036836490588</v>
      </c>
      <c r="C12" s="8">
        <v>1.9394093167354783E-5</v>
      </c>
      <c r="D12" s="8">
        <v>5.9201958634944423E-8</v>
      </c>
      <c r="E12" s="34">
        <f>B6</f>
        <v>1</v>
      </c>
      <c r="F12" s="2">
        <f t="shared" ref="F12:F16" si="0">E12*B12</f>
        <v>0.16749036836490588</v>
      </c>
      <c r="G12" s="8">
        <f t="shared" ref="G12:G16" si="1">B12*E12*C12*$B$5</f>
        <v>6.4966476174071143E-7</v>
      </c>
      <c r="H12" s="8">
        <f>D12*E12</f>
        <v>5.9201958634944423E-8</v>
      </c>
      <c r="K12">
        <f>-LN(1-L12)</f>
        <v>0</v>
      </c>
      <c r="L12" s="13">
        <v>0</v>
      </c>
      <c r="M12" s="10">
        <f t="dataTable" ref="M12:N212" dt2D="0" dtr="0" r1="B5"/>
        <v>0</v>
      </c>
      <c r="N12" s="9">
        <v>8.8485746048258402</v>
      </c>
      <c r="O12" s="15">
        <f>+N12/$N$12</f>
        <v>1</v>
      </c>
      <c r="P12" s="9">
        <f t="shared" ref="P12:P75" si="2">$P$10-M12</f>
        <v>3.1045104814056708</v>
      </c>
      <c r="V12">
        <f>-LN(1-W12)</f>
        <v>0</v>
      </c>
      <c r="W12">
        <v>0</v>
      </c>
      <c r="X12">
        <v>0</v>
      </c>
      <c r="Y12">
        <v>9.9688287372010222</v>
      </c>
    </row>
    <row r="13" spans="1:25" x14ac:dyDescent="0.35">
      <c r="A13">
        <v>1</v>
      </c>
      <c r="B13" s="47">
        <v>8.930404686759978</v>
      </c>
      <c r="C13" s="8">
        <v>0.37448052438053037</v>
      </c>
      <c r="D13" s="8">
        <v>4.4744161101241815</v>
      </c>
      <c r="E13" s="34">
        <f>(1-C12*$B$5)*$B$2*E12</f>
        <v>0.27526971536430961</v>
      </c>
      <c r="F13" s="2">
        <f t="shared" si="0"/>
        <v>2.4582699562125159</v>
      </c>
      <c r="G13" s="8">
        <f t="shared" si="1"/>
        <v>0.18411484445427329</v>
      </c>
      <c r="H13" s="8">
        <f t="shared" ref="H13:H16" si="3">D13*E13</f>
        <v>1.2316712490553647</v>
      </c>
      <c r="K13">
        <f t="shared" ref="K13:K76" si="4">-LN(1-L13)</f>
        <v>1.0050335853501451E-2</v>
      </c>
      <c r="L13" s="13">
        <f>L12+0.01</f>
        <v>0.01</v>
      </c>
      <c r="M13" s="10">
        <v>8.4261724045519265E-2</v>
      </c>
      <c r="N13" s="9">
        <v>8.7435586986008875</v>
      </c>
      <c r="O13" s="15">
        <f t="shared" ref="O13:O75" si="5">+N13/$N$12</f>
        <v>0.98813188440907995</v>
      </c>
      <c r="P13" s="9">
        <f t="shared" si="2"/>
        <v>3.0202487573601515</v>
      </c>
      <c r="V13">
        <f t="shared" ref="V13:V76" si="6">-LN(1-W13)</f>
        <v>1.0050335853501451E-2</v>
      </c>
      <c r="W13">
        <v>0.01</v>
      </c>
      <c r="X13">
        <v>9.4014263418027863E-2</v>
      </c>
      <c r="Y13">
        <v>9.8407554264254244</v>
      </c>
    </row>
    <row r="14" spans="1:25" x14ac:dyDescent="0.35">
      <c r="A14">
        <v>2</v>
      </c>
      <c r="B14" s="47">
        <v>30.898244995618196</v>
      </c>
      <c r="C14" s="8">
        <v>0.99819703163184326</v>
      </c>
      <c r="D14" s="8">
        <v>30.896567796185305</v>
      </c>
      <c r="E14" s="34">
        <f>(1-C13*$B$5)*$B$3*E13</f>
        <v>0.10250403579691846</v>
      </c>
      <c r="F14" s="2">
        <f t="shared" si="0"/>
        <v>3.1671948110928039</v>
      </c>
      <c r="G14" s="8">
        <f t="shared" si="1"/>
        <v>0.63229689180652271</v>
      </c>
      <c r="H14" s="8">
        <f>D14*E14</f>
        <v>3.1670228913820964</v>
      </c>
      <c r="K14">
        <f t="shared" si="4"/>
        <v>2.0202707317519466E-2</v>
      </c>
      <c r="L14" s="13">
        <f t="shared" ref="L14:L77" si="7">L13+0.01</f>
        <v>0.02</v>
      </c>
      <c r="M14" s="10">
        <v>0.16645961936395098</v>
      </c>
      <c r="N14" s="9">
        <v>8.6403391423838176</v>
      </c>
      <c r="O14" s="15">
        <f t="shared" si="5"/>
        <v>0.97646677891731226</v>
      </c>
      <c r="P14" s="9">
        <f t="shared" si="2"/>
        <v>2.9380508620417198</v>
      </c>
      <c r="V14">
        <f t="shared" si="6"/>
        <v>2.0202707317519466E-2</v>
      </c>
      <c r="W14">
        <v>0.02</v>
      </c>
      <c r="X14">
        <v>0.18554516503747345</v>
      </c>
      <c r="Y14">
        <v>9.7164409161388949</v>
      </c>
    </row>
    <row r="15" spans="1:25" x14ac:dyDescent="0.35">
      <c r="A15">
        <v>3</v>
      </c>
      <c r="B15" s="47">
        <v>45.300647294373853</v>
      </c>
      <c r="C15" s="8">
        <v>0.99987744598528916</v>
      </c>
      <c r="D15" s="8">
        <v>45.300595857460465</v>
      </c>
      <c r="E15" s="34">
        <f>(1-C14*$B$5)*$B$4*E14</f>
        <v>3.577356671097278E-2</v>
      </c>
      <c r="F15" s="2">
        <f t="shared" si="0"/>
        <v>1.6205657280355317</v>
      </c>
      <c r="G15" s="8">
        <f>B15*E15*C15*$B$5</f>
        <v>0.32407342423989166</v>
      </c>
      <c r="H15" s="8">
        <f t="shared" si="3"/>
        <v>1.6205638879536792</v>
      </c>
      <c r="K15">
        <f t="shared" si="4"/>
        <v>3.0459207484708574E-2</v>
      </c>
      <c r="L15" s="13">
        <f t="shared" si="7"/>
        <v>0.03</v>
      </c>
      <c r="M15" s="10">
        <v>0.24664633215698734</v>
      </c>
      <c r="N15" s="9">
        <v>8.538874532495079</v>
      </c>
      <c r="O15" s="15">
        <f t="shared" si="5"/>
        <v>0.96500000438919764</v>
      </c>
      <c r="P15" s="9">
        <f>$P$10-M15</f>
        <v>2.8578641492486834</v>
      </c>
      <c r="V15">
        <f t="shared" si="6"/>
        <v>3.0459207484708574E-2</v>
      </c>
      <c r="W15">
        <v>0.03</v>
      </c>
      <c r="X15">
        <v>0.27470112574584565</v>
      </c>
      <c r="Y15">
        <v>9.5957407953497498</v>
      </c>
    </row>
    <row r="16" spans="1:25" x14ac:dyDescent="0.35">
      <c r="A16">
        <v>4</v>
      </c>
      <c r="B16" s="47">
        <v>53.662968044524632</v>
      </c>
      <c r="C16" s="8">
        <v>0.99996647968775232</v>
      </c>
      <c r="D16" s="8">
        <v>53.662958593524479</v>
      </c>
      <c r="E16" s="34">
        <f>(1-C15*$B$5)*$B$4/(1-(1-C15*$B$5)*$B$4)*E15</f>
        <v>1.9165499767549499E-2</v>
      </c>
      <c r="F16" s="2">
        <f t="shared" si="0"/>
        <v>1.028477601583353</v>
      </c>
      <c r="G16" s="8">
        <f>B16*E16*C16*$B$5</f>
        <v>0.20568862533860163</v>
      </c>
      <c r="H16" s="8">
        <f t="shared" si="3"/>
        <v>1.0284774204502118</v>
      </c>
      <c r="K16">
        <f t="shared" si="4"/>
        <v>4.0821994520255166E-2</v>
      </c>
      <c r="L16" s="13">
        <f t="shared" si="7"/>
        <v>0.04</v>
      </c>
      <c r="M16" s="10">
        <v>0.32487290221177939</v>
      </c>
      <c r="N16" s="9">
        <v>8.4391247072319722</v>
      </c>
      <c r="O16" s="15">
        <f t="shared" si="5"/>
        <v>0.9537270220482108</v>
      </c>
      <c r="P16" s="9">
        <f t="shared" si="2"/>
        <v>2.7796375791938912</v>
      </c>
      <c r="V16">
        <f t="shared" si="6"/>
        <v>4.0821994520255166E-2</v>
      </c>
      <c r="W16">
        <v>0.04</v>
      </c>
      <c r="X16">
        <v>0.36158504294364491</v>
      </c>
      <c r="Y16">
        <v>9.4785169686571589</v>
      </c>
    </row>
    <row r="17" spans="1:25" x14ac:dyDescent="0.35">
      <c r="A17" s="1"/>
      <c r="B17" s="2"/>
      <c r="C17" s="6"/>
      <c r="D17" s="10"/>
      <c r="E17" s="34"/>
      <c r="F17" s="2"/>
      <c r="G17" s="8"/>
      <c r="H17" s="8"/>
      <c r="K17">
        <f t="shared" si="4"/>
        <v>5.1293294387550578E-2</v>
      </c>
      <c r="L17" s="13">
        <f t="shared" si="7"/>
        <v>0.05</v>
      </c>
      <c r="M17" s="10">
        <v>0.40118882268666162</v>
      </c>
      <c r="N17" s="9">
        <v>8.3410507006461696</v>
      </c>
      <c r="O17" s="15">
        <f t="shared" si="5"/>
        <v>0.94264342825307967</v>
      </c>
      <c r="P17" s="9">
        <f t="shared" si="2"/>
        <v>2.703321658719009</v>
      </c>
      <c r="V17">
        <f t="shared" si="6"/>
        <v>5.1293294387550578E-2</v>
      </c>
      <c r="W17">
        <v>0.05</v>
      </c>
      <c r="X17">
        <v>0.44629459085946571</v>
      </c>
      <c r="Y17">
        <v>9.3646373472704418</v>
      </c>
    </row>
    <row r="18" spans="1:25" x14ac:dyDescent="0.35">
      <c r="A18" s="1"/>
      <c r="B18" s="2"/>
      <c r="C18" s="6"/>
      <c r="D18" s="10"/>
      <c r="E18" s="34"/>
      <c r="F18" s="2"/>
      <c r="G18" s="8"/>
      <c r="H18" s="8"/>
      <c r="K18">
        <f t="shared" si="4"/>
        <v>6.1875403718087529E-2</v>
      </c>
      <c r="L18" s="13">
        <f t="shared" si="7"/>
        <v>6.0000000000000005E-2</v>
      </c>
      <c r="M18" s="10">
        <v>0.47564209724656092</v>
      </c>
      <c r="N18" s="9">
        <v>8.2446146983702953</v>
      </c>
      <c r="O18" s="15">
        <f t="shared" si="5"/>
        <v>0.9317449495056348</v>
      </c>
      <c r="P18" s="9">
        <f t="shared" si="2"/>
        <v>2.6288683841591096</v>
      </c>
      <c r="V18">
        <f t="shared" si="6"/>
        <v>6.1875403718087529E-2</v>
      </c>
      <c r="W18">
        <v>6.0000000000000005E-2</v>
      </c>
      <c r="X18">
        <v>0.52892250334388402</v>
      </c>
      <c r="Y18">
        <v>9.2539755569750621</v>
      </c>
    </row>
    <row r="19" spans="1:25" x14ac:dyDescent="0.35">
      <c r="A19" s="1"/>
      <c r="B19" s="2"/>
      <c r="C19" s="6"/>
      <c r="D19" s="10"/>
      <c r="E19" s="34"/>
      <c r="F19" s="2"/>
      <c r="G19" s="8"/>
      <c r="H19" s="8"/>
      <c r="K19">
        <f t="shared" si="4"/>
        <v>7.2570692834835498E-2</v>
      </c>
      <c r="L19" s="13">
        <f t="shared" si="7"/>
        <v>7.0000000000000007E-2</v>
      </c>
      <c r="M19" s="10">
        <v>0.54827929468415293</v>
      </c>
      <c r="N19" s="9">
        <v>8.1497799953883661</v>
      </c>
      <c r="O19" s="15">
        <f t="shared" si="5"/>
        <v>0.92102743767833917</v>
      </c>
      <c r="P19" s="9">
        <f t="shared" si="2"/>
        <v>2.5562311867215177</v>
      </c>
      <c r="V19">
        <f t="shared" si="6"/>
        <v>7.2570692834835498E-2</v>
      </c>
      <c r="W19">
        <v>7.0000000000000007E-2</v>
      </c>
      <c r="X19">
        <v>0.60955684025586465</v>
      </c>
      <c r="Y19">
        <v>9.1464106620098864</v>
      </c>
    </row>
    <row r="20" spans="1:25" x14ac:dyDescent="0.35">
      <c r="A20" s="1"/>
      <c r="B20" s="2"/>
      <c r="C20" s="6"/>
      <c r="D20" s="10"/>
      <c r="E20" s="34"/>
      <c r="F20" s="2"/>
      <c r="G20" s="8"/>
      <c r="H20" s="8"/>
      <c r="K20">
        <f t="shared" si="4"/>
        <v>8.3381608939051013E-2</v>
      </c>
      <c r="L20" s="13">
        <f t="shared" si="7"/>
        <v>0.08</v>
      </c>
      <c r="M20" s="10">
        <v>0.61914560115490846</v>
      </c>
      <c r="N20" s="9">
        <v>8.056510955651019</v>
      </c>
      <c r="O20" s="15">
        <f t="shared" si="5"/>
        <v>0.91048686545030144</v>
      </c>
      <c r="P20" s="9">
        <f t="shared" si="2"/>
        <v>2.4853648802507622</v>
      </c>
      <c r="V20">
        <f t="shared" si="6"/>
        <v>8.3381608939051013E-2</v>
      </c>
      <c r="W20">
        <v>0.08</v>
      </c>
      <c r="X20">
        <v>0.68828123847819789</v>
      </c>
      <c r="Y20">
        <v>9.041826903890243</v>
      </c>
    </row>
    <row r="21" spans="1:25" x14ac:dyDescent="0.35">
      <c r="D21" t="s">
        <v>41</v>
      </c>
      <c r="E21" s="8">
        <f>+SUM(E12:E20)</f>
        <v>1.4327128176397503</v>
      </c>
      <c r="F21" s="8">
        <f>+SUM(F12:F20)</f>
        <v>8.4419984652891102</v>
      </c>
      <c r="G21" s="8">
        <f>+SUM(G12:G20)</f>
        <v>1.346174435504051</v>
      </c>
      <c r="H21" s="8">
        <f>+SUM(H12:H20)</f>
        <v>7.0477355080433108</v>
      </c>
      <c r="K21">
        <f t="shared" si="4"/>
        <v>9.431067947124129E-2</v>
      </c>
      <c r="L21" s="13">
        <f t="shared" si="7"/>
        <v>0.09</v>
      </c>
      <c r="M21" s="10">
        <v>0.68828487014675832</v>
      </c>
      <c r="N21" s="9">
        <v>7.9647729734421802</v>
      </c>
      <c r="O21" s="15">
        <f t="shared" si="5"/>
        <v>0.90011932194122524</v>
      </c>
      <c r="P21" s="9">
        <f t="shared" si="2"/>
        <v>2.4162256112589127</v>
      </c>
      <c r="V21">
        <f t="shared" si="6"/>
        <v>9.431067947124129E-2</v>
      </c>
      <c r="W21">
        <v>0.09</v>
      </c>
      <c r="X21">
        <v>0.7651751485270476</v>
      </c>
      <c r="Y21">
        <v>8.9401134542759433</v>
      </c>
    </row>
    <row r="22" spans="1:25" x14ac:dyDescent="0.35">
      <c r="A22" s="1"/>
      <c r="B22" s="2"/>
      <c r="C22" s="6"/>
      <c r="D22" s="6"/>
      <c r="E22" s="20"/>
      <c r="F22" s="3"/>
      <c r="G22" s="7"/>
      <c r="H22" s="7"/>
      <c r="K22">
        <f t="shared" si="4"/>
        <v>0.10536051565782628</v>
      </c>
      <c r="L22" s="13">
        <f t="shared" si="7"/>
        <v>9.9999999999999992E-2</v>
      </c>
      <c r="M22" s="10">
        <v>0.75573967029817701</v>
      </c>
      <c r="N22" s="9">
        <v>7.8745324364092015</v>
      </c>
      <c r="O22" s="15">
        <f t="shared" si="5"/>
        <v>0.8899210085333501</v>
      </c>
      <c r="P22" s="9">
        <f t="shared" si="2"/>
        <v>2.3487708111074936</v>
      </c>
      <c r="V22">
        <f t="shared" si="6"/>
        <v>0.10536051565782628</v>
      </c>
      <c r="W22">
        <v>9.9999999999999992E-2</v>
      </c>
      <c r="X22">
        <v>0.84031405765463496</v>
      </c>
      <c r="Y22">
        <v>8.8411641810433643</v>
      </c>
    </row>
    <row r="23" spans="1:25" x14ac:dyDescent="0.35">
      <c r="A23" s="1"/>
      <c r="B23" s="44" t="s">
        <v>44</v>
      </c>
      <c r="C23" s="6"/>
      <c r="D23" s="6"/>
      <c r="E23" s="20"/>
      <c r="F23" s="3"/>
      <c r="G23" s="7"/>
      <c r="H23" s="7"/>
      <c r="K23">
        <f t="shared" si="4"/>
        <v>0.11653381625595151</v>
      </c>
      <c r="L23" s="13">
        <f t="shared" si="7"/>
        <v>0.10999999999999999</v>
      </c>
      <c r="M23" s="10">
        <v>0.82155133117199741</v>
      </c>
      <c r="N23" s="9">
        <v>7.7857566901734918</v>
      </c>
      <c r="O23" s="15">
        <f t="shared" si="5"/>
        <v>0.87988823487200885</v>
      </c>
      <c r="P23" s="9">
        <f t="shared" si="2"/>
        <v>2.2829591502336735</v>
      </c>
      <c r="V23">
        <f t="shared" si="6"/>
        <v>0.11653381625595151</v>
      </c>
      <c r="W23">
        <v>0.10999999999999999</v>
      </c>
      <c r="X23">
        <v>0.91376970028291538</v>
      </c>
      <c r="Y23">
        <v>8.7448774267763003</v>
      </c>
    </row>
    <row r="24" spans="1:25" x14ac:dyDescent="0.35">
      <c r="A24" s="11" t="s">
        <v>42</v>
      </c>
      <c r="B24" s="8">
        <f>+L83</f>
        <v>0.71000000000000041</v>
      </c>
      <c r="C24" s="8"/>
      <c r="E24" s="7"/>
      <c r="F24" s="7"/>
      <c r="G24" s="7"/>
      <c r="H24" s="7"/>
      <c r="K24">
        <f t="shared" si="4"/>
        <v>0.12783337150988489</v>
      </c>
      <c r="L24" s="13">
        <f t="shared" si="7"/>
        <v>0.11999999999999998</v>
      </c>
      <c r="M24" s="10">
        <v>0.88575998708619497</v>
      </c>
      <c r="N24" s="9">
        <v>7.6984140044433831</v>
      </c>
      <c r="O24" s="15">
        <f t="shared" si="5"/>
        <v>0.87001741503595598</v>
      </c>
      <c r="P24" s="9">
        <f t="shared" si="2"/>
        <v>2.218750494319476</v>
      </c>
      <c r="V24">
        <f t="shared" si="6"/>
        <v>0.12783337150988489</v>
      </c>
      <c r="W24">
        <v>0.11999999999999998</v>
      </c>
      <c r="X24">
        <v>0.98561025654948686</v>
      </c>
      <c r="Y24">
        <v>8.651155798941879</v>
      </c>
    </row>
    <row r="25" spans="1:25" x14ac:dyDescent="0.35">
      <c r="A25" s="11" t="s">
        <v>45</v>
      </c>
      <c r="B25" s="8"/>
      <c r="C25" s="6"/>
      <c r="H25" s="7"/>
      <c r="K25">
        <f t="shared" si="4"/>
        <v>0.13926206733350766</v>
      </c>
      <c r="L25" s="13">
        <f t="shared" si="7"/>
        <v>0.12999999999999998</v>
      </c>
      <c r="M25" s="10">
        <v>0.94840461909719154</v>
      </c>
      <c r="N25" s="9">
        <v>7.6124735405553299</v>
      </c>
      <c r="O25" s="15">
        <f t="shared" si="5"/>
        <v>0.86030506386911576</v>
      </c>
      <c r="P25" s="9">
        <f t="shared" si="2"/>
        <v>2.156105862308479</v>
      </c>
      <c r="V25">
        <f t="shared" si="6"/>
        <v>0.13926206733350766</v>
      </c>
      <c r="W25">
        <v>0.12999999999999998</v>
      </c>
      <c r="X25">
        <v>1.0559005396944727</v>
      </c>
      <c r="Y25">
        <v>8.5599059710655627</v>
      </c>
    </row>
    <row r="26" spans="1:25" x14ac:dyDescent="0.35">
      <c r="A26" s="11" t="s">
        <v>43</v>
      </c>
      <c r="B26" s="8">
        <f>+L53</f>
        <v>0.4100000000000002</v>
      </c>
      <c r="C26" s="8"/>
      <c r="H26" s="7"/>
      <c r="K26">
        <f t="shared" si="4"/>
        <v>0.15082288973458366</v>
      </c>
      <c r="L26" s="13">
        <f t="shared" si="7"/>
        <v>0.13999999999999999</v>
      </c>
      <c r="M26" s="10">
        <v>1.0095230952258949</v>
      </c>
      <c r="N26" s="9">
        <v>7.5279053203737458</v>
      </c>
      <c r="O26" s="15">
        <f t="shared" si="5"/>
        <v>0.85074779346587337</v>
      </c>
      <c r="P26" s="9">
        <f t="shared" si="2"/>
        <v>2.0949873861797759</v>
      </c>
      <c r="V26">
        <f t="shared" si="6"/>
        <v>0.15082288973458366</v>
      </c>
      <c r="W26">
        <v>0.13999999999999999</v>
      </c>
      <c r="X26">
        <v>1.1247021729684969</v>
      </c>
      <c r="Y26">
        <v>8.4710384942638868</v>
      </c>
    </row>
    <row r="27" spans="1:25" x14ac:dyDescent="0.35">
      <c r="C27" s="8"/>
      <c r="D27" s="6"/>
      <c r="E27" s="20"/>
      <c r="F27" s="3"/>
      <c r="G27" s="7"/>
      <c r="H27" s="7"/>
      <c r="K27">
        <f t="shared" si="4"/>
        <v>0.16251892949777494</v>
      </c>
      <c r="L27" s="13">
        <f t="shared" si="7"/>
        <v>0.15</v>
      </c>
      <c r="M27" s="10">
        <v>1.0691522090116905</v>
      </c>
      <c r="N27" s="9">
        <v>7.4446801964835139</v>
      </c>
      <c r="O27" s="15">
        <f t="shared" si="5"/>
        <v>0.8413423098024545</v>
      </c>
      <c r="P27" s="9">
        <f t="shared" si="2"/>
        <v>2.0353582723939803</v>
      </c>
      <c r="V27">
        <f t="shared" si="6"/>
        <v>0.16251892949777494</v>
      </c>
      <c r="W27">
        <v>0.15</v>
      </c>
      <c r="X27">
        <v>1.1920737566967194</v>
      </c>
      <c r="Y27">
        <v>8.3844676185346625</v>
      </c>
    </row>
    <row r="28" spans="1:25" x14ac:dyDescent="0.35">
      <c r="A28" s="26"/>
      <c r="B28" s="2"/>
      <c r="C28" s="6"/>
      <c r="D28" s="6"/>
      <c r="E28" s="20"/>
      <c r="F28" s="3"/>
      <c r="G28" s="7"/>
      <c r="H28" s="7"/>
      <c r="K28">
        <f t="shared" si="4"/>
        <v>0.1743533871447778</v>
      </c>
      <c r="L28" s="13">
        <f t="shared" si="7"/>
        <v>0.16</v>
      </c>
      <c r="M28" s="10">
        <v>1.1273277164749134</v>
      </c>
      <c r="N28" s="9">
        <v>7.3627698236130081</v>
      </c>
      <c r="O28" s="15">
        <f t="shared" si="5"/>
        <v>0.8320854095073682</v>
      </c>
      <c r="P28" s="9">
        <f t="shared" si="2"/>
        <v>1.9771827649307574</v>
      </c>
      <c r="V28">
        <f t="shared" si="6"/>
        <v>0.1743533871447778</v>
      </c>
      <c r="W28">
        <v>0.16</v>
      </c>
      <c r="X28">
        <v>1.2580710260920656</v>
      </c>
      <c r="Y28">
        <v>8.3001111232429565</v>
      </c>
    </row>
    <row r="29" spans="1:25" x14ac:dyDescent="0.35">
      <c r="E29" s="21"/>
      <c r="F29" s="7"/>
      <c r="G29" s="7"/>
      <c r="K29">
        <f t="shared" si="4"/>
        <v>0.18632957819149348</v>
      </c>
      <c r="L29" s="13">
        <f t="shared" si="7"/>
        <v>0.17</v>
      </c>
      <c r="M29" s="10">
        <v>1.1840843715639224</v>
      </c>
      <c r="N29" s="9">
        <v>7.2821466312286809</v>
      </c>
      <c r="O29" s="15">
        <f t="shared" si="5"/>
        <v>0.82297397676425077</v>
      </c>
      <c r="P29" s="9">
        <f t="shared" si="2"/>
        <v>1.9204261098417483</v>
      </c>
      <c r="V29">
        <f t="shared" si="6"/>
        <v>0.18632957819149348</v>
      </c>
      <c r="W29">
        <v>0.17</v>
      </c>
      <c r="X29">
        <v>1.3227470003718536</v>
      </c>
      <c r="Y29">
        <v>8.217890156276626</v>
      </c>
    </row>
    <row r="30" spans="1:25" x14ac:dyDescent="0.35">
      <c r="E30" s="19"/>
      <c r="K30">
        <f t="shared" si="4"/>
        <v>0.19845093872383832</v>
      </c>
      <c r="L30" s="13">
        <f t="shared" si="7"/>
        <v>0.18000000000000002</v>
      </c>
      <c r="M30" s="9">
        <v>1.2394559601587682</v>
      </c>
      <c r="N30" s="9">
        <v>7.2027837972456172</v>
      </c>
      <c r="O30" s="15">
        <f t="shared" si="5"/>
        <v>0.81400498034082902</v>
      </c>
      <c r="P30" s="9">
        <f t="shared" si="2"/>
        <v>1.8650545212469025</v>
      </c>
      <c r="V30">
        <f t="shared" si="6"/>
        <v>0.19845093872383832</v>
      </c>
      <c r="W30">
        <v>0.18000000000000002</v>
      </c>
      <c r="X30">
        <v>1.3861521236959895</v>
      </c>
      <c r="Y30">
        <v>8.1377290813786036</v>
      </c>
    </row>
    <row r="31" spans="1:25" x14ac:dyDescent="0.35">
      <c r="E31" s="19"/>
      <c r="K31">
        <f t="shared" si="4"/>
        <v>0.21072103131565267</v>
      </c>
      <c r="L31" s="13">
        <f t="shared" si="7"/>
        <v>0.19000000000000003</v>
      </c>
      <c r="M31" s="9">
        <v>1.2934753326995698</v>
      </c>
      <c r="N31" s="9">
        <v>7.1246552228013815</v>
      </c>
      <c r="O31" s="15">
        <f t="shared" si="5"/>
        <v>0.80517547073804785</v>
      </c>
      <c r="P31" s="9">
        <f t="shared" si="2"/>
        <v>1.8110351487061009</v>
      </c>
      <c r="V31">
        <f t="shared" si="6"/>
        <v>0.21072103131565267</v>
      </c>
      <c r="W31">
        <v>0.19000000000000003</v>
      </c>
      <c r="X31">
        <v>1.4483343984112642</v>
      </c>
      <c r="Y31">
        <v>8.0595553331939218</v>
      </c>
    </row>
    <row r="32" spans="1:25" x14ac:dyDescent="0.35">
      <c r="E32" s="19"/>
      <c r="K32">
        <f t="shared" si="4"/>
        <v>0.22314355131420985</v>
      </c>
      <c r="L32" s="16">
        <f t="shared" si="7"/>
        <v>0.20000000000000004</v>
      </c>
      <c r="M32" s="17">
        <v>1.3461744355040512</v>
      </c>
      <c r="N32" s="17">
        <v>7.0477355080433108</v>
      </c>
      <c r="O32" s="15">
        <f t="shared" si="5"/>
        <v>0.79648257745373063</v>
      </c>
      <c r="P32" s="9">
        <f t="shared" si="2"/>
        <v>1.7583360459016195</v>
      </c>
      <c r="V32">
        <f t="shared" si="6"/>
        <v>0.22314355131420985</v>
      </c>
      <c r="W32">
        <v>0.20000000000000004</v>
      </c>
      <c r="X32">
        <v>1.50933951105515</v>
      </c>
      <c r="Y32">
        <v>7.9832992795982856</v>
      </c>
    </row>
    <row r="33" spans="5:25" x14ac:dyDescent="0.35">
      <c r="E33" s="19"/>
      <c r="K33">
        <f t="shared" si="4"/>
        <v>0.23572233352106997</v>
      </c>
      <c r="L33" s="13">
        <f t="shared" si="7"/>
        <v>0.21000000000000005</v>
      </c>
      <c r="M33" s="9">
        <v>1.3975843408352775</v>
      </c>
      <c r="N33">
        <v>6.9719999288820818</v>
      </c>
      <c r="O33" s="15">
        <f t="shared" si="5"/>
        <v>0.7879235063554404</v>
      </c>
      <c r="P33" s="9">
        <f t="shared" si="2"/>
        <v>1.7069261405703933</v>
      </c>
      <c r="V33">
        <f t="shared" si="6"/>
        <v>0.23572233352106997</v>
      </c>
      <c r="W33">
        <v>0.21000000000000005</v>
      </c>
      <c r="X33">
        <v>1.5692109515434352</v>
      </c>
      <c r="Y33">
        <v>7.9088940909018186</v>
      </c>
    </row>
    <row r="34" spans="5:25" x14ac:dyDescent="0.35">
      <c r="E34" s="19"/>
      <c r="K34">
        <f t="shared" si="4"/>
        <v>0.24846135929849975</v>
      </c>
      <c r="L34" s="13">
        <f t="shared" si="7"/>
        <v>0.22000000000000006</v>
      </c>
      <c r="M34">
        <v>1.4477352757773867</v>
      </c>
      <c r="N34">
        <v>6.8974244146668369</v>
      </c>
      <c r="O34" s="15">
        <f t="shared" si="5"/>
        <v>0.77949553715748932</v>
      </c>
      <c r="P34" s="9">
        <f t="shared" si="2"/>
        <v>1.6567752056282841</v>
      </c>
      <c r="V34">
        <f t="shared" si="6"/>
        <v>0.24846135929849975</v>
      </c>
      <c r="W34">
        <v>0.22000000000000006</v>
      </c>
      <c r="X34">
        <v>1.6279901259390581</v>
      </c>
      <c r="Y34">
        <v>7.8362756155466817</v>
      </c>
    </row>
    <row r="35" spans="5:25" x14ac:dyDescent="0.35">
      <c r="E35" s="19"/>
      <c r="K35">
        <f t="shared" si="4"/>
        <v>0.26136476413440762</v>
      </c>
      <c r="L35" s="13">
        <f t="shared" si="7"/>
        <v>0.23000000000000007</v>
      </c>
      <c r="M35">
        <v>1.496656649974099</v>
      </c>
      <c r="N35">
        <v>6.8239855267395813</v>
      </c>
      <c r="O35" s="15">
        <f t="shared" si="5"/>
        <v>0.77119602099731543</v>
      </c>
      <c r="P35" s="9">
        <f t="shared" si="2"/>
        <v>1.6078538314315718</v>
      </c>
      <c r="V35">
        <f t="shared" si="6"/>
        <v>0.26136476413440762</v>
      </c>
      <c r="W35">
        <v>0.23000000000000007</v>
      </c>
      <c r="X35">
        <v>1.6857164631743291</v>
      </c>
      <c r="Y35">
        <v>7.7653822619404655</v>
      </c>
    </row>
    <row r="36" spans="5:25" x14ac:dyDescent="0.35">
      <c r="E36" s="19"/>
      <c r="K36">
        <f t="shared" si="4"/>
        <v>0.27443684570176041</v>
      </c>
      <c r="L36" s="13">
        <f t="shared" si="7"/>
        <v>0.24000000000000007</v>
      </c>
      <c r="M36">
        <v>1.5443770822818987</v>
      </c>
      <c r="N36">
        <v>6.7516604378286349</v>
      </c>
      <c r="O36" s="15">
        <f t="shared" si="5"/>
        <v>0.76302237810668516</v>
      </c>
      <c r="P36" s="9">
        <f t="shared" si="2"/>
        <v>1.560133399123772</v>
      </c>
      <c r="V36">
        <f t="shared" si="6"/>
        <v>0.27443684570176041</v>
      </c>
      <c r="W36">
        <v>0.24000000000000007</v>
      </c>
      <c r="X36">
        <v>1.742427516075352</v>
      </c>
      <c r="Y36">
        <v>7.6961548860891993</v>
      </c>
    </row>
    <row r="37" spans="5:25" x14ac:dyDescent="0.35">
      <c r="E37" s="19"/>
      <c r="K37">
        <f t="shared" si="4"/>
        <v>0.2876820724517809</v>
      </c>
      <c r="L37" s="13">
        <f t="shared" si="7"/>
        <v>0.25000000000000006</v>
      </c>
      <c r="M37">
        <v>1.5909244263871298</v>
      </c>
      <c r="N37">
        <v>6.6804269122431599</v>
      </c>
      <c r="O37" s="15">
        <f t="shared" si="5"/>
        <v>0.75497209557342548</v>
      </c>
      <c r="P37" s="9">
        <f t="shared" si="2"/>
        <v>1.5135860550185409</v>
      </c>
      <c r="V37">
        <f t="shared" si="6"/>
        <v>0.2876820724517809</v>
      </c>
      <c r="W37">
        <v>0.25000000000000006</v>
      </c>
      <c r="X37">
        <v>1.7981590570155903</v>
      </c>
      <c r="Y37">
        <v>7.628536684713918</v>
      </c>
    </row>
    <row r="38" spans="5:25" x14ac:dyDescent="0.35">
      <c r="E38" s="19"/>
      <c r="K38">
        <f t="shared" si="4"/>
        <v>0.30110509278392161</v>
      </c>
      <c r="L38" s="13">
        <f t="shared" si="7"/>
        <v>0.26000000000000006</v>
      </c>
      <c r="M38">
        <v>1.6363257954336727</v>
      </c>
      <c r="N38">
        <v>6.6102632868326117</v>
      </c>
      <c r="O38" s="15">
        <f t="shared" si="5"/>
        <v>0.74704272518960313</v>
      </c>
      <c r="P38" s="9">
        <f t="shared" si="2"/>
        <v>1.468184685971998</v>
      </c>
      <c r="V38">
        <f t="shared" si="6"/>
        <v>0.30110509278392161</v>
      </c>
      <c r="W38">
        <v>0.26000000000000006</v>
      </c>
      <c r="X38">
        <v>1.8529451685052263</v>
      </c>
      <c r="Y38">
        <v>7.5624730935539262</v>
      </c>
    </row>
    <row r="39" spans="5:25" x14ac:dyDescent="0.35">
      <c r="E39" s="19"/>
      <c r="K39">
        <f t="shared" si="4"/>
        <v>0.31471074483970024</v>
      </c>
      <c r="L39" s="13">
        <f t="shared" si="7"/>
        <v>0.27000000000000007</v>
      </c>
      <c r="M39">
        <v>1.680607585705516</v>
      </c>
      <c r="N39">
        <v>6.5411484526769135</v>
      </c>
      <c r="O39" s="15">
        <f t="shared" si="5"/>
        <v>0.73923188138228479</v>
      </c>
      <c r="P39" s="9">
        <f t="shared" si="2"/>
        <v>1.4239028957001547</v>
      </c>
      <c r="V39">
        <f t="shared" si="6"/>
        <v>0.31471074483970024</v>
      </c>
      <c r="W39">
        <v>0.27000000000000007</v>
      </c>
      <c r="X39">
        <v>1.9068183290039489</v>
      </c>
      <c r="Y39">
        <v>7.4979116905774417</v>
      </c>
    </row>
    <row r="40" spans="5:25" x14ac:dyDescent="0.35">
      <c r="E40" s="19"/>
      <c r="K40">
        <f t="shared" si="4"/>
        <v>0.3285040669720361</v>
      </c>
      <c r="L40" s="13">
        <f t="shared" si="7"/>
        <v>0.28000000000000008</v>
      </c>
      <c r="M40">
        <v>1.7237954994062599</v>
      </c>
      <c r="N40">
        <v>6.4730618374748046</v>
      </c>
      <c r="O40" s="15">
        <f t="shared" si="5"/>
        <v>0.73153723922319902</v>
      </c>
      <c r="P40" s="9">
        <f t="shared" si="2"/>
        <v>1.3807149819994109</v>
      </c>
      <c r="V40">
        <f t="shared" si="6"/>
        <v>0.3285040669720361</v>
      </c>
      <c r="W40">
        <v>0.28000000000000008</v>
      </c>
      <c r="X40">
        <v>1.9598094942271498</v>
      </c>
      <c r="Y40">
        <v>7.4348021038370042</v>
      </c>
    </row>
    <row r="41" spans="5:25" x14ac:dyDescent="0.35">
      <c r="E41" s="19"/>
      <c r="K41">
        <f t="shared" si="4"/>
        <v>0.34249030894677601</v>
      </c>
      <c r="L41" s="13">
        <f t="shared" si="7"/>
        <v>0.29000000000000009</v>
      </c>
      <c r="M41">
        <v>1.7659145665754699</v>
      </c>
      <c r="N41">
        <v>6.4059833885995197</v>
      </c>
      <c r="O41" s="15">
        <f t="shared" si="5"/>
        <v>0.72395653251381542</v>
      </c>
      <c r="P41" s="9">
        <f t="shared" si="2"/>
        <v>1.3385959148302009</v>
      </c>
      <c r="V41">
        <f t="shared" si="6"/>
        <v>0.34249030894677601</v>
      </c>
      <c r="W41">
        <v>0.29000000000000009</v>
      </c>
      <c r="X41">
        <v>2.011948174198952</v>
      </c>
      <c r="Y41">
        <v>7.3730959237224232</v>
      </c>
    </row>
    <row r="42" spans="5:25" x14ac:dyDescent="0.35">
      <c r="E42" s="19"/>
      <c r="K42">
        <f t="shared" si="4"/>
        <v>0.35667494393873245</v>
      </c>
      <c r="L42" s="13">
        <f t="shared" si="7"/>
        <v>0.3000000000000001</v>
      </c>
      <c r="M42">
        <v>1.8069891661798119</v>
      </c>
      <c r="N42">
        <v>6.3398935567924921</v>
      </c>
      <c r="O42" s="15">
        <f t="shared" si="5"/>
        <v>0.71648755194252844</v>
      </c>
      <c r="P42" s="9">
        <f t="shared" si="2"/>
        <v>1.2975213152258589</v>
      </c>
      <c r="V42">
        <f t="shared" si="6"/>
        <v>0.35667494393873245</v>
      </c>
      <c r="W42">
        <v>0.3000000000000001</v>
      </c>
      <c r="X42">
        <v>2.0632625062900898</v>
      </c>
      <c r="Y42">
        <v>7.3127466193786272</v>
      </c>
    </row>
    <row r="43" spans="5:25" x14ac:dyDescent="0.35">
      <c r="K43">
        <f t="shared" si="4"/>
        <v>0.37106368139083207</v>
      </c>
      <c r="L43" s="13">
        <f t="shared" si="7"/>
        <v>0.31000000000000011</v>
      </c>
      <c r="M43">
        <v>1.8470430464149796</v>
      </c>
      <c r="N43">
        <v>6.2747732804672101</v>
      </c>
      <c r="O43" s="15">
        <f t="shared" si="5"/>
        <v>0.70912814331079621</v>
      </c>
      <c r="P43" s="9">
        <f t="shared" si="2"/>
        <v>1.2574674349906911</v>
      </c>
      <c r="V43">
        <f t="shared" si="6"/>
        <v>0.37106368139083207</v>
      </c>
      <c r="W43">
        <v>0.31000000000000011</v>
      </c>
      <c r="X43">
        <v>2.1137793244642422</v>
      </c>
      <c r="Y43">
        <v>7.2537094590692615</v>
      </c>
    </row>
    <row r="44" spans="5:25" x14ac:dyDescent="0.35">
      <c r="K44">
        <f t="shared" si="4"/>
        <v>0.38566248081198479</v>
      </c>
      <c r="L44" s="13">
        <f t="shared" si="7"/>
        <v>0.32000000000000012</v>
      </c>
      <c r="M44">
        <v>1.8860993442526564</v>
      </c>
      <c r="N44">
        <v>6.2106039705967513</v>
      </c>
      <c r="O44" s="15">
        <f t="shared" si="5"/>
        <v>0.70187620582524202</v>
      </c>
      <c r="P44" s="9">
        <f t="shared" si="2"/>
        <v>1.2184111371530144</v>
      </c>
      <c r="V44">
        <f t="shared" si="6"/>
        <v>0.38566248081198479</v>
      </c>
      <c r="W44">
        <v>0.32000000000000012</v>
      </c>
      <c r="X44">
        <v>2.1635242249429671</v>
      </c>
      <c r="Y44">
        <v>7.1959414342796633</v>
      </c>
    </row>
    <row r="45" spans="5:25" x14ac:dyDescent="0.35">
      <c r="K45">
        <f t="shared" si="4"/>
        <v>0.40047756659712541</v>
      </c>
      <c r="L45" s="13">
        <f t="shared" si="7"/>
        <v>0.33000000000000013</v>
      </c>
      <c r="M45">
        <v>1.9241806042650738</v>
      </c>
      <c r="N45">
        <v>6.147367496159859</v>
      </c>
      <c r="O45" s="15">
        <f t="shared" si="5"/>
        <v>0.69472969045287869</v>
      </c>
      <c r="P45" s="9">
        <f t="shared" si="2"/>
        <v>1.180329877140597</v>
      </c>
      <c r="V45">
        <f t="shared" si="6"/>
        <v>0.40047756659712541</v>
      </c>
      <c r="W45">
        <v>0.33000000000000013</v>
      </c>
      <c r="X45">
        <v>2.2125216284867713</v>
      </c>
      <c r="Y45">
        <v>7.1394011873645988</v>
      </c>
    </row>
    <row r="46" spans="5:25" x14ac:dyDescent="0.35">
      <c r="K46">
        <f t="shared" si="4"/>
        <v>0.41551544396166595</v>
      </c>
      <c r="L46" s="13">
        <f t="shared" si="7"/>
        <v>0.34000000000000014</v>
      </c>
      <c r="M46">
        <v>1.9613087967581102</v>
      </c>
      <c r="N46">
        <v>6.0850461701215979</v>
      </c>
      <c r="O46" s="15">
        <f t="shared" si="5"/>
        <v>0.68768659833674595</v>
      </c>
      <c r="P46" s="9">
        <f t="shared" si="2"/>
        <v>1.1432016846475606</v>
      </c>
      <c r="V46">
        <f t="shared" si="6"/>
        <v>0.41551544396166595</v>
      </c>
      <c r="W46">
        <v>0.34000000000000014</v>
      </c>
      <c r="X46">
        <v>2.2607948394781259</v>
      </c>
      <c r="Y46">
        <v>7.0840489425575379</v>
      </c>
    </row>
    <row r="47" spans="5:25" x14ac:dyDescent="0.35">
      <c r="K47">
        <f t="shared" si="4"/>
        <v>0.43078291609245439</v>
      </c>
      <c r="L47" s="13">
        <f t="shared" si="7"/>
        <v>0.35000000000000014</v>
      </c>
      <c r="M47">
        <v>1.9975053352423888</v>
      </c>
      <c r="N47">
        <v>6.0236227359258168</v>
      </c>
      <c r="O47" s="15">
        <f t="shared" si="5"/>
        <v>0.68074497926938993</v>
      </c>
      <c r="P47" s="9">
        <f t="shared" si="2"/>
        <v>1.1070051461632819</v>
      </c>
      <c r="V47">
        <f t="shared" si="6"/>
        <v>0.43078291609245439</v>
      </c>
      <c r="W47">
        <v>0.35000000000000014</v>
      </c>
      <c r="X47">
        <v>2.3083661019811541</v>
      </c>
      <c r="Y47">
        <v>7.0298464401683551</v>
      </c>
    </row>
    <row r="48" spans="5:25" x14ac:dyDescent="0.35">
      <c r="K48">
        <f t="shared" si="4"/>
        <v>0.44628710262841964</v>
      </c>
      <c r="L48" s="13">
        <f t="shared" si="7"/>
        <v>0.36000000000000015</v>
      </c>
      <c r="M48">
        <v>2.0327910932703994</v>
      </c>
      <c r="N48">
        <v>5.9630803544777784</v>
      </c>
      <c r="O48" s="15">
        <f t="shared" si="5"/>
        <v>0.67390293022173653</v>
      </c>
      <c r="P48" s="9">
        <f t="shared" si="2"/>
        <v>1.0717193881352713</v>
      </c>
      <c r="V48">
        <f t="shared" si="6"/>
        <v>0.44628710262841964</v>
      </c>
      <c r="W48">
        <v>0.36000000000000015</v>
      </c>
      <c r="X48">
        <v>2.3552566529424959</v>
      </c>
      <c r="Y48">
        <v>6.9767568738064725</v>
      </c>
    </row>
    <row r="49" spans="10:25" x14ac:dyDescent="0.35">
      <c r="K49">
        <f t="shared" si="4"/>
        <v>0.46203545959655884</v>
      </c>
      <c r="L49" s="13">
        <f t="shared" si="7"/>
        <v>0.37000000000000016</v>
      </c>
      <c r="M49">
        <v>2.0671864206663235</v>
      </c>
      <c r="N49">
        <v>5.9034025915962953</v>
      </c>
      <c r="O49" s="15">
        <f t="shared" si="5"/>
        <v>0.66715859392502541</v>
      </c>
      <c r="P49" s="9">
        <f t="shared" si="2"/>
        <v>1.0373240607393472</v>
      </c>
      <c r="V49">
        <f t="shared" si="6"/>
        <v>0.46203545959655884</v>
      </c>
      <c r="W49">
        <v>0.37000000000000016</v>
      </c>
      <c r="X49">
        <v>2.4014867726881177</v>
      </c>
      <c r="Y49">
        <v>6.9247448304754124</v>
      </c>
    </row>
    <row r="50" spans="10:25" x14ac:dyDescent="0.35">
      <c r="K50">
        <f t="shared" si="4"/>
        <v>0.47803580094300002</v>
      </c>
      <c r="L50" s="13">
        <f t="shared" si="7"/>
        <v>0.38000000000000017</v>
      </c>
      <c r="M50">
        <v>2.100711159173958</v>
      </c>
      <c r="N50">
        <v>5.8445734059157708</v>
      </c>
      <c r="O50" s="15">
        <f t="shared" si="5"/>
        <v>0.66051015750358866</v>
      </c>
      <c r="P50" s="9">
        <f t="shared" si="2"/>
        <v>1.0037993222317128</v>
      </c>
      <c r="V50">
        <f t="shared" si="6"/>
        <v>0.47803580094300002</v>
      </c>
      <c r="W50">
        <v>0.38000000000000017</v>
      </c>
      <c r="X50">
        <v>2.447075832861878</v>
      </c>
      <c r="Y50">
        <v>6.8737762333934809</v>
      </c>
    </row>
    <row r="51" spans="10:25" x14ac:dyDescent="0.35">
      <c r="K51">
        <f t="shared" si="4"/>
        <v>0.49429632181478034</v>
      </c>
      <c r="L51" s="13">
        <f t="shared" si="7"/>
        <v>0.39000000000000018</v>
      </c>
      <c r="M51">
        <v>2.1333846575469471</v>
      </c>
      <c r="N51">
        <v>5.7865771372193997</v>
      </c>
      <c r="O51" s="15">
        <f t="shared" si="5"/>
        <v>0.65395585115635613</v>
      </c>
      <c r="P51" s="9">
        <f t="shared" si="2"/>
        <v>0.9711258238587237</v>
      </c>
      <c r="V51">
        <f t="shared" si="6"/>
        <v>0.49429632181478034</v>
      </c>
      <c r="W51">
        <v>0.39000000000000018</v>
      </c>
      <c r="X51">
        <v>2.4920423419430988</v>
      </c>
      <c r="Y51">
        <v>6.8238182874033102</v>
      </c>
    </row>
    <row r="52" spans="10:25" x14ac:dyDescent="0.35">
      <c r="K52">
        <f t="shared" si="4"/>
        <v>0.51082562376599094</v>
      </c>
      <c r="L52" s="13">
        <f t="shared" si="7"/>
        <v>0.40000000000000019</v>
      </c>
      <c r="M52">
        <v>2.1652257861043576</v>
      </c>
      <c r="N52">
        <v>5.7293984951857349</v>
      </c>
      <c r="O52" s="15">
        <f t="shared" si="5"/>
        <v>0.647493946885076</v>
      </c>
      <c r="P52" s="9">
        <f t="shared" si="2"/>
        <v>0.9392846953013132</v>
      </c>
      <c r="V52">
        <f t="shared" si="6"/>
        <v>0.51082562376599094</v>
      </c>
      <c r="W52">
        <v>0.40000000000000019</v>
      </c>
      <c r="X52">
        <v>2.5364039884725749</v>
      </c>
      <c r="Y52">
        <v>6.774839426840698</v>
      </c>
    </row>
    <row r="53" spans="10:25" x14ac:dyDescent="0.35">
      <c r="J53" s="11" t="s">
        <v>43</v>
      </c>
      <c r="K53">
        <f t="shared" si="4"/>
        <v>0.52763274208237221</v>
      </c>
      <c r="L53" s="16">
        <f t="shared" si="7"/>
        <v>0.4100000000000002</v>
      </c>
      <c r="M53" s="42">
        <v>2.1962529507735824</v>
      </c>
      <c r="N53" s="42">
        <v>5.6730225485316144</v>
      </c>
      <c r="O53" s="43">
        <f t="shared" si="5"/>
        <v>0.64112275726732959</v>
      </c>
      <c r="P53" s="17">
        <f t="shared" si="2"/>
        <v>0.90825753063208836</v>
      </c>
      <c r="V53">
        <f t="shared" si="6"/>
        <v>0.52763274208237221</v>
      </c>
      <c r="W53">
        <v>0.4100000000000002</v>
      </c>
      <c r="X53">
        <v>2.5801776821088933</v>
      </c>
      <c r="Y53">
        <v>6.7268092657402052</v>
      </c>
    </row>
    <row r="54" spans="10:25" x14ac:dyDescent="0.35">
      <c r="K54">
        <f t="shared" si="4"/>
        <v>0.54472717544167226</v>
      </c>
      <c r="L54" s="13">
        <f t="shared" si="7"/>
        <v>0.42000000000000021</v>
      </c>
      <c r="M54">
        <v>2.2264841066415109</v>
      </c>
      <c r="N54">
        <v>5.6174347145352774</v>
      </c>
      <c r="O54" s="15">
        <f t="shared" si="5"/>
        <v>0.63484063427251192</v>
      </c>
      <c r="P54" s="9">
        <f t="shared" si="2"/>
        <v>0.8780263747641599</v>
      </c>
      <c r="V54">
        <f t="shared" si="6"/>
        <v>0.54472717544167226</v>
      </c>
      <c r="W54">
        <v>0.42000000000000021</v>
      </c>
      <c r="X54">
        <v>2.6233795926300254</v>
      </c>
      <c r="Y54">
        <v>6.6796985502617847</v>
      </c>
    </row>
    <row r="55" spans="10:25" x14ac:dyDescent="0.35">
      <c r="K55">
        <f t="shared" si="4"/>
        <v>0.56211891815354154</v>
      </c>
      <c r="L55" s="13">
        <f t="shared" si="7"/>
        <v>0.43000000000000022</v>
      </c>
      <c r="M55">
        <v>2.2559367710339302</v>
      </c>
      <c r="N55">
        <v>5.5626207489242052</v>
      </c>
      <c r="O55" s="15">
        <f t="shared" si="5"/>
        <v>0.62864596811903017</v>
      </c>
      <c r="P55" s="9">
        <f t="shared" si="2"/>
        <v>0.84857371037174056</v>
      </c>
      <c r="V55">
        <f t="shared" si="6"/>
        <v>0.56211891815354154</v>
      </c>
      <c r="W55">
        <v>0.43000000000000022</v>
      </c>
      <c r="X55">
        <v>2.666025186988596</v>
      </c>
      <c r="Y55">
        <v>6.6334791132289181</v>
      </c>
    </row>
    <row r="56" spans="10:25" x14ac:dyDescent="0.35">
      <c r="K56">
        <f t="shared" si="4"/>
        <v>0.57981849525294249</v>
      </c>
      <c r="L56" s="13">
        <f t="shared" si="7"/>
        <v>0.44000000000000022</v>
      </c>
      <c r="M56">
        <v>2.2846280361422275</v>
      </c>
      <c r="N56">
        <v>5.5085667361129715</v>
      </c>
      <c r="O56" s="15">
        <f t="shared" si="5"/>
        <v>0.62253718617105924</v>
      </c>
      <c r="P56" s="9">
        <f t="shared" si="2"/>
        <v>0.81988244526344323</v>
      </c>
      <c r="V56">
        <f t="shared" si="6"/>
        <v>0.57981849525294249</v>
      </c>
      <c r="W56">
        <v>0.44000000000000022</v>
      </c>
      <c r="X56">
        <v>2.7081292645230732</v>
      </c>
      <c r="Y56">
        <v>6.5881238306748369</v>
      </c>
    </row>
    <row r="57" spans="10:25" x14ac:dyDescent="0.35">
      <c r="K57">
        <f t="shared" si="4"/>
        <v>0.59783700075562074</v>
      </c>
      <c r="L57" s="13">
        <f t="shared" si="7"/>
        <v>0.45000000000000023</v>
      </c>
      <c r="M57">
        <v>2.3125745812155492</v>
      </c>
      <c r="N57">
        <v>5.4552590797770533</v>
      </c>
      <c r="O57" s="15">
        <f t="shared" si="5"/>
        <v>0.61651275187326349</v>
      </c>
      <c r="P57" s="9">
        <f t="shared" si="2"/>
        <v>0.79193590019012161</v>
      </c>
      <c r="V57">
        <f t="shared" si="6"/>
        <v>0.59783700075562074</v>
      </c>
      <c r="W57">
        <v>0.45000000000000023</v>
      </c>
      <c r="X57">
        <v>2.7497059904213512</v>
      </c>
      <c r="Y57">
        <v>6.5436065802987455</v>
      </c>
    </row>
    <row r="58" spans="10:25" x14ac:dyDescent="0.35">
      <c r="K58">
        <f t="shared" si="4"/>
        <v>0.61618613942381728</v>
      </c>
      <c r="L58" s="13">
        <f t="shared" si="7"/>
        <v>0.46000000000000024</v>
      </c>
      <c r="M58">
        <v>2.339792684335769</v>
      </c>
      <c r="N58">
        <v>5.4026844937491756</v>
      </c>
      <c r="O58" s="15">
        <f t="shared" si="5"/>
        <v>0.61057116372196907</v>
      </c>
      <c r="P58" s="9">
        <f t="shared" si="2"/>
        <v>0.76471779706990173</v>
      </c>
      <c r="V58">
        <f t="shared" si="6"/>
        <v>0.61618613942381728</v>
      </c>
      <c r="W58">
        <v>0.46000000000000024</v>
      </c>
      <c r="X58">
        <v>2.7907689275278251</v>
      </c>
      <c r="Y58">
        <v>6.4999022017395198</v>
      </c>
    </row>
    <row r="59" spans="10:25" x14ac:dyDescent="0.35">
      <c r="K59">
        <f t="shared" si="4"/>
        <v>0.63487827243596995</v>
      </c>
      <c r="L59" s="13">
        <f t="shared" si="7"/>
        <v>0.47000000000000025</v>
      </c>
      <c r="M59">
        <v>2.3662982337918392</v>
      </c>
      <c r="N59">
        <v>5.350829993225398</v>
      </c>
      <c r="O59" s="15">
        <f t="shared" si="5"/>
        <v>0.60471095427134214</v>
      </c>
      <c r="P59" s="9">
        <f t="shared" si="2"/>
        <v>0.73821224761383153</v>
      </c>
      <c r="V59">
        <f t="shared" si="6"/>
        <v>0.63487827243596995</v>
      </c>
      <c r="W59">
        <v>0.47000000000000025</v>
      </c>
      <c r="X59">
        <v>2.8313310665798666</v>
      </c>
      <c r="Y59">
        <v>6.4569864585789425</v>
      </c>
    </row>
    <row r="60" spans="10:25" x14ac:dyDescent="0.35">
      <c r="K60">
        <f t="shared" si="4"/>
        <v>0.65392646740666438</v>
      </c>
      <c r="L60" s="13">
        <f t="shared" si="7"/>
        <v>0.48000000000000026</v>
      </c>
      <c r="M60">
        <v>2.3921067390693165</v>
      </c>
      <c r="N60">
        <v>5.2996828862687257</v>
      </c>
      <c r="O60" s="15">
        <f t="shared" si="5"/>
        <v>0.59893068917318981</v>
      </c>
      <c r="P60" s="9">
        <f t="shared" si="2"/>
        <v>0.71240374233635428</v>
      </c>
      <c r="V60">
        <f t="shared" si="6"/>
        <v>0.65392646740666438</v>
      </c>
      <c r="W60">
        <v>0.48000000000000026</v>
      </c>
      <c r="X60">
        <v>2.871404854954966</v>
      </c>
      <c r="Y60">
        <v>6.414836001991592</v>
      </c>
    </row>
    <row r="61" spans="10:25" x14ac:dyDescent="0.35">
      <c r="K61">
        <f t="shared" si="4"/>
        <v>0.67334455326376597</v>
      </c>
      <c r="L61" s="13">
        <f t="shared" si="7"/>
        <v>0.49000000000000027</v>
      </c>
      <c r="M61">
        <v>2.4172333414701845</v>
      </c>
      <c r="N61">
        <v>5.2492307655985435</v>
      </c>
      <c r="O61" s="15">
        <f t="shared" si="5"/>
        <v>0.59322896624906285</v>
      </c>
      <c r="P61" s="9">
        <f t="shared" si="2"/>
        <v>0.68727713993548623</v>
      </c>
      <c r="V61">
        <f t="shared" si="6"/>
        <v>0.67334455326376597</v>
      </c>
      <c r="W61">
        <v>0.49000000000000027</v>
      </c>
      <c r="X61">
        <v>2.9110022240051641</v>
      </c>
      <c r="Y61">
        <v>6.3734283359625055</v>
      </c>
    </row>
    <row r="62" spans="10:25" x14ac:dyDescent="0.35">
      <c r="K62">
        <f t="shared" si="4"/>
        <v>0.69314718055994573</v>
      </c>
      <c r="L62" s="13">
        <f t="shared" si="7"/>
        <v>0.50000000000000022</v>
      </c>
      <c r="M62">
        <v>2.4416928243773843</v>
      </c>
      <c r="N62">
        <v>5.1994615006547376</v>
      </c>
      <c r="O62" s="15">
        <f t="shared" si="5"/>
        <v>0.58760441459340274</v>
      </c>
      <c r="P62" s="9">
        <f t="shared" si="2"/>
        <v>0.66281765702828643</v>
      </c>
      <c r="V62">
        <f t="shared" si="6"/>
        <v>0.69314718055994573</v>
      </c>
      <c r="W62">
        <v>0.50000000000000022</v>
      </c>
      <c r="X62">
        <v>2.9501346150512724</v>
      </c>
      <c r="Y62">
        <v>6.3327417839981734</v>
      </c>
    </row>
    <row r="63" spans="10:25" x14ac:dyDescent="0.35">
      <c r="K63">
        <f t="shared" si="4"/>
        <v>0.71334988787746523</v>
      </c>
      <c r="L63" s="13">
        <f t="shared" si="7"/>
        <v>0.51000000000000023</v>
      </c>
      <c r="M63">
        <v>2.4654996231778696</v>
      </c>
      <c r="N63">
        <v>5.1503632299258362</v>
      </c>
      <c r="O63" s="15">
        <f t="shared" si="5"/>
        <v>0.58205569370652399</v>
      </c>
      <c r="P63" s="9">
        <f t="shared" si="2"/>
        <v>0.63901085822780113</v>
      </c>
      <c r="V63">
        <f t="shared" si="6"/>
        <v>0.71334988787746523</v>
      </c>
      <c r="W63">
        <v>0.51000000000000023</v>
      </c>
      <c r="X63">
        <v>2.9888130041053667</v>
      </c>
      <c r="Y63">
        <v>6.2927554572601192</v>
      </c>
    </row>
    <row r="64" spans="10:25" x14ac:dyDescent="0.35">
      <c r="K64">
        <f t="shared" si="4"/>
        <v>0.73396917508020099</v>
      </c>
      <c r="L64" s="13">
        <f t="shared" si="7"/>
        <v>0.52000000000000024</v>
      </c>
      <c r="M64">
        <v>2.4886678348573308</v>
      </c>
      <c r="N64">
        <v>5.1019243535309773</v>
      </c>
      <c r="O64" s="15">
        <f t="shared" si="5"/>
        <v>0.57658149265628467</v>
      </c>
      <c r="P64" s="9">
        <f t="shared" si="2"/>
        <v>0.61584264654833998</v>
      </c>
      <c r="V64">
        <f t="shared" si="6"/>
        <v>0.73396917508020099</v>
      </c>
      <c r="W64">
        <v>0.52000000000000024</v>
      </c>
      <c r="X64">
        <v>3.0270479253862774</v>
      </c>
      <c r="Y64">
        <v>6.2534492240541182</v>
      </c>
    </row>
    <row r="65" spans="11:25" x14ac:dyDescent="0.35">
      <c r="K65">
        <f t="shared" si="4"/>
        <v>0.75502258427803326</v>
      </c>
      <c r="L65" s="13">
        <f t="shared" si="7"/>
        <v>0.53000000000000025</v>
      </c>
      <c r="M65">
        <v>2.511211227279234</v>
      </c>
      <c r="N65">
        <v>5.0541335260459608</v>
      </c>
      <c r="O65" s="15">
        <f t="shared" si="5"/>
        <v>0.57118052926733931</v>
      </c>
      <c r="P65" s="9">
        <f t="shared" si="2"/>
        <v>0.5932992541264368</v>
      </c>
      <c r="V65">
        <f t="shared" si="6"/>
        <v>0.75502258427803326</v>
      </c>
      <c r="W65">
        <v>0.53000000000000025</v>
      </c>
      <c r="X65">
        <v>3.0648494936893078</v>
      </c>
      <c r="Y65">
        <v>6.2148036806114844</v>
      </c>
    </row>
    <row r="66" spans="11:25" x14ac:dyDescent="0.35">
      <c r="K66">
        <f t="shared" si="4"/>
        <v>0.77652878949899695</v>
      </c>
      <c r="L66" s="13">
        <f t="shared" si="7"/>
        <v>0.54000000000000026</v>
      </c>
      <c r="M66">
        <v>2.5331432481601905</v>
      </c>
      <c r="N66">
        <v>5.0069796495640677</v>
      </c>
      <c r="O66" s="15">
        <f t="shared" si="5"/>
        <v>0.56585154933692472</v>
      </c>
      <c r="P66" s="9">
        <f t="shared" si="2"/>
        <v>0.57136723324548022</v>
      </c>
      <c r="V66">
        <f t="shared" si="6"/>
        <v>0.77652878949899695</v>
      </c>
      <c r="W66">
        <v>0.54000000000000026</v>
      </c>
      <c r="X66">
        <v>3.1022274256680866</v>
      </c>
      <c r="Y66">
        <v>6.176800123102212</v>
      </c>
    </row>
    <row r="67" spans="11:25" x14ac:dyDescent="0.35">
      <c r="K67">
        <f t="shared" si="4"/>
        <v>0.79850769621777218</v>
      </c>
      <c r="L67" s="13">
        <f t="shared" si="7"/>
        <v>0.55000000000000027</v>
      </c>
      <c r="M67">
        <v>2.5544770337532117</v>
      </c>
      <c r="N67">
        <v>4.9604518669827256</v>
      </c>
      <c r="O67" s="15">
        <f t="shared" si="5"/>
        <v>0.56059332587616895</v>
      </c>
      <c r="P67" s="9">
        <f t="shared" si="2"/>
        <v>0.5500334476524591</v>
      </c>
      <c r="V67">
        <f t="shared" si="6"/>
        <v>0.79850769621777218</v>
      </c>
      <c r="W67">
        <v>0.55000000000000027</v>
      </c>
      <c r="X67">
        <v>3.1391910600833204</v>
      </c>
      <c r="Y67">
        <v>6.1394205208227355</v>
      </c>
    </row>
    <row r="68" spans="11:25" x14ac:dyDescent="0.35">
      <c r="K68">
        <f t="shared" si="4"/>
        <v>0.82098055206983078</v>
      </c>
      <c r="L68" s="13">
        <f t="shared" si="7"/>
        <v>0.56000000000000028</v>
      </c>
      <c r="M68">
        <v>2.5752254172498672</v>
      </c>
      <c r="N68">
        <v>4.9145395555075018</v>
      </c>
      <c r="O68" s="15">
        <f t="shared" si="5"/>
        <v>0.5554046583759612</v>
      </c>
      <c r="P68" s="9">
        <f t="shared" si="2"/>
        <v>0.52928506415580356</v>
      </c>
      <c r="V68">
        <f t="shared" si="6"/>
        <v>0.82098055206983078</v>
      </c>
      <c r="W68">
        <v>0.56000000000000028</v>
      </c>
      <c r="X68">
        <v>3.1757493770703049</v>
      </c>
      <c r="Y68">
        <v>6.102647490504137</v>
      </c>
    </row>
    <row r="69" spans="11:25" x14ac:dyDescent="0.35">
      <c r="K69">
        <f t="shared" si="4"/>
        <v>0.84397007029452964</v>
      </c>
      <c r="L69" s="13">
        <f t="shared" si="7"/>
        <v>0.57000000000000028</v>
      </c>
      <c r="M69">
        <v>2.5954009369119198</v>
      </c>
      <c r="N69">
        <v>4.8692323203652474</v>
      </c>
      <c r="O69" s="15">
        <f t="shared" si="5"/>
        <v>0.55028437209645753</v>
      </c>
      <c r="P69" s="9">
        <f t="shared" si="2"/>
        <v>0.50910954449375101</v>
      </c>
      <c r="V69">
        <f t="shared" si="6"/>
        <v>0.84397007029452964</v>
      </c>
      <c r="W69">
        <v>0.57000000000000028</v>
      </c>
      <c r="X69">
        <v>3.2119110164742346</v>
      </c>
      <c r="Y69">
        <v>6.0664642716891723</v>
      </c>
    </row>
    <row r="70" spans="11:25" x14ac:dyDescent="0.35">
      <c r="K70">
        <f t="shared" si="4"/>
        <v>0.86750056770472372</v>
      </c>
      <c r="L70" s="13">
        <f t="shared" si="7"/>
        <v>0.58000000000000029</v>
      </c>
      <c r="M70">
        <v>2.6150158439425253</v>
      </c>
      <c r="N70">
        <v>4.8245199887185892</v>
      </c>
      <c r="O70" s="15">
        <f t="shared" si="5"/>
        <v>0.54523131737934261</v>
      </c>
      <c r="P70" s="9">
        <f t="shared" si="2"/>
        <v>0.48949463746314548</v>
      </c>
      <c r="V70">
        <f t="shared" si="6"/>
        <v>0.86750056770472372</v>
      </c>
      <c r="W70">
        <v>0.58000000000000029</v>
      </c>
      <c r="X70">
        <v>3.2476842952997855</v>
      </c>
      <c r="Y70">
        <v>6.0308547031293482</v>
      </c>
    </row>
    <row r="71" spans="11:25" x14ac:dyDescent="0.35">
      <c r="K71">
        <f t="shared" si="4"/>
        <v>0.8915981192837843</v>
      </c>
      <c r="L71" s="13">
        <f t="shared" si="7"/>
        <v>0.5900000000000003</v>
      </c>
      <c r="M71">
        <v>2.6340821101066991</v>
      </c>
      <c r="N71">
        <v>4.7803926037742812</v>
      </c>
      <c r="O71" s="15">
        <f t="shared" si="5"/>
        <v>0.54024436898199946</v>
      </c>
      <c r="P71" s="9">
        <f t="shared" si="2"/>
        <v>0.47042837129897164</v>
      </c>
      <c r="V71">
        <f t="shared" si="6"/>
        <v>0.8915981192837843</v>
      </c>
      <c r="W71">
        <v>0.5900000000000003</v>
      </c>
      <c r="X71">
        <v>3.2830772243189448</v>
      </c>
      <c r="Y71">
        <v>5.9958032001554651</v>
      </c>
    </row>
    <row r="72" spans="11:25" x14ac:dyDescent="0.35">
      <c r="K72">
        <f t="shared" si="4"/>
        <v>0.91629073187415588</v>
      </c>
      <c r="L72" s="13">
        <f t="shared" si="7"/>
        <v>0.60000000000000031</v>
      </c>
      <c r="M72">
        <v>2.652611435110301</v>
      </c>
      <c r="N72">
        <v>4.7368404190782449</v>
      </c>
      <c r="O72" s="15">
        <f t="shared" si="5"/>
        <v>0.53532242543277697</v>
      </c>
      <c r="P72" s="9">
        <f t="shared" si="2"/>
        <v>0.45189904629536981</v>
      </c>
      <c r="V72">
        <f t="shared" si="6"/>
        <v>0.91629073187415588</v>
      </c>
      <c r="W72">
        <v>0.60000000000000031</v>
      </c>
      <c r="X72">
        <v>3.3180975238787647</v>
      </c>
      <c r="Y72">
        <v>5.9612947329775823</v>
      </c>
    </row>
    <row r="73" spans="11:25" x14ac:dyDescent="0.35">
      <c r="K73">
        <f t="shared" si="4"/>
        <v>0.94160853985844573</v>
      </c>
      <c r="L73" s="13">
        <f t="shared" si="7"/>
        <v>0.61000000000000032</v>
      </c>
      <c r="M73">
        <v>2.6706152537464218</v>
      </c>
      <c r="N73">
        <v>4.6938538929904388</v>
      </c>
      <c r="O73" s="15">
        <f t="shared" si="5"/>
        <v>0.53046440840658138</v>
      </c>
      <c r="P73" s="9">
        <f t="shared" si="2"/>
        <v>0.43389522765924893</v>
      </c>
      <c r="V73">
        <f t="shared" si="6"/>
        <v>0.94160853985844573</v>
      </c>
      <c r="W73">
        <v>0.61000000000000032</v>
      </c>
      <c r="X73">
        <v>3.3527526389485001</v>
      </c>
      <c r="Y73">
        <v>5.9273148058724336</v>
      </c>
    </row>
    <row r="74" spans="11:25" x14ac:dyDescent="0.35">
      <c r="K74">
        <f t="shared" si="4"/>
        <v>0.96758402626170648</v>
      </c>
      <c r="L74" s="13">
        <f t="shared" si="7"/>
        <v>0.62000000000000033</v>
      </c>
      <c r="M74">
        <v>2.688104742817695</v>
      </c>
      <c r="N74">
        <v>4.6514236833329825</v>
      </c>
      <c r="O74" s="15">
        <f t="shared" si="5"/>
        <v>0.52566926212004661</v>
      </c>
      <c r="P74" s="9">
        <f t="shared" si="2"/>
        <v>0.4164057385879758</v>
      </c>
      <c r="V74">
        <f t="shared" si="6"/>
        <v>0.96758402626170648</v>
      </c>
      <c r="W74">
        <v>0.62000000000000033</v>
      </c>
      <c r="X74">
        <v>3.3870497534435473</v>
      </c>
      <c r="Y74">
        <v>5.8938494372184262</v>
      </c>
    </row>
    <row r="75" spans="11:25" x14ac:dyDescent="0.35">
      <c r="K75">
        <f t="shared" si="4"/>
        <v>0.99425227334386779</v>
      </c>
      <c r="L75" s="13">
        <f t="shared" si="7"/>
        <v>0.63000000000000034</v>
      </c>
      <c r="M75">
        <v>2.7050908278426689</v>
      </c>
      <c r="N75">
        <v>4.6095406422052179</v>
      </c>
      <c r="O75" s="15">
        <f t="shared" si="5"/>
        <v>0.52093595274557147</v>
      </c>
      <c r="P75" s="9">
        <f t="shared" si="2"/>
        <v>0.39941965356300191</v>
      </c>
      <c r="V75">
        <f t="shared" si="6"/>
        <v>0.99425227334386779</v>
      </c>
      <c r="W75">
        <v>0.63000000000000034</v>
      </c>
      <c r="X75">
        <v>3.4209958038616382</v>
      </c>
      <c r="Y75">
        <v>5.8608851403403506</v>
      </c>
    </row>
    <row r="76" spans="11:25" x14ac:dyDescent="0.35">
      <c r="K76">
        <f t="shared" si="4"/>
        <v>1.0216512475319823</v>
      </c>
      <c r="L76" s="13">
        <f t="shared" si="7"/>
        <v>0.64000000000000035</v>
      </c>
      <c r="M76">
        <v>2.7215841895540631</v>
      </c>
      <c r="N76">
        <v>4.5681958109596685</v>
      </c>
      <c r="O76" s="15">
        <f t="shared" ref="O76:O139" si="8">+N76/$N$12</f>
        <v>0.51626346784353982</v>
      </c>
      <c r="P76" s="9">
        <f t="shared" ref="P76:P139" si="9">$P$10-M76</f>
        <v>0.38292629185160765</v>
      </c>
      <c r="V76">
        <f t="shared" si="6"/>
        <v>1.0216512475319823</v>
      </c>
      <c r="W76">
        <v>0.64000000000000035</v>
      </c>
      <c r="X76">
        <v>3.4545974922648965</v>
      </c>
      <c r="Y76">
        <v>5.8284089051277528</v>
      </c>
    </row>
    <row r="77" spans="11:25" x14ac:dyDescent="0.35">
      <c r="K77">
        <f t="shared" ref="K77:K140" si="10">-LN(1-L77)</f>
        <v>1.0498221244986787</v>
      </c>
      <c r="L77" s="13">
        <f t="shared" si="7"/>
        <v>0.65000000000000036</v>
      </c>
      <c r="M77">
        <v>2.737595270196417</v>
      </c>
      <c r="N77">
        <v>4.5273804153331154</v>
      </c>
      <c r="O77" s="15">
        <f t="shared" si="8"/>
        <v>0.51165081581207106</v>
      </c>
      <c r="P77" s="9">
        <f t="shared" si="9"/>
        <v>0.36691521120925374</v>
      </c>
      <c r="V77">
        <f t="shared" ref="V77:V110" si="11">-LN(1-W77)</f>
        <v>1.0498221244986787</v>
      </c>
      <c r="W77">
        <v>0.65000000000000036</v>
      </c>
      <c r="X77">
        <v>3.4878612986396087</v>
      </c>
      <c r="Y77">
        <v>5.7964081803926337</v>
      </c>
    </row>
    <row r="78" spans="11:25" x14ac:dyDescent="0.35">
      <c r="K78">
        <f t="shared" si="10"/>
        <v>1.0788096613719311</v>
      </c>
      <c r="L78" s="13">
        <f t="shared" ref="L78:L141" si="12">L77+0.01</f>
        <v>0.66000000000000036</v>
      </c>
      <c r="M78">
        <v>2.7531342796303035</v>
      </c>
      <c r="N78">
        <v>4.4870858607272019</v>
      </c>
      <c r="O78" s="15">
        <f t="shared" si="8"/>
        <v>0.50709702535366918</v>
      </c>
      <c r="P78" s="9">
        <f t="shared" si="9"/>
        <v>0.35137620177536721</v>
      </c>
      <c r="V78">
        <f t="shared" si="11"/>
        <v>1.0788096613719311</v>
      </c>
      <c r="W78">
        <v>0.66000000000000036</v>
      </c>
      <c r="X78">
        <v>3.5207934926639983</v>
      </c>
      <c r="Y78">
        <v>5.7648708569339808</v>
      </c>
    </row>
    <row r="79" spans="11:25" x14ac:dyDescent="0.35">
      <c r="K79">
        <f t="shared" si="10"/>
        <v>1.1086626245216122</v>
      </c>
      <c r="L79" s="13">
        <f t="shared" si="12"/>
        <v>0.67000000000000037</v>
      </c>
      <c r="M79">
        <v>2.7682112012500073</v>
      </c>
      <c r="N79">
        <v>4.4473037276332654</v>
      </c>
      <c r="O79" s="15">
        <f t="shared" si="8"/>
        <v>0.50260114495817132</v>
      </c>
      <c r="P79" s="9">
        <f t="shared" si="9"/>
        <v>0.33629928015566346</v>
      </c>
      <c r="V79">
        <f t="shared" si="11"/>
        <v>1.1086626245216122</v>
      </c>
      <c r="W79">
        <v>0.67000000000000037</v>
      </c>
      <c r="X79">
        <v>3.5534001449125934</v>
      </c>
      <c r="Y79">
        <v>5.733785251277963</v>
      </c>
    </row>
    <row r="80" spans="11:25" x14ac:dyDescent="0.35">
      <c r="K80">
        <f t="shared" si="10"/>
        <v>1.1394342831883659</v>
      </c>
      <c r="L80" s="13">
        <f t="shared" si="12"/>
        <v>0.68000000000000038</v>
      </c>
      <c r="M80">
        <v>2.7828357977212934</v>
      </c>
      <c r="N80">
        <v>4.4080257671962757</v>
      </c>
      <c r="O80" s="15">
        <f t="shared" si="8"/>
        <v>0.49816224240141732</v>
      </c>
      <c r="P80" s="9">
        <f t="shared" si="9"/>
        <v>0.32167468368437735</v>
      </c>
      <c r="V80">
        <f t="shared" si="11"/>
        <v>1.1394342831883659</v>
      </c>
      <c r="W80">
        <v>0.68000000000000038</v>
      </c>
      <c r="X80">
        <v>3.5856871375244705</v>
      </c>
      <c r="Y80">
        <v>5.7031400900643199</v>
      </c>
    </row>
    <row r="81" spans="10:25" x14ac:dyDescent="0.35">
      <c r="K81">
        <f t="shared" si="10"/>
        <v>1.1711829815029464</v>
      </c>
      <c r="L81" s="13">
        <f t="shared" si="12"/>
        <v>0.69000000000000039</v>
      </c>
      <c r="M81">
        <v>2.7970176165456064</v>
      </c>
      <c r="N81">
        <v>4.3692438969129439</v>
      </c>
      <c r="O81" s="15">
        <f t="shared" si="8"/>
        <v>0.49377940425908184</v>
      </c>
      <c r="P81" s="9">
        <f t="shared" si="9"/>
        <v>0.30749286486006433</v>
      </c>
      <c r="V81">
        <f t="shared" si="11"/>
        <v>1.1711829815029464</v>
      </c>
      <c r="W81">
        <v>0.69000000000000039</v>
      </c>
      <c r="X81">
        <v>3.617660174361141</v>
      </c>
      <c r="Y81">
        <v>5.6729244950507862</v>
      </c>
    </row>
    <row r="82" spans="10:25" x14ac:dyDescent="0.35">
      <c r="K82">
        <f t="shared" si="10"/>
        <v>1.2039728043259372</v>
      </c>
      <c r="L82" s="13">
        <f t="shared" si="12"/>
        <v>0.7000000000000004</v>
      </c>
      <c r="M82">
        <v>2.8107659954567943</v>
      </c>
      <c r="N82">
        <v>4.3309501964593249</v>
      </c>
      <c r="O82" s="15">
        <f t="shared" si="8"/>
        <v>0.48945173543514103</v>
      </c>
      <c r="P82" s="9">
        <f t="shared" si="9"/>
        <v>0.29374448594887648</v>
      </c>
      <c r="V82">
        <f t="shared" si="11"/>
        <v>1.2039728043259372</v>
      </c>
      <c r="W82">
        <v>0.7000000000000004</v>
      </c>
      <c r="X82">
        <v>3.6493247906786448</v>
      </c>
      <c r="Y82">
        <v>5.6431279687087947</v>
      </c>
    </row>
    <row r="83" spans="10:25" x14ac:dyDescent="0.35">
      <c r="J83" s="11" t="s">
        <v>32</v>
      </c>
      <c r="K83">
        <f t="shared" si="10"/>
        <v>1.2378743560016188</v>
      </c>
      <c r="L83" s="13">
        <f t="shared" si="12"/>
        <v>0.71000000000000041</v>
      </c>
      <c r="M83">
        <v>2.824090067656214</v>
      </c>
      <c r="N83">
        <v>4.2931369036433731</v>
      </c>
      <c r="O83" s="15">
        <f t="shared" si="8"/>
        <v>0.48517835870446069</v>
      </c>
      <c r="P83" s="9">
        <f t="shared" si="9"/>
        <v>0.28042041374945681</v>
      </c>
      <c r="V83">
        <f t="shared" si="11"/>
        <v>1.2378743560016188</v>
      </c>
      <c r="W83">
        <v>0.71000000000000041</v>
      </c>
      <c r="X83">
        <v>3.6806863623370405</v>
      </c>
      <c r="Y83">
        <v>5.6137403803848791</v>
      </c>
    </row>
    <row r="84" spans="10:25" x14ac:dyDescent="0.35">
      <c r="K84">
        <f t="shared" si="10"/>
        <v>1.2729656758128889</v>
      </c>
      <c r="L84" s="47">
        <f t="shared" si="12"/>
        <v>0.72000000000000042</v>
      </c>
      <c r="M84" s="19">
        <v>2.8369987668918362</v>
      </c>
      <c r="N84" s="19">
        <v>4.2557964104781005</v>
      </c>
      <c r="O84" s="48">
        <f t="shared" si="8"/>
        <v>0.4809584142690137</v>
      </c>
      <c r="P84" s="25">
        <f t="shared" si="9"/>
        <v>0.2675117145138346</v>
      </c>
      <c r="V84">
        <f t="shared" si="11"/>
        <v>1.2729656758128889</v>
      </c>
      <c r="W84">
        <v>0.72000000000000042</v>
      </c>
      <c r="X84">
        <v>3.7117501145694862</v>
      </c>
      <c r="Y84">
        <v>5.5847519530035257</v>
      </c>
    </row>
    <row r="85" spans="10:25" x14ac:dyDescent="0.35">
      <c r="K85">
        <f t="shared" si="10"/>
        <v>1.3093333199837638</v>
      </c>
      <c r="L85" s="13">
        <f t="shared" si="12"/>
        <v>0.73000000000000043</v>
      </c>
      <c r="M85">
        <v>2.849500832386747</v>
      </c>
      <c r="N85">
        <v>4.2189212593711893</v>
      </c>
      <c r="O85" s="15">
        <f t="shared" si="8"/>
        <v>0.4767910593272584</v>
      </c>
      <c r="P85" s="9">
        <f t="shared" si="9"/>
        <v>0.25500964901892376</v>
      </c>
      <c r="V85">
        <f t="shared" si="11"/>
        <v>1.3093333199837638</v>
      </c>
      <c r="W85">
        <v>0.73000000000000043</v>
      </c>
      <c r="X85">
        <v>3.7425211303318124</v>
      </c>
      <c r="Y85">
        <v>5.5561532502882818</v>
      </c>
    </row>
    <row r="86" spans="10:25" x14ac:dyDescent="0.35">
      <c r="K86">
        <f t="shared" si="10"/>
        <v>1.347073647966611</v>
      </c>
      <c r="L86" s="13">
        <f t="shared" si="12"/>
        <v>0.74000000000000044</v>
      </c>
      <c r="M86">
        <v>2.861604813622217</v>
      </c>
      <c r="N86">
        <v>4.1825041394270119</v>
      </c>
      <c r="O86" s="15">
        <f t="shared" si="8"/>
        <v>0.47267546765622065</v>
      </c>
      <c r="P86" s="9">
        <f t="shared" si="9"/>
        <v>0.24290566778345379</v>
      </c>
      <c r="V86">
        <f t="shared" si="11"/>
        <v>1.347073647966611</v>
      </c>
      <c r="W86">
        <v>0.74000000000000044</v>
      </c>
      <c r="X86">
        <v>3.773004358252563</v>
      </c>
      <c r="Y86">
        <v>5.5279351644790227</v>
      </c>
    </row>
    <row r="87" spans="10:25" x14ac:dyDescent="0.35">
      <c r="K87">
        <f t="shared" si="10"/>
        <v>1.3862943611198923</v>
      </c>
      <c r="L87" s="13">
        <f t="shared" si="12"/>
        <v>0.75000000000000044</v>
      </c>
      <c r="M87" s="19">
        <v>2.8733190749803463</v>
      </c>
      <c r="N87" s="19">
        <v>4.1465378828572499</v>
      </c>
      <c r="O87" s="15">
        <f t="shared" si="8"/>
        <v>0.46861082920584846</v>
      </c>
      <c r="P87" s="9">
        <f t="shared" si="9"/>
        <v>0.23119140642532443</v>
      </c>
      <c r="V87">
        <f t="shared" si="11"/>
        <v>1.3862943611198923</v>
      </c>
      <c r="W87">
        <v>0.75000000000000044</v>
      </c>
      <c r="X87">
        <v>3.8032046202024468</v>
      </c>
      <c r="Y87">
        <v>5.5000889045243575</v>
      </c>
    </row>
    <row r="88" spans="10:25" x14ac:dyDescent="0.35">
      <c r="K88">
        <f t="shared" si="10"/>
        <v>1.4271163556401476</v>
      </c>
      <c r="L88" s="13">
        <f t="shared" si="12"/>
        <v>0.76000000000000045</v>
      </c>
      <c r="M88" s="19">
        <v>2.8846518002510519</v>
      </c>
      <c r="N88" s="19">
        <v>4.1110154614963808</v>
      </c>
      <c r="O88" s="15">
        <f t="shared" si="8"/>
        <v>0.4645963497052184</v>
      </c>
      <c r="P88" s="9">
        <f t="shared" si="9"/>
        <v>0.21985868115461882</v>
      </c>
      <c r="V88">
        <f t="shared" si="11"/>
        <v>1.4271163556401476</v>
      </c>
      <c r="W88">
        <v>0.76000000000000045</v>
      </c>
      <c r="X88">
        <v>3.8331266185011859</v>
      </c>
      <c r="Y88">
        <v>5.472605984729058</v>
      </c>
    </row>
    <row r="89" spans="10:25" x14ac:dyDescent="0.35">
      <c r="K89">
        <f t="shared" si="10"/>
        <v>1.4696759700589437</v>
      </c>
      <c r="L89" s="13">
        <f t="shared" si="12"/>
        <v>0.77000000000000046</v>
      </c>
      <c r="M89">
        <v>2.8956109970079971</v>
      </c>
      <c r="N89">
        <v>4.0759299834184839</v>
      </c>
      <c r="O89" s="15">
        <f t="shared" si="8"/>
        <v>0.46063125028019214</v>
      </c>
      <c r="P89" s="9">
        <f t="shared" si="9"/>
        <v>0.2088994843976737</v>
      </c>
      <c r="V89">
        <f t="shared" si="11"/>
        <v>1.4696759700589437</v>
      </c>
      <c r="W89">
        <v>0.77000000000000046</v>
      </c>
      <c r="X89">
        <v>3.8627749427788727</v>
      </c>
      <c r="Y89">
        <v>5.4454782138374123</v>
      </c>
    </row>
    <row r="90" spans="10:25" x14ac:dyDescent="0.35">
      <c r="K90">
        <f t="shared" si="10"/>
        <v>1.5141277326297777</v>
      </c>
      <c r="L90" s="13">
        <f t="shared" si="12"/>
        <v>0.78000000000000047</v>
      </c>
      <c r="M90">
        <v>2.9062045008579087</v>
      </c>
      <c r="N90">
        <v>4.0412746896519538</v>
      </c>
      <c r="O90" s="15">
        <f t="shared" si="8"/>
        <v>0.45671476708213787</v>
      </c>
      <c r="P90" s="9">
        <f t="shared" si="9"/>
        <v>0.19830598054776205</v>
      </c>
      <c r="V90">
        <f t="shared" si="11"/>
        <v>1.5141277326297777</v>
      </c>
      <c r="W90">
        <v>0.78000000000000047</v>
      </c>
      <c r="X90">
        <v>3.8921540765080973</v>
      </c>
      <c r="Y90">
        <v>5.4186976845341768</v>
      </c>
    </row>
    <row r="91" spans="10:25" x14ac:dyDescent="0.35">
      <c r="K91">
        <f t="shared" si="10"/>
        <v>1.5606477482646706</v>
      </c>
      <c r="L91" s="13">
        <f t="shared" si="12"/>
        <v>0.79000000000000048</v>
      </c>
      <c r="M91">
        <v>2.9164399795675071</v>
      </c>
      <c r="N91">
        <v>4.0070429509888053</v>
      </c>
      <c r="O91" s="15">
        <f t="shared" si="8"/>
        <v>0.45284615092734171</v>
      </c>
      <c r="P91" s="9">
        <f t="shared" si="9"/>
        <v>0.18807050183816365</v>
      </c>
      <c r="V91">
        <f t="shared" si="11"/>
        <v>1.5606477482646706</v>
      </c>
      <c r="W91">
        <v>0.79000000000000048</v>
      </c>
      <c r="X91">
        <v>3.9212684032223155</v>
      </c>
      <c r="Y91">
        <v>5.3922567633457366</v>
      </c>
    </row>
    <row r="92" spans="10:25" x14ac:dyDescent="0.35">
      <c r="K92">
        <f t="shared" si="10"/>
        <v>1.6094379124341027</v>
      </c>
      <c r="L92" s="13">
        <f t="shared" si="12"/>
        <v>0.80000000000000049</v>
      </c>
      <c r="M92">
        <v>2.926324937072176</v>
      </c>
      <c r="N92">
        <v>3.9732282648854507</v>
      </c>
      <c r="O92" s="15">
        <f t="shared" si="8"/>
        <v>0.44902466694675652</v>
      </c>
      <c r="P92" s="9">
        <f t="shared" si="9"/>
        <v>0.17818554433349476</v>
      </c>
      <c r="V92">
        <f t="shared" si="11"/>
        <v>1.6094379124341027</v>
      </c>
      <c r="W92">
        <v>0.80000000000000049</v>
      </c>
      <c r="X92">
        <v>3.9501222124351614</v>
      </c>
      <c r="Y92">
        <v>5.3661480809248534</v>
      </c>
    </row>
    <row r="93" spans="10:25" x14ac:dyDescent="0.35">
      <c r="K93">
        <f t="shared" si="10"/>
        <v>1.6607312068216535</v>
      </c>
      <c r="L93" s="13">
        <f t="shared" si="12"/>
        <v>0.8100000000000005</v>
      </c>
      <c r="M93">
        <v>2.9358667173702666</v>
      </c>
      <c r="N93">
        <v>3.9398242524518574</v>
      </c>
      <c r="O93" s="15">
        <f t="shared" si="8"/>
        <v>0.44524959424573918</v>
      </c>
      <c r="P93" s="9">
        <f t="shared" si="9"/>
        <v>0.16864376403540415</v>
      </c>
      <c r="V93">
        <f t="shared" si="11"/>
        <v>1.6607312068216535</v>
      </c>
      <c r="W93">
        <v>0.8100000000000005</v>
      </c>
      <c r="X93">
        <v>3.978719705274687</v>
      </c>
      <c r="Y93">
        <v>5.3403645227030614</v>
      </c>
    </row>
    <row r="94" spans="10:25" x14ac:dyDescent="0.35">
      <c r="K94">
        <f t="shared" si="10"/>
        <v>1.7147984280919295</v>
      </c>
      <c r="L94" s="13">
        <f t="shared" si="12"/>
        <v>0.82000000000000051</v>
      </c>
      <c r="M94">
        <v>2.9450725083068585</v>
      </c>
      <c r="N94">
        <v>3.9068246555261901</v>
      </c>
      <c r="O94" s="15">
        <f t="shared" si="8"/>
        <v>0.44152022557344817</v>
      </c>
      <c r="P94" s="9">
        <f t="shared" si="9"/>
        <v>0.15943797309881225</v>
      </c>
      <c r="V94">
        <f t="shared" si="11"/>
        <v>1.7147984280919295</v>
      </c>
      <c r="W94">
        <v>0.82000000000000051</v>
      </c>
      <c r="X94">
        <v>4.0070649998458165</v>
      </c>
      <c r="Y94">
        <v>5.3148992198956</v>
      </c>
    </row>
    <row r="95" spans="10:25" x14ac:dyDescent="0.35">
      <c r="K95">
        <f t="shared" si="10"/>
        <v>1.7719568419318783</v>
      </c>
      <c r="L95" s="13">
        <f t="shared" si="12"/>
        <v>0.83000000000000052</v>
      </c>
      <c r="M95">
        <v>2.9539493452506109</v>
      </c>
      <c r="N95">
        <v>3.8742233338321168</v>
      </c>
      <c r="O95" s="15">
        <f t="shared" si="8"/>
        <v>0.43783586700158361</v>
      </c>
      <c r="P95" s="9">
        <f t="shared" si="9"/>
        <v>0.15056113615505984</v>
      </c>
      <c r="V95">
        <f t="shared" si="11"/>
        <v>1.7719568419318783</v>
      </c>
      <c r="W95">
        <v>0.83000000000000052</v>
      </c>
      <c r="X95">
        <v>4.0351621363337271</v>
      </c>
      <c r="Y95">
        <v>5.2897455408444172</v>
      </c>
    </row>
    <row r="96" spans="10:25" x14ac:dyDescent="0.35">
      <c r="K96">
        <f t="shared" si="10"/>
        <v>1.8325814637483133</v>
      </c>
      <c r="L96" s="13">
        <f t="shared" si="12"/>
        <v>0.84000000000000052</v>
      </c>
      <c r="M96">
        <v>2.9625041146671953</v>
      </c>
      <c r="N96">
        <v>3.8420142622160456</v>
      </c>
      <c r="O96" s="15">
        <f t="shared" si="8"/>
        <v>0.43419583761216024</v>
      </c>
      <c r="P96" s="9">
        <f t="shared" si="9"/>
        <v>0.14200636673847544</v>
      </c>
      <c r="V96">
        <f t="shared" si="11"/>
        <v>1.8325814637483133</v>
      </c>
      <c r="W96">
        <v>0.84000000000000052</v>
      </c>
      <c r="X96">
        <v>4.0630150818601392</v>
      </c>
      <c r="Y96">
        <v>5.2648970826853425</v>
      </c>
    </row>
    <row r="97" spans="11:25" x14ac:dyDescent="0.35">
      <c r="K97">
        <f t="shared" si="10"/>
        <v>1.8971199848858848</v>
      </c>
      <c r="L97" s="13">
        <f t="shared" si="12"/>
        <v>0.85000000000000053</v>
      </c>
      <c r="M97">
        <v>2.9707435575927188</v>
      </c>
      <c r="N97">
        <v>3.8101915279617105</v>
      </c>
      <c r="O97" s="15">
        <f t="shared" si="8"/>
        <v>0.43059946919402209</v>
      </c>
      <c r="P97" s="9">
        <f t="shared" si="9"/>
        <v>0.13376692381295197</v>
      </c>
      <c r="V97">
        <f t="shared" si="11"/>
        <v>1.8971199848858848</v>
      </c>
      <c r="W97">
        <v>0.85000000000000053</v>
      </c>
      <c r="X97">
        <v>4.0906277351040226</v>
      </c>
      <c r="Y97">
        <v>5.2403476633263084</v>
      </c>
    </row>
    <row r="98" spans="11:25" x14ac:dyDescent="0.35">
      <c r="K98">
        <f t="shared" si="10"/>
        <v>1.9661128563728367</v>
      </c>
      <c r="L98" s="13">
        <f t="shared" si="12"/>
        <v>0.86000000000000054</v>
      </c>
      <c r="M98" s="19">
        <v>2.9786742730103546</v>
      </c>
      <c r="N98" s="19">
        <v>3.7787493281795683</v>
      </c>
      <c r="O98" s="32">
        <f t="shared" si="8"/>
        <v>0.42704610594781128</v>
      </c>
      <c r="P98" s="25">
        <f t="shared" si="9"/>
        <v>0.12583620839531617</v>
      </c>
      <c r="Q98" s="19"/>
      <c r="V98">
        <f t="shared" si="11"/>
        <v>1.9661128563728367</v>
      </c>
      <c r="W98">
        <v>0.86000000000000054</v>
      </c>
      <c r="X98">
        <v>4.1180039306976246</v>
      </c>
      <c r="Y98">
        <v>5.2160913137239353</v>
      </c>
    </row>
    <row r="99" spans="11:25" x14ac:dyDescent="0.35">
      <c r="K99">
        <f t="shared" si="10"/>
        <v>2.0402208285265591</v>
      </c>
      <c r="L99" s="13">
        <f t="shared" si="12"/>
        <v>0.87000000000000055</v>
      </c>
      <c r="M99" s="19">
        <v>2.9863027211333422</v>
      </c>
      <c r="N99" s="19">
        <v>3.747681967268603</v>
      </c>
      <c r="O99" s="32">
        <f t="shared" si="8"/>
        <v>0.42353510419912044</v>
      </c>
      <c r="P99" s="25">
        <f t="shared" si="9"/>
        <v>0.1182077602723286</v>
      </c>
      <c r="Q99" s="19"/>
      <c r="V99">
        <f t="shared" si="11"/>
        <v>2.0402208285265591</v>
      </c>
      <c r="W99">
        <v>0.87000000000000055</v>
      </c>
      <c r="X99">
        <v>4.1451474434081916</v>
      </c>
      <c r="Y99">
        <v>5.1921222704464292</v>
      </c>
    </row>
    <row r="100" spans="11:25" x14ac:dyDescent="0.35">
      <c r="K100">
        <f t="shared" si="10"/>
        <v>2.1202635362000959</v>
      </c>
      <c r="L100" s="13">
        <f t="shared" si="12"/>
        <v>0.88000000000000056</v>
      </c>
      <c r="M100" s="19">
        <v>2.9936352265973438</v>
      </c>
      <c r="N100" s="19">
        <v>3.7169838544481899</v>
      </c>
      <c r="O100" s="32">
        <f t="shared" si="8"/>
        <v>0.42006583211956189</v>
      </c>
      <c r="P100" s="25">
        <f t="shared" si="9"/>
        <v>0.11087525480832694</v>
      </c>
      <c r="Q100" s="19"/>
      <c r="V100">
        <f t="shared" si="11"/>
        <v>2.1202635362000959</v>
      </c>
      <c r="W100">
        <v>0.88000000000000056</v>
      </c>
      <c r="X100">
        <v>4.1720619921153128</v>
      </c>
      <c r="Y100">
        <v>5.1684349685112867</v>
      </c>
    </row>
    <row r="101" spans="11:25" x14ac:dyDescent="0.35">
      <c r="K101">
        <f t="shared" si="10"/>
        <v>2.207274913189726</v>
      </c>
      <c r="L101" s="13">
        <f t="shared" si="12"/>
        <v>0.89000000000000057</v>
      </c>
      <c r="M101">
        <v>3.0006779815650968</v>
      </c>
      <c r="N101">
        <v>3.6866495013577945</v>
      </c>
      <c r="O101" s="15">
        <f t="shared" si="8"/>
        <v>0.4166376694555039</v>
      </c>
      <c r="P101" s="9">
        <f t="shared" si="9"/>
        <v>0.10383249984057397</v>
      </c>
      <c r="V101">
        <f t="shared" si="11"/>
        <v>2.207274913189726</v>
      </c>
      <c r="W101">
        <v>0.89000000000000057</v>
      </c>
      <c r="X101">
        <v>4.1987512435932723</v>
      </c>
      <c r="Y101">
        <v>5.1450240344867471</v>
      </c>
    </row>
    <row r="102" spans="11:25" x14ac:dyDescent="0.35">
      <c r="K102">
        <f t="shared" si="10"/>
        <v>2.3025850929940517</v>
      </c>
      <c r="L102" s="13">
        <f t="shared" si="12"/>
        <v>0.90000000000000058</v>
      </c>
      <c r="M102">
        <v>3.0074370487461195</v>
      </c>
      <c r="N102">
        <v>3.656673519722311</v>
      </c>
      <c r="O102" s="15">
        <f t="shared" si="8"/>
        <v>0.41325000726422451</v>
      </c>
      <c r="P102" s="9">
        <f t="shared" si="9"/>
        <v>9.7073432659551262E-2</v>
      </c>
      <c r="V102">
        <f t="shared" si="11"/>
        <v>2.3025850929940517</v>
      </c>
      <c r="W102">
        <v>0.90000000000000058</v>
      </c>
      <c r="X102">
        <v>4.2252188161073967</v>
      </c>
      <c r="Y102">
        <v>5.1218842798464603</v>
      </c>
    </row>
    <row r="103" spans="11:25" x14ac:dyDescent="0.35">
      <c r="K103">
        <f t="shared" si="10"/>
        <v>2.4079456086518785</v>
      </c>
      <c r="L103" s="13">
        <f t="shared" si="12"/>
        <v>0.91000000000000059</v>
      </c>
      <c r="M103">
        <v>3.0139183643342098</v>
      </c>
      <c r="N103">
        <v>3.6270506190809941</v>
      </c>
      <c r="O103" s="15">
        <f t="shared" si="8"/>
        <v>0.40990224765725219</v>
      </c>
      <c r="P103" s="9">
        <f t="shared" si="9"/>
        <v>9.0592117071460976E-2</v>
      </c>
      <c r="V103">
        <f t="shared" si="11"/>
        <v>2.4079456086518785</v>
      </c>
      <c r="W103">
        <v>0.91000000000000059</v>
      </c>
      <c r="X103">
        <v>4.2514682828329793</v>
      </c>
      <c r="Y103">
        <v>5.0990106945673075</v>
      </c>
    </row>
    <row r="104" spans="11:25" x14ac:dyDescent="0.35">
      <c r="K104">
        <f t="shared" si="10"/>
        <v>2.5257286443082627</v>
      </c>
      <c r="L104" s="13">
        <f t="shared" si="12"/>
        <v>0.9200000000000006</v>
      </c>
      <c r="M104">
        <v>3.0201277408653118</v>
      </c>
      <c r="N104">
        <v>3.5977756045779317</v>
      </c>
      <c r="O104" s="15">
        <f t="shared" si="8"/>
        <v>0.40659380355066171</v>
      </c>
      <c r="P104" s="9">
        <f t="shared" si="9"/>
        <v>8.4382740540358991E-2</v>
      </c>
      <c r="V104">
        <f t="shared" si="11"/>
        <v>2.5257286443082627</v>
      </c>
      <c r="W104">
        <v>0.9200000000000006</v>
      </c>
      <c r="X104">
        <v>4.2775031751048509</v>
      </c>
      <c r="Y104">
        <v>5.0763984409606939</v>
      </c>
    </row>
    <row r="105" spans="11:25" x14ac:dyDescent="0.35">
      <c r="K105">
        <f t="shared" si="10"/>
        <v>2.6592600369327868</v>
      </c>
      <c r="L105" s="13">
        <f t="shared" si="12"/>
        <v>0.9300000000000006</v>
      </c>
      <c r="M105">
        <v>3.0260708699982581</v>
      </c>
      <c r="N105">
        <v>3.5688433748121553</v>
      </c>
      <c r="O105" s="15">
        <f t="shared" si="8"/>
        <v>0.40332409842210942</v>
      </c>
      <c r="P105" s="9">
        <f t="shared" si="9"/>
        <v>7.8439611407412624E-2</v>
      </c>
      <c r="V105">
        <f t="shared" si="11"/>
        <v>2.6592600369327868</v>
      </c>
      <c r="W105">
        <v>0.9300000000000006</v>
      </c>
      <c r="X105">
        <v>4.3033269855054508</v>
      </c>
      <c r="Y105">
        <v>5.0540428477281178</v>
      </c>
    </row>
    <row r="106" spans="11:25" x14ac:dyDescent="0.35">
      <c r="K106">
        <f t="shared" si="10"/>
        <v>2.8134107167600466</v>
      </c>
      <c r="L106" s="13">
        <f t="shared" si="12"/>
        <v>0.94000000000000061</v>
      </c>
      <c r="M106" s="19">
        <v>3.031753325220818</v>
      </c>
      <c r="N106" s="19">
        <v>3.5402489197454989</v>
      </c>
      <c r="O106" s="15">
        <f t="shared" si="8"/>
        <v>0.40009256607439531</v>
      </c>
      <c r="P106" s="25">
        <f t="shared" si="9"/>
        <v>7.2757156184852789E-2</v>
      </c>
      <c r="V106">
        <f t="shared" si="11"/>
        <v>2.8134107167600466</v>
      </c>
      <c r="W106">
        <v>0.94000000000000061</v>
      </c>
      <c r="X106">
        <v>4.3289431707987243</v>
      </c>
      <c r="Y106">
        <v>5.0319394042321726</v>
      </c>
    </row>
    <row r="107" spans="11:25" x14ac:dyDescent="0.35">
      <c r="K107">
        <f t="shared" si="10"/>
        <v>2.9957322735540033</v>
      </c>
      <c r="L107" s="13">
        <f t="shared" si="12"/>
        <v>0.95000000000000062</v>
      </c>
      <c r="M107" s="19">
        <v>3.0371805644833723</v>
      </c>
      <c r="N107" s="19">
        <v>3.5119873186664137</v>
      </c>
      <c r="O107" s="15">
        <f t="shared" si="8"/>
        <v>0.39689865040534822</v>
      </c>
      <c r="P107" s="25">
        <f t="shared" si="9"/>
        <v>6.7329916922298505E-2</v>
      </c>
      <c r="V107">
        <f t="shared" si="11"/>
        <v>2.9957322735540033</v>
      </c>
      <c r="W107">
        <v>0.95000000000000062</v>
      </c>
      <c r="X107">
        <v>4.3543551547169139</v>
      </c>
      <c r="Y107">
        <v>5.0100837549744988</v>
      </c>
    </row>
    <row r="108" spans="11:25" x14ac:dyDescent="0.35">
      <c r="K108">
        <f t="shared" si="10"/>
        <v>3.2188758248682166</v>
      </c>
      <c r="L108" s="13">
        <f t="shared" si="12"/>
        <v>0.96000000000000063</v>
      </c>
      <c r="M108" s="19">
        <v>3.0423579327624632</v>
      </c>
      <c r="N108" s="19">
        <v>3.4840537382079879</v>
      </c>
      <c r="O108" s="15">
        <f t="shared" si="8"/>
        <v>0.3937418051838375</v>
      </c>
      <c r="P108" s="25">
        <f t="shared" si="9"/>
        <v>6.2152548643207517E-2</v>
      </c>
      <c r="V108">
        <f t="shared" si="11"/>
        <v>3.2188758248682166</v>
      </c>
      <c r="W108">
        <v>0.96000000000000063</v>
      </c>
      <c r="X108">
        <v>4.3795663306070045</v>
      </c>
      <c r="Y108">
        <v>4.9884716942726763</v>
      </c>
    </row>
    <row r="109" spans="11:25" x14ac:dyDescent="0.35">
      <c r="K109">
        <f t="shared" si="10"/>
        <v>3.5065578973200031</v>
      </c>
      <c r="L109" s="13">
        <f t="shared" si="12"/>
        <v>0.97000000000000064</v>
      </c>
      <c r="M109" s="19">
        <v>3.0472906645563911</v>
      </c>
      <c r="N109" s="19">
        <v>3.456443430418521</v>
      </c>
      <c r="O109" s="15">
        <f t="shared" si="8"/>
        <v>0.39062149383172334</v>
      </c>
      <c r="P109" s="25">
        <f t="shared" si="9"/>
        <v>5.7219816849279681E-2</v>
      </c>
      <c r="V109">
        <f t="shared" si="11"/>
        <v>3.5065578973200031</v>
      </c>
      <c r="W109">
        <v>0.97000000000000064</v>
      </c>
      <c r="X109">
        <v>4.4045800639431665</v>
      </c>
      <c r="Y109">
        <v>4.9670991611282096</v>
      </c>
    </row>
    <row r="110" spans="11:25" x14ac:dyDescent="0.35">
      <c r="K110">
        <f t="shared" si="10"/>
        <v>3.9120230054281784</v>
      </c>
      <c r="L110" s="13">
        <f t="shared" si="12"/>
        <v>0.98000000000000065</v>
      </c>
      <c r="M110" s="19">
        <v>3.0519838863149538</v>
      </c>
      <c r="N110" s="19">
        <v>3.4291517308830053</v>
      </c>
      <c r="O110" s="15">
        <f t="shared" si="8"/>
        <v>0.387537189211561</v>
      </c>
      <c r="P110" s="25">
        <f t="shared" si="9"/>
        <v>5.2526595090716999E-2</v>
      </c>
      <c r="V110">
        <f t="shared" si="11"/>
        <v>3.9120230054281784</v>
      </c>
      <c r="W110">
        <v>0.98000000000000065</v>
      </c>
      <c r="X110">
        <v>4.429399694711349</v>
      </c>
      <c r="Y110">
        <v>4.9459622342782561</v>
      </c>
    </row>
    <row r="111" spans="11:25" x14ac:dyDescent="0.35">
      <c r="K111">
        <f t="shared" si="10"/>
        <v>4.6051701859881575</v>
      </c>
      <c r="L111" s="13">
        <f t="shared" si="12"/>
        <v>0.99000000000000066</v>
      </c>
      <c r="M111" s="19">
        <v>3.0564426188053289</v>
      </c>
      <c r="N111" s="19">
        <v>3.4021740568939678</v>
      </c>
      <c r="O111" s="15">
        <f t="shared" si="8"/>
        <v>0.38448837341988262</v>
      </c>
      <c r="P111" s="25">
        <f t="shared" si="9"/>
        <v>4.8067862600341904E-2</v>
      </c>
      <c r="V111">
        <f>-LN(1-W111)</f>
        <v>4.6051701859881575</v>
      </c>
      <c r="W111">
        <v>0.99000000000000066</v>
      </c>
      <c r="X111">
        <v>4.4540285396718584</v>
      </c>
      <c r="Y111">
        <v>4.9250571274239903</v>
      </c>
    </row>
    <row r="112" spans="11:25" x14ac:dyDescent="0.35">
      <c r="L112" s="13">
        <f t="shared" si="12"/>
        <v>1.0000000000000007</v>
      </c>
      <c r="M112" s="19">
        <v>3.0606717794160829</v>
      </c>
      <c r="N112" s="19">
        <v>3.3755059056701717</v>
      </c>
      <c r="O112" s="15">
        <f t="shared" si="8"/>
        <v>0.38147453758588828</v>
      </c>
      <c r="P112" s="22">
        <f t="shared" si="9"/>
        <v>4.3838701989587836E-2</v>
      </c>
      <c r="W112">
        <v>1.0000000000000007</v>
      </c>
      <c r="X112">
        <v>4.4784698945054204</v>
      </c>
      <c r="Y112">
        <v>4.9043801846287431</v>
      </c>
    </row>
    <row r="113" spans="12:25" x14ac:dyDescent="0.35">
      <c r="L113" s="13">
        <f t="shared" si="12"/>
        <v>1.0100000000000007</v>
      </c>
      <c r="M113" s="19">
        <v>3.0646761844011459</v>
      </c>
      <c r="N113" s="19">
        <v>3.3491428526217111</v>
      </c>
      <c r="O113" s="15">
        <f t="shared" si="8"/>
        <v>0.3784951816753801</v>
      </c>
      <c r="P113" s="22">
        <f t="shared" si="9"/>
        <v>3.9834297004524899E-2</v>
      </c>
      <c r="W113">
        <v>1.0100000000000007</v>
      </c>
      <c r="X113">
        <v>4.5027270358481113</v>
      </c>
      <c r="Y113">
        <v>4.8839278758794675</v>
      </c>
    </row>
    <row r="114" spans="12:25" x14ac:dyDescent="0.35">
      <c r="L114" s="13">
        <f t="shared" si="12"/>
        <v>1.0200000000000007</v>
      </c>
      <c r="M114" s="19">
        <v>3.0684605510656051</v>
      </c>
      <c r="N114" s="19">
        <v>3.3230805496601019</v>
      </c>
      <c r="O114" s="15">
        <f t="shared" si="8"/>
        <v>0.37554981429978096</v>
      </c>
      <c r="P114" s="22">
        <f t="shared" si="9"/>
        <v>3.604993034006565E-2</v>
      </c>
      <c r="W114">
        <v>1.0200000000000007</v>
      </c>
      <c r="X114">
        <v>4.526803223220119</v>
      </c>
      <c r="Y114">
        <v>4.863696792805225</v>
      </c>
    </row>
    <row r="115" spans="12:25" x14ac:dyDescent="0.35">
      <c r="L115" s="13">
        <f t="shared" si="12"/>
        <v>1.0300000000000007</v>
      </c>
      <c r="M115" s="19">
        <v>3.0720294998950393</v>
      </c>
      <c r="N115" s="19">
        <v>3.2973147235520108</v>
      </c>
      <c r="O115" s="15">
        <f t="shared" si="8"/>
        <v>0.37263795253008541</v>
      </c>
      <c r="P115" s="22">
        <f t="shared" si="9"/>
        <v>3.2480981510631501E-2</v>
      </c>
      <c r="W115">
        <v>1.0300000000000007</v>
      </c>
      <c r="X115">
        <v>4.5507017008532769</v>
      </c>
      <c r="Y115">
        <v>4.8436836445467488</v>
      </c>
    </row>
    <row r="116" spans="12:25" x14ac:dyDescent="0.35">
      <c r="L116" s="24">
        <f t="shared" si="12"/>
        <v>1.0400000000000007</v>
      </c>
      <c r="M116" s="23">
        <v>3.0753875566301168</v>
      </c>
      <c r="N116" s="23">
        <v>3.2718411743153144</v>
      </c>
      <c r="O116" s="15">
        <f t="shared" si="8"/>
        <v>0.36975912171559427</v>
      </c>
      <c r="P116" s="41">
        <f t="shared" si="9"/>
        <v>2.9122924775554004E-2</v>
      </c>
      <c r="R116" s="8"/>
      <c r="W116">
        <v>1.0400000000000007</v>
      </c>
      <c r="X116">
        <v>4.574425699421826</v>
      </c>
      <c r="Y116">
        <v>4.8238852537713042</v>
      </c>
    </row>
    <row r="117" spans="12:25" x14ac:dyDescent="0.35">
      <c r="L117" s="13">
        <f t="shared" si="12"/>
        <v>1.0500000000000007</v>
      </c>
      <c r="M117" s="19">
        <v>3.0785391542880642</v>
      </c>
      <c r="N117" s="19">
        <v>3.2466557736562294</v>
      </c>
      <c r="O117" s="15">
        <f t="shared" si="8"/>
        <v>0.36691285530729056</v>
      </c>
      <c r="P117" s="22">
        <f t="shared" si="9"/>
        <v>2.5971327117606524E-2</v>
      </c>
      <c r="W117">
        <v>1.0500000000000007</v>
      </c>
      <c r="X117">
        <v>4.5979784376809523</v>
      </c>
      <c r="Y117">
        <v>4.8042985528273592</v>
      </c>
    </row>
    <row r="118" spans="12:25" x14ac:dyDescent="0.35">
      <c r="L118" s="13">
        <f t="shared" si="12"/>
        <v>1.0600000000000007</v>
      </c>
      <c r="M118" s="19">
        <v>3.0814886351326125</v>
      </c>
      <c r="N118" s="19">
        <v>3.2217544634462785</v>
      </c>
      <c r="O118" s="15">
        <f t="shared" si="8"/>
        <v>0.36409869468571765</v>
      </c>
      <c r="P118" s="22">
        <f t="shared" si="9"/>
        <v>2.3021846273058255E-2</v>
      </c>
      <c r="W118">
        <v>1.0600000000000007</v>
      </c>
      <c r="X118">
        <v>4.6213631240171686</v>
      </c>
      <c r="Y118">
        <v>4.7849205800338117</v>
      </c>
    </row>
    <row r="119" spans="12:25" x14ac:dyDescent="0.35">
      <c r="L119" s="13">
        <f t="shared" si="12"/>
        <v>1.0700000000000007</v>
      </c>
      <c r="M119" s="19">
        <v>3.0842402525939185</v>
      </c>
      <c r="N119" s="19">
        <v>3.1971332542379249</v>
      </c>
      <c r="O119" s="15">
        <f t="shared" si="8"/>
        <v>0.36131618899322732</v>
      </c>
      <c r="P119" s="22">
        <f t="shared" si="9"/>
        <v>2.0270228811752222E-2</v>
      </c>
      <c r="W119">
        <v>1.0700000000000007</v>
      </c>
      <c r="X119">
        <v>4.6445829579146238</v>
      </c>
      <c r="Y119">
        <v>4.7657484760986701</v>
      </c>
    </row>
    <row r="120" spans="12:25" x14ac:dyDescent="0.35">
      <c r="L120" s="13">
        <f t="shared" si="12"/>
        <v>1.0800000000000007</v>
      </c>
      <c r="M120" s="19">
        <v>3.0867981731399672</v>
      </c>
      <c r="N120" s="19">
        <v>3.172788223817729</v>
      </c>
      <c r="O120" s="15">
        <f t="shared" si="8"/>
        <v>0.35856489497046812</v>
      </c>
      <c r="P120" s="22">
        <f t="shared" si="9"/>
        <v>1.771230826570358E-2</v>
      </c>
      <c r="W120">
        <v>1.0800000000000007</v>
      </c>
      <c r="X120">
        <v>4.6676411313411146</v>
      </c>
      <c r="Y120">
        <v>4.7467794806623562</v>
      </c>
    </row>
    <row r="121" spans="12:25" x14ac:dyDescent="0.35">
      <c r="L121" s="13">
        <f t="shared" si="12"/>
        <v>1.0900000000000007</v>
      </c>
      <c r="M121" s="19">
        <v>3.0891664781008545</v>
      </c>
      <c r="N121" s="19">
        <v>3.1487155157959332</v>
      </c>
      <c r="O121" s="15">
        <f t="shared" si="8"/>
        <v>0.35584437679699116</v>
      </c>
      <c r="P121" s="22">
        <f t="shared" si="9"/>
        <v>1.5344003304816223E-2</v>
      </c>
      <c r="W121">
        <v>1.0900000000000007</v>
      </c>
      <c r="X121">
        <v>4.69054083005748</v>
      </c>
      <c r="Y121">
        <v>4.7280109289609999</v>
      </c>
    </row>
    <row r="122" spans="12:25" x14ac:dyDescent="0.35">
      <c r="L122" s="13">
        <f t="shared" si="12"/>
        <v>1.1000000000000008</v>
      </c>
      <c r="M122" s="19">
        <v>3.0913491654473395</v>
      </c>
      <c r="N122" s="19">
        <v>3.1249113382313918</v>
      </c>
      <c r="O122" s="15">
        <f t="shared" si="8"/>
        <v>0.3531542059358494</v>
      </c>
      <c r="P122" s="22">
        <f t="shared" si="9"/>
        <v>1.3161315958331254E-2</v>
      </c>
      <c r="W122">
        <v>1.1000000000000008</v>
      </c>
      <c r="X122">
        <v>4.7132852348538075</v>
      </c>
      <c r="Y122">
        <v>4.7094402486051674</v>
      </c>
    </row>
    <row r="123" spans="12:25" x14ac:dyDescent="0.35">
      <c r="L123" s="13">
        <f t="shared" si="12"/>
        <v>1.1100000000000008</v>
      </c>
      <c r="M123" s="19">
        <v>3.093350151525005</v>
      </c>
      <c r="N123" s="19">
        <v>3.1013719622908349</v>
      </c>
      <c r="O123" s="15">
        <f t="shared" si="8"/>
        <v>0.35049396098207808</v>
      </c>
      <c r="P123" s="22">
        <f t="shared" si="9"/>
        <v>1.1160329880665731E-2</v>
      </c>
      <c r="W123">
        <v>1.1100000000000008</v>
      </c>
      <c r="X123">
        <v>4.7358775227158807</v>
      </c>
      <c r="Y123">
        <v>4.691064956469889</v>
      </c>
    </row>
    <row r="124" spans="12:25" x14ac:dyDescent="0.35">
      <c r="L124" s="13">
        <f t="shared" si="12"/>
        <v>1.1200000000000008</v>
      </c>
      <c r="M124" s="19">
        <v>3.0951732727452943</v>
      </c>
      <c r="N124" s="19">
        <v>3.0780937209414692</v>
      </c>
      <c r="O124" s="15">
        <f t="shared" si="8"/>
        <v>0.34786322751494198</v>
      </c>
      <c r="P124" s="22">
        <f t="shared" si="9"/>
        <v>9.3372086603764615E-3</v>
      </c>
      <c r="W124">
        <v>1.1200000000000008</v>
      </c>
      <c r="X124">
        <v>4.7583208679248985</v>
      </c>
      <c r="Y124">
        <v>4.6728826556916871</v>
      </c>
    </row>
    <row r="125" spans="12:25" x14ac:dyDescent="0.35">
      <c r="L125" s="13">
        <f t="shared" si="12"/>
        <v>1.1300000000000008</v>
      </c>
      <c r="M125" s="19">
        <v>3.0968222872346942</v>
      </c>
      <c r="N125" s="19">
        <v>3.0550730076759329</v>
      </c>
      <c r="O125" s="15">
        <f t="shared" si="8"/>
        <v>0.34526159795383943</v>
      </c>
      <c r="P125" s="22">
        <f t="shared" si="9"/>
        <v>7.6881941709765478E-3</v>
      </c>
      <c r="W125">
        <v>1.1300000000000008</v>
      </c>
      <c r="X125">
        <v>4.7806184430936387</v>
      </c>
      <c r="Y125">
        <v>4.6548910327688198</v>
      </c>
    </row>
    <row r="126" spans="12:25" x14ac:dyDescent="0.35">
      <c r="L126" s="13">
        <f t="shared" si="12"/>
        <v>1.1400000000000008</v>
      </c>
      <c r="M126" s="19">
        <v>3.0983008764432425</v>
      </c>
      <c r="N126" s="19">
        <v>3.0323062752686991</v>
      </c>
      <c r="O126" s="15">
        <f t="shared" si="8"/>
        <v>0.34268867141776016</v>
      </c>
      <c r="P126" s="22">
        <f t="shared" si="9"/>
        <v>6.2096049624282834E-3</v>
      </c>
      <c r="W126">
        <v>1.1400000000000008</v>
      </c>
      <c r="X126">
        <v>4.802773420141877</v>
      </c>
      <c r="Y126">
        <v>4.6370878547608472</v>
      </c>
    </row>
    <row r="127" spans="12:25" x14ac:dyDescent="0.35">
      <c r="L127" s="13">
        <f t="shared" si="12"/>
        <v>1.1500000000000008</v>
      </c>
      <c r="M127" s="19">
        <v>3.0996126467135534</v>
      </c>
      <c r="N127" s="19">
        <v>3.0097900345630166</v>
      </c>
      <c r="O127" s="15">
        <f t="shared" si="8"/>
        <v>0.34014405358819438</v>
      </c>
      <c r="P127" s="22">
        <f t="shared" si="9"/>
        <v>4.8978346921173532E-3</v>
      </c>
      <c r="W127">
        <v>1.1500000000000008</v>
      </c>
      <c r="X127">
        <v>4.8247889712138505</v>
      </c>
      <c r="Y127">
        <v>4.6194709665839024</v>
      </c>
    </row>
    <row r="128" spans="12:25" x14ac:dyDescent="0.35">
      <c r="L128" s="13">
        <f t="shared" si="12"/>
        <v>1.1600000000000008</v>
      </c>
      <c r="M128">
        <v>3.1007611308114535</v>
      </c>
      <c r="N128">
        <v>2.9875208532875028</v>
      </c>
      <c r="O128" s="15">
        <f t="shared" si="8"/>
        <v>0.33762735657539317</v>
      </c>
      <c r="P128" s="6">
        <f t="shared" si="9"/>
        <v>3.7493505942172156E-3</v>
      </c>
      <c r="W128">
        <v>1.1600000000000008</v>
      </c>
      <c r="X128">
        <v>4.8466682695404382</v>
      </c>
      <c r="Y128">
        <v>4.6020382883982025</v>
      </c>
    </row>
    <row r="129" spans="12:25" x14ac:dyDescent="0.35">
      <c r="L129" s="13">
        <f t="shared" si="12"/>
        <v>1.1700000000000008</v>
      </c>
      <c r="M129">
        <v>3.1017497894193586</v>
      </c>
      <c r="N129">
        <v>2.9654953549015799</v>
      </c>
      <c r="O129" s="15">
        <f t="shared" si="8"/>
        <v>0.33513819878788798</v>
      </c>
      <c r="P129" s="6">
        <f t="shared" si="9"/>
        <v>2.7606919863121249E-3</v>
      </c>
      <c r="W129">
        <v>1.1700000000000008</v>
      </c>
      <c r="X129">
        <v>4.8684144902485302</v>
      </c>
      <c r="Y129">
        <v>4.5847878130844055</v>
      </c>
    </row>
    <row r="130" spans="12:25" x14ac:dyDescent="0.35">
      <c r="L130" s="13">
        <f t="shared" si="12"/>
        <v>1.1800000000000008</v>
      </c>
      <c r="M130">
        <v>3.1025820125934058</v>
      </c>
      <c r="N130">
        <v>2.9437102174689</v>
      </c>
      <c r="O130" s="15">
        <f t="shared" si="8"/>
        <v>0.33267620480517368</v>
      </c>
      <c r="P130" s="6">
        <f t="shared" si="9"/>
        <v>1.9284688122649385E-3</v>
      </c>
      <c r="W130">
        <v>1.1800000000000008</v>
      </c>
      <c r="X130">
        <v>4.8900308111200577</v>
      </c>
      <c r="Y130">
        <v>4.5677176038055931</v>
      </c>
    </row>
    <row r="131" spans="12:25" x14ac:dyDescent="0.35">
      <c r="L131" s="13">
        <f t="shared" si="12"/>
        <v>1.1900000000000008</v>
      </c>
      <c r="M131">
        <v>3.1032611211854029</v>
      </c>
      <c r="N131">
        <v>2.9221621725579978</v>
      </c>
      <c r="O131" s="15">
        <f t="shared" si="8"/>
        <v>0.33024100525346844</v>
      </c>
      <c r="P131" s="6">
        <f t="shared" si="9"/>
        <v>1.2493602202678922E-3</v>
      </c>
      <c r="W131">
        <v>1.1900000000000008</v>
      </c>
      <c r="X131">
        <v>4.9115204133029424</v>
      </c>
      <c r="Y131">
        <v>4.5508257916517998</v>
      </c>
    </row>
    <row r="132" spans="12:25" x14ac:dyDescent="0.35">
      <c r="L132" s="13">
        <f t="shared" si="12"/>
        <v>1.2000000000000008</v>
      </c>
      <c r="M132">
        <v>3.103790368230535</v>
      </c>
      <c r="N132">
        <v>2.9008480041693909</v>
      </c>
      <c r="O132" s="15">
        <f t="shared" si="8"/>
        <v>0.32783223668446271</v>
      </c>
      <c r="P132" s="6">
        <f t="shared" si="9"/>
        <v>7.2011317513576145E-4</v>
      </c>
      <c r="W132">
        <v>1.2000000000000008</v>
      </c>
      <c r="X132">
        <v>4.9328864819761877</v>
      </c>
      <c r="Y132">
        <v>4.534110573364087</v>
      </c>
    </row>
    <row r="133" spans="12:25" x14ac:dyDescent="0.35">
      <c r="L133" s="13">
        <f t="shared" si="12"/>
        <v>1.2100000000000009</v>
      </c>
      <c r="M133">
        <v>3.1041729403018374</v>
      </c>
      <c r="N133">
        <v>2.8797645476884002</v>
      </c>
      <c r="O133" s="15">
        <f t="shared" si="8"/>
        <v>0.32544954145697463</v>
      </c>
      <c r="P133" s="6">
        <f t="shared" si="9"/>
        <v>3.3754110383332758E-4</v>
      </c>
      <c r="W133">
        <v>1.2100000000000009</v>
      </c>
      <c r="X133">
        <v>4.9541322069712521</v>
      </c>
      <c r="Y133">
        <v>4.5175702091353296</v>
      </c>
    </row>
    <row r="134" spans="12:25" x14ac:dyDescent="0.35">
      <c r="L134" s="13">
        <f t="shared" si="12"/>
        <v>1.2200000000000009</v>
      </c>
      <c r="M134">
        <v>3.1044119588323213</v>
      </c>
      <c r="N134">
        <v>2.8589086888629618</v>
      </c>
      <c r="O134" s="15">
        <f t="shared" si="8"/>
        <v>0.32309256762143007</v>
      </c>
      <c r="P134" s="6">
        <f t="shared" si="9"/>
        <v>9.8522573349413278E-5</v>
      </c>
      <c r="W134">
        <v>1.2200000000000009</v>
      </c>
      <c r="X134">
        <v>4.9752607833516365</v>
      </c>
      <c r="Y134">
        <v>4.5012030204849136</v>
      </c>
    </row>
    <row r="135" spans="12:25" x14ac:dyDescent="0.35">
      <c r="L135" s="13">
        <f t="shared" si="12"/>
        <v>1.2300000000000009</v>
      </c>
      <c r="M135">
        <v>3.1045104814056708</v>
      </c>
      <c r="N135">
        <v>2.8382773628057474</v>
      </c>
      <c r="O135" s="15">
        <f t="shared" si="8"/>
        <v>0.32076096880708971</v>
      </c>
      <c r="P135" s="6">
        <f t="shared" si="9"/>
        <v>0</v>
      </c>
      <c r="W135">
        <v>1.2300000000000009</v>
      </c>
      <c r="X135">
        <v>4.9962754119526993</v>
      </c>
      <c r="Y135">
        <v>4.4850073882047781</v>
      </c>
    </row>
    <row r="136" spans="12:25" x14ac:dyDescent="0.35">
      <c r="L136" s="13">
        <f t="shared" si="12"/>
        <v>1.2400000000000009</v>
      </c>
      <c r="M136">
        <v>3.1044715030163639</v>
      </c>
      <c r="N136">
        <v>2.8178675530199144</v>
      </c>
      <c r="O136" s="15">
        <f t="shared" si="8"/>
        <v>0.31845440411194637</v>
      </c>
      <c r="P136" s="6">
        <f t="shared" si="9"/>
        <v>3.8978389306887351E-5</v>
      </c>
      <c r="W136">
        <v>1.2400000000000009</v>
      </c>
      <c r="X136">
        <v>5.0171792998834759</v>
      </c>
      <c r="Y136">
        <v>4.4689817503741764</v>
      </c>
    </row>
    <row r="137" spans="12:25" x14ac:dyDescent="0.35">
      <c r="L137" s="13">
        <f t="shared" si="12"/>
        <v>1.2500000000000009</v>
      </c>
      <c r="M137">
        <v>3.1042979573000791</v>
      </c>
      <c r="N137">
        <v>2.7976762904478383</v>
      </c>
      <c r="O137" s="15">
        <f t="shared" si="8"/>
        <v>0.31617253799522016</v>
      </c>
      <c r="P137" s="6">
        <f t="shared" si="9"/>
        <v>2.1252410559169377E-4</v>
      </c>
      <c r="W137">
        <v>1.2500000000000009</v>
      </c>
      <c r="X137">
        <v>5.0379756609922914</v>
      </c>
      <c r="Y137">
        <v>4.4531246004407778</v>
      </c>
    </row>
    <row r="138" spans="12:25" x14ac:dyDescent="0.35">
      <c r="L138" s="13">
        <f t="shared" si="12"/>
        <v>1.2600000000000009</v>
      </c>
      <c r="M138">
        <v>3.1039927177351774</v>
      </c>
      <c r="N138">
        <v>2.7777006525422023</v>
      </c>
      <c r="O138" s="15">
        <f t="shared" si="8"/>
        <v>0.3139150401723797</v>
      </c>
      <c r="P138" s="6">
        <f t="shared" si="9"/>
        <v>5.1776367049338745E-4</v>
      </c>
      <c r="W138">
        <v>1.2600000000000009</v>
      </c>
      <c r="X138">
        <v>5.058667716297836</v>
      </c>
      <c r="Y138">
        <v>4.4374344853657286</v>
      </c>
    </row>
    <row r="139" spans="12:25" x14ac:dyDescent="0.35">
      <c r="L139" s="13">
        <f t="shared" si="12"/>
        <v>1.2700000000000009</v>
      </c>
      <c r="M139">
        <v>3.1035585988160781</v>
      </c>
      <c r="N139">
        <v>2.7579377623588228</v>
      </c>
      <c r="O139" s="15">
        <f t="shared" si="8"/>
        <v>0.31168158551261999</v>
      </c>
      <c r="P139" s="6">
        <f t="shared" si="9"/>
        <v>9.5188258959266747E-4</v>
      </c>
      <c r="W139">
        <v>1.2700000000000009</v>
      </c>
      <c r="X139">
        <v>5.0792586943873097</v>
      </c>
      <c r="Y139">
        <v>4.4219100038304058</v>
      </c>
    </row>
    <row r="140" spans="12:25" x14ac:dyDescent="0.35">
      <c r="L140" s="13">
        <f t="shared" si="12"/>
        <v>1.2800000000000009</v>
      </c>
      <c r="M140">
        <v>3.1029983571992621</v>
      </c>
      <c r="N140">
        <v>2.7383847876706278</v>
      </c>
      <c r="O140" s="15">
        <f t="shared" ref="O140:O203" si="13">+N140/$N$12</f>
        <v>0.30947185393873111</v>
      </c>
      <c r="P140" s="6">
        <f t="shared" ref="P140:P203" si="14">$P$10-M140</f>
        <v>1.5121242064086715E-3</v>
      </c>
      <c r="W140">
        <v>1.2800000000000009</v>
      </c>
      <c r="X140">
        <v>5.0997518317831982</v>
      </c>
      <c r="Y140">
        <v>4.4065498045027303</v>
      </c>
    </row>
    <row r="141" spans="12:25" x14ac:dyDescent="0.35">
      <c r="L141" s="13">
        <f t="shared" si="12"/>
        <v>1.2900000000000009</v>
      </c>
      <c r="M141">
        <v>3.102314692822671</v>
      </c>
      <c r="N141">
        <v>2.7190389401022115</v>
      </c>
      <c r="O141" s="15">
        <f t="shared" si="13"/>
        <v>0.30728553032929173</v>
      </c>
      <c r="P141" s="6">
        <f t="shared" si="14"/>
        <v>2.1957885829997359E-3</v>
      </c>
      <c r="W141">
        <v>1.2900000000000009</v>
      </c>
      <c r="X141">
        <v>5.1201503732800955</v>
      </c>
      <c r="Y141">
        <v>4.3913525843608872</v>
      </c>
    </row>
    <row r="142" spans="12:25" x14ac:dyDescent="0.35">
      <c r="L142" s="13">
        <f t="shared" ref="L142:L205" si="15">L141+0.01</f>
        <v>1.3000000000000009</v>
      </c>
      <c r="M142">
        <v>3.1015102499992051</v>
      </c>
      <c r="N142">
        <v>2.6998974742844153</v>
      </c>
      <c r="O142" s="15">
        <f t="shared" si="13"/>
        <v>0.30512230442312638</v>
      </c>
      <c r="P142" s="6">
        <f t="shared" si="14"/>
        <v>3.0002314064656588E-3</v>
      </c>
      <c r="W142">
        <v>1.3000000000000009</v>
      </c>
      <c r="X142">
        <v>5.140457572253025</v>
      </c>
      <c r="Y142">
        <v>4.3763170870724935</v>
      </c>
    </row>
    <row r="143" spans="12:25" x14ac:dyDescent="0.35">
      <c r="L143" s="13">
        <f t="shared" si="15"/>
        <v>1.3100000000000009</v>
      </c>
      <c r="M143">
        <v>3.100587618485017</v>
      </c>
      <c r="N143">
        <v>2.680957687028386</v>
      </c>
      <c r="O143" s="15">
        <f t="shared" si="13"/>
        <v>0.30298187072596344</v>
      </c>
      <c r="P143" s="6">
        <f t="shared" si="14"/>
        <v>3.9228629206538024E-3</v>
      </c>
      <c r="W143">
        <v>1.3100000000000009</v>
      </c>
      <c r="X143">
        <v>5.1606766909386073</v>
      </c>
      <c r="Y143">
        <v>4.3614421014272651</v>
      </c>
    </row>
    <row r="144" spans="12:25" x14ac:dyDescent="0.35">
      <c r="L144" s="13">
        <f t="shared" si="15"/>
        <v>1.320000000000001</v>
      </c>
      <c r="M144">
        <v>3.0995493345232892</v>
      </c>
      <c r="N144">
        <v>2.6622169165186005</v>
      </c>
      <c r="O144" s="15">
        <f t="shared" si="13"/>
        <v>0.30086392841923704</v>
      </c>
      <c r="P144" s="6">
        <f t="shared" si="14"/>
        <v>4.9611468823815841E-3</v>
      </c>
      <c r="W144">
        <v>1.320000000000001</v>
      </c>
      <c r="X144">
        <v>5.1808110006902934</v>
      </c>
      <c r="Y144">
        <v>4.3467264598212854</v>
      </c>
    </row>
    <row r="145" spans="12:25" x14ac:dyDescent="0.35">
      <c r="L145" s="13">
        <f t="shared" si="15"/>
        <v>1.330000000000001</v>
      </c>
      <c r="M145">
        <v>3.0983978818641278</v>
      </c>
      <c r="N145">
        <v>2.6436725415243472</v>
      </c>
      <c r="O145" s="15">
        <f t="shared" si="13"/>
        <v>0.29876818127097438</v>
      </c>
      <c r="P145" s="6">
        <f t="shared" si="14"/>
        <v>6.1125995415429735E-3</v>
      </c>
      <c r="W145">
        <v>1.330000000000001</v>
      </c>
      <c r="X145">
        <v>5.2008637822089918</v>
      </c>
      <c r="Y145">
        <v>4.3321690367911332</v>
      </c>
    </row>
    <row r="146" spans="12:25" x14ac:dyDescent="0.35">
      <c r="L146" s="13">
        <f t="shared" si="15"/>
        <v>1.340000000000001</v>
      </c>
      <c r="M146">
        <v>3.0971356927612281</v>
      </c>
      <c r="N146">
        <v>2.6253219806291632</v>
      </c>
      <c r="O146" s="15">
        <f t="shared" si="13"/>
        <v>0.29669433754871249</v>
      </c>
      <c r="P146" s="6">
        <f t="shared" si="14"/>
        <v>7.3747886444426314E-3</v>
      </c>
      <c r="W146">
        <v>1.340000000000001</v>
      </c>
      <c r="X146">
        <v>5.2208383257501669</v>
      </c>
      <c r="Y146">
        <v>4.3177687475961086</v>
      </c>
    </row>
    <row r="147" spans="12:25" x14ac:dyDescent="0.35">
      <c r="L147" s="13">
        <f t="shared" si="15"/>
        <v>1.350000000000001</v>
      </c>
      <c r="M147">
        <v>3.0957651489459153</v>
      </c>
      <c r="N147">
        <v>2.607162691477777</v>
      </c>
      <c r="O147" s="15">
        <f t="shared" si="13"/>
        <v>0.29464210993439344</v>
      </c>
      <c r="P147" s="6">
        <f t="shared" si="14"/>
        <v>8.745332459755506E-3</v>
      </c>
      <c r="W147">
        <v>1.350000000000001</v>
      </c>
      <c r="X147">
        <v>5.2407379313086055</v>
      </c>
      <c r="Y147">
        <v>4.3035245468469014</v>
      </c>
    </row>
    <row r="148" spans="12:25" x14ac:dyDescent="0.35">
      <c r="L148" s="13">
        <f t="shared" si="15"/>
        <v>1.360000000000001</v>
      </c>
      <c r="M148">
        <v>3.0942885825791615</v>
      </c>
      <c r="N148">
        <v>2.5891921700400675</v>
      </c>
      <c r="O148" s="15">
        <f t="shared" si="13"/>
        <v>0.29261121544118218</v>
      </c>
      <c r="P148" s="6">
        <f t="shared" si="14"/>
        <v>1.0221898826509257E-2</v>
      </c>
      <c r="W148">
        <v>1.360000000000001</v>
      </c>
      <c r="X148">
        <v>5.2605659087818832</v>
      </c>
      <c r="Y148">
        <v>4.2894354271791251</v>
      </c>
    </row>
    <row r="149" spans="12:25" x14ac:dyDescent="0.35">
      <c r="L149" s="13">
        <f t="shared" si="15"/>
        <v>1.370000000000001</v>
      </c>
      <c r="M149">
        <v>3.0927082771821559</v>
      </c>
      <c r="N149">
        <v>2.5714079498916034</v>
      </c>
      <c r="O149" s="15">
        <f t="shared" si="13"/>
        <v>0.29060137533215885</v>
      </c>
      <c r="P149" s="6">
        <f t="shared" si="14"/>
        <v>1.1802204223514856E-2</v>
      </c>
      <c r="W149">
        <v>1.370000000000001</v>
      </c>
      <c r="X149">
        <v>5.2803255781135672</v>
      </c>
      <c r="Y149">
        <v>4.275500417970119</v>
      </c>
    </row>
    <row r="150" spans="12:25" x14ac:dyDescent="0.35">
      <c r="L150" s="13">
        <f t="shared" si="15"/>
        <v>1.380000000000001</v>
      </c>
      <c r="M150">
        <v>3.0910264685459872</v>
      </c>
      <c r="N150">
        <v>2.5538076015103393</v>
      </c>
      <c r="O150" s="15">
        <f t="shared" si="13"/>
        <v>0.28861231504083634</v>
      </c>
      <c r="P150" s="6">
        <f t="shared" si="14"/>
        <v>1.3484012859683592E-2</v>
      </c>
      <c r="W150">
        <v>1.380000000000001</v>
      </c>
      <c r="X150">
        <v>5.3000202694171721</v>
      </c>
      <c r="Y150">
        <v>4.2617185840976166</v>
      </c>
    </row>
    <row r="151" spans="12:25" x14ac:dyDescent="0.35">
      <c r="L151" s="13">
        <f t="shared" si="15"/>
        <v>1.390000000000001</v>
      </c>
      <c r="M151">
        <v>3.0892453456209958</v>
      </c>
      <c r="N151">
        <v>2.5363887315890237</v>
      </c>
      <c r="O151" s="15">
        <f t="shared" si="13"/>
        <v>0.28664376409345371</v>
      </c>
      <c r="P151" s="6">
        <f t="shared" si="14"/>
        <v>1.5265135784674921E-2</v>
      </c>
      <c r="W151">
        <v>1.390000000000001</v>
      </c>
      <c r="X151">
        <v>5.3196533230817371</v>
      </c>
      <c r="Y151">
        <v>4.2480890247387713</v>
      </c>
    </row>
    <row r="152" spans="12:25" x14ac:dyDescent="0.35">
      <c r="L152" s="13">
        <f t="shared" si="15"/>
        <v>1.400000000000001</v>
      </c>
      <c r="M152" s="19">
        <v>3.0873670513863032</v>
      </c>
      <c r="N152" s="19">
        <v>2.5191489823629354</v>
      </c>
      <c r="O152" s="15">
        <f t="shared" si="13"/>
        <v>0.28469545603300228</v>
      </c>
      <c r="P152" s="6">
        <f t="shared" si="14"/>
        <v>1.7143430019367578E-2</v>
      </c>
      <c r="W152">
        <v>1.400000000000001</v>
      </c>
      <c r="X152">
        <v>5.3392280898600104</v>
      </c>
      <c r="Y152">
        <v>4.2346108722082052</v>
      </c>
    </row>
    <row r="153" spans="12:25" x14ac:dyDescent="0.35">
      <c r="L153" s="13">
        <f t="shared" si="15"/>
        <v>1.410000000000001</v>
      </c>
      <c r="M153" s="19">
        <v>3.0853936837000546</v>
      </c>
      <c r="N153" s="19">
        <v>2.502086030952535</v>
      </c>
      <c r="O153" s="15">
        <f t="shared" si="13"/>
        <v>0.28276712834493661</v>
      </c>
      <c r="P153" s="6">
        <f t="shared" si="14"/>
        <v>1.911679770561614E-2</v>
      </c>
      <c r="W153">
        <v>1.410000000000001</v>
      </c>
      <c r="X153">
        <v>5.3587479309400381</v>
      </c>
      <c r="Y153">
        <v>4.2212832908337612</v>
      </c>
    </row>
    <row r="154" spans="12:25" x14ac:dyDescent="0.35">
      <c r="L154" s="13">
        <f t="shared" si="15"/>
        <v>1.420000000000001</v>
      </c>
      <c r="M154" s="19">
        <v>3.083327296130848</v>
      </c>
      <c r="N154" s="19">
        <v>2.4851975887206472</v>
      </c>
      <c r="O154" s="15">
        <f t="shared" si="13"/>
        <v>0.28085852238452835</v>
      </c>
      <c r="P154" s="6">
        <f t="shared" si="14"/>
        <v>2.1183185274822769E-2</v>
      </c>
      <c r="W154">
        <v>1.420000000000001</v>
      </c>
      <c r="X154">
        <v>5.3782162180009943</v>
      </c>
      <c r="Y154">
        <v>4.2081054758686403</v>
      </c>
    </row>
    <row r="155" spans="12:25" x14ac:dyDescent="0.35">
      <c r="L155" s="13">
        <f t="shared" si="15"/>
        <v>1.430000000000001</v>
      </c>
      <c r="M155" s="19">
        <v>3.0811698987708604</v>
      </c>
      <c r="N155" s="19">
        <v>2.4684814006438147</v>
      </c>
      <c r="O155" s="15">
        <f t="shared" si="13"/>
        <v>0.27896938330582116</v>
      </c>
      <c r="P155" s="6">
        <f t="shared" si="14"/>
        <v>2.3340582634810314E-2</v>
      </c>
      <c r="W155">
        <v>1.430000000000001</v>
      </c>
      <c r="X155">
        <v>5.3976363332540673</v>
      </c>
      <c r="Y155">
        <v>4.1950766524387362</v>
      </c>
    </row>
    <row r="156" spans="12:25" x14ac:dyDescent="0.35">
      <c r="L156" s="13">
        <f t="shared" si="15"/>
        <v>1.4400000000000011</v>
      </c>
      <c r="M156" s="19">
        <v>3.0789234590311172</v>
      </c>
      <c r="N156" s="19">
        <v>2.4519352446974421</v>
      </c>
      <c r="O156" s="15">
        <f t="shared" si="13"/>
        <v>0.2770994599921443</v>
      </c>
      <c r="P156" s="6">
        <f t="shared" si="14"/>
        <v>2.558702237455357E-2</v>
      </c>
      <c r="W156">
        <v>1.4400000000000011</v>
      </c>
      <c r="X156">
        <v>5.4170116694691197</v>
      </c>
      <c r="Y156">
        <v>4.1821960745239473</v>
      </c>
    </row>
    <row r="157" spans="12:25" x14ac:dyDescent="0.35">
      <c r="L157" s="13">
        <f t="shared" si="15"/>
        <v>1.4500000000000011</v>
      </c>
      <c r="M157" s="19">
        <v>3.0765899024193661</v>
      </c>
      <c r="N157" s="19">
        <v>2.4355569312543897</v>
      </c>
      <c r="O157" s="15">
        <f t="shared" si="13"/>
        <v>0.27524850498814629</v>
      </c>
      <c r="P157" s="6">
        <f t="shared" si="14"/>
        <v>2.7920578986304623E-2</v>
      </c>
      <c r="W157">
        <v>1.4500000000000011</v>
      </c>
      <c r="X157">
        <v>5.4363456299878576</v>
      </c>
      <c r="Y157">
        <v>4.1694630239723445</v>
      </c>
    </row>
    <row r="158" spans="12:25" x14ac:dyDescent="0.35">
      <c r="L158" s="13">
        <f t="shared" si="15"/>
        <v>1.4600000000000011</v>
      </c>
      <c r="M158" s="19">
        <v>3.0741711133010154</v>
      </c>
      <c r="N158" s="19">
        <v>2.4193443024966781</v>
      </c>
      <c r="O158" s="15">
        <f t="shared" si="13"/>
        <v>0.27341627443330985</v>
      </c>
      <c r="P158" s="6">
        <f t="shared" si="14"/>
        <v>3.0339368104655318E-2</v>
      </c>
      <c r="W158">
        <v>1.4600000000000011</v>
      </c>
      <c r="X158">
        <v>5.4556416287242113</v>
      </c>
      <c r="Y158">
        <v>4.1568768095460866</v>
      </c>
    </row>
    <row r="159" spans="12:25" x14ac:dyDescent="0.35">
      <c r="L159" s="13">
        <f t="shared" si="15"/>
        <v>1.4700000000000011</v>
      </c>
      <c r="M159" s="19">
        <v>3.0716689356435309</v>
      </c>
      <c r="N159" s="19">
        <v>2.4032952318399512</v>
      </c>
      <c r="O159" s="15">
        <f t="shared" si="13"/>
        <v>0.27160252799690932</v>
      </c>
      <c r="P159" s="6">
        <f t="shared" si="14"/>
        <v>3.2841545762139823E-2</v>
      </c>
      <c r="W159">
        <v>1.4700000000000011</v>
      </c>
      <c r="X159">
        <v>5.4749030901525524</v>
      </c>
      <c r="Y159">
        <v>4.1444367659979964</v>
      </c>
    </row>
    <row r="160" spans="12:25" x14ac:dyDescent="0.35">
      <c r="L160" s="13">
        <f t="shared" si="15"/>
        <v>1.4800000000000011</v>
      </c>
      <c r="M160" s="19">
        <v>3.0690851737447442</v>
      </c>
      <c r="N160" s="19">
        <v>2.3874076233704087</v>
      </c>
      <c r="O160" s="15">
        <f t="shared" si="13"/>
        <v>0.26980702881437685</v>
      </c>
      <c r="P160" s="6">
        <f t="shared" si="14"/>
        <v>3.5425307660926553E-2</v>
      </c>
      <c r="W160">
        <v>1.4800000000000011</v>
      </c>
      <c r="X160">
        <v>5.4941334492844156</v>
      </c>
      <c r="Y160">
        <v>4.1321422531778165</v>
      </c>
    </row>
    <row r="161" spans="12:25" x14ac:dyDescent="0.35">
      <c r="L161" s="13">
        <f t="shared" si="15"/>
        <v>1.4900000000000011</v>
      </c>
      <c r="M161" s="19">
        <v>3.0664215929454599</v>
      </c>
      <c r="N161" s="19">
        <v>2.3716794112938611</v>
      </c>
      <c r="O161" s="15">
        <f t="shared" si="13"/>
        <v>0.2680295434250386</v>
      </c>
      <c r="P161" s="6">
        <f t="shared" si="14"/>
        <v>3.8088888460210857E-2</v>
      </c>
      <c r="W161">
        <v>1.4900000000000011</v>
      </c>
      <c r="X161">
        <v>5.5133361516343005</v>
      </c>
      <c r="Y161">
        <v>4.1199926551671124</v>
      </c>
    </row>
    <row r="162" spans="12:25" x14ac:dyDescent="0.35">
      <c r="L162" s="13">
        <f t="shared" si="15"/>
        <v>1.5000000000000011</v>
      </c>
      <c r="M162" s="19">
        <v>3.063679920326746</v>
      </c>
      <c r="N162" s="19">
        <v>2.3561085593966231</v>
      </c>
      <c r="O162" s="15">
        <f t="shared" si="13"/>
        <v>0.266269841711189</v>
      </c>
      <c r="P162" s="6">
        <f t="shared" si="14"/>
        <v>4.0830561078924799E-2</v>
      </c>
      <c r="W162">
        <v>1.5000000000000011</v>
      </c>
      <c r="X162">
        <v>5.5325146531751503</v>
      </c>
      <c r="Y162">
        <v>4.1079873794419139</v>
      </c>
    </row>
    <row r="163" spans="12:25" x14ac:dyDescent="0.35">
      <c r="L163" s="13">
        <f t="shared" si="15"/>
        <v>1.5100000000000011</v>
      </c>
      <c r="M163">
        <v>3.0608618453923149</v>
      </c>
      <c r="N163">
        <v>2.3406930605179488</v>
      </c>
      <c r="O163" s="15">
        <f t="shared" si="13"/>
        <v>0.26452769683846938</v>
      </c>
      <c r="P163" s="6">
        <f t="shared" si="14"/>
        <v>4.364863601335589E-2</v>
      </c>
      <c r="W163">
        <v>1.5100000000000011</v>
      </c>
      <c r="X163">
        <v>5.5516724202840368</v>
      </c>
      <c r="Y163">
        <v>4.0961258560621125</v>
      </c>
    </row>
    <row r="164" spans="12:25" x14ac:dyDescent="0.35">
      <c r="L164" s="13">
        <f t="shared" si="15"/>
        <v>1.5200000000000011</v>
      </c>
      <c r="M164">
        <v>3.0579690207363406</v>
      </c>
      <c r="N164">
        <v>2.3254309360337126</v>
      </c>
      <c r="O164" s="15">
        <f t="shared" si="13"/>
        <v>0.26280288519751732</v>
      </c>
      <c r="P164" s="6">
        <f t="shared" si="14"/>
        <v>4.6541460669330181E-2</v>
      </c>
      <c r="W164">
        <v>1.5200000000000011</v>
      </c>
      <c r="X164">
        <v>5.5708129296786009</v>
      </c>
      <c r="Y164">
        <v>4.0844075368868058</v>
      </c>
    </row>
    <row r="165" spans="12:25" x14ac:dyDescent="0.35">
      <c r="L165" s="13">
        <f t="shared" si="15"/>
        <v>1.5300000000000011</v>
      </c>
      <c r="M165">
        <v>3.0550030626970934</v>
      </c>
      <c r="N165">
        <v>2.310320235351063</v>
      </c>
      <c r="O165" s="15">
        <f t="shared" si="13"/>
        <v>0.2610951863468563</v>
      </c>
      <c r="P165" s="6">
        <f t="shared" si="14"/>
        <v>4.9507418708577333E-2</v>
      </c>
      <c r="W165">
        <v>1.5300000000000011</v>
      </c>
      <c r="X165">
        <v>5.5899396683447344</v>
      </c>
      <c r="Y165">
        <v>4.0728318948146738</v>
      </c>
    </row>
    <row r="166" spans="12:25" x14ac:dyDescent="0.35">
      <c r="L166" s="13">
        <f t="shared" si="15"/>
        <v>1.5400000000000011</v>
      </c>
      <c r="M166">
        <v>3.0519655519967319</v>
      </c>
      <c r="N166">
        <v>2.2953590354137816</v>
      </c>
      <c r="O166" s="15">
        <f t="shared" si="13"/>
        <v>0.25940438295699486</v>
      </c>
      <c r="P166" s="6">
        <f t="shared" si="14"/>
        <v>5.2544929408938845E-2</v>
      </c>
      <c r="W166">
        <v>1.5400000000000011</v>
      </c>
      <c r="X166">
        <v>5.6090561334560256</v>
      </c>
      <c r="Y166">
        <v>4.0613984230485842</v>
      </c>
    </row>
    <row r="167" spans="12:25" x14ac:dyDescent="0.35">
      <c r="L167" s="13">
        <f t="shared" si="15"/>
        <v>1.5500000000000012</v>
      </c>
      <c r="M167">
        <v>3.0488580343675862</v>
      </c>
      <c r="N167">
        <v>2.2805454402180705</v>
      </c>
      <c r="O167" s="15">
        <f t="shared" si="13"/>
        <v>0.25773026075570471</v>
      </c>
      <c r="P167" s="6">
        <f t="shared" si="14"/>
        <v>5.5652447038084585E-2</v>
      </c>
      <c r="W167">
        <v>1.5500000000000012</v>
      </c>
      <c r="X167">
        <v>5.6281658322853465</v>
      </c>
      <c r="Y167">
        <v>4.0501066343836269</v>
      </c>
    </row>
    <row r="168" spans="12:25" x14ac:dyDescent="0.35">
      <c r="L168" s="13">
        <f t="shared" si="15"/>
        <v>1.5600000000000012</v>
      </c>
      <c r="M168">
        <v>3.0456820211652826</v>
      </c>
      <c r="N168">
        <v>2.265877580338532</v>
      </c>
      <c r="O168" s="15">
        <f t="shared" si="13"/>
        <v>0.2560726084744504</v>
      </c>
      <c r="P168" s="6">
        <f t="shared" si="14"/>
        <v>5.8828460240388125E-2</v>
      </c>
      <c r="W168">
        <v>1.5600000000000012</v>
      </c>
      <c r="X168">
        <v>5.647272282109129</v>
      </c>
      <c r="Y168">
        <v>4.0389560605178252</v>
      </c>
    </row>
    <row r="169" spans="12:25" x14ac:dyDescent="0.35">
      <c r="L169" s="13">
        <f t="shared" si="15"/>
        <v>1.5700000000000012</v>
      </c>
      <c r="M169">
        <v>3.0424389899690203</v>
      </c>
      <c r="N169">
        <v>2.2513536124640745</v>
      </c>
      <c r="O169" s="15">
        <f t="shared" si="13"/>
        <v>0.25443121779594086</v>
      </c>
      <c r="P169" s="6">
        <f t="shared" si="14"/>
        <v>6.2071491436650472E-2</v>
      </c>
      <c r="W169">
        <v>1.5700000000000012</v>
      </c>
      <c r="X169">
        <v>5.6663790101046656</v>
      </c>
      <c r="Y169">
        <v>4.0279462513847335</v>
      </c>
    </row>
    <row r="170" spans="12:25" x14ac:dyDescent="0.35">
      <c r="L170" s="13">
        <f t="shared" si="15"/>
        <v>1.5800000000000012</v>
      </c>
      <c r="M170">
        <v>3.0391303851693032</v>
      </c>
      <c r="N170">
        <v>2.2369717189435065</v>
      </c>
      <c r="O170" s="15">
        <f t="shared" si="13"/>
        <v>0.25280588330277576</v>
      </c>
      <c r="P170" s="6">
        <f t="shared" si="14"/>
        <v>6.5380096236367535E-2</v>
      </c>
      <c r="W170">
        <v>1.5800000000000012</v>
      </c>
      <c r="X170">
        <v>5.6854895532408989</v>
      </c>
      <c r="Y170">
        <v>4.0170767745072933</v>
      </c>
    </row>
    <row r="171" spans="12:25" x14ac:dyDescent="0.35">
      <c r="L171" s="13">
        <f t="shared" si="15"/>
        <v>1.5900000000000012</v>
      </c>
      <c r="M171">
        <v>3.0357576185434576</v>
      </c>
      <c r="N171">
        <v>2.2227301073405932</v>
      </c>
      <c r="O171" s="15">
        <f t="shared" si="13"/>
        <v>0.25119640242716146</v>
      </c>
      <c r="P171" s="6">
        <f t="shared" si="14"/>
        <v>6.875286286221316E-2</v>
      </c>
      <c r="W171">
        <v>1.5900000000000012</v>
      </c>
      <c r="X171">
        <v>5.7046074581630242</v>
      </c>
      <c r="Y171">
        <v>4.0063472143721395</v>
      </c>
    </row>
    <row r="172" spans="12:25" x14ac:dyDescent="0.35">
      <c r="L172" s="13">
        <f t="shared" si="15"/>
        <v>1.6000000000000012</v>
      </c>
      <c r="M172">
        <v>3.0323220698192053</v>
      </c>
      <c r="N172">
        <v>2.2086270099983345</v>
      </c>
      <c r="O172" s="15">
        <f t="shared" si="13"/>
        <v>0.24960257540166891</v>
      </c>
      <c r="P172" s="6">
        <f t="shared" si="14"/>
        <v>7.2188411586465495E-2</v>
      </c>
      <c r="W172">
        <v>1.6000000000000012</v>
      </c>
      <c r="X172">
        <v>5.723736281071357</v>
      </c>
      <c r="Y172">
        <v>3.9957571718238096</v>
      </c>
    </row>
    <row r="173" spans="12:25" x14ac:dyDescent="0.35">
      <c r="L173" s="13">
        <f t="shared" si="15"/>
        <v>1.6100000000000012</v>
      </c>
      <c r="M173">
        <v>3.0288250872265916</v>
      </c>
      <c r="N173">
        <v>2.1946606836122489</v>
      </c>
      <c r="O173" s="15">
        <f t="shared" si="13"/>
        <v>0.24802420521100921</v>
      </c>
      <c r="P173" s="6">
        <f t="shared" si="14"/>
        <v>7.5685394179079157E-2</v>
      </c>
      <c r="W173">
        <v>1.6100000000000012</v>
      </c>
      <c r="X173">
        <v>5.7428795875947136</v>
      </c>
      <c r="Y173">
        <v>3.9853062634781242</v>
      </c>
    </row>
    <row r="174" spans="12:25" x14ac:dyDescent="0.35">
      <c r="L174" s="13">
        <f t="shared" si="15"/>
        <v>1.6200000000000012</v>
      </c>
      <c r="M174">
        <v>3.0252679880385513</v>
      </c>
      <c r="N174">
        <v>2.180829408812444</v>
      </c>
      <c r="O174" s="15">
        <f t="shared" si="13"/>
        <v>0.24646109754480255</v>
      </c>
      <c r="P174" s="6">
        <f t="shared" si="14"/>
        <v>7.9242493367119415E-2</v>
      </c>
      <c r="W174">
        <v>1.6200000000000012</v>
      </c>
      <c r="X174">
        <v>5.7620409526587553</v>
      </c>
      <c r="Y174">
        <v>3.9749941211541588</v>
      </c>
    </row>
    <row r="175" spans="12:25" x14ac:dyDescent="0.35">
      <c r="L175" s="13">
        <f t="shared" si="15"/>
        <v>1.6300000000000012</v>
      </c>
      <c r="M175">
        <v>3.0216520591003766</v>
      </c>
      <c r="N175">
        <v>2.1671314897542655</v>
      </c>
      <c r="O175" s="15">
        <f t="shared" si="13"/>
        <v>0.24491306075131627</v>
      </c>
      <c r="P175" s="6">
        <f t="shared" si="14"/>
        <v>8.2858422305294166E-2</v>
      </c>
      <c r="W175">
        <v>1.6300000000000012</v>
      </c>
      <c r="X175">
        <v>5.7812239603495144</v>
      </c>
      <c r="Y175">
        <v>3.9648203913242015</v>
      </c>
    </row>
    <row r="176" spans="12:25" x14ac:dyDescent="0.35">
      <c r="L176" s="13">
        <f t="shared" si="15"/>
        <v>1.6400000000000012</v>
      </c>
      <c r="M176">
        <v>3.0179785573483535</v>
      </c>
      <c r="N176">
        <v>2.1535652537173182</v>
      </c>
      <c r="O176" s="15">
        <f t="shared" si="13"/>
        <v>0.24337990579214935</v>
      </c>
      <c r="P176" s="6">
        <f t="shared" si="14"/>
        <v>8.6531924057317244E-2</v>
      </c>
      <c r="W176">
        <v>1.6400000000000012</v>
      </c>
      <c r="X176">
        <v>5.800432203772492</v>
      </c>
      <c r="Y176">
        <v>3.954784734581096</v>
      </c>
    </row>
    <row r="177" spans="12:25" x14ac:dyDescent="0.35">
      <c r="L177" s="13">
        <f t="shared" si="15"/>
        <v>1.6500000000000012</v>
      </c>
      <c r="M177">
        <v>3.0142487103178377</v>
      </c>
      <c r="N177">
        <v>2.1401290507126616</v>
      </c>
      <c r="O177" s="15">
        <f t="shared" si="13"/>
        <v>0.24186144619784036</v>
      </c>
      <c r="P177" s="6">
        <f t="shared" si="14"/>
        <v>9.0261771087833065E-2</v>
      </c>
      <c r="W177">
        <v>1.6500000000000012</v>
      </c>
      <c r="X177">
        <v>5.8196692849075689</v>
      </c>
      <c r="Y177">
        <v>3.944886825122452</v>
      </c>
    </row>
    <row r="178" spans="12:25" x14ac:dyDescent="0.35">
      <c r="L178" s="13">
        <f t="shared" si="15"/>
        <v>1.6600000000000013</v>
      </c>
      <c r="M178">
        <v>3.0104637166409929</v>
      </c>
      <c r="N178">
        <v>2.1268212530979853</v>
      </c>
      <c r="O178" s="15">
        <f t="shared" si="13"/>
        <v>0.24035749802437767</v>
      </c>
      <c r="P178" s="6">
        <f t="shared" si="14"/>
        <v>9.4046764764677881E-2</v>
      </c>
      <c r="W178">
        <v>1.6600000000000013</v>
      </c>
      <c r="X178">
        <v>5.8389388144600369</v>
      </c>
      <c r="Y178">
        <v>3.935126350251136</v>
      </c>
    </row>
    <row r="179" spans="12:25" x14ac:dyDescent="0.35">
      <c r="L179" s="13">
        <f t="shared" si="15"/>
        <v>1.6700000000000013</v>
      </c>
      <c r="M179">
        <v>3.00662474653446</v>
      </c>
      <c r="N179">
        <v>2.1136402552005706</v>
      </c>
      <c r="O179" s="15">
        <f t="shared" si="13"/>
        <v>0.23886787981058921</v>
      </c>
      <c r="P179" s="6">
        <f t="shared" si="14"/>
        <v>9.7885734871210772E-2</v>
      </c>
      <c r="W179">
        <v>1.6700000000000013</v>
      </c>
      <c r="X179">
        <v>5.8582444117079921</v>
      </c>
      <c r="Y179">
        <v>3.9255030098915404</v>
      </c>
    </row>
    <row r="180" spans="12:25" x14ac:dyDescent="0.35">
      <c r="L180" s="13">
        <f t="shared" si="15"/>
        <v>1.6800000000000013</v>
      </c>
      <c r="M180">
        <v>3.0027329422771922</v>
      </c>
      <c r="N180">
        <v>2.1005844729478724</v>
      </c>
      <c r="O180" s="15">
        <f t="shared" si="13"/>
        <v>0.23739241253639368</v>
      </c>
      <c r="P180" s="6">
        <f t="shared" si="14"/>
        <v>0.10177753912847853</v>
      </c>
      <c r="W180">
        <v>1.6800000000000013</v>
      </c>
      <c r="X180">
        <v>5.8775897043464207</v>
      </c>
      <c r="Y180">
        <v>3.9160165161211582</v>
      </c>
    </row>
    <row r="181" spans="12:25" x14ac:dyDescent="0.35">
      <c r="L181" s="13">
        <f t="shared" si="15"/>
        <v>1.6900000000000013</v>
      </c>
      <c r="M181">
        <v>2.9987894186786628</v>
      </c>
      <c r="N181">
        <v>2.0876523435055141</v>
      </c>
      <c r="O181" s="15">
        <f t="shared" si="13"/>
        <v>0.23593091958188941</v>
      </c>
      <c r="P181" s="6">
        <f t="shared" si="14"/>
        <v>0.10572106272700799</v>
      </c>
      <c r="W181">
        <v>1.6900000000000013</v>
      </c>
      <c r="X181">
        <v>5.8969783283280828</v>
      </c>
      <c r="Y181">
        <v>3.9066665927168907</v>
      </c>
    </row>
    <row r="182" spans="12:25" x14ac:dyDescent="0.35">
      <c r="L182" s="13">
        <f t="shared" si="15"/>
        <v>1.7000000000000013</v>
      </c>
      <c r="M182">
        <v>2.9947952635377084</v>
      </c>
      <c r="N182">
        <v>2.0748423249225532</v>
      </c>
      <c r="O182" s="15">
        <f t="shared" si="13"/>
        <v>0.23448322668726493</v>
      </c>
      <c r="P182" s="6">
        <f t="shared" si="14"/>
        <v>0.10971521786796234</v>
      </c>
      <c r="W182">
        <v>1.7000000000000013</v>
      </c>
      <c r="X182">
        <v>5.9164139277016146</v>
      </c>
      <c r="Y182">
        <v>3.8974529747157245</v>
      </c>
    </row>
    <row r="183" spans="12:25" x14ac:dyDescent="0.35">
      <c r="L183" s="13">
        <f t="shared" si="15"/>
        <v>1.7100000000000013</v>
      </c>
      <c r="M183">
        <v>2.9907515380921956</v>
      </c>
      <c r="N183">
        <v>2.0621528957838247</v>
      </c>
      <c r="O183" s="15">
        <f t="shared" si="13"/>
        <v>0.23304916191350938</v>
      </c>
      <c r="P183" s="6">
        <f t="shared" si="14"/>
        <v>0.11375894331347514</v>
      </c>
      <c r="W183">
        <v>1.7100000000000013</v>
      </c>
      <c r="X183">
        <v>5.935900154446875</v>
      </c>
      <c r="Y183">
        <v>3.8883754079892374</v>
      </c>
    </row>
    <row r="184" spans="12:25" x14ac:dyDescent="0.35">
      <c r="L184" s="13">
        <f t="shared" si="15"/>
        <v>1.7200000000000013</v>
      </c>
      <c r="M184">
        <v>2.986659277459728</v>
      </c>
      <c r="N184">
        <v>2.049582554869207</v>
      </c>
      <c r="O184" s="15">
        <f t="shared" si="13"/>
        <v>0.23162855560390536</v>
      </c>
      <c r="P184" s="6">
        <f t="shared" si="14"/>
        <v>0.11785120394594273</v>
      </c>
      <c r="W184">
        <v>1.7200000000000013</v>
      </c>
      <c r="X184">
        <v>5.9554406683079248</v>
      </c>
      <c r="Y184">
        <v>3.8794336488315313</v>
      </c>
    </row>
    <row r="185" spans="12:25" x14ac:dyDescent="0.35">
      <c r="L185" s="13">
        <f t="shared" si="15"/>
        <v>1.7300000000000013</v>
      </c>
      <c r="M185">
        <v>2.9825194910696253</v>
      </c>
      <c r="N185">
        <v>2.0371298208196555</v>
      </c>
      <c r="O185" s="15">
        <f t="shared" si="13"/>
        <v>0.23022124034628635</v>
      </c>
      <c r="P185" s="6">
        <f t="shared" si="14"/>
        <v>0.12199099033604544</v>
      </c>
      <c r="W185">
        <v>1.7300000000000013</v>
      </c>
      <c r="X185">
        <v>5.9750391366237201</v>
      </c>
      <c r="Y185">
        <v>3.8706274635601647</v>
      </c>
    </row>
    <row r="186" spans="12:25" x14ac:dyDescent="0.35">
      <c r="L186" s="13">
        <f t="shared" si="15"/>
        <v>1.7400000000000013</v>
      </c>
      <c r="M186">
        <v>2.978333163086341</v>
      </c>
      <c r="N186">
        <v>2.0247932318098334</v>
      </c>
      <c r="O186" s="15">
        <f t="shared" si="13"/>
        <v>0.22882705093604008</v>
      </c>
      <c r="P186" s="6">
        <f t="shared" si="14"/>
        <v>0.12617731831932977</v>
      </c>
      <c r="W186">
        <v>1.7400000000000013</v>
      </c>
      <c r="X186">
        <v>5.9946992341567791</v>
      </c>
      <c r="Y186">
        <v>3.8619566281296738</v>
      </c>
    </row>
    <row r="187" spans="12:25" x14ac:dyDescent="0.35">
      <c r="L187" s="13">
        <f t="shared" si="15"/>
        <v>1.7500000000000013</v>
      </c>
      <c r="M187">
        <v>2.9741012528245423</v>
      </c>
      <c r="N187">
        <v>2.0125713452272049</v>
      </c>
      <c r="O187" s="15">
        <f t="shared" si="13"/>
        <v>0.22744582433984201</v>
      </c>
      <c r="P187" s="6">
        <f t="shared" si="14"/>
        <v>0.13040922858112847</v>
      </c>
      <c r="W187">
        <v>1.7500000000000013</v>
      </c>
      <c r="X187">
        <v>6.0144246429199777</v>
      </c>
      <c r="Y187">
        <v>3.8534209277572655</v>
      </c>
    </row>
    <row r="188" spans="12:25" x14ac:dyDescent="0.35">
      <c r="L188" s="13">
        <f t="shared" si="15"/>
        <v>1.7600000000000013</v>
      </c>
      <c r="M188">
        <v>2.9698246951560314</v>
      </c>
      <c r="N188">
        <v>2.0004627373574264</v>
      </c>
      <c r="O188" s="15">
        <f t="shared" si="13"/>
        <v>0.2260773996601004</v>
      </c>
      <c r="P188" s="6">
        <f t="shared" si="14"/>
        <v>0.13468578624963934</v>
      </c>
      <c r="W188">
        <v>1.7600000000000013</v>
      </c>
      <c r="X188">
        <v>6.0342190520016814</v>
      </c>
      <c r="Y188">
        <v>3.845020156560337</v>
      </c>
    </row>
    <row r="189" spans="12:25" x14ac:dyDescent="0.35">
      <c r="L189" s="13">
        <f t="shared" si="15"/>
        <v>1.7700000000000014</v>
      </c>
      <c r="M189">
        <v>2.9655044009086979</v>
      </c>
      <c r="N189">
        <v>1.9884660030759032</v>
      </c>
      <c r="O189" s="15">
        <f t="shared" si="13"/>
        <v>0.22472161810009858</v>
      </c>
      <c r="P189" s="6">
        <f t="shared" si="14"/>
        <v>0.13900608049697283</v>
      </c>
      <c r="W189">
        <v>1.7700000000000014</v>
      </c>
      <c r="X189">
        <v>6.0540861573893316</v>
      </c>
      <c r="Y189">
        <v>3.8367541172054</v>
      </c>
    </row>
    <row r="190" spans="12:25" x14ac:dyDescent="0.35">
      <c r="L190" s="13">
        <f t="shared" si="15"/>
        <v>1.7800000000000014</v>
      </c>
      <c r="M190">
        <v>2.9611412572576779</v>
      </c>
      <c r="N190">
        <v>1.9765797555453717</v>
      </c>
      <c r="O190" s="15">
        <f t="shared" si="13"/>
        <v>0.22337832292981782</v>
      </c>
      <c r="P190" s="6">
        <f t="shared" si="14"/>
        <v>0.14336922414799291</v>
      </c>
      <c r="W190">
        <v>1.7800000000000014</v>
      </c>
      <c r="X190">
        <v>6.074029661791716</v>
      </c>
      <c r="Y190">
        <v>3.828622620568106</v>
      </c>
    </row>
    <row r="191" spans="12:25" x14ac:dyDescent="0.35">
      <c r="L191" s="13">
        <f t="shared" si="15"/>
        <v>1.7900000000000014</v>
      </c>
      <c r="M191">
        <v>2.9567361281089095</v>
      </c>
      <c r="N191">
        <v>1.9648026259193565</v>
      </c>
      <c r="O191" s="15">
        <f t="shared" si="13"/>
        <v>0.22204735945242429</v>
      </c>
      <c r="P191" s="6">
        <f t="shared" si="14"/>
        <v>0.14777435329676125</v>
      </c>
      <c r="W191">
        <v>1.7900000000000014</v>
      </c>
      <c r="X191">
        <v>6.0940532744600064</v>
      </c>
      <c r="Y191">
        <v>3.8206254854039741</v>
      </c>
    </row>
    <row r="192" spans="12:25" x14ac:dyDescent="0.35">
      <c r="L192" s="13">
        <f t="shared" si="15"/>
        <v>1.8000000000000014</v>
      </c>
      <c r="M192">
        <v>2.9522898544752447</v>
      </c>
      <c r="N192">
        <v>1.953133263051388</v>
      </c>
      <c r="O192" s="15">
        <f t="shared" si="13"/>
        <v>0.22072857497140694</v>
      </c>
      <c r="P192" s="6">
        <f t="shared" si="14"/>
        <v>0.15222062693042604</v>
      </c>
      <c r="W192">
        <v>1.8000000000000014</v>
      </c>
      <c r="X192">
        <v>6.1141607110077798</v>
      </c>
      <c r="Y192">
        <v>3.8127625380295309</v>
      </c>
    </row>
    <row r="193" spans="12:25" x14ac:dyDescent="0.35">
      <c r="L193" s="13">
        <f t="shared" si="15"/>
        <v>1.8100000000000014</v>
      </c>
      <c r="M193">
        <v>2.9478032548452884</v>
      </c>
      <c r="N193">
        <v>1.9415703332098362</v>
      </c>
      <c r="O193" s="15">
        <f t="shared" si="13"/>
        <v>0.21942181875835023</v>
      </c>
      <c r="P193" s="6">
        <f t="shared" si="14"/>
        <v>0.15670722656038238</v>
      </c>
      <c r="W193">
        <v>1.8100000000000014</v>
      </c>
      <c r="X193">
        <v>6.134355693230094</v>
      </c>
      <c r="Y193">
        <v>3.8050336120134967</v>
      </c>
    </row>
    <row r="194" spans="12:25" x14ac:dyDescent="0.35">
      <c r="L194" s="13">
        <f t="shared" si="15"/>
        <v>1.8200000000000014</v>
      </c>
      <c r="M194">
        <v>2.9432771255451322</v>
      </c>
      <c r="N194">
        <v>1.9301125197982441</v>
      </c>
      <c r="O194" s="15">
        <f t="shared" si="13"/>
        <v>0.21812694202132829</v>
      </c>
      <c r="P194" s="6">
        <f t="shared" si="14"/>
        <v>0.16123335586053855</v>
      </c>
      <c r="W194">
        <v>1.8200000000000014</v>
      </c>
      <c r="X194">
        <v>6.1546419489218032</v>
      </c>
      <c r="Y194">
        <v>3.7974385478777384</v>
      </c>
    </row>
    <row r="195" spans="12:25" x14ac:dyDescent="0.35">
      <c r="L195" s="13">
        <f t="shared" si="15"/>
        <v>1.8300000000000014</v>
      </c>
      <c r="M195">
        <v>2.9387122410931408</v>
      </c>
      <c r="N195">
        <v>1.9187585230810285</v>
      </c>
      <c r="O195" s="15">
        <f t="shared" si="13"/>
        <v>0.21684379787390559</v>
      </c>
      <c r="P195" s="6">
        <f t="shared" si="14"/>
        <v>0.16579824031252999</v>
      </c>
      <c r="W195">
        <v>1.8300000000000014</v>
      </c>
      <c r="X195">
        <v>6.1750232116952297</v>
      </c>
      <c r="Y195">
        <v>3.7899771928076667</v>
      </c>
    </row>
    <row r="196" spans="12:25" x14ac:dyDescent="0.35">
      <c r="L196" s="13">
        <f t="shared" si="15"/>
        <v>1.8400000000000014</v>
      </c>
      <c r="M196">
        <v>2.9341093545479415</v>
      </c>
      <c r="N196">
        <v>1.907507059914441</v>
      </c>
      <c r="O196" s="15">
        <f t="shared" si="13"/>
        <v>0.21557224130473215</v>
      </c>
      <c r="P196" s="6">
        <f t="shared" si="14"/>
        <v>0.17040112685772923</v>
      </c>
      <c r="W196">
        <v>1.8400000000000014</v>
      </c>
      <c r="X196">
        <v>6.1955032207972636</v>
      </c>
      <c r="Y196">
        <v>3.7826494003717777</v>
      </c>
    </row>
    <row r="197" spans="12:25" x14ac:dyDescent="0.35">
      <c r="L197" s="13">
        <f t="shared" si="15"/>
        <v>1.8500000000000014</v>
      </c>
      <c r="M197">
        <v>2.92946919784977</v>
      </c>
      <c r="N197">
        <v>1.8963568634826513</v>
      </c>
      <c r="O197" s="15">
        <f t="shared" si="13"/>
        <v>0.21431212914771777</v>
      </c>
      <c r="P197" s="6">
        <f t="shared" si="14"/>
        <v>0.17504128355590076</v>
      </c>
      <c r="W197">
        <v>1.8500000000000014</v>
      </c>
      <c r="X197">
        <v>6.2160857209261104</v>
      </c>
      <c r="Y197">
        <v>3.775455030250082</v>
      </c>
    </row>
    <row r="198" spans="12:25" x14ac:dyDescent="0.35">
      <c r="L198" s="13">
        <f t="shared" si="15"/>
        <v>1.8600000000000014</v>
      </c>
      <c r="M198">
        <v>2.9247924821553282</v>
      </c>
      <c r="N198">
        <v>1.8853066830388676</v>
      </c>
      <c r="O198" s="15">
        <f t="shared" si="13"/>
        <v>0.21306332005277528</v>
      </c>
      <c r="P198" s="6">
        <f t="shared" si="14"/>
        <v>0.1797179992503426</v>
      </c>
      <c r="W198">
        <v>1.8600000000000014</v>
      </c>
      <c r="X198">
        <v>6.2367744620476806</v>
      </c>
      <c r="Y198">
        <v>3.7683939479711235</v>
      </c>
    </row>
    <row r="199" spans="12:25" x14ac:dyDescent="0.35">
      <c r="L199" s="13">
        <f t="shared" si="15"/>
        <v>1.8700000000000014</v>
      </c>
      <c r="M199">
        <v>2.9200798981662879</v>
      </c>
      <c r="N199">
        <v>1.8743552836513522</v>
      </c>
      <c r="O199" s="15">
        <f t="shared" si="13"/>
        <v>0.21182567445711711</v>
      </c>
      <c r="P199" s="6">
        <f t="shared" si="14"/>
        <v>0.18443058323938288</v>
      </c>
      <c r="W199">
        <v>1.8700000000000014</v>
      </c>
      <c r="X199">
        <v>6.2575731992117838</v>
      </c>
      <c r="Y199">
        <v>3.7614660246573171</v>
      </c>
    </row>
    <row r="200" spans="12:25" x14ac:dyDescent="0.35">
      <c r="L200" s="13">
        <f t="shared" si="15"/>
        <v>1.8800000000000014</v>
      </c>
      <c r="M200">
        <v>2.9153321164515797</v>
      </c>
      <c r="N200">
        <v>1.8635014459542538</v>
      </c>
      <c r="O200" s="15">
        <f t="shared" si="13"/>
        <v>0.21059905455709629</v>
      </c>
      <c r="P200" s="6">
        <f t="shared" si="14"/>
        <v>0.18917836495409102</v>
      </c>
      <c r="W200">
        <v>1.8800000000000014</v>
      </c>
      <c r="X200">
        <v>6.2784856923682542</v>
      </c>
      <c r="Y200">
        <v>3.7546711367783736</v>
      </c>
    </row>
    <row r="201" spans="12:25" x14ac:dyDescent="0.35">
      <c r="L201" s="13">
        <f t="shared" si="15"/>
        <v>1.8900000000000015</v>
      </c>
      <c r="M201">
        <v>2.9105497877636122</v>
      </c>
      <c r="N201">
        <v>1.8527439659031191</v>
      </c>
      <c r="O201" s="15">
        <f t="shared" si="13"/>
        <v>0.20938332428057607</v>
      </c>
      <c r="P201" s="6">
        <f t="shared" si="14"/>
        <v>0.19396069364205859</v>
      </c>
      <c r="W201">
        <v>1.8900000000000015</v>
      </c>
      <c r="X201">
        <v>6.2995157061830209</v>
      </c>
      <c r="Y201">
        <v>3.7480091659125359</v>
      </c>
    </row>
    <row r="202" spans="12:25" x14ac:dyDescent="0.35">
      <c r="L202" s="13">
        <f t="shared" si="15"/>
        <v>1.9000000000000015</v>
      </c>
      <c r="M202">
        <v>2.9057335433485485</v>
      </c>
      <c r="N202">
        <v>1.8420816545350145</v>
      </c>
      <c r="O202" s="15">
        <f t="shared" si="13"/>
        <v>0.20817834925982079</v>
      </c>
      <c r="P202" s="6">
        <f t="shared" si="14"/>
        <v>0.19877693805712227</v>
      </c>
      <c r="W202">
        <v>1.9000000000000015</v>
      </c>
      <c r="X202">
        <v>6.3206670098542972</v>
      </c>
      <c r="Y202">
        <v>3.741479998515409</v>
      </c>
    </row>
    <row r="203" spans="12:25" x14ac:dyDescent="0.35">
      <c r="L203" s="13">
        <f t="shared" si="15"/>
        <v>1.9100000000000015</v>
      </c>
      <c r="M203">
        <v>2.9008839952507732</v>
      </c>
      <c r="N203">
        <v>1.8315133377331299</v>
      </c>
      <c r="O203" s="15">
        <f t="shared" si="13"/>
        <v>0.2069839968048931</v>
      </c>
      <c r="P203" s="6">
        <f t="shared" si="14"/>
        <v>0.20362648615489753</v>
      </c>
      <c r="W203">
        <v>1.9100000000000015</v>
      </c>
      <c r="X203">
        <v>6.3419433769289046</v>
      </c>
      <c r="Y203">
        <v>3.7350835256961226</v>
      </c>
    </row>
    <row r="204" spans="12:25" x14ac:dyDescent="0.35">
      <c r="L204" s="13">
        <f t="shared" si="15"/>
        <v>1.9200000000000015</v>
      </c>
      <c r="M204">
        <v>2.896001736611669</v>
      </c>
      <c r="N204">
        <v>1.8210378559957803</v>
      </c>
      <c r="O204" s="15">
        <f t="shared" ref="O204:O212" si="16">+N204/$N$12</f>
        <v>0.2058001358775482</v>
      </c>
      <c r="P204" s="6">
        <f t="shared" ref="P204:P212" si="17">$P$10-M204</f>
        <v>0.20850874479400172</v>
      </c>
      <c r="W204">
        <v>1.9200000000000015</v>
      </c>
      <c r="X204">
        <v>6.3633485851188718</v>
      </c>
      <c r="Y204">
        <v>3.7288196430006364</v>
      </c>
    </row>
    <row r="205" spans="12:25" x14ac:dyDescent="0.35">
      <c r="L205" s="13">
        <f t="shared" si="15"/>
        <v>1.9300000000000015</v>
      </c>
      <c r="M205">
        <v>2.8910873419628409</v>
      </c>
      <c r="N205">
        <v>1.8106540642097104</v>
      </c>
      <c r="O205" s="15">
        <f t="shared" si="16"/>
        <v>0.20462663706561449</v>
      </c>
      <c r="P205" s="6">
        <f t="shared" si="17"/>
        <v>0.21342313944282987</v>
      </c>
      <c r="W205">
        <v>1.9300000000000015</v>
      </c>
      <c r="X205">
        <v>6.3848864161183307</v>
      </c>
      <c r="Y205">
        <v>3.7226882502019283</v>
      </c>
    </row>
    <row r="206" spans="12:25" x14ac:dyDescent="0.35">
      <c r="L206" s="13">
        <f t="shared" ref="L206:L212" si="18">L205+0.01</f>
        <v>1.9400000000000015</v>
      </c>
      <c r="M206">
        <v>2.8861413675138894</v>
      </c>
      <c r="N206">
        <v>1.800360831427599</v>
      </c>
      <c r="O206" s="15">
        <f t="shared" si="16"/>
        <v>0.20346337255784872</v>
      </c>
      <c r="P206" s="6">
        <f t="shared" si="17"/>
        <v>0.21836911389178137</v>
      </c>
      <c r="W206">
        <v>1.9400000000000015</v>
      </c>
      <c r="X206">
        <v>6.4065606554208383</v>
      </c>
      <c r="Y206">
        <v>3.7166892510968954</v>
      </c>
    </row>
    <row r="207" spans="12:25" x14ac:dyDescent="0.35">
      <c r="L207" s="13">
        <f t="shared" si="18"/>
        <v>1.9500000000000015</v>
      </c>
      <c r="M207">
        <v>2.8811643514348657</v>
      </c>
      <c r="N207">
        <v>1.7901570406496874</v>
      </c>
      <c r="O207" s="15">
        <f t="shared" si="16"/>
        <v>0.20231021611925729</v>
      </c>
      <c r="P207" s="6">
        <f t="shared" si="17"/>
        <v>0.22334612997080505</v>
      </c>
      <c r="W207">
        <v>1.9500000000000015</v>
      </c>
      <c r="X207">
        <v>6.4283750921371219</v>
      </c>
      <c r="Y207">
        <v>3.7108225533097228</v>
      </c>
    </row>
    <row r="208" spans="12:25" x14ac:dyDescent="0.35">
      <c r="L208" s="13">
        <f t="shared" si="18"/>
        <v>1.9600000000000015</v>
      </c>
      <c r="M208">
        <v>2.8761568141335245</v>
      </c>
      <c r="N208">
        <v>1.7800415886094283</v>
      </c>
      <c r="O208" s="15">
        <f t="shared" si="16"/>
        <v>0.20116704306687183</v>
      </c>
      <c r="P208" s="6">
        <f t="shared" si="17"/>
        <v>0.22835366727214623</v>
      </c>
      <c r="W208">
        <v>1.9600000000000015</v>
      </c>
      <c r="X208">
        <v>6.450333518813407</v>
      </c>
      <c r="Y208">
        <v>3.7050880681015661</v>
      </c>
    </row>
    <row r="209" spans="12:25" x14ac:dyDescent="0.35">
      <c r="L209" s="13">
        <f t="shared" si="18"/>
        <v>1.9700000000000015</v>
      </c>
      <c r="M209">
        <v>2.8711192585274605</v>
      </c>
      <c r="N209">
        <v>1.7700133855630791</v>
      </c>
      <c r="O209" s="15">
        <f t="shared" si="16"/>
        <v>0.20003373024597071</v>
      </c>
      <c r="P209" s="6">
        <f t="shared" si="17"/>
        <v>0.23339122287821024</v>
      </c>
      <c r="W209">
        <v>1.9700000000000015</v>
      </c>
      <c r="X209">
        <v>6.4724397312502768</v>
      </c>
      <c r="Y209">
        <v>3.6994857101862975</v>
      </c>
    </row>
    <row r="210" spans="12:25" x14ac:dyDescent="0.35">
      <c r="L210" s="13">
        <f t="shared" si="18"/>
        <v>1.9800000000000015</v>
      </c>
      <c r="M210">
        <v>2.8660521703112796</v>
      </c>
      <c r="N210">
        <v>1.7600713550831495</v>
      </c>
      <c r="O210" s="15">
        <f t="shared" si="16"/>
        <v>0.19891015600673592</v>
      </c>
      <c r="P210" s="6">
        <f t="shared" si="17"/>
        <v>0.2384583110943912</v>
      </c>
      <c r="W210">
        <v>1.9800000000000015</v>
      </c>
      <c r="X210">
        <v>6.4946975283222539</v>
      </c>
      <c r="Y210">
        <v>3.6940153975522061</v>
      </c>
    </row>
    <row r="211" spans="12:25" x14ac:dyDescent="0.35">
      <c r="L211" s="13">
        <f t="shared" si="18"/>
        <v>1.9900000000000015</v>
      </c>
      <c r="M211">
        <v>2.8609560182188707</v>
      </c>
      <c r="N211">
        <v>1.7502144338556282</v>
      </c>
      <c r="O211" s="15">
        <f t="shared" si="16"/>
        <v>0.19779620018133717</v>
      </c>
      <c r="P211" s="6">
        <f t="shared" si="17"/>
        <v>0.24355446318680007</v>
      </c>
      <c r="W211">
        <v>1.9900000000000015</v>
      </c>
      <c r="X211">
        <v>6.5171107117980132</v>
      </c>
      <c r="Y211">
        <v>3.6886770512893845</v>
      </c>
    </row>
    <row r="212" spans="12:25" x14ac:dyDescent="0.35">
      <c r="L212" s="13">
        <f t="shared" si="18"/>
        <v>2.0000000000000013</v>
      </c>
      <c r="M212">
        <v>2.8558312542809103</v>
      </c>
      <c r="N212">
        <v>1.7404415714808967</v>
      </c>
      <c r="O212" s="15">
        <f t="shared" si="16"/>
        <v>0.19669174406143264</v>
      </c>
      <c r="P212" s="6">
        <f t="shared" si="17"/>
        <v>0.24867922712476043</v>
      </c>
      <c r="W212">
        <v>2.0000000000000013</v>
      </c>
      <c r="X212">
        <v>6.5396830861614097</v>
      </c>
      <c r="Y212">
        <v>3.6834705954227087</v>
      </c>
    </row>
    <row r="213" spans="12:25" x14ac:dyDescent="0.35">
      <c r="P213" s="13"/>
    </row>
    <row r="214" spans="12:25" x14ac:dyDescent="0.35">
      <c r="P214" s="13"/>
    </row>
    <row r="215" spans="12:25" x14ac:dyDescent="0.35">
      <c r="P215" s="13"/>
    </row>
    <row r="216" spans="12:25" x14ac:dyDescent="0.35">
      <c r="P216" s="13"/>
    </row>
    <row r="217" spans="12:25" x14ac:dyDescent="0.35">
      <c r="P217" s="13"/>
    </row>
    <row r="218" spans="12:25" x14ac:dyDescent="0.35">
      <c r="P218" s="13"/>
    </row>
    <row r="219" spans="12:25" x14ac:dyDescent="0.35">
      <c r="P219" s="13"/>
    </row>
    <row r="220" spans="12:25" x14ac:dyDescent="0.35">
      <c r="P220" s="13"/>
    </row>
    <row r="221" spans="12:25" x14ac:dyDescent="0.35">
      <c r="P221" s="13"/>
    </row>
  </sheetData>
  <pageMargins left="0.7" right="0.7" top="0.75" bottom="0.75" header="0.3" footer="0.3"/>
  <pageSetup orientation="portrait" horizontalDpi="4294967293" verticalDpi="0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221"/>
  <sheetViews>
    <sheetView topLeftCell="A13" zoomScale="92" zoomScaleNormal="92" workbookViewId="0">
      <selection activeCell="I11" sqref="I11"/>
    </sheetView>
  </sheetViews>
  <sheetFormatPr baseColWidth="10" defaultColWidth="8.7265625" defaultRowHeight="14.5" x14ac:dyDescent="0.35"/>
  <cols>
    <col min="1" max="1" width="20.08984375" customWidth="1"/>
    <col min="2" max="2" width="13.1796875" customWidth="1"/>
    <col min="3" max="4" width="13.26953125" customWidth="1"/>
    <col min="7" max="7" width="12.7265625" customWidth="1"/>
    <col min="8" max="8" width="11.54296875" customWidth="1"/>
    <col min="9" max="9" width="12" bestFit="1" customWidth="1"/>
    <col min="12" max="12" width="9.7265625" customWidth="1"/>
  </cols>
  <sheetData>
    <row r="1" spans="1:25" x14ac:dyDescent="0.35">
      <c r="A1" t="s">
        <v>31</v>
      </c>
      <c r="C1" t="s">
        <v>40</v>
      </c>
      <c r="M1" s="28">
        <v>0.99</v>
      </c>
    </row>
    <row r="2" spans="1:25" ht="16.5" x14ac:dyDescent="0.45">
      <c r="A2" t="s">
        <v>47</v>
      </c>
      <c r="B2">
        <f>+EXP(-C2)</f>
        <v>0.27527078308975234</v>
      </c>
      <c r="C2" s="4">
        <v>1.29</v>
      </c>
      <c r="D2" s="4"/>
      <c r="M2" s="4">
        <v>1.08</v>
      </c>
      <c r="T2">
        <v>5</v>
      </c>
    </row>
    <row r="3" spans="1:25" ht="16.5" x14ac:dyDescent="0.45">
      <c r="A3" t="s">
        <v>48</v>
      </c>
      <c r="B3">
        <f>+EXP(-C3)</f>
        <v>0.33959552564493911</v>
      </c>
      <c r="C3" s="4">
        <v>1.08</v>
      </c>
      <c r="D3" s="4"/>
      <c r="M3" s="4">
        <v>1.29</v>
      </c>
    </row>
    <row r="4" spans="1:25" ht="16.5" x14ac:dyDescent="0.45">
      <c r="A4" t="s">
        <v>49</v>
      </c>
      <c r="B4">
        <f>+EXP(-C4)</f>
        <v>0.37157669102204571</v>
      </c>
      <c r="C4" s="46">
        <v>0.99</v>
      </c>
      <c r="D4" s="46"/>
    </row>
    <row r="5" spans="1:25" x14ac:dyDescent="0.35">
      <c r="A5" t="s">
        <v>2</v>
      </c>
      <c r="B5" s="10">
        <v>0.2</v>
      </c>
      <c r="T5">
        <f>+EXP(T2)</f>
        <v>148.4131591025766</v>
      </c>
    </row>
    <row r="6" spans="1:25" x14ac:dyDescent="0.35">
      <c r="A6" t="s">
        <v>7</v>
      </c>
      <c r="B6">
        <v>1</v>
      </c>
      <c r="T6">
        <f>+LN(T5)</f>
        <v>5</v>
      </c>
    </row>
    <row r="7" spans="1:25" x14ac:dyDescent="0.35">
      <c r="A7" t="s">
        <v>9</v>
      </c>
      <c r="B7" s="8">
        <f>SUM(G12:G20)</f>
        <v>1.0673074617207121</v>
      </c>
    </row>
    <row r="8" spans="1:25" x14ac:dyDescent="0.35">
      <c r="A8" t="s">
        <v>10</v>
      </c>
      <c r="B8" s="10">
        <f>B7/B6</f>
        <v>1.0673074617207121</v>
      </c>
    </row>
    <row r="9" spans="1:25" x14ac:dyDescent="0.35">
      <c r="A9" t="s">
        <v>13</v>
      </c>
      <c r="B9" s="8">
        <f>SUM(H12:H20)/B6</f>
        <v>5.6524646542693802</v>
      </c>
      <c r="L9" s="11" t="s">
        <v>15</v>
      </c>
    </row>
    <row r="10" spans="1:25" ht="18.75" customHeight="1" x14ac:dyDescent="0.35">
      <c r="B10" s="8"/>
      <c r="M10" s="10" t="s">
        <v>10</v>
      </c>
      <c r="N10" t="s">
        <v>13</v>
      </c>
      <c r="P10" s="10">
        <f>+MAX(M12:M212)</f>
        <v>2.8580626635606095</v>
      </c>
    </row>
    <row r="11" spans="1:25" ht="39" customHeight="1" x14ac:dyDescent="0.35">
      <c r="A11" s="4" t="s">
        <v>5</v>
      </c>
      <c r="B11" s="4" t="s">
        <v>6</v>
      </c>
      <c r="C11" s="5" t="s">
        <v>3</v>
      </c>
      <c r="D11" s="4" t="s">
        <v>11</v>
      </c>
      <c r="E11" s="4" t="s">
        <v>4</v>
      </c>
      <c r="F11" s="4" t="s">
        <v>0</v>
      </c>
      <c r="G11" s="4" t="s">
        <v>8</v>
      </c>
      <c r="H11" s="4" t="s">
        <v>12</v>
      </c>
      <c r="I11" s="45"/>
      <c r="K11" s="49" t="s">
        <v>38</v>
      </c>
      <c r="L11" t="s">
        <v>2</v>
      </c>
      <c r="M11" s="12">
        <f>B8</f>
        <v>1.0673074617207121</v>
      </c>
      <c r="N11" s="14">
        <f>B9</f>
        <v>5.6524646542693802</v>
      </c>
      <c r="O11" t="s">
        <v>46</v>
      </c>
      <c r="P11" t="s">
        <v>32</v>
      </c>
      <c r="V11" t="s">
        <v>38</v>
      </c>
      <c r="W11" t="s">
        <v>14</v>
      </c>
      <c r="X11" s="10" t="s">
        <v>10</v>
      </c>
      <c r="Y11" t="s">
        <v>13</v>
      </c>
    </row>
    <row r="12" spans="1:25" x14ac:dyDescent="0.35">
      <c r="A12">
        <v>0</v>
      </c>
      <c r="B12" s="47">
        <v>0.16749036836490588</v>
      </c>
      <c r="C12" s="8">
        <v>1.9394093167354783E-5</v>
      </c>
      <c r="D12" s="8">
        <v>5.9201958634944423E-8</v>
      </c>
      <c r="E12" s="34">
        <f>B6</f>
        <v>1</v>
      </c>
      <c r="F12" s="2">
        <f t="shared" ref="F12:F16" si="0">E12*B12</f>
        <v>0.16749036836490588</v>
      </c>
      <c r="G12" s="8">
        <f t="shared" ref="G12:G16" si="1">B12*E12*C12*$B$5</f>
        <v>6.4966476174071143E-7</v>
      </c>
      <c r="H12" s="8">
        <f>D12*E12</f>
        <v>5.9201958634944423E-8</v>
      </c>
      <c r="K12">
        <f t="shared" ref="K12:K75" si="2">-LN(1-L12)</f>
        <v>0</v>
      </c>
      <c r="L12" s="13">
        <v>0</v>
      </c>
      <c r="M12" s="10">
        <f t="dataTable" ref="M12:N212" dt2D="0" dtr="0" r1="B5"/>
        <v>0</v>
      </c>
      <c r="N12" s="9">
        <v>6.7955892000887461</v>
      </c>
      <c r="O12" s="15">
        <f>+N12/$N$12</f>
        <v>1</v>
      </c>
      <c r="P12" s="40">
        <f t="shared" ref="P12:P75" si="3">$P$10-M12</f>
        <v>2.8580626635606095</v>
      </c>
      <c r="V12">
        <f>-LN(1-W12)</f>
        <v>0</v>
      </c>
      <c r="W12">
        <v>0</v>
      </c>
      <c r="X12">
        <v>0</v>
      </c>
      <c r="Y12">
        <v>9.9688287372010222</v>
      </c>
    </row>
    <row r="13" spans="1:25" x14ac:dyDescent="0.35">
      <c r="A13">
        <v>1</v>
      </c>
      <c r="B13" s="47">
        <v>8.930404686759978</v>
      </c>
      <c r="C13" s="8">
        <v>0.37448052438053037</v>
      </c>
      <c r="D13" s="8">
        <v>4.4744161101241815</v>
      </c>
      <c r="E13" s="34">
        <f>(1-C12*$B$5)*$B$2*E12</f>
        <v>0.27526971536430961</v>
      </c>
      <c r="F13" s="2">
        <f t="shared" si="0"/>
        <v>2.4582699562125159</v>
      </c>
      <c r="G13" s="8">
        <f t="shared" si="1"/>
        <v>0.18411484445427329</v>
      </c>
      <c r="H13" s="8">
        <f>D13*E13</f>
        <v>1.2316712490553647</v>
      </c>
      <c r="K13">
        <f t="shared" si="2"/>
        <v>1.0050335853501451E-2</v>
      </c>
      <c r="L13" s="13">
        <f>L12+0.01</f>
        <v>0.01</v>
      </c>
      <c r="M13" s="10">
        <v>6.4145980179542206E-2</v>
      </c>
      <c r="N13" s="9">
        <v>6.730949091236849</v>
      </c>
      <c r="O13" s="15">
        <f t="shared" ref="O13:O76" si="4">+N13/$N$12</f>
        <v>0.99048793166440185</v>
      </c>
      <c r="P13" s="40">
        <f t="shared" si="3"/>
        <v>2.7939166833810671</v>
      </c>
      <c r="V13">
        <f t="shared" ref="V13:V76" si="5">-LN(1-W13)</f>
        <v>1.0050335853501451E-2</v>
      </c>
      <c r="W13">
        <v>0.01</v>
      </c>
      <c r="X13">
        <v>9.4014263418027863E-2</v>
      </c>
      <c r="Y13">
        <v>9.8407554264254244</v>
      </c>
    </row>
    <row r="14" spans="1:25" x14ac:dyDescent="0.35">
      <c r="A14">
        <v>2</v>
      </c>
      <c r="B14" s="47">
        <v>30.898244995618196</v>
      </c>
      <c r="C14" s="8">
        <v>0.99819703163184326</v>
      </c>
      <c r="D14" s="8">
        <v>30.896567796185305</v>
      </c>
      <c r="E14" s="34">
        <f>(1-C13*$B$5)*$B$3*E13</f>
        <v>8.6479048560996363E-2</v>
      </c>
      <c r="F14" s="2">
        <f t="shared" si="0"/>
        <v>2.6720508294256287</v>
      </c>
      <c r="G14" s="8">
        <f t="shared" si="1"/>
        <v>0.53344664126041352</v>
      </c>
      <c r="H14" s="8">
        <f>D14*E14</f>
        <v>2.6719057868144254</v>
      </c>
      <c r="K14">
        <f t="shared" si="2"/>
        <v>2.0202707317519466E-2</v>
      </c>
      <c r="L14" s="13">
        <f t="shared" ref="L14:L77" si="6">L13+0.01</f>
        <v>0.02</v>
      </c>
      <c r="M14" s="10">
        <v>0.1270170690567303</v>
      </c>
      <c r="N14" s="9">
        <v>6.667181897774686</v>
      </c>
      <c r="O14" s="15">
        <f t="shared" si="4"/>
        <v>0.98110431655986752</v>
      </c>
      <c r="P14" s="40">
        <f t="shared" si="3"/>
        <v>2.731045594503879</v>
      </c>
      <c r="V14">
        <f t="shared" si="5"/>
        <v>2.0202707317519466E-2</v>
      </c>
      <c r="W14">
        <v>0.02</v>
      </c>
      <c r="X14">
        <v>0.18554516503747345</v>
      </c>
      <c r="Y14">
        <v>9.7164409161388949</v>
      </c>
    </row>
    <row r="15" spans="1:25" x14ac:dyDescent="0.35">
      <c r="A15">
        <v>3</v>
      </c>
      <c r="B15" s="47">
        <v>45.300647294373853</v>
      </c>
      <c r="C15" s="8">
        <v>0.99987744598528916</v>
      </c>
      <c r="D15" s="8">
        <v>45.300595857460465</v>
      </c>
      <c r="E15" s="34">
        <f>(1-C14*$B$5)*$B$4*E14</f>
        <v>2.5718466138028626E-2</v>
      </c>
      <c r="F15" s="2">
        <f t="shared" si="0"/>
        <v>1.1650631634711319</v>
      </c>
      <c r="G15" s="8">
        <f>B15*E15*C15*$B$5</f>
        <v>0.23298407606061136</v>
      </c>
      <c r="H15" s="8">
        <f t="shared" ref="H13:H16" si="7">D15*E15</f>
        <v>1.1650618405926167</v>
      </c>
      <c r="K15">
        <f t="shared" si="2"/>
        <v>3.0459207484708574E-2</v>
      </c>
      <c r="L15" s="13">
        <f t="shared" si="6"/>
        <v>0.03</v>
      </c>
      <c r="M15" s="10">
        <v>0.1886389851936694</v>
      </c>
      <c r="N15" s="9">
        <v>6.6042720286717067</v>
      </c>
      <c r="O15" s="15">
        <f t="shared" si="4"/>
        <v>0.97184686039960433</v>
      </c>
      <c r="P15" s="40">
        <f>$P$10-M15</f>
        <v>2.6694236783669401</v>
      </c>
      <c r="V15">
        <f t="shared" si="5"/>
        <v>3.0459207484708574E-2</v>
      </c>
      <c r="W15">
        <v>0.03</v>
      </c>
      <c r="X15">
        <v>0.27470112574584565</v>
      </c>
      <c r="Y15">
        <v>9.5957407953497498</v>
      </c>
    </row>
    <row r="16" spans="1:25" x14ac:dyDescent="0.35">
      <c r="A16">
        <v>4</v>
      </c>
      <c r="B16" s="47">
        <v>53.662968044524632</v>
      </c>
      <c r="C16" s="8">
        <v>0.99996647968775232</v>
      </c>
      <c r="D16" s="8">
        <v>53.662958593524479</v>
      </c>
      <c r="E16" s="34">
        <f>(1-C15*$B$5)*$B$4/(1-(1-C15*$B$5)*$B$4)*E15</f>
        <v>1.0879491811609967E-2</v>
      </c>
      <c r="F16" s="2">
        <f t="shared" si="0"/>
        <v>0.58382582142709305</v>
      </c>
      <c r="G16" s="8">
        <f>B16*E16*C16*$B$5</f>
        <v>0.11676125028065212</v>
      </c>
      <c r="H16" s="8">
        <f t="shared" si="7"/>
        <v>0.58382571860501431</v>
      </c>
      <c r="K16">
        <f t="shared" si="2"/>
        <v>4.0821994520255166E-2</v>
      </c>
      <c r="L16" s="13">
        <f t="shared" si="6"/>
        <v>0.04</v>
      </c>
      <c r="M16" s="10">
        <v>0.24903683793901207</v>
      </c>
      <c r="N16" s="9">
        <v>6.5422042530837334</v>
      </c>
      <c r="O16" s="15">
        <f t="shared" si="4"/>
        <v>0.96271332189978409</v>
      </c>
      <c r="P16" s="40">
        <f t="shared" si="3"/>
        <v>2.6090258256215972</v>
      </c>
      <c r="V16">
        <f t="shared" si="5"/>
        <v>4.0821994520255166E-2</v>
      </c>
      <c r="W16">
        <v>0.04</v>
      </c>
      <c r="X16">
        <v>0.36158504294364491</v>
      </c>
      <c r="Y16">
        <v>9.4785169686571589</v>
      </c>
    </row>
    <row r="17" spans="1:25" x14ac:dyDescent="0.35">
      <c r="A17" s="1"/>
      <c r="B17" s="2"/>
      <c r="C17" s="6"/>
      <c r="D17" s="10"/>
      <c r="E17" s="34"/>
      <c r="F17" s="2"/>
      <c r="G17" s="8"/>
      <c r="H17" s="8"/>
      <c r="K17">
        <f t="shared" si="2"/>
        <v>5.1293294387550578E-2</v>
      </c>
      <c r="L17" s="13">
        <f t="shared" si="6"/>
        <v>0.05</v>
      </c>
      <c r="M17" s="10">
        <v>0.30823514491961307</v>
      </c>
      <c r="N17" s="9">
        <v>6.4809636900113441</v>
      </c>
      <c r="O17" s="15">
        <f t="shared" si="4"/>
        <v>0.95370151125772973</v>
      </c>
      <c r="P17" s="40">
        <f t="shared" si="3"/>
        <v>2.5498275186409964</v>
      </c>
      <c r="V17">
        <f t="shared" si="5"/>
        <v>5.1293294387550578E-2</v>
      </c>
      <c r="W17">
        <v>0.05</v>
      </c>
      <c r="X17">
        <v>0.44629459085946571</v>
      </c>
      <c r="Y17">
        <v>9.3646373472704418</v>
      </c>
    </row>
    <row r="18" spans="1:25" x14ac:dyDescent="0.35">
      <c r="A18" s="1"/>
      <c r="B18" s="2"/>
      <c r="C18" s="6"/>
      <c r="D18" s="10"/>
      <c r="E18" s="34"/>
      <c r="F18" s="2"/>
      <c r="G18" s="8"/>
      <c r="H18" s="8"/>
      <c r="K18">
        <f t="shared" si="2"/>
        <v>6.1875403718087529E-2</v>
      </c>
      <c r="L18" s="13">
        <f t="shared" si="6"/>
        <v>6.0000000000000005E-2</v>
      </c>
      <c r="M18" s="10">
        <v>0.36625784893296337</v>
      </c>
      <c r="N18" s="9">
        <v>6.4205357983125344</v>
      </c>
      <c r="O18" s="15">
        <f t="shared" si="4"/>
        <v>0.94480928868223613</v>
      </c>
      <c r="P18" s="40">
        <f t="shared" si="3"/>
        <v>2.4918048146276459</v>
      </c>
      <c r="V18">
        <f t="shared" si="5"/>
        <v>6.1875403718087529E-2</v>
      </c>
      <c r="W18">
        <v>6.0000000000000005E-2</v>
      </c>
      <c r="X18">
        <v>0.52892250334388402</v>
      </c>
      <c r="Y18">
        <v>9.2539755569750621</v>
      </c>
    </row>
    <row r="19" spans="1:25" x14ac:dyDescent="0.35">
      <c r="A19" s="1"/>
      <c r="B19" s="2"/>
      <c r="C19" s="6"/>
      <c r="D19" s="10"/>
      <c r="E19" s="34"/>
      <c r="F19" s="2"/>
      <c r="G19" s="8"/>
      <c r="H19" s="8"/>
      <c r="K19">
        <f t="shared" si="2"/>
        <v>7.2570692834835498E-2</v>
      </c>
      <c r="L19" s="13">
        <f t="shared" si="6"/>
        <v>7.0000000000000007E-2</v>
      </c>
      <c r="M19" s="10">
        <v>0.42312833426421809</v>
      </c>
      <c r="N19" s="9">
        <v>6.3609063670555894</v>
      </c>
      <c r="O19" s="15">
        <f t="shared" si="4"/>
        <v>0.93603456297395371</v>
      </c>
      <c r="P19" s="40">
        <f t="shared" si="3"/>
        <v>2.4349343292963912</v>
      </c>
      <c r="V19">
        <f t="shared" si="5"/>
        <v>7.2570692834835498E-2</v>
      </c>
      <c r="W19">
        <v>7.0000000000000007E-2</v>
      </c>
      <c r="X19">
        <v>0.60955684025586465</v>
      </c>
      <c r="Y19">
        <v>9.1464106620098864</v>
      </c>
    </row>
    <row r="20" spans="1:25" x14ac:dyDescent="0.35">
      <c r="A20" s="1"/>
      <c r="B20" s="2"/>
      <c r="C20" s="6"/>
      <c r="D20" s="10"/>
      <c r="E20" s="34"/>
      <c r="F20" s="2"/>
      <c r="G20" s="8"/>
      <c r="H20" s="8"/>
      <c r="K20">
        <f t="shared" si="2"/>
        <v>8.3381608939051013E-2</v>
      </c>
      <c r="L20" s="13">
        <f t="shared" si="6"/>
        <v>0.08</v>
      </c>
      <c r="M20" s="10">
        <v>0.47886944245055424</v>
      </c>
      <c r="N20" s="9">
        <v>6.3020615061986991</v>
      </c>
      <c r="O20" s="15">
        <f t="shared" si="4"/>
        <v>0.92737529015385423</v>
      </c>
      <c r="P20" s="40">
        <f t="shared" si="3"/>
        <v>2.379193221110055</v>
      </c>
      <c r="V20">
        <f t="shared" si="5"/>
        <v>8.3381608939051013E-2</v>
      </c>
      <c r="W20">
        <v>0.08</v>
      </c>
      <c r="X20">
        <v>0.68828123847819789</v>
      </c>
      <c r="Y20">
        <v>9.041826903890243</v>
      </c>
    </row>
    <row r="21" spans="1:25" x14ac:dyDescent="0.35">
      <c r="D21" t="s">
        <v>41</v>
      </c>
      <c r="E21" s="8">
        <f>+SUM(E12:E20)</f>
        <v>1.3983467218749444</v>
      </c>
      <c r="F21" s="8">
        <f>+SUM(F12:F20)</f>
        <v>7.0467001389012758</v>
      </c>
      <c r="G21" s="8">
        <f>+SUM(G12:G20)</f>
        <v>1.0673074617207121</v>
      </c>
      <c r="H21" s="8">
        <f>+SUM(H12:H20)</f>
        <v>5.6524646542693802</v>
      </c>
      <c r="K21">
        <f t="shared" si="2"/>
        <v>9.431067947124129E-2</v>
      </c>
      <c r="L21" s="13">
        <f t="shared" si="6"/>
        <v>0.09</v>
      </c>
      <c r="M21" s="10">
        <v>0.53350348751457521</v>
      </c>
      <c r="N21" s="9">
        <v>6.2439876375834773</v>
      </c>
      <c r="O21" s="15">
        <f t="shared" si="4"/>
        <v>0.91882947213788835</v>
      </c>
      <c r="P21" s="40">
        <f t="shared" si="3"/>
        <v>2.3245591760460345</v>
      </c>
      <c r="V21">
        <f t="shared" si="5"/>
        <v>9.431067947124129E-2</v>
      </c>
      <c r="W21">
        <v>0.09</v>
      </c>
      <c r="X21">
        <v>0.7651751485270476</v>
      </c>
      <c r="Y21">
        <v>8.9401134542759433</v>
      </c>
    </row>
    <row r="22" spans="1:25" x14ac:dyDescent="0.35">
      <c r="A22" s="1"/>
      <c r="B22" s="2"/>
      <c r="C22" s="6"/>
      <c r="D22" s="6"/>
      <c r="E22" s="20"/>
      <c r="F22" s="3"/>
      <c r="G22" s="7"/>
      <c r="H22" s="7"/>
      <c r="K22">
        <f t="shared" si="2"/>
        <v>0.10536051565782628</v>
      </c>
      <c r="L22" s="13">
        <f t="shared" si="6"/>
        <v>9.9999999999999992E-2</v>
      </c>
      <c r="M22" s="10">
        <v>0.58705227068751165</v>
      </c>
      <c r="N22" s="9">
        <v>6.1866714862301677</v>
      </c>
      <c r="O22" s="15">
        <f t="shared" si="4"/>
        <v>0.91039515545603811</v>
      </c>
      <c r="P22" s="40">
        <f t="shared" si="3"/>
        <v>2.271010392873098</v>
      </c>
      <c r="V22">
        <f t="shared" si="5"/>
        <v>0.10536051565782628</v>
      </c>
      <c r="W22">
        <v>9.9999999999999992E-2</v>
      </c>
      <c r="X22">
        <v>0.84031405765463496</v>
      </c>
      <c r="Y22">
        <v>8.8411641810433643</v>
      </c>
    </row>
    <row r="23" spans="1:25" x14ac:dyDescent="0.35">
      <c r="A23" s="1"/>
      <c r="B23" s="44" t="s">
        <v>44</v>
      </c>
      <c r="C23" s="6"/>
      <c r="D23" s="6"/>
      <c r="E23" s="20"/>
      <c r="F23" s="3"/>
      <c r="G23" s="7"/>
      <c r="H23" s="7"/>
      <c r="K23">
        <f t="shared" si="2"/>
        <v>0.11653381625595151</v>
      </c>
      <c r="L23" s="13">
        <f t="shared" si="6"/>
        <v>0.10999999999999999</v>
      </c>
      <c r="M23" s="10">
        <v>0.63953709464203801</v>
      </c>
      <c r="N23" s="9">
        <v>6.1301000719227412</v>
      </c>
      <c r="O23" s="15">
        <f t="shared" si="4"/>
        <v>0.9020704300140282</v>
      </c>
      <c r="P23" s="40">
        <f t="shared" si="3"/>
        <v>2.2185255689185714</v>
      </c>
      <c r="V23">
        <f t="shared" si="5"/>
        <v>0.11653381625595151</v>
      </c>
      <c r="W23">
        <v>0.10999999999999999</v>
      </c>
      <c r="X23">
        <v>0.91376970028291538</v>
      </c>
      <c r="Y23">
        <v>8.7448774267763003</v>
      </c>
    </row>
    <row r="24" spans="1:25" x14ac:dyDescent="0.35">
      <c r="A24" s="11" t="s">
        <v>42</v>
      </c>
      <c r="B24" s="8">
        <f>+L138</f>
        <v>1.2600000000000009</v>
      </c>
      <c r="C24" s="8"/>
      <c r="E24" s="7"/>
      <c r="F24" s="7"/>
      <c r="G24" s="7"/>
      <c r="H24" s="7"/>
      <c r="K24">
        <f t="shared" si="2"/>
        <v>0.12783337150988489</v>
      </c>
      <c r="L24" s="13">
        <f t="shared" si="6"/>
        <v>0.11999999999999998</v>
      </c>
      <c r="M24" s="10">
        <v>0.69097877725366219</v>
      </c>
      <c r="N24" s="9">
        <v>6.0742607010727347</v>
      </c>
      <c r="O24" s="15">
        <f t="shared" si="4"/>
        <v>0.89385342789605482</v>
      </c>
      <c r="P24" s="40">
        <f t="shared" si="3"/>
        <v>2.1670838863069473</v>
      </c>
      <c r="V24">
        <f t="shared" si="5"/>
        <v>0.12783337150988489</v>
      </c>
      <c r="W24">
        <v>0.11999999999999998</v>
      </c>
      <c r="X24">
        <v>0.98561025654948686</v>
      </c>
      <c r="Y24">
        <v>8.651155798941879</v>
      </c>
    </row>
    <row r="25" spans="1:25" x14ac:dyDescent="0.35">
      <c r="A25" s="11" t="s">
        <v>45</v>
      </c>
      <c r="B25" s="8"/>
      <c r="C25" s="6"/>
      <c r="H25" s="7"/>
      <c r="K25">
        <f t="shared" si="2"/>
        <v>0.13926206733350766</v>
      </c>
      <c r="L25" s="13">
        <f t="shared" si="6"/>
        <v>0.12999999999999998</v>
      </c>
      <c r="M25" s="10">
        <v>0.74139766490879955</v>
      </c>
      <c r="N25" s="9">
        <v>6.0191409588511027</v>
      </c>
      <c r="O25" s="15">
        <f t="shared" si="4"/>
        <v>0.88574232220695392</v>
      </c>
      <c r="P25" s="40">
        <f t="shared" si="3"/>
        <v>2.1166649986518098</v>
      </c>
      <c r="V25">
        <f t="shared" si="5"/>
        <v>0.13926206733350766</v>
      </c>
      <c r="W25">
        <v>0.12999999999999998</v>
      </c>
      <c r="X25">
        <v>1.0559005396944727</v>
      </c>
      <c r="Y25">
        <v>8.5599059710655627</v>
      </c>
    </row>
    <row r="26" spans="1:25" x14ac:dyDescent="0.35">
      <c r="A26" s="11" t="s">
        <v>43</v>
      </c>
      <c r="B26" s="8">
        <f>+L68</f>
        <v>0.56000000000000028</v>
      </c>
      <c r="C26" s="8"/>
      <c r="H26" s="7"/>
      <c r="K26">
        <f t="shared" si="2"/>
        <v>0.15082288973458366</v>
      </c>
      <c r="L26" s="13">
        <f t="shared" si="6"/>
        <v>0.13999999999999999</v>
      </c>
      <c r="M26" s="10">
        <v>0.79081364537686183</v>
      </c>
      <c r="N26" s="9">
        <v>5.9647287015778367</v>
      </c>
      <c r="O26" s="15">
        <f t="shared" si="4"/>
        <v>0.87773532595230175</v>
      </c>
      <c r="P26" s="40">
        <f t="shared" si="3"/>
        <v>2.0672490181837477</v>
      </c>
      <c r="V26">
        <f t="shared" si="5"/>
        <v>0.15082288973458366</v>
      </c>
      <c r="W26">
        <v>0.13999999999999999</v>
      </c>
      <c r="X26">
        <v>1.1247021729684969</v>
      </c>
      <c r="Y26">
        <v>8.4710384942638868</v>
      </c>
    </row>
    <row r="27" spans="1:25" x14ac:dyDescent="0.35">
      <c r="C27" s="8"/>
      <c r="D27" s="6"/>
      <c r="E27" s="20"/>
      <c r="F27" s="3"/>
      <c r="G27" s="7"/>
      <c r="H27" s="7"/>
      <c r="K27">
        <f t="shared" si="2"/>
        <v>0.16251892949777494</v>
      </c>
      <c r="L27" s="13">
        <f t="shared" si="6"/>
        <v>0.15</v>
      </c>
      <c r="M27" s="10">
        <v>0.83924616026293164</v>
      </c>
      <c r="N27" s="9">
        <v>5.9110120493595462</v>
      </c>
      <c r="O27" s="15">
        <f t="shared" si="4"/>
        <v>0.86983069095500243</v>
      </c>
      <c r="P27" s="40">
        <f t="shared" si="3"/>
        <v>2.0188165032976779</v>
      </c>
      <c r="V27">
        <f t="shared" si="5"/>
        <v>0.16251892949777494</v>
      </c>
      <c r="W27">
        <v>0.15</v>
      </c>
      <c r="X27">
        <v>1.1920737566967194</v>
      </c>
      <c r="Y27">
        <v>8.3844676185346625</v>
      </c>
    </row>
    <row r="28" spans="1:25" x14ac:dyDescent="0.35">
      <c r="A28" s="26"/>
      <c r="B28" s="2"/>
      <c r="C28" s="6"/>
      <c r="D28" s="6"/>
      <c r="E28" s="20"/>
      <c r="F28" s="3"/>
      <c r="G28" s="7"/>
      <c r="H28" s="7"/>
      <c r="K28">
        <f t="shared" si="2"/>
        <v>0.1743533871447778</v>
      </c>
      <c r="L28" s="13">
        <f t="shared" si="6"/>
        <v>0.16</v>
      </c>
      <c r="M28" s="10">
        <v>0.88671421705688069</v>
      </c>
      <c r="N28" s="9">
        <v>5.8579793789656556</v>
      </c>
      <c r="O28" s="15">
        <f t="shared" si="4"/>
        <v>0.86202670680699089</v>
      </c>
      <c r="P28" s="40">
        <f t="shared" si="3"/>
        <v>1.9713484465037288</v>
      </c>
      <c r="V28">
        <f t="shared" si="5"/>
        <v>0.1743533871447778</v>
      </c>
      <c r="W28">
        <v>0.16</v>
      </c>
      <c r="X28">
        <v>1.2580710260920656</v>
      </c>
      <c r="Y28">
        <v>8.3001111232429565</v>
      </c>
    </row>
    <row r="29" spans="1:25" x14ac:dyDescent="0.35">
      <c r="E29" s="21"/>
      <c r="F29" s="7"/>
      <c r="G29" s="7"/>
      <c r="K29">
        <f t="shared" si="2"/>
        <v>0.18632957819149348</v>
      </c>
      <c r="L29" s="13">
        <f t="shared" si="6"/>
        <v>0.17</v>
      </c>
      <c r="M29" s="10">
        <v>0.93323640079410985</v>
      </c>
      <c r="N29" s="9">
        <v>5.8056193169341963</v>
      </c>
      <c r="O29" s="15">
        <f t="shared" si="4"/>
        <v>0.85432169985472028</v>
      </c>
      <c r="P29" s="40">
        <f t="shared" si="3"/>
        <v>1.9248262627664996</v>
      </c>
      <c r="V29">
        <f t="shared" si="5"/>
        <v>0.18632957819149348</v>
      </c>
      <c r="W29">
        <v>0.17</v>
      </c>
      <c r="X29">
        <v>1.3227470003718536</v>
      </c>
      <c r="Y29">
        <v>8.217890156276626</v>
      </c>
    </row>
    <row r="30" spans="1:25" x14ac:dyDescent="0.35">
      <c r="E30" s="19"/>
      <c r="K30">
        <f t="shared" si="2"/>
        <v>0.19845093872383832</v>
      </c>
      <c r="L30" s="13">
        <f t="shared" si="6"/>
        <v>0.18000000000000002</v>
      </c>
      <c r="M30" s="9">
        <v>0.97883088534243279</v>
      </c>
      <c r="N30" s="9">
        <v>5.7539207328986572</v>
      </c>
      <c r="O30" s="15">
        <f t="shared" si="4"/>
        <v>0.84671403221717911</v>
      </c>
      <c r="P30" s="40">
        <f t="shared" si="3"/>
        <v>1.8792317782181767</v>
      </c>
      <c r="V30">
        <f t="shared" si="5"/>
        <v>0.19845093872383832</v>
      </c>
      <c r="W30">
        <v>0.18000000000000002</v>
      </c>
      <c r="X30">
        <v>1.3861521236959895</v>
      </c>
      <c r="Y30">
        <v>8.1377290813786036</v>
      </c>
    </row>
    <row r="31" spans="1:25" x14ac:dyDescent="0.35">
      <c r="E31" s="19"/>
      <c r="K31">
        <f t="shared" si="2"/>
        <v>0.21072103131565267</v>
      </c>
      <c r="L31" s="13">
        <f t="shared" si="6"/>
        <v>0.19000000000000003</v>
      </c>
      <c r="M31" s="9">
        <v>1.0235154443290191</v>
      </c>
      <c r="N31" s="9">
        <v>5.7028727331276263</v>
      </c>
      <c r="O31" s="15">
        <f t="shared" si="4"/>
        <v>0.83920210083522273</v>
      </c>
      <c r="P31" s="40">
        <f t="shared" si="3"/>
        <v>1.8345472192315904</v>
      </c>
      <c r="V31">
        <f t="shared" si="5"/>
        <v>0.21072103131565267</v>
      </c>
      <c r="W31">
        <v>0.19000000000000003</v>
      </c>
      <c r="X31">
        <v>1.4483343984112642</v>
      </c>
      <c r="Y31">
        <v>8.0595553331939218</v>
      </c>
    </row>
    <row r="32" spans="1:25" x14ac:dyDescent="0.35">
      <c r="E32" s="19"/>
      <c r="K32">
        <f t="shared" si="2"/>
        <v>0.22314355131420985</v>
      </c>
      <c r="L32" s="16">
        <f t="shared" si="6"/>
        <v>0.20000000000000004</v>
      </c>
      <c r="M32" s="17">
        <v>1.0673074617207121</v>
      </c>
      <c r="N32" s="17">
        <v>5.6524646542693802</v>
      </c>
      <c r="O32" s="15">
        <f t="shared" si="4"/>
        <v>0.8317843365510621</v>
      </c>
      <c r="P32" s="40">
        <f t="shared" si="3"/>
        <v>1.7907552018398973</v>
      </c>
      <c r="V32">
        <f t="shared" si="5"/>
        <v>0.22314355131420985</v>
      </c>
      <c r="W32">
        <v>0.20000000000000004</v>
      </c>
      <c r="X32">
        <v>1.50933951105515</v>
      </c>
      <c r="Y32">
        <v>7.9832992795982856</v>
      </c>
    </row>
    <row r="33" spans="5:25" x14ac:dyDescent="0.35">
      <c r="E33" s="19"/>
      <c r="K33">
        <f t="shared" si="2"/>
        <v>0.23572233352106997</v>
      </c>
      <c r="L33" s="13">
        <f t="shared" si="6"/>
        <v>0.21000000000000005</v>
      </c>
      <c r="M33" s="9">
        <v>1.1102239420704885</v>
      </c>
      <c r="N33">
        <v>5.6026860572938588</v>
      </c>
      <c r="O33" s="15">
        <f t="shared" si="4"/>
        <v>0.8244592032168</v>
      </c>
      <c r="P33" s="40">
        <f t="shared" si="3"/>
        <v>1.747838721490121</v>
      </c>
      <c r="V33">
        <f t="shared" si="5"/>
        <v>0.23572233352106997</v>
      </c>
      <c r="W33">
        <v>0.21000000000000005</v>
      </c>
      <c r="X33">
        <v>1.5692109515434352</v>
      </c>
      <c r="Y33">
        <v>7.9088940909018186</v>
      </c>
    </row>
    <row r="34" spans="5:25" x14ac:dyDescent="0.35">
      <c r="E34" s="19"/>
      <c r="K34">
        <f t="shared" si="2"/>
        <v>0.24846135929849975</v>
      </c>
      <c r="L34" s="13">
        <f t="shared" si="6"/>
        <v>0.22000000000000006</v>
      </c>
      <c r="M34">
        <v>1.1522815204422767</v>
      </c>
      <c r="N34">
        <v>5.5535267216247908</v>
      </c>
      <c r="O34" s="15">
        <f t="shared" si="4"/>
        <v>0.81722519683094808</v>
      </c>
      <c r="P34" s="40">
        <f t="shared" si="3"/>
        <v>1.7057811431183327</v>
      </c>
      <c r="V34">
        <f t="shared" si="5"/>
        <v>0.24846135929849975</v>
      </c>
      <c r="W34">
        <v>0.22000000000000006</v>
      </c>
      <c r="X34">
        <v>1.6279901259390581</v>
      </c>
      <c r="Y34">
        <v>7.8362756155466817</v>
      </c>
    </row>
    <row r="35" spans="5:25" x14ac:dyDescent="0.35">
      <c r="E35" s="19"/>
      <c r="K35">
        <f t="shared" si="2"/>
        <v>0.26136476413440762</v>
      </c>
      <c r="L35" s="13">
        <f t="shared" si="6"/>
        <v>0.23000000000000007</v>
      </c>
      <c r="M35">
        <v>1.1934964720258634</v>
      </c>
      <c r="N35">
        <v>5.5049766394550765</v>
      </c>
      <c r="O35" s="15">
        <f t="shared" si="4"/>
        <v>0.81008084470191122</v>
      </c>
      <c r="P35" s="40">
        <f t="shared" si="3"/>
        <v>1.6645661915347461</v>
      </c>
      <c r="V35">
        <f t="shared" si="5"/>
        <v>0.26136476413440762</v>
      </c>
      <c r="W35">
        <v>0.23000000000000007</v>
      </c>
      <c r="X35">
        <v>1.6857164631743291</v>
      </c>
      <c r="Y35">
        <v>7.7653822619404655</v>
      </c>
    </row>
    <row r="36" spans="5:25" x14ac:dyDescent="0.35">
      <c r="E36" s="19"/>
      <c r="K36">
        <f t="shared" si="2"/>
        <v>0.27443684570176041</v>
      </c>
      <c r="L36" s="13">
        <f t="shared" si="6"/>
        <v>0.24000000000000007</v>
      </c>
      <c r="M36">
        <v>1.2338847214531097</v>
      </c>
      <c r="N36">
        <v>5.4570260102387333</v>
      </c>
      <c r="O36" s="15">
        <f t="shared" si="4"/>
        <v>0.80302470463745335</v>
      </c>
      <c r="P36" s="40">
        <f t="shared" si="3"/>
        <v>1.6241779421074998</v>
      </c>
      <c r="V36">
        <f t="shared" si="5"/>
        <v>0.27443684570176041</v>
      </c>
      <c r="W36">
        <v>0.24000000000000007</v>
      </c>
      <c r="X36">
        <v>1.742427516075352</v>
      </c>
      <c r="Y36">
        <v>7.6961548860891993</v>
      </c>
    </row>
    <row r="37" spans="5:25" x14ac:dyDescent="0.35">
      <c r="E37" s="19"/>
      <c r="K37">
        <f t="shared" si="2"/>
        <v>0.2876820724517809</v>
      </c>
      <c r="L37" s="13">
        <f t="shared" si="6"/>
        <v>0.25000000000000006</v>
      </c>
      <c r="M37">
        <v>1.2734618518262535</v>
      </c>
      <c r="N37">
        <v>5.4096652353530876</v>
      </c>
      <c r="O37" s="15">
        <f t="shared" si="4"/>
        <v>0.79605536415921685</v>
      </c>
      <c r="P37" s="40">
        <f t="shared" si="3"/>
        <v>1.584600811734356</v>
      </c>
      <c r="V37">
        <f t="shared" si="5"/>
        <v>0.2876820724517809</v>
      </c>
      <c r="W37">
        <v>0.25000000000000006</v>
      </c>
      <c r="X37">
        <v>1.7981590570155903</v>
      </c>
      <c r="Y37">
        <v>7.628536684713918</v>
      </c>
    </row>
    <row r="38" spans="5:25" x14ac:dyDescent="0.35">
      <c r="E38" s="19"/>
      <c r="K38">
        <f t="shared" si="2"/>
        <v>0.30110509278392161</v>
      </c>
      <c r="L38" s="13">
        <f t="shared" si="6"/>
        <v>0.26000000000000006</v>
      </c>
      <c r="M38">
        <v>1.3122431134686225</v>
      </c>
      <c r="N38">
        <v>5.3628849129250771</v>
      </c>
      <c r="O38" s="15">
        <f t="shared" si="4"/>
        <v>0.78917143974139004</v>
      </c>
      <c r="P38" s="40">
        <f t="shared" si="3"/>
        <v>1.5458195500919869</v>
      </c>
      <c r="V38">
        <f t="shared" si="5"/>
        <v>0.30110509278392161</v>
      </c>
      <c r="W38">
        <v>0.26000000000000006</v>
      </c>
      <c r="X38">
        <v>1.8529451685052263</v>
      </c>
      <c r="Y38">
        <v>7.5624730935539262</v>
      </c>
    </row>
    <row r="39" spans="5:25" x14ac:dyDescent="0.35">
      <c r="E39" s="19"/>
      <c r="K39">
        <f t="shared" si="2"/>
        <v>0.31471074483970024</v>
      </c>
      <c r="L39" s="13">
        <f t="shared" si="6"/>
        <v>0.27000000000000007</v>
      </c>
      <c r="M39">
        <v>1.3502434324076631</v>
      </c>
      <c r="N39">
        <v>5.316675832815827</v>
      </c>
      <c r="O39" s="15">
        <f t="shared" si="4"/>
        <v>0.78237157607266705</v>
      </c>
      <c r="P39" s="40">
        <f t="shared" si="3"/>
        <v>1.5078192311529464</v>
      </c>
      <c r="V39">
        <f t="shared" si="5"/>
        <v>0.31471074483970024</v>
      </c>
      <c r="W39">
        <v>0.27000000000000007</v>
      </c>
      <c r="X39">
        <v>1.9068183290039489</v>
      </c>
      <c r="Y39">
        <v>7.4979116905774417</v>
      </c>
    </row>
    <row r="40" spans="5:25" x14ac:dyDescent="0.35">
      <c r="E40" s="19"/>
      <c r="K40">
        <f t="shared" si="2"/>
        <v>0.3285040669720361</v>
      </c>
      <c r="L40" s="13">
        <f t="shared" si="6"/>
        <v>0.28000000000000008</v>
      </c>
      <c r="M40">
        <v>1.3874774185997973</v>
      </c>
      <c r="N40">
        <v>5.2710289717578434</v>
      </c>
      <c r="O40" s="15">
        <f t="shared" si="4"/>
        <v>0.77565444534066408</v>
      </c>
      <c r="P40" s="40">
        <f t="shared" si="3"/>
        <v>1.4705852449608121</v>
      </c>
      <c r="V40">
        <f t="shared" si="5"/>
        <v>0.3285040669720361</v>
      </c>
      <c r="W40">
        <v>0.28000000000000008</v>
      </c>
      <c r="X40">
        <v>1.9598094942271498</v>
      </c>
      <c r="Y40">
        <v>7.4348021038370042</v>
      </c>
    </row>
    <row r="41" spans="5:25" x14ac:dyDescent="0.35">
      <c r="E41" s="19"/>
      <c r="K41">
        <f t="shared" si="2"/>
        <v>0.34249030894677601</v>
      </c>
      <c r="L41" s="13">
        <f t="shared" si="6"/>
        <v>0.29000000000000009</v>
      </c>
      <c r="M41">
        <v>1.4239593739062146</v>
      </c>
      <c r="N41">
        <v>5.2259354886394833</v>
      </c>
      <c r="O41" s="15">
        <f t="shared" si="4"/>
        <v>0.76901874653800972</v>
      </c>
      <c r="P41" s="40">
        <f t="shared" si="3"/>
        <v>1.4341032896543948</v>
      </c>
      <c r="V41">
        <f t="shared" si="5"/>
        <v>0.34249030894677601</v>
      </c>
      <c r="W41">
        <v>0.29000000000000009</v>
      </c>
      <c r="X41">
        <v>2.011948174198952</v>
      </c>
      <c r="Y41">
        <v>7.3730959237224232</v>
      </c>
    </row>
    <row r="42" spans="5:25" x14ac:dyDescent="0.35">
      <c r="E42" s="19"/>
      <c r="K42">
        <f t="shared" si="2"/>
        <v>0.35667494393873245</v>
      </c>
      <c r="L42" s="13">
        <f t="shared" si="6"/>
        <v>0.3000000000000001</v>
      </c>
      <c r="M42">
        <v>1.4597032998283708</v>
      </c>
      <c r="N42">
        <v>5.1813867199314849</v>
      </c>
      <c r="O42" s="15">
        <f t="shared" si="4"/>
        <v>0.76246320478933882</v>
      </c>
      <c r="P42" s="40">
        <f t="shared" si="3"/>
        <v>1.3983593637322387</v>
      </c>
      <c r="V42">
        <f t="shared" si="5"/>
        <v>0.35667494393873245</v>
      </c>
      <c r="W42">
        <v>0.3000000000000001</v>
      </c>
      <c r="X42">
        <v>2.0632625062900898</v>
      </c>
      <c r="Y42">
        <v>7.3127466193786272</v>
      </c>
    </row>
    <row r="43" spans="5:25" x14ac:dyDescent="0.35">
      <c r="K43">
        <f t="shared" si="2"/>
        <v>0.37106368139083207</v>
      </c>
      <c r="L43" s="13">
        <f t="shared" si="6"/>
        <v>0.31000000000000011</v>
      </c>
      <c r="M43">
        <v>1.4947229050115829</v>
      </c>
      <c r="N43">
        <v>5.1373741752506072</v>
      </c>
      <c r="O43" s="15">
        <f t="shared" si="4"/>
        <v>0.75598657069846364</v>
      </c>
      <c r="P43" s="40">
        <f t="shared" si="3"/>
        <v>1.3633397585490266</v>
      </c>
      <c r="V43">
        <f t="shared" si="5"/>
        <v>0.37106368139083207</v>
      </c>
      <c r="W43">
        <v>0.31000000000000011</v>
      </c>
      <c r="X43">
        <v>2.1137793244642422</v>
      </c>
      <c r="Y43">
        <v>7.2537094590692615</v>
      </c>
    </row>
    <row r="44" spans="5:25" x14ac:dyDescent="0.35">
      <c r="K44">
        <f t="shared" si="2"/>
        <v>0.38566248081198479</v>
      </c>
      <c r="L44" s="13">
        <f t="shared" si="6"/>
        <v>0.32000000000000012</v>
      </c>
      <c r="M44">
        <v>1.5290316125247982</v>
      </c>
      <c r="N44">
        <v>5.0938895330556004</v>
      </c>
      <c r="O44" s="15">
        <f t="shared" si="4"/>
        <v>0.74958761971501708</v>
      </c>
      <c r="P44" s="40">
        <f t="shared" si="3"/>
        <v>1.3290310510358112</v>
      </c>
      <c r="V44">
        <f t="shared" si="5"/>
        <v>0.38566248081198479</v>
      </c>
      <c r="W44">
        <v>0.32000000000000012</v>
      </c>
      <c r="X44">
        <v>2.1635242249429671</v>
      </c>
      <c r="Y44">
        <v>7.1959414342796633</v>
      </c>
    </row>
    <row r="45" spans="5:25" x14ac:dyDescent="0.35">
      <c r="K45">
        <f t="shared" si="2"/>
        <v>0.40047756659712541</v>
      </c>
      <c r="L45" s="13">
        <f t="shared" si="6"/>
        <v>0.33000000000000013</v>
      </c>
      <c r="M45">
        <v>1.5626425669242872</v>
      </c>
      <c r="N45">
        <v>5.0509246364709295</v>
      </c>
      <c r="O45" s="15">
        <f t="shared" si="4"/>
        <v>0.74326515151989581</v>
      </c>
      <c r="P45" s="40">
        <f t="shared" si="3"/>
        <v>1.2954200966363223</v>
      </c>
      <c r="V45">
        <f t="shared" si="5"/>
        <v>0.40047756659712541</v>
      </c>
      <c r="W45">
        <v>0.33000000000000013</v>
      </c>
      <c r="X45">
        <v>2.2125216284867713</v>
      </c>
      <c r="Y45">
        <v>7.1394011873645988</v>
      </c>
    </row>
    <row r="46" spans="5:25" x14ac:dyDescent="0.35">
      <c r="K46">
        <f t="shared" si="2"/>
        <v>0.41551544396166595</v>
      </c>
      <c r="L46" s="13">
        <f t="shared" si="6"/>
        <v>0.34000000000000014</v>
      </c>
      <c r="M46">
        <v>1.5955686411087067</v>
      </c>
      <c r="N46">
        <v>5.0084714892338509</v>
      </c>
      <c r="O46" s="15">
        <f t="shared" si="4"/>
        <v>0.73701798942885532</v>
      </c>
      <c r="P46" s="40">
        <f t="shared" si="3"/>
        <v>1.2624940224519028</v>
      </c>
      <c r="V46">
        <f t="shared" si="5"/>
        <v>0.41551544396166595</v>
      </c>
      <c r="W46">
        <v>0.34000000000000014</v>
      </c>
      <c r="X46">
        <v>2.2607948394781259</v>
      </c>
      <c r="Y46">
        <v>7.0840489425575379</v>
      </c>
    </row>
    <row r="47" spans="5:25" x14ac:dyDescent="0.35">
      <c r="K47">
        <f t="shared" si="2"/>
        <v>0.43078291609245439</v>
      </c>
      <c r="L47" s="13">
        <f t="shared" si="6"/>
        <v>0.35000000000000014</v>
      </c>
      <c r="M47">
        <v>1.6278224429726837</v>
      </c>
      <c r="N47">
        <v>4.9665222517606002</v>
      </c>
      <c r="O47" s="15">
        <f t="shared" si="4"/>
        <v>0.73084497981363272</v>
      </c>
      <c r="P47" s="40">
        <f t="shared" si="3"/>
        <v>1.2302402205879257</v>
      </c>
      <c r="V47">
        <f t="shared" si="5"/>
        <v>0.43078291609245439</v>
      </c>
      <c r="W47">
        <v>0.35000000000000014</v>
      </c>
      <c r="X47">
        <v>2.3083661019811541</v>
      </c>
      <c r="Y47">
        <v>7.0298464401683551</v>
      </c>
    </row>
    <row r="48" spans="5:25" x14ac:dyDescent="0.35">
      <c r="K48">
        <f t="shared" si="2"/>
        <v>0.44628710262841964</v>
      </c>
      <c r="L48" s="13">
        <f t="shared" si="6"/>
        <v>0.36000000000000015</v>
      </c>
      <c r="M48">
        <v>1.659416321865798</v>
      </c>
      <c r="N48">
        <v>4.9250692373276417</v>
      </c>
      <c r="O48" s="15">
        <f t="shared" si="4"/>
        <v>0.72474499154000116</v>
      </c>
      <c r="P48" s="40">
        <f t="shared" si="3"/>
        <v>1.1986463416948114</v>
      </c>
      <c r="V48">
        <f t="shared" si="5"/>
        <v>0.44628710262841964</v>
      </c>
      <c r="W48">
        <v>0.36000000000000015</v>
      </c>
      <c r="X48">
        <v>2.3552566529424959</v>
      </c>
      <c r="Y48">
        <v>6.9767568738064725</v>
      </c>
    </row>
    <row r="49" spans="10:25" x14ac:dyDescent="0.35">
      <c r="K49">
        <f t="shared" si="2"/>
        <v>0.46203545959655884</v>
      </c>
      <c r="L49" s="13">
        <f t="shared" si="6"/>
        <v>0.37000000000000016</v>
      </c>
      <c r="M49">
        <v>1.6903623748635708</v>
      </c>
      <c r="N49">
        <v>4.8841049083640602</v>
      </c>
      <c r="O49" s="15">
        <f t="shared" si="4"/>
        <v>0.71871691542217953</v>
      </c>
      <c r="P49" s="40">
        <f t="shared" si="3"/>
        <v>1.1677002886970387</v>
      </c>
      <c r="V49">
        <f t="shared" si="5"/>
        <v>0.46203545959655884</v>
      </c>
      <c r="W49">
        <v>0.37000000000000016</v>
      </c>
      <c r="X49">
        <v>2.4014867726881177</v>
      </c>
      <c r="Y49">
        <v>6.9247448304754124</v>
      </c>
    </row>
    <row r="50" spans="10:25" x14ac:dyDescent="0.35">
      <c r="K50">
        <f t="shared" si="2"/>
        <v>0.47803580094300002</v>
      </c>
      <c r="L50" s="13">
        <f t="shared" si="6"/>
        <v>0.38000000000000017</v>
      </c>
      <c r="M50">
        <v>1.7206724528568127</v>
      </c>
      <c r="N50">
        <v>4.8436218728513554</v>
      </c>
      <c r="O50" s="15">
        <f t="shared" si="4"/>
        <v>0.71275966369304677</v>
      </c>
      <c r="P50" s="40">
        <f t="shared" si="3"/>
        <v>1.1373902107037968</v>
      </c>
      <c r="V50">
        <f t="shared" si="5"/>
        <v>0.47803580094300002</v>
      </c>
      <c r="W50">
        <v>0.38000000000000017</v>
      </c>
      <c r="X50">
        <v>2.447075832861878</v>
      </c>
      <c r="Y50">
        <v>6.8737762333934809</v>
      </c>
    </row>
    <row r="51" spans="10:25" x14ac:dyDescent="0.35">
      <c r="K51">
        <f t="shared" si="2"/>
        <v>0.49429632181478034</v>
      </c>
      <c r="L51" s="13">
        <f t="shared" si="6"/>
        <v>0.39000000000000018</v>
      </c>
      <c r="M51">
        <v>1.7503581664654366</v>
      </c>
      <c r="N51">
        <v>4.8036128808270018</v>
      </c>
      <c r="O51" s="15">
        <f t="shared" si="4"/>
        <v>0.70687216948962561</v>
      </c>
      <c r="P51" s="40">
        <f t="shared" si="3"/>
        <v>1.1077044970951728</v>
      </c>
      <c r="V51">
        <f t="shared" si="5"/>
        <v>0.49429632181478034</v>
      </c>
      <c r="W51">
        <v>0.39000000000000018</v>
      </c>
      <c r="X51">
        <v>2.4920423419430988</v>
      </c>
      <c r="Y51">
        <v>6.8238182874033102</v>
      </c>
    </row>
    <row r="52" spans="10:25" x14ac:dyDescent="0.35">
      <c r="K52">
        <f t="shared" si="2"/>
        <v>0.51082562376599094</v>
      </c>
      <c r="L52" s="13">
        <f t="shared" si="6"/>
        <v>0.40000000000000019</v>
      </c>
      <c r="M52">
        <v>1.7794308917826174</v>
      </c>
      <c r="N52">
        <v>4.7640708209883265</v>
      </c>
      <c r="O52" s="15">
        <f t="shared" si="4"/>
        <v>0.70105338635332914</v>
      </c>
      <c r="P52" s="40">
        <f t="shared" si="3"/>
        <v>1.0786317717779921</v>
      </c>
      <c r="V52">
        <f t="shared" si="5"/>
        <v>0.51082562376599094</v>
      </c>
      <c r="W52">
        <v>0.40000000000000019</v>
      </c>
      <c r="X52">
        <v>2.5364039884725749</v>
      </c>
      <c r="Y52">
        <v>6.774839426840698</v>
      </c>
    </row>
    <row r="53" spans="10:25" x14ac:dyDescent="0.35">
      <c r="J53" s="11"/>
      <c r="K53">
        <f t="shared" si="2"/>
        <v>0.52763274208237221</v>
      </c>
      <c r="L53" s="16">
        <f t="shared" si="6"/>
        <v>0.4100000000000002</v>
      </c>
      <c r="M53" s="42">
        <v>1.8079017759549407</v>
      </c>
      <c r="N53" s="42">
        <v>4.7249887173933489</v>
      </c>
      <c r="O53" s="43">
        <f t="shared" si="4"/>
        <v>0.69530228774447456</v>
      </c>
      <c r="P53" s="51">
        <f t="shared" si="3"/>
        <v>1.0501608876056687</v>
      </c>
      <c r="V53">
        <f t="shared" si="5"/>
        <v>0.52763274208237221</v>
      </c>
      <c r="W53">
        <v>0.4100000000000002</v>
      </c>
      <c r="X53">
        <v>2.5801776821088933</v>
      </c>
      <c r="Y53">
        <v>6.7268092657402052</v>
      </c>
    </row>
    <row r="54" spans="10:25" x14ac:dyDescent="0.35">
      <c r="K54">
        <f t="shared" si="2"/>
        <v>0.54472717544167226</v>
      </c>
      <c r="L54" s="13">
        <f t="shared" si="6"/>
        <v>0.42000000000000021</v>
      </c>
      <c r="M54">
        <v>1.8357817426039853</v>
      </c>
      <c r="N54">
        <v>4.6863597262553736</v>
      </c>
      <c r="O54" s="15">
        <f t="shared" si="4"/>
        <v>0.68961786657059443</v>
      </c>
      <c r="P54" s="40">
        <f t="shared" si="3"/>
        <v>1.0222809209566242</v>
      </c>
      <c r="V54">
        <f t="shared" si="5"/>
        <v>0.54472717544167226</v>
      </c>
      <c r="W54">
        <v>0.42000000000000021</v>
      </c>
      <c r="X54">
        <v>2.6233795926300254</v>
      </c>
      <c r="Y54">
        <v>6.6796985502617847</v>
      </c>
    </row>
    <row r="55" spans="10:25" x14ac:dyDescent="0.35">
      <c r="K55">
        <f t="shared" si="2"/>
        <v>0.56211891815354154</v>
      </c>
      <c r="L55" s="13">
        <f t="shared" si="6"/>
        <v>0.43000000000000022</v>
      </c>
      <c r="M55">
        <v>1.8630814970945695</v>
      </c>
      <c r="N55">
        <v>4.6481771328282351</v>
      </c>
      <c r="O55" s="15">
        <f t="shared" si="4"/>
        <v>0.68399913472808693</v>
      </c>
      <c r="P55" s="40">
        <f t="shared" si="3"/>
        <v>0.99498116646603996</v>
      </c>
      <c r="V55">
        <f t="shared" si="5"/>
        <v>0.56211891815354154</v>
      </c>
      <c r="W55">
        <v>0.43000000000000022</v>
      </c>
      <c r="X55">
        <v>2.666025186988596</v>
      </c>
      <c r="Y55">
        <v>6.6334791132289181</v>
      </c>
    </row>
    <row r="56" spans="10:25" x14ac:dyDescent="0.35">
      <c r="K56">
        <f t="shared" si="2"/>
        <v>0.57981849525294249</v>
      </c>
      <c r="L56" s="13">
        <f t="shared" si="6"/>
        <v>0.44000000000000022</v>
      </c>
      <c r="M56">
        <v>1.8898115316546935</v>
      </c>
      <c r="N56">
        <v>4.6104343483792265</v>
      </c>
      <c r="O56" s="15">
        <f t="shared" si="4"/>
        <v>0.67844512265676937</v>
      </c>
      <c r="P56" s="40">
        <f t="shared" si="3"/>
        <v>0.96825113190591594</v>
      </c>
      <c r="V56">
        <f t="shared" si="5"/>
        <v>0.57981849525294249</v>
      </c>
      <c r="W56">
        <v>0.44000000000000022</v>
      </c>
      <c r="X56">
        <v>2.7081292645230732</v>
      </c>
      <c r="Y56">
        <v>6.5881238306748369</v>
      </c>
    </row>
    <row r="57" spans="10:25" x14ac:dyDescent="0.35">
      <c r="K57">
        <f t="shared" si="2"/>
        <v>0.59783700075562074</v>
      </c>
      <c r="L57" s="13">
        <f t="shared" si="6"/>
        <v>0.45000000000000023</v>
      </c>
      <c r="M57">
        <v>1.9159821303520346</v>
      </c>
      <c r="N57">
        <v>4.5731249072468483</v>
      </c>
      <c r="O57" s="15">
        <f t="shared" si="4"/>
        <v>0.67295487890691308</v>
      </c>
      <c r="P57" s="40">
        <f t="shared" si="3"/>
        <v>0.94208053320857488</v>
      </c>
      <c r="V57">
        <f t="shared" si="5"/>
        <v>0.59783700075562074</v>
      </c>
      <c r="W57">
        <v>0.45000000000000023</v>
      </c>
      <c r="X57">
        <v>2.7497059904213512</v>
      </c>
      <c r="Y57">
        <v>6.5436065802987455</v>
      </c>
    </row>
    <row r="58" spans="10:25" x14ac:dyDescent="0.35">
      <c r="K58">
        <f t="shared" si="2"/>
        <v>0.61618613942381728</v>
      </c>
      <c r="L58" s="13">
        <f t="shared" si="6"/>
        <v>0.46000000000000024</v>
      </c>
      <c r="M58">
        <v>1.9416033739316478</v>
      </c>
      <c r="N58">
        <v>4.5362424639805976</v>
      </c>
      <c r="O58" s="15">
        <f t="shared" si="4"/>
        <v>0.66752746971835164</v>
      </c>
      <c r="P58" s="40">
        <f t="shared" si="3"/>
        <v>0.91645928962896162</v>
      </c>
      <c r="V58">
        <f t="shared" si="5"/>
        <v>0.61618613942381728</v>
      </c>
      <c r="W58">
        <v>0.46000000000000024</v>
      </c>
      <c r="X58">
        <v>2.7907689275278251</v>
      </c>
      <c r="Y58">
        <v>6.4999022017395198</v>
      </c>
    </row>
    <row r="59" spans="10:25" x14ac:dyDescent="0.35">
      <c r="K59">
        <f t="shared" si="2"/>
        <v>0.63487827243596995</v>
      </c>
      <c r="L59" s="13">
        <f t="shared" si="6"/>
        <v>0.47000000000000025</v>
      </c>
      <c r="M59">
        <v>1.9666851445193827</v>
      </c>
      <c r="N59">
        <v>4.4997807905601634</v>
      </c>
      <c r="O59" s="15">
        <f t="shared" si="4"/>
        <v>0.66216197861127324</v>
      </c>
      <c r="P59" s="40">
        <f t="shared" si="3"/>
        <v>0.89137751904122675</v>
      </c>
      <c r="V59">
        <f t="shared" si="5"/>
        <v>0.63487827243596995</v>
      </c>
      <c r="W59">
        <v>0.47000000000000025</v>
      </c>
      <c r="X59">
        <v>2.8313310665798666</v>
      </c>
      <c r="Y59">
        <v>6.4569864585789425</v>
      </c>
    </row>
    <row r="60" spans="10:25" x14ac:dyDescent="0.35">
      <c r="K60">
        <f t="shared" si="2"/>
        <v>0.65392646740666438</v>
      </c>
      <c r="L60" s="13">
        <f t="shared" si="6"/>
        <v>0.48000000000000026</v>
      </c>
      <c r="M60">
        <v>1.9912371301953355</v>
      </c>
      <c r="N60">
        <v>4.4637337736914668</v>
      </c>
      <c r="O60" s="15">
        <f t="shared" si="4"/>
        <v>0.6568575059883216</v>
      </c>
      <c r="P60" s="40">
        <f t="shared" si="3"/>
        <v>0.8668255333652739</v>
      </c>
      <c r="V60">
        <f t="shared" si="5"/>
        <v>0.65392646740666438</v>
      </c>
      <c r="W60">
        <v>0.48000000000000026</v>
      </c>
      <c r="X60">
        <v>2.871404854954966</v>
      </c>
      <c r="Y60">
        <v>6.414836001991592</v>
      </c>
    </row>
    <row r="61" spans="10:25" x14ac:dyDescent="0.35">
      <c r="K61">
        <f t="shared" si="2"/>
        <v>0.67334455326376597</v>
      </c>
      <c r="L61" s="13">
        <f t="shared" si="6"/>
        <v>0.49000000000000027</v>
      </c>
      <c r="M61">
        <v>2.0152688294415104</v>
      </c>
      <c r="N61">
        <v>4.4280954121770488</v>
      </c>
      <c r="O61" s="15">
        <f t="shared" si="4"/>
        <v>0.65161316874763719</v>
      </c>
      <c r="P61" s="40">
        <f t="shared" si="3"/>
        <v>0.84279383411909903</v>
      </c>
      <c r="V61">
        <f t="shared" si="5"/>
        <v>0.67334455326376597</v>
      </c>
      <c r="W61">
        <v>0.49000000000000027</v>
      </c>
      <c r="X61">
        <v>2.9110022240051641</v>
      </c>
      <c r="Y61">
        <v>6.3734283359625055</v>
      </c>
    </row>
    <row r="62" spans="10:25" x14ac:dyDescent="0.35">
      <c r="K62">
        <f t="shared" si="2"/>
        <v>0.69314718055994573</v>
      </c>
      <c r="L62" s="13">
        <f t="shared" si="6"/>
        <v>0.50000000000000022</v>
      </c>
      <c r="M62">
        <v>2.0387895554677051</v>
      </c>
      <c r="N62">
        <v>4.3928598143584869</v>
      </c>
      <c r="O62" s="15">
        <f t="shared" si="4"/>
        <v>0.64642809990649797</v>
      </c>
      <c r="P62" s="40">
        <f t="shared" si="3"/>
        <v>0.81927310809290432</v>
      </c>
      <c r="V62">
        <f t="shared" si="5"/>
        <v>0.69314718055994573</v>
      </c>
      <c r="W62">
        <v>0.50000000000000022</v>
      </c>
      <c r="X62">
        <v>2.9501346150512724</v>
      </c>
      <c r="Y62">
        <v>6.3327417839981734</v>
      </c>
    </row>
    <row r="63" spans="10:25" x14ac:dyDescent="0.35">
      <c r="K63">
        <f t="shared" si="2"/>
        <v>0.71334988787746523</v>
      </c>
      <c r="L63" s="13">
        <f t="shared" si="6"/>
        <v>0.51000000000000023</v>
      </c>
      <c r="M63">
        <v>2.061808440419501</v>
      </c>
      <c r="N63">
        <v>4.3580211956284938</v>
      </c>
      <c r="O63" s="15">
        <f t="shared" si="4"/>
        <v>0.64130144823521418</v>
      </c>
      <c r="P63" s="40">
        <f t="shared" si="3"/>
        <v>0.7962542231411085</v>
      </c>
      <c r="V63">
        <f t="shared" si="5"/>
        <v>0.71334988787746523</v>
      </c>
      <c r="W63">
        <v>0.51000000000000023</v>
      </c>
      <c r="X63">
        <v>2.9888130041053667</v>
      </c>
      <c r="Y63">
        <v>6.2927554572601192</v>
      </c>
    </row>
    <row r="64" spans="10:25" x14ac:dyDescent="0.35">
      <c r="K64">
        <f t="shared" si="2"/>
        <v>0.73396917508020099</v>
      </c>
      <c r="L64" s="13">
        <f t="shared" si="6"/>
        <v>0.52000000000000024</v>
      </c>
      <c r="M64">
        <v>2.0843344394720718</v>
      </c>
      <c r="N64">
        <v>4.3235738760105233</v>
      </c>
      <c r="O64" s="15">
        <f t="shared" si="4"/>
        <v>0.63623237790095677</v>
      </c>
      <c r="P64" s="40">
        <f t="shared" si="3"/>
        <v>0.7737282240885377</v>
      </c>
      <c r="V64">
        <f t="shared" si="5"/>
        <v>0.73396917508020099</v>
      </c>
      <c r="W64">
        <v>0.52000000000000024</v>
      </c>
      <c r="X64">
        <v>3.0270479253862774</v>
      </c>
      <c r="Y64">
        <v>6.2534492240541182</v>
      </c>
    </row>
    <row r="65" spans="11:25" x14ac:dyDescent="0.35">
      <c r="K65">
        <f t="shared" si="2"/>
        <v>0.75502258427803326</v>
      </c>
      <c r="L65" s="13">
        <f t="shared" si="6"/>
        <v>0.53000000000000025</v>
      </c>
      <c r="M65">
        <v>2.1063763348134339</v>
      </c>
      <c r="N65">
        <v>4.2895122778037571</v>
      </c>
      <c r="O65" s="15">
        <f t="shared" si="4"/>
        <v>0.63122006812120701</v>
      </c>
      <c r="P65" s="40">
        <f t="shared" si="3"/>
        <v>0.75168632874717556</v>
      </c>
      <c r="V65">
        <f t="shared" si="5"/>
        <v>0.75502258427803326</v>
      </c>
      <c r="W65">
        <v>0.53000000000000025</v>
      </c>
      <c r="X65">
        <v>3.0648494936893078</v>
      </c>
      <c r="Y65">
        <v>6.2148036806114844</v>
      </c>
    </row>
    <row r="66" spans="11:25" x14ac:dyDescent="0.35">
      <c r="K66">
        <f t="shared" si="2"/>
        <v>0.77652878949899695</v>
      </c>
      <c r="L66" s="13">
        <f t="shared" si="6"/>
        <v>0.54000000000000026</v>
      </c>
      <c r="M66">
        <v>2.127942739520587</v>
      </c>
      <c r="N66">
        <v>4.2558309232914038</v>
      </c>
      <c r="O66" s="15">
        <f t="shared" si="4"/>
        <v>0.6262637128265236</v>
      </c>
      <c r="P66" s="40">
        <f t="shared" si="3"/>
        <v>0.73011992404002246</v>
      </c>
      <c r="V66">
        <f t="shared" si="5"/>
        <v>0.77652878949899695</v>
      </c>
      <c r="W66">
        <v>0.54000000000000026</v>
      </c>
      <c r="X66">
        <v>3.1022274256680866</v>
      </c>
      <c r="Y66">
        <v>6.176800123102212</v>
      </c>
    </row>
    <row r="67" spans="11:25" x14ac:dyDescent="0.35">
      <c r="K67">
        <f t="shared" si="2"/>
        <v>0.79850769621777218</v>
      </c>
      <c r="L67" s="13">
        <f t="shared" si="6"/>
        <v>0.55000000000000027</v>
      </c>
      <c r="M67">
        <v>2.1490421013318954</v>
      </c>
      <c r="N67">
        <v>4.2225244325103519</v>
      </c>
      <c r="O67" s="50">
        <f t="shared" si="4"/>
        <v>0.62136252033233685</v>
      </c>
      <c r="P67" s="40">
        <f t="shared" si="3"/>
        <v>0.70902056222871401</v>
      </c>
      <c r="V67">
        <f t="shared" si="5"/>
        <v>0.79850769621777218</v>
      </c>
      <c r="W67">
        <v>0.55000000000000027</v>
      </c>
      <c r="X67">
        <v>3.1391910600833204</v>
      </c>
      <c r="Y67">
        <v>6.1394205208227355</v>
      </c>
    </row>
    <row r="68" spans="11:25" x14ac:dyDescent="0.35">
      <c r="K68">
        <f t="shared" si="2"/>
        <v>0.82098055206983078</v>
      </c>
      <c r="L68" s="13">
        <f t="shared" si="6"/>
        <v>0.56000000000000028</v>
      </c>
      <c r="M68">
        <v>2.1696827063189361</v>
      </c>
      <c r="N68">
        <v>4.189587521080254</v>
      </c>
      <c r="O68" s="50">
        <f t="shared" si="4"/>
        <v>0.61651571301948926</v>
      </c>
      <c r="P68" s="40">
        <f t="shared" si="3"/>
        <v>0.68837995724167333</v>
      </c>
      <c r="V68">
        <f t="shared" si="5"/>
        <v>0.82098055206983078</v>
      </c>
      <c r="W68">
        <v>0.56000000000000028</v>
      </c>
      <c r="X68">
        <v>3.1757493770703049</v>
      </c>
      <c r="Y68">
        <v>6.102647490504137</v>
      </c>
    </row>
    <row r="69" spans="11:25" x14ac:dyDescent="0.35">
      <c r="K69">
        <f t="shared" si="2"/>
        <v>0.84397007029452964</v>
      </c>
      <c r="L69" s="13">
        <f t="shared" si="6"/>
        <v>0.57000000000000028</v>
      </c>
      <c r="M69">
        <v>2.1898726824609347</v>
      </c>
      <c r="N69">
        <v>4.1570149980902116</v>
      </c>
      <c r="O69" s="15">
        <f t="shared" si="4"/>
        <v>0.61172252702325258</v>
      </c>
      <c r="P69" s="40">
        <f t="shared" si="3"/>
        <v>0.66818998109967476</v>
      </c>
      <c r="V69">
        <f t="shared" si="5"/>
        <v>0.84397007029452964</v>
      </c>
      <c r="W69">
        <v>0.57000000000000028</v>
      </c>
      <c r="X69">
        <v>3.2119110164742346</v>
      </c>
      <c r="Y69">
        <v>6.0664642716891723</v>
      </c>
    </row>
    <row r="70" spans="11:25" x14ac:dyDescent="0.35">
      <c r="K70">
        <f t="shared" si="2"/>
        <v>0.86750056770472372</v>
      </c>
      <c r="L70" s="13">
        <f t="shared" si="6"/>
        <v>0.58000000000000029</v>
      </c>
      <c r="M70">
        <v>2.2096200031247699</v>
      </c>
      <c r="N70">
        <v>4.1248017640412904</v>
      </c>
      <c r="O70" s="15">
        <f t="shared" si="4"/>
        <v>0.60698221193055979</v>
      </c>
      <c r="P70" s="40">
        <f t="shared" si="3"/>
        <v>0.64844266043583954</v>
      </c>
      <c r="V70">
        <f t="shared" si="5"/>
        <v>0.86750056770472372</v>
      </c>
      <c r="W70">
        <v>0.58000000000000029</v>
      </c>
      <c r="X70">
        <v>3.2476842952997855</v>
      </c>
      <c r="Y70">
        <v>6.0308547031293482</v>
      </c>
    </row>
    <row r="71" spans="11:25" x14ac:dyDescent="0.35">
      <c r="K71">
        <f t="shared" si="2"/>
        <v>0.8915981192837843</v>
      </c>
      <c r="L71" s="13">
        <f t="shared" si="6"/>
        <v>0.5900000000000003</v>
      </c>
      <c r="M71">
        <v>2.2289324904534671</v>
      </c>
      <c r="N71">
        <v>4.0929428088431283</v>
      </c>
      <c r="O71" s="15">
        <f t="shared" si="4"/>
        <v>0.60229403048519725</v>
      </c>
      <c r="P71" s="40">
        <f t="shared" si="3"/>
        <v>0.62913017310714237</v>
      </c>
      <c r="V71">
        <f t="shared" si="5"/>
        <v>0.8915981192837843</v>
      </c>
      <c r="W71">
        <v>0.5900000000000003</v>
      </c>
      <c r="X71">
        <v>3.2830772243189448</v>
      </c>
      <c r="Y71">
        <v>5.9958032001554651</v>
      </c>
    </row>
    <row r="72" spans="11:25" x14ac:dyDescent="0.35">
      <c r="K72">
        <f t="shared" si="2"/>
        <v>0.91629073187415588</v>
      </c>
      <c r="L72" s="13">
        <f t="shared" si="6"/>
        <v>0.60000000000000031</v>
      </c>
      <c r="M72">
        <v>2.2478178186659643</v>
      </c>
      <c r="N72">
        <v>4.0614332098630186</v>
      </c>
      <c r="O72" s="15">
        <f t="shared" si="4"/>
        <v>0.59765725830071936</v>
      </c>
      <c r="P72" s="40">
        <f t="shared" si="3"/>
        <v>0.61024484489464514</v>
      </c>
      <c r="V72">
        <f t="shared" si="5"/>
        <v>0.91629073187415588</v>
      </c>
      <c r="W72">
        <v>0.60000000000000031</v>
      </c>
      <c r="X72">
        <v>3.3180975238787647</v>
      </c>
      <c r="Y72">
        <v>5.9612947329775823</v>
      </c>
    </row>
    <row r="73" spans="11:25" x14ac:dyDescent="0.35">
      <c r="K73">
        <f t="shared" si="2"/>
        <v>0.94160853985844573</v>
      </c>
      <c r="L73" s="13">
        <f t="shared" si="6"/>
        <v>0.61000000000000032</v>
      </c>
      <c r="M73">
        <v>2.2662835172708449</v>
      </c>
      <c r="N73">
        <v>4.0302681300258465</v>
      </c>
      <c r="O73" s="15">
        <f t="shared" si="4"/>
        <v>0.59307118358084587</v>
      </c>
      <c r="P73" s="40">
        <f t="shared" si="3"/>
        <v>0.59177914628976458</v>
      </c>
      <c r="V73">
        <f t="shared" si="5"/>
        <v>0.94160853985844573</v>
      </c>
      <c r="W73">
        <v>0.61000000000000032</v>
      </c>
      <c r="X73">
        <v>3.3527526389485001</v>
      </c>
      <c r="Y73">
        <v>5.9273148058724336</v>
      </c>
    </row>
    <row r="74" spans="11:25" x14ac:dyDescent="0.35">
      <c r="K74">
        <f t="shared" si="2"/>
        <v>0.96758402626170648</v>
      </c>
      <c r="L74" s="13">
        <f t="shared" si="6"/>
        <v>0.62000000000000033</v>
      </c>
      <c r="M74">
        <v>2.2843369741966559</v>
      </c>
      <c r="N74">
        <v>3.9994428159633459</v>
      </c>
      <c r="O74" s="15">
        <f t="shared" si="4"/>
        <v>0.58853510684711718</v>
      </c>
      <c r="P74" s="40">
        <f t="shared" si="3"/>
        <v>0.57372568936395352</v>
      </c>
      <c r="V74">
        <f t="shared" si="5"/>
        <v>0.96758402626170648</v>
      </c>
      <c r="W74">
        <v>0.62000000000000033</v>
      </c>
      <c r="X74">
        <v>3.3870497534435473</v>
      </c>
      <c r="Y74">
        <v>5.8938494372184262</v>
      </c>
    </row>
    <row r="75" spans="11:25" x14ac:dyDescent="0.35">
      <c r="K75">
        <f t="shared" si="2"/>
        <v>0.99425227334386779</v>
      </c>
      <c r="L75" s="13">
        <f t="shared" si="6"/>
        <v>0.63000000000000034</v>
      </c>
      <c r="M75">
        <v>2.3019854388413217</v>
      </c>
      <c r="N75">
        <v>3.9689525962111967</v>
      </c>
      <c r="O75" s="15">
        <f t="shared" si="4"/>
        <v>0.58404834067358935</v>
      </c>
      <c r="P75" s="40">
        <f t="shared" si="3"/>
        <v>0.55607722471928778</v>
      </c>
      <c r="V75">
        <f t="shared" si="5"/>
        <v>0.99425227334386779</v>
      </c>
      <c r="W75">
        <v>0.63000000000000034</v>
      </c>
      <c r="X75">
        <v>3.4209958038616382</v>
      </c>
      <c r="Y75">
        <v>5.8608851403403506</v>
      </c>
    </row>
    <row r="76" spans="11:25" x14ac:dyDescent="0.35">
      <c r="K76">
        <f t="shared" ref="K76:K139" si="8">-LN(1-L76)</f>
        <v>1.0216512475319823</v>
      </c>
      <c r="L76" s="13">
        <f t="shared" si="6"/>
        <v>0.64000000000000035</v>
      </c>
      <c r="M76">
        <v>2.3192360250430686</v>
      </c>
      <c r="N76">
        <v>3.9387928794525129</v>
      </c>
      <c r="O76" s="15">
        <f t="shared" si="4"/>
        <v>0.57961020942835606</v>
      </c>
      <c r="P76" s="40">
        <f t="shared" ref="P76:P139" si="9">$P$10-M76</f>
        <v>0.53882663851754087</v>
      </c>
      <c r="V76">
        <f t="shared" si="5"/>
        <v>1.0216512475319823</v>
      </c>
      <c r="W76">
        <v>0.64000000000000035</v>
      </c>
      <c r="X76">
        <v>3.4545974922648965</v>
      </c>
      <c r="Y76">
        <v>5.8284089051277528</v>
      </c>
    </row>
    <row r="77" spans="11:25" x14ac:dyDescent="0.35">
      <c r="K77">
        <f t="shared" si="8"/>
        <v>1.0498221244986787</v>
      </c>
      <c r="L77" s="13">
        <f t="shared" si="6"/>
        <v>0.65000000000000036</v>
      </c>
      <c r="M77">
        <v>2.3360957139752343</v>
      </c>
      <c r="N77">
        <v>3.9089591528063461</v>
      </c>
      <c r="O77" s="15">
        <f t="shared" ref="O77:O140" si="10">+N77/$N$12</f>
        <v>0.57522004902169444</v>
      </c>
      <c r="P77" s="40">
        <f t="shared" si="9"/>
        <v>0.52196694958537515</v>
      </c>
      <c r="V77">
        <f t="shared" ref="V77:V110" si="11">-LN(1-W77)</f>
        <v>1.0498221244986787</v>
      </c>
      <c r="W77">
        <v>0.65000000000000036</v>
      </c>
      <c r="X77">
        <v>3.4878612986396087</v>
      </c>
      <c r="Y77">
        <v>5.7964081803926337</v>
      </c>
    </row>
    <row r="78" spans="11:25" x14ac:dyDescent="0.35">
      <c r="K78">
        <f t="shared" si="8"/>
        <v>1.0788096613719311</v>
      </c>
      <c r="L78" s="13">
        <f t="shared" ref="L78:L141" si="12">L77+0.01</f>
        <v>0.66000000000000036</v>
      </c>
      <c r="M78">
        <v>2.3525713569671991</v>
      </c>
      <c r="N78">
        <v>3.8794469801598606</v>
      </c>
      <c r="O78" s="15">
        <f t="shared" si="10"/>
        <v>0.57087720666063768</v>
      </c>
      <c r="P78" s="40">
        <f t="shared" si="9"/>
        <v>0.50549130659341035</v>
      </c>
      <c r="V78">
        <f t="shared" si="11"/>
        <v>1.0788096613719311</v>
      </c>
      <c r="W78">
        <v>0.66000000000000036</v>
      </c>
      <c r="X78">
        <v>3.5207934926639983</v>
      </c>
      <c r="Y78">
        <v>5.7648708569339808</v>
      </c>
    </row>
    <row r="79" spans="11:25" x14ac:dyDescent="0.35">
      <c r="K79">
        <f t="shared" si="8"/>
        <v>1.1086626245216122</v>
      </c>
      <c r="L79" s="13">
        <f t="shared" si="12"/>
        <v>0.67000000000000037</v>
      </c>
      <c r="M79">
        <v>2.3686696782536543</v>
      </c>
      <c r="N79">
        <v>3.8502520005428784</v>
      </c>
      <c r="O79" s="15">
        <f t="shared" si="10"/>
        <v>0.56658104060978209</v>
      </c>
      <c r="P79" s="40">
        <f t="shared" si="9"/>
        <v>0.48939298530695519</v>
      </c>
      <c r="V79">
        <f t="shared" si="11"/>
        <v>1.1086626245216122</v>
      </c>
      <c r="W79">
        <v>0.67000000000000037</v>
      </c>
      <c r="X79">
        <v>3.5534001449125934</v>
      </c>
      <c r="Y79">
        <v>5.733785251277963</v>
      </c>
    </row>
    <row r="80" spans="11:25" x14ac:dyDescent="0.35">
      <c r="K80">
        <f t="shared" si="8"/>
        <v>1.1394342831883659</v>
      </c>
      <c r="L80" s="13">
        <f t="shared" si="12"/>
        <v>0.68000000000000038</v>
      </c>
      <c r="M80">
        <v>2.3843972776542977</v>
      </c>
      <c r="N80">
        <v>3.8213699265435626</v>
      </c>
      <c r="O80" s="15">
        <f t="shared" si="10"/>
        <v>0.56233091995814843</v>
      </c>
      <c r="P80" s="40">
        <f t="shared" si="9"/>
        <v>0.4736653859063118</v>
      </c>
      <c r="V80">
        <f t="shared" si="11"/>
        <v>1.1394342831883659</v>
      </c>
      <c r="W80">
        <v>0.68000000000000038</v>
      </c>
      <c r="X80">
        <v>3.5856871375244705</v>
      </c>
      <c r="Y80">
        <v>5.7031400900643199</v>
      </c>
    </row>
    <row r="81" spans="10:25" x14ac:dyDescent="0.35">
      <c r="K81">
        <f t="shared" si="8"/>
        <v>1.1711829815029464</v>
      </c>
      <c r="L81" s="13">
        <f t="shared" si="12"/>
        <v>0.69000000000000039</v>
      </c>
      <c r="M81">
        <v>2.3997606331860344</v>
      </c>
      <c r="N81">
        <v>3.7927965427640062</v>
      </c>
      <c r="O81" s="15">
        <f t="shared" si="10"/>
        <v>0.55812622439191506</v>
      </c>
      <c r="P81" s="40">
        <f t="shared" si="9"/>
        <v>0.45830203037457506</v>
      </c>
      <c r="V81">
        <f t="shared" si="11"/>
        <v>1.1711829815029464</v>
      </c>
      <c r="W81">
        <v>0.69000000000000039</v>
      </c>
      <c r="X81">
        <v>3.617660174361141</v>
      </c>
      <c r="Y81">
        <v>5.6729244950507862</v>
      </c>
    </row>
    <row r="82" spans="10:25" x14ac:dyDescent="0.35">
      <c r="K82">
        <f t="shared" si="8"/>
        <v>1.2039728043259372</v>
      </c>
      <c r="L82" s="13">
        <f t="shared" si="12"/>
        <v>0.7000000000000004</v>
      </c>
      <c r="M82">
        <v>2.4147661036096109</v>
      </c>
      <c r="N82">
        <v>3.7645277043145673</v>
      </c>
      <c r="O82" s="15">
        <f t="shared" si="10"/>
        <v>0.55396634397285305</v>
      </c>
      <c r="P82" s="40">
        <f t="shared" si="9"/>
        <v>0.44329655995099859</v>
      </c>
      <c r="V82">
        <f t="shared" si="11"/>
        <v>1.2039728043259372</v>
      </c>
      <c r="W82">
        <v>0.7000000000000004</v>
      </c>
      <c r="X82">
        <v>3.6493247906786448</v>
      </c>
      <c r="Y82">
        <v>5.6431279687087947</v>
      </c>
    </row>
    <row r="83" spans="10:25" x14ac:dyDescent="0.35">
      <c r="J83" s="11" t="s">
        <v>32</v>
      </c>
      <c r="K83">
        <f t="shared" si="8"/>
        <v>1.2378743560016188</v>
      </c>
      <c r="L83" s="13">
        <f t="shared" si="12"/>
        <v>0.71000000000000041</v>
      </c>
      <c r="M83">
        <v>2.4294199309126481</v>
      </c>
      <c r="N83">
        <v>3.736559335345838</v>
      </c>
      <c r="O83" s="15">
        <f t="shared" si="10"/>
        <v>0.54985067892229877</v>
      </c>
      <c r="P83" s="40">
        <f t="shared" si="9"/>
        <v>0.42864273264796138</v>
      </c>
      <c r="V83">
        <f t="shared" si="11"/>
        <v>1.2378743560016188</v>
      </c>
      <c r="W83">
        <v>0.71000000000000041</v>
      </c>
      <c r="X83">
        <v>3.6806863623370405</v>
      </c>
      <c r="Y83">
        <v>5.6137403803848791</v>
      </c>
    </row>
    <row r="84" spans="10:25" x14ac:dyDescent="0.35">
      <c r="K84">
        <f t="shared" si="8"/>
        <v>1.2729656758128889</v>
      </c>
      <c r="L84" s="47">
        <f t="shared" si="12"/>
        <v>0.72000000000000042</v>
      </c>
      <c r="M84" s="19">
        <v>2.4437282427308817</v>
      </c>
      <c r="N84" s="19">
        <v>3.7088874276171246</v>
      </c>
      <c r="O84" s="48">
        <f t="shared" si="10"/>
        <v>0.54577863941050009</v>
      </c>
      <c r="P84" s="52">
        <f t="shared" si="9"/>
        <v>0.41433442082972771</v>
      </c>
      <c r="V84">
        <f t="shared" si="11"/>
        <v>1.2729656758128889</v>
      </c>
      <c r="W84">
        <v>0.72000000000000042</v>
      </c>
      <c r="X84">
        <v>3.7117501145694862</v>
      </c>
      <c r="Y84">
        <v>5.5847519530035257</v>
      </c>
    </row>
    <row r="85" spans="10:25" x14ac:dyDescent="0.35">
      <c r="K85">
        <f t="shared" si="8"/>
        <v>1.3093333199837638</v>
      </c>
      <c r="L85" s="13">
        <f t="shared" si="12"/>
        <v>0.73000000000000043</v>
      </c>
      <c r="M85">
        <v>2.4576970547094024</v>
      </c>
      <c r="N85">
        <v>3.6815080391004065</v>
      </c>
      <c r="O85" s="15">
        <f t="shared" si="10"/>
        <v>0.54174964535118286</v>
      </c>
      <c r="P85" s="40">
        <f t="shared" si="9"/>
        <v>0.40036560885120709</v>
      </c>
      <c r="V85">
        <f t="shared" si="11"/>
        <v>1.3093333199837638</v>
      </c>
      <c r="W85">
        <v>0.73000000000000043</v>
      </c>
      <c r="X85">
        <v>3.7425211303318124</v>
      </c>
      <c r="Y85">
        <v>5.5561532502882818</v>
      </c>
    </row>
    <row r="86" spans="10:25" x14ac:dyDescent="0.35">
      <c r="K86">
        <f t="shared" si="8"/>
        <v>1.347073647966611</v>
      </c>
      <c r="L86" s="13">
        <f t="shared" si="12"/>
        <v>0.74000000000000044</v>
      </c>
      <c r="M86">
        <v>2.4713322728056406</v>
      </c>
      <c r="N86">
        <v>3.6544172926187461</v>
      </c>
      <c r="O86" s="15">
        <f t="shared" si="10"/>
        <v>0.53776312620118671</v>
      </c>
      <c r="P86" s="40">
        <f t="shared" si="9"/>
        <v>0.38673039075496884</v>
      </c>
      <c r="V86">
        <f t="shared" si="11"/>
        <v>1.347073647966611</v>
      </c>
      <c r="W86">
        <v>0.74000000000000044</v>
      </c>
      <c r="X86">
        <v>3.773004358252563</v>
      </c>
      <c r="Y86">
        <v>5.5279351644790227</v>
      </c>
    </row>
    <row r="87" spans="10:25" x14ac:dyDescent="0.35">
      <c r="K87">
        <f t="shared" si="8"/>
        <v>1.3862943611198923</v>
      </c>
      <c r="L87" s="13">
        <f t="shared" si="12"/>
        <v>0.75000000000000044</v>
      </c>
      <c r="M87" s="19">
        <v>2.4846396955357433</v>
      </c>
      <c r="N87" s="19">
        <v>3.6276113745181546</v>
      </c>
      <c r="O87" s="15">
        <f t="shared" si="10"/>
        <v>0.53381852076502512</v>
      </c>
      <c r="P87" s="40">
        <f t="shared" si="9"/>
        <v>0.37342296802486619</v>
      </c>
      <c r="V87">
        <f t="shared" si="11"/>
        <v>1.3862943611198923</v>
      </c>
      <c r="W87">
        <v>0.75000000000000044</v>
      </c>
      <c r="X87">
        <v>3.8032046202024468</v>
      </c>
      <c r="Y87">
        <v>5.5000889045243575</v>
      </c>
    </row>
    <row r="88" spans="10:25" x14ac:dyDescent="0.35">
      <c r="K88">
        <f t="shared" si="8"/>
        <v>1.4271163556401476</v>
      </c>
      <c r="L88" s="13">
        <f t="shared" si="12"/>
        <v>0.76000000000000045</v>
      </c>
      <c r="M88" s="19">
        <v>2.4976250161659741</v>
      </c>
      <c r="N88" s="19">
        <v>3.601086533371967</v>
      </c>
      <c r="O88" s="15">
        <f t="shared" si="10"/>
        <v>0.5299152770042278</v>
      </c>
      <c r="P88" s="40">
        <f t="shared" si="9"/>
        <v>0.36043764739463535</v>
      </c>
      <c r="V88">
        <f t="shared" si="11"/>
        <v>1.4271163556401476</v>
      </c>
      <c r="W88">
        <v>0.76000000000000045</v>
      </c>
      <c r="X88">
        <v>3.8331266185011859</v>
      </c>
      <c r="Y88">
        <v>5.472605984729058</v>
      </c>
    </row>
    <row r="89" spans="10:25" x14ac:dyDescent="0.35">
      <c r="K89">
        <f t="shared" si="8"/>
        <v>1.4696759700589437</v>
      </c>
      <c r="L89" s="13">
        <f t="shared" si="12"/>
        <v>0.77000000000000046</v>
      </c>
      <c r="M89">
        <v>2.5102938248506996</v>
      </c>
      <c r="N89">
        <v>3.5748390787168045</v>
      </c>
      <c r="O89" s="15">
        <f t="shared" si="10"/>
        <v>0.5260528518513331</v>
      </c>
      <c r="P89" s="40">
        <f t="shared" si="9"/>
        <v>0.34776883870990982</v>
      </c>
      <c r="V89">
        <f t="shared" si="11"/>
        <v>1.4696759700589437</v>
      </c>
      <c r="W89">
        <v>0.77000000000000046</v>
      </c>
      <c r="X89">
        <v>3.8627749427788727</v>
      </c>
      <c r="Y89">
        <v>5.4454782138374123</v>
      </c>
    </row>
    <row r="90" spans="10:25" x14ac:dyDescent="0.35">
      <c r="K90">
        <f t="shared" si="8"/>
        <v>1.5141277326297777</v>
      </c>
      <c r="L90" s="13">
        <f t="shared" si="12"/>
        <v>0.78000000000000047</v>
      </c>
      <c r="M90">
        <v>2.5226516107184618</v>
      </c>
      <c r="N90">
        <v>3.5488653798192136</v>
      </c>
      <c r="O90" s="15">
        <f t="shared" si="10"/>
        <v>0.52223071102839291</v>
      </c>
      <c r="P90" s="40">
        <f t="shared" si="9"/>
        <v>0.33541105284214767</v>
      </c>
      <c r="V90">
        <f t="shared" si="11"/>
        <v>1.5141277326297777</v>
      </c>
      <c r="W90">
        <v>0.78000000000000047</v>
      </c>
      <c r="X90">
        <v>3.8921540765080973</v>
      </c>
      <c r="Y90">
        <v>5.4186976845341768</v>
      </c>
    </row>
    <row r="91" spans="10:25" x14ac:dyDescent="0.35">
      <c r="K91">
        <f t="shared" si="8"/>
        <v>1.5606477482646706</v>
      </c>
      <c r="L91" s="13">
        <f t="shared" si="12"/>
        <v>0.79000000000000048</v>
      </c>
      <c r="M91">
        <v>2.5347037639076193</v>
      </c>
      <c r="N91">
        <v>3.523161864472141</v>
      </c>
      <c r="O91" s="15">
        <f t="shared" si="10"/>
        <v>0.51844832886986914</v>
      </c>
      <c r="P91" s="40">
        <f t="shared" si="9"/>
        <v>0.32335889965299014</v>
      </c>
      <c r="V91">
        <f t="shared" si="11"/>
        <v>1.5606477482646706</v>
      </c>
      <c r="W91">
        <v>0.79000000000000048</v>
      </c>
      <c r="X91">
        <v>3.9212684032223155</v>
      </c>
      <c r="Y91">
        <v>5.3922567633457366</v>
      </c>
    </row>
    <row r="92" spans="10:25" x14ac:dyDescent="0.35">
      <c r="K92">
        <f t="shared" si="8"/>
        <v>1.6094379124341027</v>
      </c>
      <c r="L92" s="13">
        <f t="shared" si="12"/>
        <v>0.80000000000000049</v>
      </c>
      <c r="M92">
        <v>2.5464555775529627</v>
      </c>
      <c r="N92">
        <v>3.497725017820378</v>
      </c>
      <c r="O92" s="15">
        <f t="shared" si="10"/>
        <v>0.51470518814979282</v>
      </c>
      <c r="P92" s="40">
        <f t="shared" si="9"/>
        <v>0.31160708600764675</v>
      </c>
      <c r="V92">
        <f t="shared" si="11"/>
        <v>1.6094379124341027</v>
      </c>
      <c r="W92">
        <v>0.80000000000000049</v>
      </c>
      <c r="X92">
        <v>3.9501222124351614</v>
      </c>
      <c r="Y92">
        <v>5.3661480809248534</v>
      </c>
    </row>
    <row r="93" spans="10:25" x14ac:dyDescent="0.35">
      <c r="K93">
        <f t="shared" si="8"/>
        <v>1.6607312068216535</v>
      </c>
      <c r="L93" s="13">
        <f t="shared" si="12"/>
        <v>0.8100000000000005</v>
      </c>
      <c r="M93">
        <v>2.5579122497246747</v>
      </c>
      <c r="N93">
        <v>3.4725513812141897</v>
      </c>
      <c r="O93" s="15">
        <f t="shared" si="10"/>
        <v>0.51100077991307069</v>
      </c>
      <c r="P93" s="40">
        <f t="shared" si="9"/>
        <v>0.30015041383593477</v>
      </c>
      <c r="V93">
        <f t="shared" si="11"/>
        <v>1.6607312068216535</v>
      </c>
      <c r="W93">
        <v>0.8100000000000005</v>
      </c>
      <c r="X93">
        <v>3.978719705274687</v>
      </c>
      <c r="Y93">
        <v>5.3403645227030614</v>
      </c>
    </row>
    <row r="94" spans="10:25" x14ac:dyDescent="0.35">
      <c r="K94">
        <f t="shared" si="8"/>
        <v>1.7147984280919295</v>
      </c>
      <c r="L94" s="13">
        <f t="shared" si="12"/>
        <v>0.82000000000000051</v>
      </c>
      <c r="M94">
        <v>2.5690788853209727</v>
      </c>
      <c r="N94">
        <v>3.4476375510903199</v>
      </c>
      <c r="O94" s="15">
        <f t="shared" si="10"/>
        <v>0.50733460331082048</v>
      </c>
      <c r="P94" s="40">
        <f t="shared" si="9"/>
        <v>0.28898377823963672</v>
      </c>
      <c r="V94">
        <f t="shared" si="11"/>
        <v>1.7147984280919295</v>
      </c>
      <c r="W94">
        <v>0.82000000000000051</v>
      </c>
      <c r="X94">
        <v>4.0070649998458165</v>
      </c>
      <c r="Y94">
        <v>5.3148992198956</v>
      </c>
    </row>
    <row r="95" spans="10:25" x14ac:dyDescent="0.35">
      <c r="K95">
        <f t="shared" si="8"/>
        <v>1.7719568419318783</v>
      </c>
      <c r="L95" s="13">
        <f t="shared" si="12"/>
        <v>0.83000000000000052</v>
      </c>
      <c r="M95">
        <v>2.5799604979157111</v>
      </c>
      <c r="N95">
        <v>3.4229801778796398</v>
      </c>
      <c r="O95" s="15">
        <f t="shared" si="10"/>
        <v>0.50370616543962632</v>
      </c>
      <c r="P95" s="40">
        <f t="shared" si="9"/>
        <v>0.27810216564489831</v>
      </c>
      <c r="V95">
        <f t="shared" si="11"/>
        <v>1.7719568419318783</v>
      </c>
      <c r="W95">
        <v>0.83000000000000052</v>
      </c>
      <c r="X95">
        <v>4.0351621363337271</v>
      </c>
      <c r="Y95">
        <v>5.2897455408444172</v>
      </c>
    </row>
    <row r="96" spans="10:25" x14ac:dyDescent="0.35">
      <c r="K96">
        <f t="shared" si="8"/>
        <v>1.8325814637483133</v>
      </c>
      <c r="L96" s="13">
        <f t="shared" si="12"/>
        <v>0.84000000000000052</v>
      </c>
      <c r="M96">
        <v>2.590562011562191</v>
      </c>
      <c r="N96">
        <v>3.3985759649406697</v>
      </c>
      <c r="O96" s="15">
        <f t="shared" si="10"/>
        <v>0.50011498118460229</v>
      </c>
      <c r="P96" s="40">
        <f t="shared" si="9"/>
        <v>0.26750065199841844</v>
      </c>
      <c r="V96">
        <f t="shared" si="11"/>
        <v>1.8325814637483133</v>
      </c>
      <c r="W96">
        <v>0.84000000000000052</v>
      </c>
      <c r="X96">
        <v>4.0630150818601392</v>
      </c>
      <c r="Y96">
        <v>5.2648970826853425</v>
      </c>
    </row>
    <row r="97" spans="11:25" x14ac:dyDescent="0.35">
      <c r="K97">
        <f t="shared" si="8"/>
        <v>1.8971199848858848</v>
      </c>
      <c r="L97" s="13">
        <f t="shared" si="12"/>
        <v>0.85000000000000053</v>
      </c>
      <c r="M97">
        <v>2.6008882625543905</v>
      </c>
      <c r="N97">
        <v>3.3744216675182943</v>
      </c>
      <c r="O97" s="15">
        <f t="shared" si="10"/>
        <v>0.49656057306616275</v>
      </c>
      <c r="P97" s="40">
        <f t="shared" si="9"/>
        <v>0.25717440100621891</v>
      </c>
      <c r="V97">
        <f t="shared" si="11"/>
        <v>1.8971199848858848</v>
      </c>
      <c r="W97">
        <v>0.85000000000000053</v>
      </c>
      <c r="X97">
        <v>4.0906277351040226</v>
      </c>
      <c r="Y97">
        <v>5.2403476633263084</v>
      </c>
    </row>
    <row r="98" spans="11:25" x14ac:dyDescent="0.35">
      <c r="K98">
        <f t="shared" si="8"/>
        <v>1.9661128563728367</v>
      </c>
      <c r="L98" s="13">
        <f t="shared" si="12"/>
        <v>0.86000000000000054</v>
      </c>
      <c r="M98" s="19">
        <v>2.6109440011467693</v>
      </c>
      <c r="N98" s="19">
        <v>3.3505140917269509</v>
      </c>
      <c r="O98" s="32">
        <f t="shared" si="10"/>
        <v>0.49304247109039423</v>
      </c>
      <c r="P98" s="52">
        <f t="shared" si="9"/>
        <v>0.24711866241384017</v>
      </c>
      <c r="Q98" s="19"/>
      <c r="V98">
        <f t="shared" si="11"/>
        <v>1.9661128563728367</v>
      </c>
      <c r="W98">
        <v>0.86000000000000054</v>
      </c>
      <c r="X98">
        <v>4.1180039306976246</v>
      </c>
      <c r="Y98">
        <v>5.2160913137239353</v>
      </c>
    </row>
    <row r="99" spans="11:25" x14ac:dyDescent="0.35">
      <c r="K99">
        <f t="shared" si="8"/>
        <v>2.0402208285265591</v>
      </c>
      <c r="L99" s="13">
        <f t="shared" si="12"/>
        <v>0.87000000000000055</v>
      </c>
      <c r="M99" s="19">
        <v>2.6207338932337931</v>
      </c>
      <c r="N99" s="19">
        <v>3.3268500935576486</v>
      </c>
      <c r="O99" s="32">
        <f t="shared" si="10"/>
        <v>0.48956021260293398</v>
      </c>
      <c r="P99" s="52">
        <f t="shared" si="9"/>
        <v>0.23732877032681632</v>
      </c>
      <c r="Q99" s="19"/>
      <c r="V99">
        <f t="shared" si="11"/>
        <v>2.0402208285265591</v>
      </c>
      <c r="W99">
        <v>0.87000000000000055</v>
      </c>
      <c r="X99">
        <v>4.1451474434081916</v>
      </c>
      <c r="Y99">
        <v>5.1921222704464292</v>
      </c>
    </row>
    <row r="100" spans="11:25" x14ac:dyDescent="0.35">
      <c r="K100">
        <f t="shared" si="8"/>
        <v>2.1202635362000959</v>
      </c>
      <c r="L100" s="13">
        <f t="shared" si="12"/>
        <v>0.88000000000000056</v>
      </c>
      <c r="M100" s="19">
        <v>2.6302625219902671</v>
      </c>
      <c r="N100" s="19">
        <v>3.3034265779081466</v>
      </c>
      <c r="O100" s="32">
        <f t="shared" si="10"/>
        <v>0.48611334214625657</v>
      </c>
      <c r="P100" s="52">
        <f t="shared" si="9"/>
        <v>0.22780014157034234</v>
      </c>
      <c r="Q100" s="19"/>
      <c r="V100">
        <f t="shared" si="11"/>
        <v>2.1202635362000959</v>
      </c>
      <c r="W100">
        <v>0.88000000000000056</v>
      </c>
      <c r="X100">
        <v>4.1720619921153128</v>
      </c>
      <c r="Y100">
        <v>5.1684349685112867</v>
      </c>
    </row>
    <row r="101" spans="11:25" x14ac:dyDescent="0.35">
      <c r="K101">
        <f t="shared" si="8"/>
        <v>2.207274913189726</v>
      </c>
      <c r="L101" s="13">
        <f t="shared" si="12"/>
        <v>0.89000000000000057</v>
      </c>
      <c r="M101">
        <v>2.6395343894735488</v>
      </c>
      <c r="N101">
        <v>3.2802404976356834</v>
      </c>
      <c r="O101" s="15">
        <f t="shared" si="10"/>
        <v>0.48270141132027899</v>
      </c>
      <c r="P101" s="40">
        <f t="shared" si="9"/>
        <v>0.21852827408706066</v>
      </c>
      <c r="V101">
        <f t="shared" si="11"/>
        <v>2.207274913189726</v>
      </c>
      <c r="W101">
        <v>0.89000000000000057</v>
      </c>
      <c r="X101">
        <v>4.1987512435932723</v>
      </c>
      <c r="Y101">
        <v>5.1450240344867471</v>
      </c>
    </row>
    <row r="102" spans="11:25" x14ac:dyDescent="0.35">
      <c r="K102">
        <f t="shared" si="8"/>
        <v>2.3025850929940517</v>
      </c>
      <c r="L102" s="13">
        <f t="shared" si="12"/>
        <v>0.90000000000000058</v>
      </c>
      <c r="M102">
        <v>2.6485539181886555</v>
      </c>
      <c r="N102">
        <v>3.2572888526316266</v>
      </c>
      <c r="O102" s="15">
        <f t="shared" si="10"/>
        <v>0.47932397864619136</v>
      </c>
      <c r="P102" s="40">
        <f t="shared" si="9"/>
        <v>0.20950874537195396</v>
      </c>
      <c r="V102">
        <f t="shared" si="11"/>
        <v>2.3025850929940517</v>
      </c>
      <c r="W102">
        <v>0.90000000000000058</v>
      </c>
      <c r="X102">
        <v>4.2252188161073967</v>
      </c>
      <c r="Y102">
        <v>5.1218842798464603</v>
      </c>
    </row>
    <row r="103" spans="11:25" x14ac:dyDescent="0.35">
      <c r="K103">
        <f t="shared" si="8"/>
        <v>2.4079456086518785</v>
      </c>
      <c r="L103" s="13">
        <f t="shared" si="12"/>
        <v>0.91000000000000059</v>
      </c>
      <c r="M103">
        <v>2.6573254526172807</v>
      </c>
      <c r="N103">
        <v>3.2345686889174781</v>
      </c>
      <c r="O103" s="15">
        <f t="shared" si="10"/>
        <v>0.47598060943343024</v>
      </c>
      <c r="P103" s="40">
        <f t="shared" si="9"/>
        <v>0.20073721094332875</v>
      </c>
      <c r="V103">
        <f t="shared" si="11"/>
        <v>2.4079456086518785</v>
      </c>
      <c r="W103">
        <v>0.91000000000000059</v>
      </c>
      <c r="X103">
        <v>4.2514682828329793</v>
      </c>
      <c r="Y103">
        <v>5.0990106945673075</v>
      </c>
    </row>
    <row r="104" spans="11:25" x14ac:dyDescent="0.35">
      <c r="K104">
        <f t="shared" si="8"/>
        <v>2.5257286443082627</v>
      </c>
      <c r="L104" s="13">
        <f t="shared" si="12"/>
        <v>0.9200000000000006</v>
      </c>
      <c r="M104">
        <v>2.6658532607116796</v>
      </c>
      <c r="N104">
        <v>3.2120770977616382</v>
      </c>
      <c r="O104" s="15">
        <f t="shared" si="10"/>
        <v>0.47267087564970678</v>
      </c>
      <c r="P104" s="40">
        <f t="shared" si="9"/>
        <v>0.19220940284892984</v>
      </c>
      <c r="V104">
        <f t="shared" si="11"/>
        <v>2.5257286443082627</v>
      </c>
      <c r="W104">
        <v>0.9200000000000006</v>
      </c>
      <c r="X104">
        <v>4.2775031751048509</v>
      </c>
      <c r="Y104">
        <v>5.0763984409606939</v>
      </c>
    </row>
    <row r="105" spans="11:25" x14ac:dyDescent="0.35">
      <c r="K105">
        <f t="shared" si="8"/>
        <v>2.6592600369327868</v>
      </c>
      <c r="L105" s="13">
        <f t="shared" si="12"/>
        <v>0.9300000000000006</v>
      </c>
      <c r="M105">
        <v>2.6741415353543592</v>
      </c>
      <c r="N105">
        <v>3.1898112148163933</v>
      </c>
      <c r="O105" s="15">
        <f t="shared" si="10"/>
        <v>0.46939435579401068</v>
      </c>
      <c r="P105" s="40">
        <f t="shared" si="9"/>
        <v>0.18392112820625028</v>
      </c>
      <c r="V105">
        <f t="shared" si="11"/>
        <v>2.6592600369327868</v>
      </c>
      <c r="W105">
        <v>0.9300000000000006</v>
      </c>
      <c r="X105">
        <v>4.3033269855054508</v>
      </c>
      <c r="Y105">
        <v>5.0540428477281178</v>
      </c>
    </row>
    <row r="106" spans="11:25" x14ac:dyDescent="0.35">
      <c r="K106">
        <f t="shared" si="8"/>
        <v>2.8134107167600466</v>
      </c>
      <c r="L106" s="13">
        <f t="shared" si="12"/>
        <v>0.94000000000000061</v>
      </c>
      <c r="M106" s="19">
        <v>2.6821943957844869</v>
      </c>
      <c r="N106" s="19">
        <v>3.167768219274576</v>
      </c>
      <c r="O106" s="15">
        <f t="shared" si="10"/>
        <v>0.46615063477250906</v>
      </c>
      <c r="P106" s="52">
        <f t="shared" si="9"/>
        <v>0.17586826777612252</v>
      </c>
      <c r="V106">
        <f t="shared" si="11"/>
        <v>2.8134107167600466</v>
      </c>
      <c r="W106">
        <v>0.94000000000000061</v>
      </c>
      <c r="X106">
        <v>4.3289431707987243</v>
      </c>
      <c r="Y106">
        <v>5.0319394042321726</v>
      </c>
    </row>
    <row r="107" spans="11:25" x14ac:dyDescent="0.35">
      <c r="K107">
        <f t="shared" si="8"/>
        <v>2.9957322735540033</v>
      </c>
      <c r="L107" s="13">
        <f t="shared" si="12"/>
        <v>0.95000000000000062</v>
      </c>
      <c r="M107" s="19">
        <v>2.690015888991903</v>
      </c>
      <c r="N107" s="19">
        <v>3.1459453330453861</v>
      </c>
      <c r="O107" s="15">
        <f t="shared" si="10"/>
        <v>0.46293930377726511</v>
      </c>
      <c r="P107" s="52">
        <f t="shared" si="9"/>
        <v>0.16804677456870643</v>
      </c>
      <c r="V107">
        <f t="shared" si="11"/>
        <v>2.9957322735540033</v>
      </c>
      <c r="W107">
        <v>0.95000000000000062</v>
      </c>
      <c r="X107">
        <v>4.3543551547169139</v>
      </c>
      <c r="Y107">
        <v>5.0100837549744988</v>
      </c>
    </row>
    <row r="108" spans="11:25" x14ac:dyDescent="0.35">
      <c r="K108">
        <f t="shared" si="8"/>
        <v>3.2188758248682166</v>
      </c>
      <c r="L108" s="13">
        <f t="shared" si="12"/>
        <v>0.96000000000000063</v>
      </c>
      <c r="M108" s="19">
        <v>2.6976099910795779</v>
      </c>
      <c r="N108" s="19">
        <v>3.1243398199488541</v>
      </c>
      <c r="O108" s="15">
        <f t="shared" si="10"/>
        <v>0.45975996016769999</v>
      </c>
      <c r="P108" s="52">
        <f t="shared" si="9"/>
        <v>0.16045267248103157</v>
      </c>
      <c r="V108">
        <f t="shared" si="11"/>
        <v>3.2188758248682166</v>
      </c>
      <c r="W108">
        <v>0.96000000000000063</v>
      </c>
      <c r="X108">
        <v>4.3795663306070045</v>
      </c>
      <c r="Y108">
        <v>4.9884716942726763</v>
      </c>
    </row>
    <row r="109" spans="11:25" x14ac:dyDescent="0.35">
      <c r="K109">
        <f t="shared" si="8"/>
        <v>3.5065578973200031</v>
      </c>
      <c r="L109" s="13">
        <f t="shared" si="12"/>
        <v>0.97000000000000064</v>
      </c>
      <c r="M109" s="19">
        <v>2.7049806085953634</v>
      </c>
      <c r="N109" s="19">
        <v>3.1029489849284788</v>
      </c>
      <c r="O109" s="15">
        <f t="shared" si="10"/>
        <v>0.45661220735472891</v>
      </c>
      <c r="P109" s="52">
        <f t="shared" si="9"/>
        <v>0.15308205496524607</v>
      </c>
      <c r="V109">
        <f t="shared" si="11"/>
        <v>3.5065578973200031</v>
      </c>
      <c r="W109">
        <v>0.97000000000000064</v>
      </c>
      <c r="X109">
        <v>4.4045800639431665</v>
      </c>
      <c r="Y109">
        <v>4.9670991611282096</v>
      </c>
    </row>
    <row r="110" spans="11:25" x14ac:dyDescent="0.35">
      <c r="K110">
        <f t="shared" si="8"/>
        <v>3.9120230054281784</v>
      </c>
      <c r="L110" s="13">
        <f t="shared" si="12"/>
        <v>0.98000000000000065</v>
      </c>
      <c r="M110" s="19">
        <v>2.7121315798338319</v>
      </c>
      <c r="N110" s="19">
        <v>3.081770173281535</v>
      </c>
      <c r="O110" s="15">
        <f t="shared" si="10"/>
        <v>0.45349565468749775</v>
      </c>
      <c r="P110" s="52">
        <f t="shared" si="9"/>
        <v>0.14593108372677754</v>
      </c>
      <c r="V110">
        <f t="shared" si="11"/>
        <v>3.9120230054281784</v>
      </c>
      <c r="W110">
        <v>0.98000000000000065</v>
      </c>
      <c r="X110">
        <v>4.429399694711349</v>
      </c>
      <c r="Y110">
        <v>4.9459622342782561</v>
      </c>
    </row>
    <row r="111" spans="11:25" x14ac:dyDescent="0.35">
      <c r="K111">
        <f t="shared" si="8"/>
        <v>4.6051701859881575</v>
      </c>
      <c r="L111" s="13">
        <f t="shared" si="12"/>
        <v>0.99000000000000066</v>
      </c>
      <c r="M111" s="19">
        <v>2.7190666761089775</v>
      </c>
      <c r="N111" s="19">
        <v>3.0608007699066087</v>
      </c>
      <c r="O111" s="15">
        <f t="shared" si="10"/>
        <v>0.45040991734265462</v>
      </c>
      <c r="P111" s="52">
        <f t="shared" si="9"/>
        <v>0.138995987451632</v>
      </c>
      <c r="V111">
        <f>-LN(1-W111)</f>
        <v>4.6051701859881575</v>
      </c>
      <c r="W111">
        <v>0.99000000000000066</v>
      </c>
      <c r="X111">
        <v>4.4540285396718584</v>
      </c>
      <c r="Y111">
        <v>4.9250571274239903</v>
      </c>
    </row>
    <row r="112" spans="11:25" x14ac:dyDescent="0.35">
      <c r="L112" s="13">
        <f t="shared" si="12"/>
        <v>1.0000000000000007</v>
      </c>
      <c r="M112" s="19">
        <v>2.7257896029985527</v>
      </c>
      <c r="N112" s="19">
        <v>3.0400381985679106</v>
      </c>
      <c r="O112" s="15">
        <f t="shared" si="10"/>
        <v>0.44735461621609052</v>
      </c>
      <c r="P112" s="52">
        <f t="shared" si="9"/>
        <v>0.13227306056205679</v>
      </c>
      <c r="W112">
        <v>1.0000000000000007</v>
      </c>
      <c r="X112">
        <v>4.4784698945054204</v>
      </c>
      <c r="Y112">
        <v>4.9043801846287431</v>
      </c>
    </row>
    <row r="113" spans="12:25" x14ac:dyDescent="0.35">
      <c r="L113" s="13">
        <f t="shared" si="12"/>
        <v>1.0100000000000007</v>
      </c>
      <c r="M113" s="19">
        <v>2.7323040015607676</v>
      </c>
      <c r="N113" s="19">
        <v>3.0194799211759236</v>
      </c>
      <c r="O113" s="15">
        <f t="shared" si="10"/>
        <v>0.44432937781708332</v>
      </c>
      <c r="P113" s="52">
        <f t="shared" si="9"/>
        <v>0.12575866199984187</v>
      </c>
      <c r="W113">
        <v>1.0100000000000007</v>
      </c>
      <c r="X113">
        <v>4.5027270358481113</v>
      </c>
      <c r="Y113">
        <v>4.8839278758794675</v>
      </c>
    </row>
    <row r="114" spans="12:25" x14ac:dyDescent="0.35">
      <c r="L114" s="13">
        <f t="shared" si="12"/>
        <v>1.0200000000000007</v>
      </c>
      <c r="M114" s="19">
        <v>2.7386134495240642</v>
      </c>
      <c r="N114" s="19">
        <v>2.9991234370839748</v>
      </c>
      <c r="O114" s="15">
        <f t="shared" si="10"/>
        <v>0.44133383416478561</v>
      </c>
      <c r="P114" s="52">
        <f t="shared" si="9"/>
        <v>0.11944921403654529</v>
      </c>
      <c r="W114">
        <v>1.0200000000000007</v>
      </c>
      <c r="X114">
        <v>4.526803223220119</v>
      </c>
      <c r="Y114">
        <v>4.863696792805225</v>
      </c>
    </row>
    <row r="115" spans="12:25" x14ac:dyDescent="0.35">
      <c r="L115" s="13">
        <f t="shared" si="12"/>
        <v>1.0300000000000007</v>
      </c>
      <c r="M115" s="19">
        <v>2.7447214624506548</v>
      </c>
      <c r="N115" s="19">
        <v>2.97896628240031</v>
      </c>
      <c r="O115" s="15">
        <f t="shared" si="10"/>
        <v>0.43836762268699331</v>
      </c>
      <c r="P115" s="52">
        <f t="shared" si="9"/>
        <v>0.1133412011099546</v>
      </c>
      <c r="W115">
        <v>1.0300000000000007</v>
      </c>
      <c r="X115">
        <v>4.5507017008532769</v>
      </c>
      <c r="Y115">
        <v>4.8436836445467488</v>
      </c>
    </row>
    <row r="116" spans="12:25" x14ac:dyDescent="0.35">
      <c r="L116" s="24">
        <f t="shared" si="12"/>
        <v>1.0400000000000007</v>
      </c>
      <c r="M116" s="23">
        <v>2.7506314948745119</v>
      </c>
      <c r="N116" s="23">
        <v>2.9590060293152827</v>
      </c>
      <c r="O116" s="15">
        <f t="shared" si="10"/>
        <v>0.43543038612113866</v>
      </c>
      <c r="P116" s="53">
        <f t="shared" si="9"/>
        <v>0.10743116868609759</v>
      </c>
      <c r="R116" s="8"/>
      <c r="W116">
        <v>1.0400000000000007</v>
      </c>
      <c r="X116">
        <v>4.574425699421826</v>
      </c>
      <c r="Y116">
        <v>4.8238852537713042</v>
      </c>
    </row>
    <row r="117" spans="12:25" x14ac:dyDescent="0.35">
      <c r="L117" s="13">
        <f t="shared" si="12"/>
        <v>1.0500000000000007</v>
      </c>
      <c r="M117" s="19">
        <v>2.7563469414144368</v>
      </c>
      <c r="N117" s="19">
        <v>2.9392402854432649</v>
      </c>
      <c r="O117" s="15">
        <f t="shared" si="10"/>
        <v>0.43252177241744988</v>
      </c>
      <c r="P117" s="52">
        <f t="shared" si="9"/>
        <v>0.10171572214617264</v>
      </c>
      <c r="W117">
        <v>1.0500000000000007</v>
      </c>
      <c r="X117">
        <v>4.5979784376809523</v>
      </c>
      <c r="Y117">
        <v>4.8042985528273592</v>
      </c>
    </row>
    <row r="118" spans="12:25" x14ac:dyDescent="0.35">
      <c r="L118" s="13">
        <f t="shared" si="12"/>
        <v>1.0600000000000007</v>
      </c>
      <c r="M118" s="19">
        <v>2.7618711378628773</v>
      </c>
      <c r="N118" s="19">
        <v>2.9196666931789186</v>
      </c>
      <c r="O118" s="15">
        <f t="shared" si="10"/>
        <v>0.42964143464422327</v>
      </c>
      <c r="P118" s="52">
        <f t="shared" si="9"/>
        <v>9.619152569773215E-2</v>
      </c>
      <c r="W118">
        <v>1.0600000000000007</v>
      </c>
      <c r="X118">
        <v>4.6213631240171686</v>
      </c>
      <c r="Y118">
        <v>4.7849205800338117</v>
      </c>
    </row>
    <row r="119" spans="12:25" x14ac:dyDescent="0.35">
      <c r="L119" s="13">
        <f t="shared" si="12"/>
        <v>1.0700000000000007</v>
      </c>
      <c r="M119" s="19">
        <v>2.7672073622510656</v>
      </c>
      <c r="N119" s="19">
        <v>2.9002829290674397</v>
      </c>
      <c r="O119" s="15">
        <f t="shared" si="10"/>
        <v>0.42678903089515235</v>
      </c>
      <c r="P119" s="52">
        <f t="shared" si="9"/>
        <v>9.085530130954389E-2</v>
      </c>
      <c r="W119">
        <v>1.0700000000000007</v>
      </c>
      <c r="X119">
        <v>4.6445829579146238</v>
      </c>
      <c r="Y119">
        <v>4.7657484760986701</v>
      </c>
    </row>
    <row r="120" spans="12:25" x14ac:dyDescent="0.35">
      <c r="L120" s="13">
        <f t="shared" si="12"/>
        <v>1.0800000000000007</v>
      </c>
      <c r="M120" s="19">
        <v>2.7723588358911062</v>
      </c>
      <c r="N120" s="19">
        <v>2.8810867031884473</v>
      </c>
      <c r="O120" s="15">
        <f t="shared" si="10"/>
        <v>0.42396422419866436</v>
      </c>
      <c r="P120" s="52">
        <f t="shared" si="9"/>
        <v>8.5703827669503241E-2</v>
      </c>
      <c r="W120">
        <v>1.0800000000000007</v>
      </c>
      <c r="X120">
        <v>4.6676411313411146</v>
      </c>
      <c r="Y120">
        <v>4.7467794806623562</v>
      </c>
    </row>
    <row r="121" spans="12:25" x14ac:dyDescent="0.35">
      <c r="L121" s="13">
        <f t="shared" si="12"/>
        <v>1.0900000000000007</v>
      </c>
      <c r="M121" s="19">
        <v>2.7773287243955922</v>
      </c>
      <c r="N121" s="19">
        <v>2.8620757585531575</v>
      </c>
      <c r="O121" s="15">
        <f t="shared" si="10"/>
        <v>0.42116668242921168</v>
      </c>
      <c r="P121" s="52">
        <f t="shared" si="9"/>
        <v>8.0733939165017254E-2</v>
      </c>
      <c r="W121">
        <v>1.0900000000000007</v>
      </c>
      <c r="X121">
        <v>4.69054083005748</v>
      </c>
      <c r="Y121">
        <v>4.7280109289609999</v>
      </c>
    </row>
    <row r="122" spans="12:25" x14ac:dyDescent="0.35">
      <c r="L122" s="13">
        <f t="shared" si="12"/>
        <v>1.1000000000000008</v>
      </c>
      <c r="M122" s="19">
        <v>2.7821201386752876</v>
      </c>
      <c r="N122" s="19">
        <v>2.8432478705145163</v>
      </c>
      <c r="O122" s="15">
        <f t="shared" si="10"/>
        <v>0.41839607822047059</v>
      </c>
      <c r="P122" s="52">
        <f t="shared" si="9"/>
        <v>7.5942524885321827E-2</v>
      </c>
      <c r="W122">
        <v>1.1000000000000008</v>
      </c>
      <c r="X122">
        <v>4.7132852348538075</v>
      </c>
      <c r="Y122">
        <v>4.7094402486051674</v>
      </c>
    </row>
    <row r="123" spans="12:25" x14ac:dyDescent="0.35">
      <c r="L123" s="13">
        <f t="shared" si="12"/>
        <v>1.1100000000000008</v>
      </c>
      <c r="M123" s="19">
        <v>2.7867361359154614</v>
      </c>
      <c r="N123" s="19">
        <v>2.8246008461899663</v>
      </c>
      <c r="O123" s="15">
        <f t="shared" si="10"/>
        <v>0.4156520888803989</v>
      </c>
      <c r="P123" s="52">
        <f t="shared" si="9"/>
        <v>7.1326527645148019E-2</v>
      </c>
      <c r="W123">
        <v>1.1100000000000008</v>
      </c>
      <c r="X123">
        <v>4.7358775227158807</v>
      </c>
      <c r="Y123">
        <v>4.691064956469889</v>
      </c>
    </row>
    <row r="124" spans="12:25" x14ac:dyDescent="0.35">
      <c r="L124" s="13">
        <f t="shared" si="12"/>
        <v>1.1200000000000008</v>
      </c>
      <c r="M124" s="19">
        <v>2.791179720531372</v>
      </c>
      <c r="N124" s="19">
        <v>2.8061325238965349</v>
      </c>
      <c r="O124" s="15">
        <f t="shared" si="10"/>
        <v>0.41293439630810652</v>
      </c>
      <c r="P124" s="52">
        <f t="shared" si="9"/>
        <v>6.6882943029237474E-2</v>
      </c>
      <c r="W124">
        <v>1.1200000000000008</v>
      </c>
      <c r="X124">
        <v>4.7583208679248985</v>
      </c>
      <c r="Y124">
        <v>4.6728826556916871</v>
      </c>
    </row>
    <row r="125" spans="12:25" x14ac:dyDescent="0.35">
      <c r="L125" s="13">
        <f t="shared" si="12"/>
        <v>1.1300000000000008</v>
      </c>
      <c r="M125" s="19">
        <v>2.7954538451034328</v>
      </c>
      <c r="N125" s="19">
        <v>2.7878407725979257</v>
      </c>
      <c r="O125" s="15">
        <f t="shared" si="10"/>
        <v>0.41024268691249294</v>
      </c>
      <c r="P125" s="52">
        <f t="shared" si="9"/>
        <v>6.2608818457176696E-2</v>
      </c>
      <c r="W125">
        <v>1.1300000000000008</v>
      </c>
      <c r="X125">
        <v>4.7806184430936387</v>
      </c>
      <c r="Y125">
        <v>4.6548910327688198</v>
      </c>
    </row>
    <row r="126" spans="12:25" x14ac:dyDescent="0.35">
      <c r="L126" s="13">
        <f t="shared" si="12"/>
        <v>1.1400000000000008</v>
      </c>
      <c r="M126" s="19">
        <v>2.7995614112925709</v>
      </c>
      <c r="N126" s="19">
        <v>2.7697234913633388</v>
      </c>
      <c r="O126" s="15">
        <f t="shared" si="10"/>
        <v>0.40757665153261002</v>
      </c>
      <c r="P126" s="52">
        <f t="shared" si="9"/>
        <v>5.8501252268038595E-2</v>
      </c>
      <c r="W126">
        <v>1.1400000000000008</v>
      </c>
      <c r="X126">
        <v>4.802773420141877</v>
      </c>
      <c r="Y126">
        <v>4.6370878547608472</v>
      </c>
    </row>
    <row r="127" spans="12:25" x14ac:dyDescent="0.35">
      <c r="L127" s="13">
        <f t="shared" si="12"/>
        <v>1.1500000000000008</v>
      </c>
      <c r="M127" s="19">
        <v>2.8035052707362498</v>
      </c>
      <c r="N127" s="19">
        <v>2.7517786088377161</v>
      </c>
      <c r="O127" s="15">
        <f t="shared" si="10"/>
        <v>0.40493598535970649</v>
      </c>
      <c r="P127" s="52">
        <f t="shared" si="9"/>
        <v>5.4557392824359674E-2</v>
      </c>
      <c r="W127">
        <v>1.1500000000000008</v>
      </c>
      <c r="X127">
        <v>4.8247889712138505</v>
      </c>
      <c r="Y127">
        <v>4.6194709665839024</v>
      </c>
    </row>
    <row r="128" spans="12:25" x14ac:dyDescent="0.35">
      <c r="L128" s="13">
        <f t="shared" si="12"/>
        <v>1.1600000000000008</v>
      </c>
      <c r="M128">
        <v>2.8072882259256353</v>
      </c>
      <c r="N128">
        <v>2.7340040827231231</v>
      </c>
      <c r="O128" s="15">
        <f t="shared" si="10"/>
        <v>0.40232038786091112</v>
      </c>
      <c r="P128" s="40">
        <f t="shared" si="9"/>
        <v>5.0774437634974134E-2</v>
      </c>
      <c r="W128">
        <v>1.1600000000000008</v>
      </c>
      <c r="X128">
        <v>4.8466682695404382</v>
      </c>
      <c r="Y128">
        <v>4.6020382883982025</v>
      </c>
    </row>
    <row r="129" spans="12:25" x14ac:dyDescent="0.35">
      <c r="L129" s="13">
        <f t="shared" si="12"/>
        <v>1.1700000000000008</v>
      </c>
      <c r="M129">
        <v>2.8109130310643771</v>
      </c>
      <c r="N129">
        <v>2.7163978992710169</v>
      </c>
      <c r="O129" s="15">
        <f t="shared" si="10"/>
        <v>0.39972956270451759</v>
      </c>
      <c r="P129" s="40">
        <f t="shared" si="9"/>
        <v>4.7149632496232385E-2</v>
      </c>
      <c r="W129">
        <v>1.1700000000000008</v>
      </c>
      <c r="X129">
        <v>4.8684144902485302</v>
      </c>
      <c r="Y129">
        <v>4.5847878130844055</v>
      </c>
    </row>
    <row r="130" spans="12:25" x14ac:dyDescent="0.35">
      <c r="L130" s="13">
        <f t="shared" si="12"/>
        <v>1.1800000000000008</v>
      </c>
      <c r="M130">
        <v>2.8143823929094349</v>
      </c>
      <c r="N130">
        <v>2.6989580727851252</v>
      </c>
      <c r="O130" s="15">
        <f t="shared" si="10"/>
        <v>0.3971632176868311</v>
      </c>
      <c r="P130" s="40">
        <f t="shared" si="9"/>
        <v>4.3680270651174524E-2</v>
      </c>
      <c r="W130">
        <v>1.1800000000000008</v>
      </c>
      <c r="X130">
        <v>4.8900308111200577</v>
      </c>
      <c r="Y130">
        <v>4.5677176038055931</v>
      </c>
    </row>
    <row r="131" spans="12:25" x14ac:dyDescent="0.35">
      <c r="L131" s="13">
        <f t="shared" si="12"/>
        <v>1.1900000000000008</v>
      </c>
      <c r="M131">
        <v>2.8176989715944125</v>
      </c>
      <c r="N131">
        <v>2.6816826451346616</v>
      </c>
      <c r="O131" s="15">
        <f t="shared" si="10"/>
        <v>0.39462106466053604</v>
      </c>
      <c r="P131" s="40">
        <f t="shared" si="9"/>
        <v>4.0363691966196935E-2</v>
      </c>
      <c r="W131">
        <v>1.1900000000000008</v>
      </c>
      <c r="X131">
        <v>4.9115204133029424</v>
      </c>
      <c r="Y131">
        <v>4.5508257916517998</v>
      </c>
    </row>
    <row r="132" spans="12:25" x14ac:dyDescent="0.35">
      <c r="L132" s="13">
        <f t="shared" si="12"/>
        <v>1.2000000000000008</v>
      </c>
      <c r="M132">
        <v>2.8208653814357869</v>
      </c>
      <c r="N132">
        <v>2.6645696852776579</v>
      </c>
      <c r="O132" s="15">
        <f t="shared" si="10"/>
        <v>0.39210281946455217</v>
      </c>
      <c r="P132" s="40">
        <f t="shared" si="9"/>
        <v>3.7197282124822539E-2</v>
      </c>
      <c r="W132">
        <v>1.2000000000000008</v>
      </c>
      <c r="X132">
        <v>4.9328864819761877</v>
      </c>
      <c r="Y132">
        <v>4.534110573364087</v>
      </c>
    </row>
    <row r="133" spans="12:25" x14ac:dyDescent="0.35">
      <c r="L133" s="13">
        <f t="shared" si="12"/>
        <v>1.2100000000000009</v>
      </c>
      <c r="M133">
        <v>2.8238841917224784</v>
      </c>
      <c r="N133">
        <v>2.6476172887941485</v>
      </c>
      <c r="O133" s="15">
        <f t="shared" si="10"/>
        <v>0.38960820185534056</v>
      </c>
      <c r="P133" s="40">
        <f t="shared" si="9"/>
        <v>3.4178471838131053E-2</v>
      </c>
      <c r="W133">
        <v>1.2100000000000009</v>
      </c>
      <c r="X133">
        <v>4.9541322069712521</v>
      </c>
      <c r="Y133">
        <v>4.5175702091353296</v>
      </c>
    </row>
    <row r="134" spans="12:25" x14ac:dyDescent="0.35">
      <c r="L134" s="13">
        <f t="shared" si="12"/>
        <v>1.2200000000000009</v>
      </c>
      <c r="M134">
        <v>2.8267579274891466</v>
      </c>
      <c r="N134">
        <v>2.6308235774289686</v>
      </c>
      <c r="O134" s="15">
        <f t="shared" si="10"/>
        <v>0.3871369354396248</v>
      </c>
      <c r="P134" s="40">
        <f t="shared" si="9"/>
        <v>3.1304736071462891E-2</v>
      </c>
      <c r="W134">
        <v>1.2200000000000009</v>
      </c>
      <c r="X134">
        <v>4.9752607833516365</v>
      </c>
      <c r="Y134">
        <v>4.5012030204849136</v>
      </c>
    </row>
    <row r="135" spans="12:25" x14ac:dyDescent="0.35">
      <c r="L135" s="13">
        <f t="shared" si="12"/>
        <v>1.2300000000000009</v>
      </c>
      <c r="M135">
        <v>2.8294890702736031</v>
      </c>
      <c r="N135">
        <v>2.6141866986439544</v>
      </c>
      <c r="O135" s="15">
        <f t="shared" si="10"/>
        <v>0.38468874760849503</v>
      </c>
      <c r="P135" s="40">
        <f t="shared" si="9"/>
        <v>2.8573593287006371E-2</v>
      </c>
      <c r="W135">
        <v>1.2300000000000009</v>
      </c>
      <c r="X135">
        <v>4.9962754119526993</v>
      </c>
      <c r="Y135">
        <v>4.4850073882047781</v>
      </c>
    </row>
    <row r="136" spans="12:25" x14ac:dyDescent="0.35">
      <c r="L136" s="13">
        <f t="shared" si="12"/>
        <v>1.2400000000000009</v>
      </c>
      <c r="M136">
        <v>2.8320800588587223</v>
      </c>
      <c r="N136">
        <v>2.5977048251792976</v>
      </c>
      <c r="O136" s="15">
        <f t="shared" si="10"/>
        <v>0.38226336947285944</v>
      </c>
      <c r="P136" s="40">
        <f t="shared" si="9"/>
        <v>2.598260470188718E-2</v>
      </c>
      <c r="W136">
        <v>1.2400000000000009</v>
      </c>
      <c r="X136">
        <v>5.0171792998834759</v>
      </c>
      <c r="Y136">
        <v>4.4689817503741764</v>
      </c>
    </row>
    <row r="137" spans="12:25" x14ac:dyDescent="0.35">
      <c r="L137" s="13">
        <f t="shared" si="12"/>
        <v>1.2500000000000009</v>
      </c>
      <c r="M137">
        <v>2.8345332899992162</v>
      </c>
      <c r="N137">
        <v>2.5813761546238547</v>
      </c>
      <c r="O137" s="15">
        <f t="shared" si="10"/>
        <v>0.37986053580021339</v>
      </c>
      <c r="P137" s="40">
        <f t="shared" si="9"/>
        <v>2.3529373561393285E-2</v>
      </c>
      <c r="W137">
        <v>1.2500000000000009</v>
      </c>
      <c r="X137">
        <v>5.0379756609922914</v>
      </c>
      <c r="Y137">
        <v>4.4531246004407778</v>
      </c>
    </row>
    <row r="138" spans="12:25" x14ac:dyDescent="0.35">
      <c r="L138" s="13">
        <f t="shared" si="12"/>
        <v>1.2600000000000009</v>
      </c>
      <c r="M138">
        <v>2.8368511191336392</v>
      </c>
      <c r="N138">
        <v>2.5651989089941867</v>
      </c>
      <c r="O138" s="15">
        <f t="shared" si="10"/>
        <v>0.37747998495269353</v>
      </c>
      <c r="P138" s="40">
        <f t="shared" si="9"/>
        <v>2.1211544426970264E-2</v>
      </c>
      <c r="W138">
        <v>1.2600000000000009</v>
      </c>
      <c r="X138">
        <v>5.058667716297836</v>
      </c>
      <c r="Y138">
        <v>4.4374344853657286</v>
      </c>
    </row>
    <row r="139" spans="12:25" x14ac:dyDescent="0.35">
      <c r="L139" s="13">
        <f t="shared" si="12"/>
        <v>1.2700000000000009</v>
      </c>
      <c r="M139">
        <v>2.839035861081963</v>
      </c>
      <c r="N139">
        <v>2.5491713343221325</v>
      </c>
      <c r="O139" s="15">
        <f t="shared" si="10"/>
        <v>0.37512145882638726</v>
      </c>
      <c r="P139" s="40">
        <f t="shared" si="9"/>
        <v>1.902680247864641E-2</v>
      </c>
      <c r="W139">
        <v>1.2700000000000009</v>
      </c>
      <c r="X139">
        <v>5.0792586943873097</v>
      </c>
      <c r="Y139">
        <v>4.4219100038304058</v>
      </c>
    </row>
    <row r="140" spans="12:25" x14ac:dyDescent="0.35">
      <c r="L140" s="13">
        <f t="shared" si="12"/>
        <v>1.2800000000000009</v>
      </c>
      <c r="M140">
        <v>2.8410897907290722</v>
      </c>
      <c r="N140">
        <v>2.5332917002507069</v>
      </c>
      <c r="O140" s="15">
        <f t="shared" si="10"/>
        <v>0.37278470279186737</v>
      </c>
      <c r="P140" s="40">
        <f t="shared" ref="P140:P203" si="13">$P$10-M140</f>
        <v>1.6972872831537256E-2</v>
      </c>
      <c r="W140">
        <v>1.2800000000000009</v>
      </c>
      <c r="X140">
        <v>5.0997518317831982</v>
      </c>
      <c r="Y140">
        <v>4.4065498045027303</v>
      </c>
    </row>
    <row r="141" spans="12:25" x14ac:dyDescent="0.35">
      <c r="L141" s="13">
        <f t="shared" si="12"/>
        <v>1.2900000000000009</v>
      </c>
      <c r="M141">
        <v>2.8430151436944917</v>
      </c>
      <c r="N141">
        <v>2.5175582996381269</v>
      </c>
      <c r="O141" s="15">
        <f t="shared" ref="O141:O204" si="14">+N141/$N$12</f>
        <v>0.37046946563592298</v>
      </c>
      <c r="P141" s="40">
        <f t="shared" si="13"/>
        <v>1.5047519866117742E-2</v>
      </c>
      <c r="W141">
        <v>1.2900000000000009</v>
      </c>
      <c r="X141">
        <v>5.1201503732800955</v>
      </c>
      <c r="Y141">
        <v>4.3913525843608872</v>
      </c>
    </row>
    <row r="142" spans="12:25" x14ac:dyDescent="0.35">
      <c r="L142" s="13">
        <f t="shared" ref="L142:L205" si="15">L141+0.01</f>
        <v>1.3000000000000009</v>
      </c>
      <c r="M142">
        <v>2.8448141169887009</v>
      </c>
      <c r="N142">
        <v>2.5019694481697932</v>
      </c>
      <c r="O142" s="15">
        <f t="shared" si="14"/>
        <v>0.36817549950446077</v>
      </c>
      <c r="P142" s="40">
        <f t="shared" si="13"/>
        <v>1.3248546571908548E-2</v>
      </c>
      <c r="W142">
        <v>1.3000000000000009</v>
      </c>
      <c r="X142">
        <v>5.140457572253025</v>
      </c>
      <c r="Y142">
        <v>4.3763170870724935</v>
      </c>
    </row>
    <row r="143" spans="12:25" x14ac:dyDescent="0.35">
      <c r="L143" s="13">
        <f t="shared" si="15"/>
        <v>1.3100000000000009</v>
      </c>
      <c r="M143">
        <v>2.8464888696563078</v>
      </c>
      <c r="N143">
        <v>2.486523483978011</v>
      </c>
      <c r="O143" s="15">
        <f t="shared" si="14"/>
        <v>0.36590255984654557</v>
      </c>
      <c r="P143" s="40">
        <f t="shared" si="13"/>
        <v>1.1573793904301688E-2</v>
      </c>
      <c r="W143">
        <v>1.3100000000000009</v>
      </c>
      <c r="X143">
        <v>5.1606766909386073</v>
      </c>
      <c r="Y143">
        <v>4.3614421014272651</v>
      </c>
    </row>
    <row r="144" spans="12:25" x14ac:dyDescent="0.35">
      <c r="L144" s="13">
        <f t="shared" si="15"/>
        <v>1.320000000000001</v>
      </c>
      <c r="M144">
        <v>2.8480415234064247</v>
      </c>
      <c r="N144">
        <v>2.4712187672693045</v>
      </c>
      <c r="O144" s="15">
        <f t="shared" si="14"/>
        <v>0.36365040535955762</v>
      </c>
      <c r="P144" s="40">
        <f t="shared" si="13"/>
        <v>1.002114015418476E-2</v>
      </c>
      <c r="W144">
        <v>1.320000000000001</v>
      </c>
      <c r="X144">
        <v>5.1808110006902934</v>
      </c>
      <c r="Y144">
        <v>4.3467264598212854</v>
      </c>
    </row>
    <row r="145" spans="12:25" x14ac:dyDescent="0.35">
      <c r="L145" s="13">
        <f t="shared" si="15"/>
        <v>1.330000000000001</v>
      </c>
      <c r="M145">
        <v>2.8494741632305156</v>
      </c>
      <c r="N145">
        <v>2.4560536799591173</v>
      </c>
      <c r="O145" s="15">
        <f t="shared" si="14"/>
        <v>0.36141879793543769</v>
      </c>
      <c r="P145" s="40">
        <f t="shared" si="13"/>
        <v>8.5885003300938401E-3</v>
      </c>
      <c r="W145">
        <v>1.330000000000001</v>
      </c>
      <c r="X145">
        <v>5.2008637822089918</v>
      </c>
      <c r="Y145">
        <v>4.3321690367911332</v>
      </c>
    </row>
    <row r="146" spans="12:25" x14ac:dyDescent="0.35">
      <c r="L146" s="13">
        <f t="shared" si="15"/>
        <v>1.340000000000001</v>
      </c>
      <c r="M146">
        <v>2.8507888380080169</v>
      </c>
      <c r="N146">
        <v>2.4410266253137549</v>
      </c>
      <c r="O146" s="15">
        <f t="shared" si="14"/>
        <v>0.35920750260799705</v>
      </c>
      <c r="P146" s="40">
        <f t="shared" si="13"/>
        <v>7.2738255525925943E-3</v>
      </c>
      <c r="W146">
        <v>1.340000000000001</v>
      </c>
      <c r="X146">
        <v>5.2208383257501669</v>
      </c>
      <c r="Y146">
        <v>4.3177687475961086</v>
      </c>
    </row>
    <row r="147" spans="12:25" x14ac:dyDescent="0.35">
      <c r="L147" s="13">
        <f t="shared" si="15"/>
        <v>1.350000000000001</v>
      </c>
      <c r="M147">
        <v>2.8519875611000138</v>
      </c>
      <c r="N147">
        <v>2.4261360275993802</v>
      </c>
      <c r="O147" s="15">
        <f t="shared" si="14"/>
        <v>0.35701628750126574</v>
      </c>
      <c r="P147" s="40">
        <f t="shared" si="13"/>
        <v>6.0751024605956161E-3</v>
      </c>
      <c r="W147">
        <v>1.350000000000001</v>
      </c>
      <c r="X147">
        <v>5.2407379313086055</v>
      </c>
      <c r="Y147">
        <v>4.3035245468469014</v>
      </c>
    </row>
    <row r="148" spans="12:25" x14ac:dyDescent="0.35">
      <c r="L148" s="13">
        <f t="shared" si="15"/>
        <v>1.360000000000001</v>
      </c>
      <c r="M148">
        <v>2.8530723109312439</v>
      </c>
      <c r="N148">
        <v>2.4113803317379219</v>
      </c>
      <c r="O148" s="15">
        <f t="shared" si="14"/>
        <v>0.35484492377885801</v>
      </c>
      <c r="P148" s="40">
        <f t="shared" si="13"/>
        <v>4.9903526293655354E-3</v>
      </c>
      <c r="W148">
        <v>1.360000000000001</v>
      </c>
      <c r="X148">
        <v>5.2605659087818832</v>
      </c>
      <c r="Y148">
        <v>4.2894354271791251</v>
      </c>
    </row>
    <row r="149" spans="12:25" x14ac:dyDescent="0.35">
      <c r="L149" s="13">
        <f t="shared" si="15"/>
        <v>1.370000000000001</v>
      </c>
      <c r="M149">
        <v>2.8540450315606876</v>
      </c>
      <c r="N149">
        <v>2.3967580029697197</v>
      </c>
      <c r="O149" s="15">
        <f t="shared" si="14"/>
        <v>0.35269318559432927</v>
      </c>
      <c r="P149" s="40">
        <f t="shared" si="13"/>
        <v>4.017631999921889E-3</v>
      </c>
      <c r="W149">
        <v>1.370000000000001</v>
      </c>
      <c r="X149">
        <v>5.2803255781135672</v>
      </c>
      <c r="Y149">
        <v>4.275500417970119</v>
      </c>
    </row>
    <row r="150" spans="12:25" x14ac:dyDescent="0.35">
      <c r="L150" s="13">
        <f t="shared" si="15"/>
        <v>1.380000000000001</v>
      </c>
      <c r="M150">
        <v>2.8549076332410173</v>
      </c>
      <c r="N150">
        <v>2.3822675265227558</v>
      </c>
      <c r="O150" s="15">
        <f t="shared" si="14"/>
        <v>0.35056085004250181</v>
      </c>
      <c r="P150" s="40">
        <f t="shared" si="13"/>
        <v>3.1550303195921892E-3</v>
      </c>
      <c r="W150">
        <v>1.380000000000001</v>
      </c>
      <c r="X150">
        <v>5.3000202694171721</v>
      </c>
      <c r="Y150">
        <v>4.2617185840976166</v>
      </c>
    </row>
    <row r="151" spans="12:25" x14ac:dyDescent="0.35">
      <c r="L151" s="13">
        <f t="shared" si="15"/>
        <v>1.390000000000001</v>
      </c>
      <c r="M151">
        <v>2.8556619929671556</v>
      </c>
      <c r="N151">
        <v>2.3679074072883397</v>
      </c>
      <c r="O151" s="15">
        <f t="shared" si="14"/>
        <v>0.34844769711174073</v>
      </c>
      <c r="P151" s="40">
        <f t="shared" si="13"/>
        <v>2.4006705934538353E-3</v>
      </c>
      <c r="W151">
        <v>1.390000000000001</v>
      </c>
      <c r="X151">
        <v>5.3196533230817371</v>
      </c>
      <c r="Y151">
        <v>4.2480890247387713</v>
      </c>
    </row>
    <row r="152" spans="12:25" x14ac:dyDescent="0.35">
      <c r="L152" s="13">
        <f t="shared" si="15"/>
        <v>1.400000000000001</v>
      </c>
      <c r="M152" s="19">
        <v>2.8563099550141806</v>
      </c>
      <c r="N152" s="19">
        <v>2.3536761695030721</v>
      </c>
      <c r="O152" s="15">
        <f t="shared" si="14"/>
        <v>0.34635350963715328</v>
      </c>
      <c r="P152" s="40">
        <f t="shared" si="13"/>
        <v>1.7527085464288383E-3</v>
      </c>
      <c r="W152">
        <v>1.400000000000001</v>
      </c>
      <c r="X152">
        <v>5.3392280898600104</v>
      </c>
      <c r="Y152">
        <v>4.2346108722082052</v>
      </c>
    </row>
    <row r="153" spans="12:25" x14ac:dyDescent="0.35">
      <c r="L153" s="13">
        <f t="shared" si="15"/>
        <v>1.410000000000001</v>
      </c>
      <c r="M153" s="19">
        <v>2.8568533314648303</v>
      </c>
      <c r="N153" s="19">
        <v>2.3395723564369759</v>
      </c>
      <c r="O153" s="15">
        <f t="shared" si="14"/>
        <v>0.34427807325469623</v>
      </c>
      <c r="P153" s="40">
        <f t="shared" si="13"/>
        <v>1.2093320957791143E-3</v>
      </c>
      <c r="W153">
        <v>1.410000000000001</v>
      </c>
      <c r="X153">
        <v>5.3587479309400381</v>
      </c>
      <c r="Y153">
        <v>4.2212832908337612</v>
      </c>
    </row>
    <row r="154" spans="12:25" x14ac:dyDescent="0.35">
      <c r="L154" s="13">
        <f t="shared" si="15"/>
        <v>1.420000000000001</v>
      </c>
      <c r="M154" s="19">
        <v>2.85729390272683</v>
      </c>
      <c r="N154" s="19">
        <v>2.3255945300876317</v>
      </c>
      <c r="O154" s="15">
        <f t="shared" si="14"/>
        <v>0.34222117635616656</v>
      </c>
      <c r="P154" s="40">
        <f t="shared" si="13"/>
        <v>7.6876083377941384E-4</v>
      </c>
      <c r="W154">
        <v>1.420000000000001</v>
      </c>
      <c r="X154">
        <v>5.3782162180009943</v>
      </c>
      <c r="Y154">
        <v>4.2081054758686403</v>
      </c>
    </row>
    <row r="155" spans="12:25" x14ac:dyDescent="0.35">
      <c r="L155" s="13">
        <f t="shared" si="15"/>
        <v>1.430000000000001</v>
      </c>
      <c r="M155" s="19">
        <v>2.8576334180402818</v>
      </c>
      <c r="N155" s="19">
        <v>2.311741270880193</v>
      </c>
      <c r="O155" s="15">
        <f t="shared" si="14"/>
        <v>0.34018261004505734</v>
      </c>
      <c r="P155" s="40">
        <f t="shared" si="13"/>
        <v>4.2924552032763685E-4</v>
      </c>
      <c r="W155">
        <v>1.430000000000001</v>
      </c>
      <c r="X155">
        <v>5.3976363332540673</v>
      </c>
      <c r="Y155">
        <v>4.1950766524387362</v>
      </c>
    </row>
    <row r="156" spans="12:25" x14ac:dyDescent="0.35">
      <c r="L156" s="13">
        <f t="shared" si="15"/>
        <v>1.4400000000000011</v>
      </c>
      <c r="M156" s="19">
        <v>2.8578735959753265</v>
      </c>
      <c r="N156" s="19">
        <v>2.2980111773731542</v>
      </c>
      <c r="O156" s="15">
        <f t="shared" si="14"/>
        <v>0.33816216809326022</v>
      </c>
      <c r="P156" s="40">
        <f t="shared" si="13"/>
        <v>1.8906758528292045E-4</v>
      </c>
      <c r="W156">
        <v>1.4400000000000011</v>
      </c>
      <c r="X156">
        <v>5.4170116694691197</v>
      </c>
      <c r="Y156">
        <v>4.1821960745239473</v>
      </c>
    </row>
    <row r="157" spans="12:25" x14ac:dyDescent="0.35">
      <c r="L157" s="13">
        <f t="shared" si="15"/>
        <v>1.4500000000000011</v>
      </c>
      <c r="M157" s="19">
        <v>2.8580161249203022</v>
      </c>
      <c r="N157" s="19">
        <v>2.2844028659697355</v>
      </c>
      <c r="O157" s="15">
        <f t="shared" si="14"/>
        <v>0.33615964689859457</v>
      </c>
      <c r="P157" s="40">
        <f t="shared" si="13"/>
        <v>4.6538640307236534E-5</v>
      </c>
      <c r="W157">
        <v>1.4500000000000011</v>
      </c>
      <c r="X157">
        <v>5.4363456299878576</v>
      </c>
      <c r="Y157">
        <v>4.1694630239723445</v>
      </c>
    </row>
    <row r="158" spans="12:25" x14ac:dyDescent="0.35">
      <c r="L158" s="13">
        <f t="shared" si="15"/>
        <v>1.4600000000000011</v>
      </c>
      <c r="M158" s="19">
        <v>2.8580626635606095</v>
      </c>
      <c r="N158" s="19">
        <v>2.2709149706347631</v>
      </c>
      <c r="O158" s="15">
        <f t="shared" si="14"/>
        <v>0.33417484544314513</v>
      </c>
      <c r="P158" s="40">
        <f t="shared" si="13"/>
        <v>0</v>
      </c>
      <c r="W158">
        <v>1.4600000000000011</v>
      </c>
      <c r="X158">
        <v>5.4556416287242113</v>
      </c>
      <c r="Y158">
        <v>4.1568768095460866</v>
      </c>
    </row>
    <row r="159" spans="12:25" x14ac:dyDescent="0.35">
      <c r="L159" s="13">
        <f t="shared" si="15"/>
        <v>1.4700000000000011</v>
      </c>
      <c r="M159" s="19">
        <v>2.8580148413484934</v>
      </c>
      <c r="N159" s="19">
        <v>2.257546142616921</v>
      </c>
      <c r="O159" s="15">
        <f t="shared" si="14"/>
        <v>0.33220756525239031</v>
      </c>
      <c r="P159" s="40">
        <f t="shared" si="13"/>
        <v>4.7822212116077623E-5</v>
      </c>
      <c r="W159">
        <v>1.4700000000000011</v>
      </c>
      <c r="X159">
        <v>5.4749030901525524</v>
      </c>
      <c r="Y159">
        <v>4.1444367659979964</v>
      </c>
    </row>
    <row r="160" spans="12:25" x14ac:dyDescent="0.35">
      <c r="L160" s="13">
        <f t="shared" si="15"/>
        <v>1.4800000000000011</v>
      </c>
      <c r="M160" s="19">
        <v>2.8578742589639226</v>
      </c>
      <c r="N160" s="19">
        <v>2.2442950501762584</v>
      </c>
      <c r="O160" s="15">
        <f t="shared" si="14"/>
        <v>0.33025761035510348</v>
      </c>
      <c r="P160" s="40">
        <f t="shared" si="13"/>
        <v>1.8840459668689746E-4</v>
      </c>
      <c r="W160">
        <v>1.4800000000000011</v>
      </c>
      <c r="X160">
        <v>5.4941334492844156</v>
      </c>
      <c r="Y160">
        <v>4.1321422531778165</v>
      </c>
    </row>
    <row r="161" spans="12:25" x14ac:dyDescent="0.35">
      <c r="L161" s="13">
        <f t="shared" si="15"/>
        <v>1.4900000000000011</v>
      </c>
      <c r="M161" s="19">
        <v>2.8576424887667975</v>
      </c>
      <c r="N161" s="19">
        <v>2.2311603783168414</v>
      </c>
      <c r="O161" s="15">
        <f t="shared" si="14"/>
        <v>0.32832478724401171</v>
      </c>
      <c r="P161" s="40">
        <f t="shared" si="13"/>
        <v>4.2017479381195599E-4</v>
      </c>
      <c r="W161">
        <v>1.4900000000000011</v>
      </c>
      <c r="X161">
        <v>5.5133361516343005</v>
      </c>
      <c r="Y161">
        <v>4.1199926551671124</v>
      </c>
    </row>
    <row r="162" spans="12:25" x14ac:dyDescent="0.35">
      <c r="L162" s="13">
        <f t="shared" si="15"/>
        <v>1.5000000000000011</v>
      </c>
      <c r="M162" s="19">
        <v>2.8573210752406366</v>
      </c>
      <c r="N162" s="19">
        <v>2.2181408285244189</v>
      </c>
      <c r="O162" s="15">
        <f t="shared" si="14"/>
        <v>0.32640890483719226</v>
      </c>
      <c r="P162" s="40">
        <f t="shared" si="13"/>
        <v>7.4158831997284125E-4</v>
      </c>
      <c r="W162">
        <v>1.5000000000000011</v>
      </c>
      <c r="X162">
        <v>5.5325146531751503</v>
      </c>
      <c r="Y162">
        <v>4.1079873794419139</v>
      </c>
    </row>
    <row r="163" spans="12:25" x14ac:dyDescent="0.35">
      <c r="L163" s="13">
        <f t="shared" si="15"/>
        <v>1.5100000000000011</v>
      </c>
      <c r="M163">
        <v>2.8569115354279644</v>
      </c>
      <c r="N163">
        <v>2.2052351185090178</v>
      </c>
      <c r="O163" s="15">
        <f t="shared" si="14"/>
        <v>0.32450977444019408</v>
      </c>
      <c r="P163" s="40">
        <f t="shared" si="13"/>
        <v>1.1511281326450629E-3</v>
      </c>
      <c r="W163">
        <v>1.5100000000000011</v>
      </c>
      <c r="X163">
        <v>5.5516724202840368</v>
      </c>
      <c r="Y163">
        <v>4.0961258560621125</v>
      </c>
    </row>
    <row r="164" spans="12:25" x14ac:dyDescent="0.35">
      <c r="L164" s="13">
        <f t="shared" si="15"/>
        <v>1.5200000000000011</v>
      </c>
      <c r="M164">
        <v>2.8564153593575483</v>
      </c>
      <c r="N164">
        <v>2.1924419819523395</v>
      </c>
      <c r="O164" s="15">
        <f t="shared" si="14"/>
        <v>0.32262720970886638</v>
      </c>
      <c r="P164" s="40">
        <f t="shared" si="13"/>
        <v>1.6473042030611396E-3</v>
      </c>
      <c r="W164">
        <v>1.5200000000000011</v>
      </c>
      <c r="X164">
        <v>5.5708129296786009</v>
      </c>
      <c r="Y164">
        <v>4.0844075368868058</v>
      </c>
    </row>
    <row r="165" spans="12:25" x14ac:dyDescent="0.35">
      <c r="L165" s="13">
        <f t="shared" si="15"/>
        <v>1.5300000000000011</v>
      </c>
      <c r="M165">
        <v>2.855834010463699</v>
      </c>
      <c r="N165">
        <v>2.1797601682598651</v>
      </c>
      <c r="O165" s="15">
        <f t="shared" si="14"/>
        <v>0.32076102661287981</v>
      </c>
      <c r="P165" s="40">
        <f t="shared" si="13"/>
        <v>2.228653096910449E-3</v>
      </c>
      <c r="W165">
        <v>1.5300000000000011</v>
      </c>
      <c r="X165">
        <v>5.5899396683447344</v>
      </c>
      <c r="Y165">
        <v>4.0728318948146738</v>
      </c>
    </row>
    <row r="166" spans="12:25" x14ac:dyDescent="0.35">
      <c r="L166" s="13">
        <f t="shared" si="15"/>
        <v>1.5400000000000011</v>
      </c>
      <c r="M166">
        <v>2.8551689259977602</v>
      </c>
      <c r="N166">
        <v>2.1671884423175585</v>
      </c>
      <c r="O166" s="15">
        <f t="shared" si="14"/>
        <v>0.31891104339992421</v>
      </c>
      <c r="P166" s="40">
        <f t="shared" si="13"/>
        <v>2.8937375628492745E-3</v>
      </c>
      <c r="W166">
        <v>1.5400000000000011</v>
      </c>
      <c r="X166">
        <v>5.6090561334560256</v>
      </c>
      <c r="Y166">
        <v>4.0613984230485842</v>
      </c>
    </row>
    <row r="167" spans="12:25" x14ac:dyDescent="0.35">
      <c r="L167" s="13">
        <f t="shared" si="15"/>
        <v>1.5500000000000012</v>
      </c>
      <c r="M167">
        <v>2.8544215174320069</v>
      </c>
      <c r="N167">
        <v>2.1547255842530824</v>
      </c>
      <c r="O167" s="15">
        <f t="shared" si="14"/>
        <v>0.31707708056057055</v>
      </c>
      <c r="P167" s="40">
        <f t="shared" si="13"/>
        <v>3.641146128602557E-3</v>
      </c>
      <c r="W167">
        <v>1.5500000000000012</v>
      </c>
      <c r="X167">
        <v>5.6281658322853465</v>
      </c>
      <c r="Y167">
        <v>4.0501066343836269</v>
      </c>
    </row>
    <row r="168" spans="12:25" x14ac:dyDescent="0.35">
      <c r="L168" s="13">
        <f t="shared" si="15"/>
        <v>1.5600000000000012</v>
      </c>
      <c r="M168">
        <v>2.8535931708560702</v>
      </c>
      <c r="N168">
        <v>2.1423703892014077</v>
      </c>
      <c r="O168" s="15">
        <f t="shared" si="14"/>
        <v>0.31525896079377924</v>
      </c>
      <c r="P168" s="40">
        <f t="shared" si="13"/>
        <v>4.4694927045392241E-3</v>
      </c>
      <c r="W168">
        <v>1.5600000000000012</v>
      </c>
      <c r="X168">
        <v>5.647272282109129</v>
      </c>
      <c r="Y168">
        <v>4.0389560605178252</v>
      </c>
    </row>
    <row r="169" spans="12:25" x14ac:dyDescent="0.35">
      <c r="L169" s="13">
        <f t="shared" si="15"/>
        <v>1.5700000000000012</v>
      </c>
      <c r="M169">
        <v>2.8526852473660775</v>
      </c>
      <c r="N169">
        <v>2.1301216670747443</v>
      </c>
      <c r="O169" s="15">
        <f t="shared" si="14"/>
        <v>0.31345650897304478</v>
      </c>
      <c r="P169" s="40">
        <f t="shared" si="13"/>
        <v>5.3774161945319143E-3</v>
      </c>
      <c r="W169">
        <v>1.5700000000000012</v>
      </c>
      <c r="X169">
        <v>5.6663790101046656</v>
      </c>
      <c r="Y169">
        <v>4.0279462513847335</v>
      </c>
    </row>
    <row r="170" spans="12:25" x14ac:dyDescent="0.35">
      <c r="L170" s="13">
        <f t="shared" si="15"/>
        <v>1.5800000000000012</v>
      </c>
      <c r="M170">
        <v>2.8516990834466633</v>
      </c>
      <c r="N170">
        <v>2.1179782423366937</v>
      </c>
      <c r="O170" s="15">
        <f t="shared" si="14"/>
        <v>0.31166955211316105</v>
      </c>
      <c r="P170" s="40">
        <f t="shared" si="13"/>
        <v>6.3635801139461101E-3</v>
      </c>
      <c r="W170">
        <v>1.5800000000000012</v>
      </c>
      <c r="X170">
        <v>5.6854895532408989</v>
      </c>
      <c r="Y170">
        <v>4.0170767745072933</v>
      </c>
    </row>
    <row r="171" spans="12:25" x14ac:dyDescent="0.35">
      <c r="L171" s="13">
        <f t="shared" si="15"/>
        <v>1.5900000000000012</v>
      </c>
      <c r="M171">
        <v>2.8506359913459782</v>
      </c>
      <c r="N171">
        <v>2.1059389537805178</v>
      </c>
      <c r="O171" s="15">
        <f t="shared" si="14"/>
        <v>0.30989791933759264</v>
      </c>
      <c r="P171" s="40">
        <f t="shared" si="13"/>
        <v>7.4266722146312247E-3</v>
      </c>
      <c r="W171">
        <v>1.5900000000000012</v>
      </c>
      <c r="X171">
        <v>5.7046074581630242</v>
      </c>
      <c r="Y171">
        <v>4.0063472143721395</v>
      </c>
    </row>
    <row r="172" spans="12:25" x14ac:dyDescent="0.35">
      <c r="L172" s="13">
        <f t="shared" si="15"/>
        <v>1.6000000000000012</v>
      </c>
      <c r="M172">
        <v>2.8494972594438752</v>
      </c>
      <c r="N172">
        <v>2.0940026543114669</v>
      </c>
      <c r="O172" s="15">
        <f t="shared" si="14"/>
        <v>0.30814144184644365</v>
      </c>
      <c r="P172" s="40">
        <f t="shared" si="13"/>
        <v>8.5654041167342321E-3</v>
      </c>
      <c r="W172">
        <v>1.6000000000000012</v>
      </c>
      <c r="X172">
        <v>5.723736281071357</v>
      </c>
      <c r="Y172">
        <v>3.9957571718238096</v>
      </c>
    </row>
    <row r="173" spans="12:25" x14ac:dyDescent="0.35">
      <c r="L173" s="13">
        <f t="shared" si="15"/>
        <v>1.6100000000000012</v>
      </c>
      <c r="M173">
        <v>2.8482841526134011</v>
      </c>
      <c r="N173">
        <v>2.0821682107330481</v>
      </c>
      <c r="O173" s="15">
        <f t="shared" si="14"/>
        <v>0.3063999528850061</v>
      </c>
      <c r="P173" s="40">
        <f t="shared" si="13"/>
        <v>9.7785109472083853E-3</v>
      </c>
      <c r="W173">
        <v>1.6100000000000012</v>
      </c>
      <c r="X173">
        <v>5.7428795875947136</v>
      </c>
      <c r="Y173">
        <v>3.9853062634781242</v>
      </c>
    </row>
    <row r="174" spans="12:25" x14ac:dyDescent="0.35">
      <c r="L174" s="13">
        <f t="shared" si="15"/>
        <v>1.6200000000000012</v>
      </c>
      <c r="M174">
        <v>2.8469979125757328</v>
      </c>
      <c r="N174">
        <v>2.0704345035371778</v>
      </c>
      <c r="O174" s="15">
        <f t="shared" si="14"/>
        <v>0.30467328771287988</v>
      </c>
      <c r="P174" s="40">
        <f t="shared" si="13"/>
        <v>1.1064750984876692E-2</v>
      </c>
      <c r="W174">
        <v>1.6200000000000012</v>
      </c>
      <c r="X174">
        <v>5.7620409526587553</v>
      </c>
      <c r="Y174">
        <v>3.9749941211541588</v>
      </c>
    </row>
    <row r="175" spans="12:25" x14ac:dyDescent="0.35">
      <c r="L175" s="13">
        <f t="shared" si="15"/>
        <v>1.6300000000000012</v>
      </c>
      <c r="M175">
        <v>2.8456397582487125</v>
      </c>
      <c r="N175">
        <v>2.0588004266981184</v>
      </c>
      <c r="O175" s="15">
        <f t="shared" si="14"/>
        <v>0.30296128357364976</v>
      </c>
      <c r="P175" s="40">
        <f t="shared" si="13"/>
        <v>1.2422905311896937E-2</v>
      </c>
      <c r="W175">
        <v>1.6300000000000012</v>
      </c>
      <c r="X175">
        <v>5.7812239603495144</v>
      </c>
      <c r="Y175">
        <v>3.9648203913242015</v>
      </c>
    </row>
    <row r="176" spans="12:25" x14ac:dyDescent="0.35">
      <c r="L176" s="13">
        <f t="shared" si="15"/>
        <v>1.6400000000000012</v>
      </c>
      <c r="M176">
        <v>2.8442108860890944</v>
      </c>
      <c r="N176">
        <v>2.0472648874701287</v>
      </c>
      <c r="O176" s="15">
        <f t="shared" si="14"/>
        <v>0.30126377966510876</v>
      </c>
      <c r="P176" s="40">
        <f t="shared" si="13"/>
        <v>1.3851777471515003E-2</v>
      </c>
      <c r="W176">
        <v>1.6400000000000012</v>
      </c>
      <c r="X176">
        <v>5.800432203772492</v>
      </c>
      <c r="Y176">
        <v>3.954784734581096</v>
      </c>
    </row>
    <row r="177" spans="12:25" x14ac:dyDescent="0.35">
      <c r="L177" s="13">
        <f t="shared" si="15"/>
        <v>1.6500000000000012</v>
      </c>
      <c r="M177">
        <v>2.842712470428653</v>
      </c>
      <c r="N177">
        <v>2.0358268061887479</v>
      </c>
      <c r="O177" s="15">
        <f t="shared" si="14"/>
        <v>0.29958061711001621</v>
      </c>
      <c r="P177" s="40">
        <f t="shared" si="13"/>
        <v>1.5350193131956402E-2</v>
      </c>
      <c r="W177">
        <v>1.6500000000000012</v>
      </c>
      <c r="X177">
        <v>5.8196692849075689</v>
      </c>
      <c r="Y177">
        <v>3.944886825122452</v>
      </c>
    </row>
    <row r="178" spans="12:25" x14ac:dyDescent="0.35">
      <c r="L178" s="13">
        <f t="shared" si="15"/>
        <v>1.6600000000000013</v>
      </c>
      <c r="M178">
        <v>2.8411456638042738</v>
      </c>
      <c r="N178">
        <v>2.0244851160756361</v>
      </c>
      <c r="O178" s="15">
        <f t="shared" si="14"/>
        <v>0.29791163892737921</v>
      </c>
      <c r="P178" s="40">
        <f t="shared" si="13"/>
        <v>1.6916999756335649E-2</v>
      </c>
      <c r="W178">
        <v>1.6600000000000013</v>
      </c>
      <c r="X178">
        <v>5.8389388144600369</v>
      </c>
      <c r="Y178">
        <v>3.935126350251136</v>
      </c>
    </row>
    <row r="179" spans="12:25" x14ac:dyDescent="0.35">
      <c r="L179" s="13">
        <f t="shared" si="15"/>
        <v>1.6700000000000013</v>
      </c>
      <c r="M179">
        <v>2.8395115972821454</v>
      </c>
      <c r="N179">
        <v>2.013238763046898</v>
      </c>
      <c r="O179" s="15">
        <f t="shared" si="14"/>
        <v>0.29625669000424665</v>
      </c>
      <c r="P179" s="40">
        <f t="shared" si="13"/>
        <v>1.8551066278464035E-2</v>
      </c>
      <c r="W179">
        <v>1.6700000000000013</v>
      </c>
      <c r="X179">
        <v>5.8582444117079921</v>
      </c>
      <c r="Y179">
        <v>3.9255030098915404</v>
      </c>
    </row>
    <row r="180" spans="12:25" x14ac:dyDescent="0.35">
      <c r="L180" s="13">
        <f t="shared" si="15"/>
        <v>1.6800000000000013</v>
      </c>
      <c r="M180">
        <v>2.8378113807761949</v>
      </c>
      <c r="N180">
        <v>2.0020867055248197</v>
      </c>
      <c r="O180" s="15">
        <f t="shared" si="14"/>
        <v>0.29461561706800549</v>
      </c>
      <c r="P180" s="40">
        <f t="shared" si="13"/>
        <v>2.025128278441457E-2</v>
      </c>
      <c r="W180">
        <v>1.6800000000000013</v>
      </c>
      <c r="X180">
        <v>5.8775897043464207</v>
      </c>
      <c r="Y180">
        <v>3.9160165161211582</v>
      </c>
    </row>
    <row r="181" spans="12:25" x14ac:dyDescent="0.35">
      <c r="L181" s="13">
        <f t="shared" si="15"/>
        <v>1.6900000000000013</v>
      </c>
      <c r="M181">
        <v>2.8360461033608568</v>
      </c>
      <c r="N181">
        <v>1.9910279142529452</v>
      </c>
      <c r="O181" s="15">
        <f t="shared" si="14"/>
        <v>0.29298826865916844</v>
      </c>
      <c r="P181" s="40">
        <f t="shared" si="13"/>
        <v>2.2016560199752622E-2</v>
      </c>
      <c r="W181">
        <v>1.6900000000000013</v>
      </c>
      <c r="X181">
        <v>5.8969783283280828</v>
      </c>
      <c r="Y181">
        <v>3.9066665927168907</v>
      </c>
    </row>
    <row r="182" spans="12:25" x14ac:dyDescent="0.35">
      <c r="L182" s="13">
        <f t="shared" si="15"/>
        <v>1.7000000000000013</v>
      </c>
      <c r="M182">
        <v>2.8342168335783211</v>
      </c>
      <c r="N182">
        <v>1.9800613721144229</v>
      </c>
      <c r="O182" s="15">
        <f t="shared" si="14"/>
        <v>0.29137449510464297</v>
      </c>
      <c r="P182" s="40">
        <f t="shared" si="13"/>
        <v>2.3845829982288347E-2</v>
      </c>
      <c r="W182">
        <v>1.7000000000000013</v>
      </c>
      <c r="X182">
        <v>5.9164139277016146</v>
      </c>
      <c r="Y182">
        <v>3.8974529747157245</v>
      </c>
    </row>
    <row r="183" spans="12:25" x14ac:dyDescent="0.35">
      <c r="L183" s="13">
        <f t="shared" si="15"/>
        <v>1.7100000000000013</v>
      </c>
      <c r="M183">
        <v>2.8323246197403611</v>
      </c>
      <c r="N183">
        <v>1.9691860739535587</v>
      </c>
      <c r="O183" s="15">
        <f t="shared" si="14"/>
        <v>0.28977414849147187</v>
      </c>
      <c r="P183" s="40">
        <f t="shared" si="13"/>
        <v>2.5738043820248357E-2</v>
      </c>
      <c r="W183">
        <v>1.7100000000000013</v>
      </c>
      <c r="X183">
        <v>5.935900154446875</v>
      </c>
      <c r="Y183">
        <v>3.8883754079892374</v>
      </c>
    </row>
    <row r="184" spans="12:25" x14ac:dyDescent="0.35">
      <c r="L184" s="13">
        <f t="shared" si="15"/>
        <v>1.7200000000000013</v>
      </c>
      <c r="M184">
        <v>2.8303704902248406</v>
      </c>
      <c r="N184">
        <v>1.9584010264005063</v>
      </c>
      <c r="O184" s="15">
        <f t="shared" si="14"/>
        <v>0.28818708264103587</v>
      </c>
      <c r="P184" s="40">
        <f t="shared" si="13"/>
        <v>2.7692173335768899E-2</v>
      </c>
      <c r="W184">
        <v>1.7200000000000013</v>
      </c>
      <c r="X184">
        <v>5.9554406683079248</v>
      </c>
      <c r="Y184">
        <v>3.8794336488315313</v>
      </c>
    </row>
    <row r="185" spans="12:25" x14ac:dyDescent="0.35">
      <c r="L185" s="13">
        <f t="shared" si="15"/>
        <v>1.7300000000000013</v>
      </c>
      <c r="M185">
        <v>2.8283554537670383</v>
      </c>
      <c r="N185">
        <v>1.9477052476990313</v>
      </c>
      <c r="O185" s="15">
        <f t="shared" si="14"/>
        <v>0.28661315308370838</v>
      </c>
      <c r="P185" s="40">
        <f t="shared" si="13"/>
        <v>2.970720979357111E-2</v>
      </c>
      <c r="W185">
        <v>1.7300000000000013</v>
      </c>
      <c r="X185">
        <v>5.9750391366237201</v>
      </c>
      <c r="Y185">
        <v>3.8706274635601647</v>
      </c>
    </row>
    <row r="186" spans="12:25" x14ac:dyDescent="0.35">
      <c r="L186" s="13">
        <f t="shared" si="15"/>
        <v>1.7400000000000013</v>
      </c>
      <c r="M186">
        <v>2.8262804997458648</v>
      </c>
      <c r="N186">
        <v>1.9370977675372889</v>
      </c>
      <c r="O186" s="15">
        <f t="shared" si="14"/>
        <v>0.28505221703395367</v>
      </c>
      <c r="P186" s="40">
        <f t="shared" si="13"/>
        <v>3.1782163814744635E-2</v>
      </c>
      <c r="W186">
        <v>1.7400000000000013</v>
      </c>
      <c r="X186">
        <v>5.9946992341567791</v>
      </c>
      <c r="Y186">
        <v>3.8619566281296738</v>
      </c>
    </row>
    <row r="187" spans="12:25" x14ac:dyDescent="0.35">
      <c r="L187" s="13">
        <f t="shared" si="15"/>
        <v>1.7500000000000013</v>
      </c>
      <c r="M187">
        <v>2.8241465984650946</v>
      </c>
      <c r="N187">
        <v>1.9265776268815509</v>
      </c>
      <c r="O187" s="15">
        <f t="shared" si="14"/>
        <v>0.283504133365859</v>
      </c>
      <c r="P187" s="40">
        <f t="shared" si="13"/>
        <v>3.3916065095514814E-2</v>
      </c>
      <c r="W187">
        <v>1.7500000000000013</v>
      </c>
      <c r="X187">
        <v>6.0144246429199777</v>
      </c>
      <c r="Y187">
        <v>3.8534209277572655</v>
      </c>
    </row>
    <row r="188" spans="12:25" x14ac:dyDescent="0.35">
      <c r="L188" s="13">
        <f t="shared" si="15"/>
        <v>1.7600000000000013</v>
      </c>
      <c r="M188">
        <v>2.8219547014297128</v>
      </c>
      <c r="N188">
        <v>1.9161438778128213</v>
      </c>
      <c r="O188" s="15">
        <f t="shared" si="14"/>
        <v>0.28196876258909198</v>
      </c>
      <c r="P188" s="40">
        <f t="shared" si="13"/>
        <v>3.610796213089662E-2</v>
      </c>
      <c r="W188">
        <v>1.7600000000000013</v>
      </c>
      <c r="X188">
        <v>6.0342190520016814</v>
      </c>
      <c r="Y188">
        <v>3.845020156560337</v>
      </c>
    </row>
    <row r="189" spans="12:25" x14ac:dyDescent="0.35">
      <c r="L189" s="13">
        <f t="shared" si="15"/>
        <v>1.7700000000000014</v>
      </c>
      <c r="M189">
        <v>2.819705741617466</v>
      </c>
      <c r="N189">
        <v>1.905795583366287</v>
      </c>
      <c r="O189" s="15">
        <f t="shared" si="14"/>
        <v>0.28044596682527523</v>
      </c>
      <c r="P189" s="40">
        <f t="shared" si="13"/>
        <v>3.8356921943143441E-2</v>
      </c>
      <c r="W189">
        <v>1.7700000000000014</v>
      </c>
      <c r="X189">
        <v>6.0540861573893316</v>
      </c>
      <c r="Y189">
        <v>3.8367541172054</v>
      </c>
    </row>
    <row r="190" spans="12:25" x14ac:dyDescent="0.35">
      <c r="L190" s="13">
        <f t="shared" si="15"/>
        <v>1.7800000000000014</v>
      </c>
      <c r="M190">
        <v>2.81740063374572</v>
      </c>
      <c r="N190">
        <v>1.8955318173735418</v>
      </c>
      <c r="O190" s="15">
        <f t="shared" si="14"/>
        <v>0.27893560978476856</v>
      </c>
      <c r="P190" s="40">
        <f t="shared" si="13"/>
        <v>4.0662029814889422E-2</v>
      </c>
      <c r="W190">
        <v>1.7800000000000014</v>
      </c>
      <c r="X190">
        <v>6.074029661791716</v>
      </c>
      <c r="Y190">
        <v>3.828622620568106</v>
      </c>
    </row>
    <row r="191" spans="12:25" x14ac:dyDescent="0.35">
      <c r="L191" s="13">
        <f t="shared" si="15"/>
        <v>1.7900000000000014</v>
      </c>
      <c r="M191">
        <v>2.8150402745337217</v>
      </c>
      <c r="N191">
        <v>1.8853516643075301</v>
      </c>
      <c r="O191" s="15">
        <f t="shared" si="14"/>
        <v>0.27743755674385212</v>
      </c>
      <c r="P191" s="40">
        <f t="shared" si="13"/>
        <v>4.3022389026887708E-2</v>
      </c>
      <c r="W191">
        <v>1.7900000000000014</v>
      </c>
      <c r="X191">
        <v>6.0940532744600064</v>
      </c>
      <c r="Y191">
        <v>3.8206254854039741</v>
      </c>
    </row>
    <row r="192" spans="12:25" x14ac:dyDescent="0.35">
      <c r="L192" s="13">
        <f t="shared" si="15"/>
        <v>1.8000000000000014</v>
      </c>
      <c r="M192">
        <v>2.8126255429603564</v>
      </c>
      <c r="N192">
        <v>1.8752542191301549</v>
      </c>
      <c r="O192" s="15">
        <f t="shared" si="14"/>
        <v>0.27595167452230118</v>
      </c>
      <c r="P192" s="40">
        <f t="shared" si="13"/>
        <v>4.5437120600253067E-2</v>
      </c>
      <c r="W192">
        <v>1.8000000000000014</v>
      </c>
      <c r="X192">
        <v>6.1141607110077798</v>
      </c>
      <c r="Y192">
        <v>3.8127625380295309</v>
      </c>
    </row>
    <row r="193" spans="12:25" x14ac:dyDescent="0.35">
      <c r="L193" s="13">
        <f t="shared" si="15"/>
        <v>1.8100000000000014</v>
      </c>
      <c r="M193">
        <v>2.8101573005174783</v>
      </c>
      <c r="N193">
        <v>1.8652385871424966</v>
      </c>
      <c r="O193" s="15">
        <f t="shared" si="14"/>
        <v>0.27447783146134519</v>
      </c>
      <c r="P193" s="40">
        <f t="shared" si="13"/>
        <v>4.7905363043131199E-2</v>
      </c>
      <c r="W193">
        <v>1.8100000000000014</v>
      </c>
      <c r="X193">
        <v>6.134355693230094</v>
      </c>
      <c r="Y193">
        <v>3.8050336120134967</v>
      </c>
    </row>
    <row r="194" spans="12:25" x14ac:dyDescent="0.35">
      <c r="L194" s="13">
        <f t="shared" si="15"/>
        <v>1.8200000000000014</v>
      </c>
      <c r="M194">
        <v>2.8076363914589182</v>
      </c>
      <c r="N194">
        <v>1.8553038838375921</v>
      </c>
      <c r="O194" s="15">
        <f t="shared" si="14"/>
        <v>0.27301589740200349</v>
      </c>
      <c r="P194" s="40">
        <f t="shared" si="13"/>
        <v>5.0426272101691261E-2</v>
      </c>
      <c r="W194">
        <v>1.8200000000000014</v>
      </c>
      <c r="X194">
        <v>6.1546419489218032</v>
      </c>
      <c r="Y194">
        <v>3.7974385478777384</v>
      </c>
    </row>
    <row r="195" spans="12:25" x14ac:dyDescent="0.35">
      <c r="L195" s="13">
        <f t="shared" si="15"/>
        <v>1.8300000000000014</v>
      </c>
      <c r="M195">
        <v>2.8050636430452562</v>
      </c>
      <c r="N195">
        <v>1.845449234755723</v>
      </c>
      <c r="O195" s="15">
        <f t="shared" si="14"/>
        <v>0.27156574366379044</v>
      </c>
      <c r="P195" s="40">
        <f t="shared" si="13"/>
        <v>5.2999020515353212E-2</v>
      </c>
      <c r="W195">
        <v>1.8300000000000014</v>
      </c>
      <c r="X195">
        <v>6.1750232116952297</v>
      </c>
      <c r="Y195">
        <v>3.7899771928076667</v>
      </c>
    </row>
    <row r="196" spans="12:25" x14ac:dyDescent="0.35">
      <c r="L196" s="13">
        <f t="shared" si="15"/>
        <v>1.8400000000000014</v>
      </c>
      <c r="M196">
        <v>2.8024398657844225</v>
      </c>
      <c r="N196">
        <v>1.8356737753421606</v>
      </c>
      <c r="O196" s="15">
        <f t="shared" si="14"/>
        <v>0.27012724302378194</v>
      </c>
      <c r="P196" s="40">
        <f t="shared" si="13"/>
        <v>5.562279777618695E-2</v>
      </c>
      <c r="W196">
        <v>1.8400000000000014</v>
      </c>
      <c r="X196">
        <v>6.1955032207972636</v>
      </c>
      <c r="Y196">
        <v>3.7826494003717777</v>
      </c>
    </row>
    <row r="197" spans="12:25" x14ac:dyDescent="0.35">
      <c r="L197" s="13">
        <f t="shared" si="15"/>
        <v>1.8500000000000014</v>
      </c>
      <c r="M197">
        <v>2.7997658536682257</v>
      </c>
      <c r="N197">
        <v>1.8259766508073199</v>
      </c>
      <c r="O197" s="15">
        <f t="shared" si="14"/>
        <v>0.26870026969603661</v>
      </c>
      <c r="P197" s="40">
        <f t="shared" si="13"/>
        <v>5.8296809892383727E-2</v>
      </c>
      <c r="W197">
        <v>1.8500000000000014</v>
      </c>
      <c r="X197">
        <v>6.2160857209261104</v>
      </c>
      <c r="Y197">
        <v>3.775455030250082</v>
      </c>
    </row>
    <row r="198" spans="12:25" x14ac:dyDescent="0.35">
      <c r="L198" s="13">
        <f t="shared" si="15"/>
        <v>1.8600000000000014</v>
      </c>
      <c r="M198">
        <v>2.7970423844048922</v>
      </c>
      <c r="N198">
        <v>1.8163570159892819</v>
      </c>
      <c r="O198" s="15">
        <f t="shared" si="14"/>
        <v>0.26728469931136528</v>
      </c>
      <c r="P198" s="40">
        <f t="shared" si="13"/>
        <v>6.1020279155717283E-2</v>
      </c>
      <c r="W198">
        <v>1.8600000000000014</v>
      </c>
      <c r="X198">
        <v>6.2367744620476806</v>
      </c>
      <c r="Y198">
        <v>3.7683939479711235</v>
      </c>
    </row>
    <row r="199" spans="12:25" x14ac:dyDescent="0.35">
      <c r="L199" s="13">
        <f t="shared" si="15"/>
        <v>1.8700000000000014</v>
      </c>
      <c r="M199">
        <v>2.7942702196476796</v>
      </c>
      <c r="N199">
        <v>1.8068140352186257</v>
      </c>
      <c r="O199" s="15">
        <f t="shared" si="14"/>
        <v>0.26588040889744041</v>
      </c>
      <c r="P199" s="40">
        <f t="shared" si="13"/>
        <v>6.3792443912929819E-2</v>
      </c>
      <c r="W199">
        <v>1.8700000000000014</v>
      </c>
      <c r="X199">
        <v>6.2575731992117838</v>
      </c>
      <c r="Y199">
        <v>3.7614660246573171</v>
      </c>
    </row>
    <row r="200" spans="12:25" x14ac:dyDescent="0.35">
      <c r="L200" s="13">
        <f t="shared" si="15"/>
        <v>1.8800000000000014</v>
      </c>
      <c r="M200">
        <v>2.7914501052196532</v>
      </c>
      <c r="N200">
        <v>1.7973468821855358</v>
      </c>
      <c r="O200" s="15">
        <f t="shared" si="14"/>
        <v>0.26448727685924034</v>
      </c>
      <c r="P200" s="40">
        <f t="shared" si="13"/>
        <v>6.6612558340956252E-2</v>
      </c>
      <c r="W200">
        <v>1.8800000000000014</v>
      </c>
      <c r="X200">
        <v>6.2784856923682542</v>
      </c>
      <c r="Y200">
        <v>3.7546711367783736</v>
      </c>
    </row>
    <row r="201" spans="12:25" x14ac:dyDescent="0.35">
      <c r="L201" s="13">
        <f t="shared" si="15"/>
        <v>1.8900000000000015</v>
      </c>
      <c r="M201">
        <v>2.7885827713346956</v>
      </c>
      <c r="N201">
        <v>1.7879547398091329</v>
      </c>
      <c r="O201" s="15">
        <f t="shared" si="14"/>
        <v>0.26310518295982094</v>
      </c>
      <c r="P201" s="40">
        <f t="shared" si="13"/>
        <v>6.9479892225913886E-2</v>
      </c>
      <c r="W201">
        <v>1.8900000000000015</v>
      </c>
      <c r="X201">
        <v>6.2995157061830209</v>
      </c>
      <c r="Y201">
        <v>3.7480091659125359</v>
      </c>
    </row>
    <row r="202" spans="12:25" x14ac:dyDescent="0.35">
      <c r="L202" s="13">
        <f t="shared" si="15"/>
        <v>1.9000000000000015</v>
      </c>
      <c r="M202">
        <v>2.7856689328148256</v>
      </c>
      <c r="N202">
        <v>1.7786368001089876</v>
      </c>
      <c r="O202" s="15">
        <f t="shared" si="14"/>
        <v>0.26173400830140819</v>
      </c>
      <c r="P202" s="40">
        <f t="shared" si="13"/>
        <v>7.2393730745783813E-2</v>
      </c>
      <c r="W202">
        <v>1.9000000000000015</v>
      </c>
      <c r="X202">
        <v>6.3206670098542972</v>
      </c>
      <c r="Y202">
        <v>3.741479998515409</v>
      </c>
    </row>
    <row r="203" spans="12:25" x14ac:dyDescent="0.35">
      <c r="L203" s="13">
        <f t="shared" si="15"/>
        <v>1.9100000000000015</v>
      </c>
      <c r="M203">
        <v>2.7827092893038943</v>
      </c>
      <c r="N203">
        <v>1.769392264078778</v>
      </c>
      <c r="O203" s="15">
        <f t="shared" si="14"/>
        <v>0.26037363530680618</v>
      </c>
      <c r="P203" s="40">
        <f t="shared" si="13"/>
        <v>7.5353374256715178E-2</v>
      </c>
      <c r="W203">
        <v>1.9100000000000015</v>
      </c>
      <c r="X203">
        <v>6.3419433769289046</v>
      </c>
      <c r="Y203">
        <v>3.7350835256961226</v>
      </c>
    </row>
    <row r="204" spans="12:25" x14ac:dyDescent="0.35">
      <c r="L204" s="13">
        <f t="shared" si="15"/>
        <v>1.9200000000000015</v>
      </c>
      <c r="M204">
        <v>2.7797045254777322</v>
      </c>
      <c r="N204">
        <v>1.7602203415620434</v>
      </c>
      <c r="O204" s="15">
        <f t="shared" si="14"/>
        <v>0.25902394770111414</v>
      </c>
      <c r="P204" s="40">
        <f t="shared" ref="P204:P212" si="16">$P$10-M204</f>
        <v>7.8358138082877282E-2</v>
      </c>
      <c r="W204">
        <v>1.9200000000000015</v>
      </c>
      <c r="X204">
        <v>6.3633485851188718</v>
      </c>
      <c r="Y204">
        <v>3.7288196430006364</v>
      </c>
    </row>
    <row r="205" spans="12:25" x14ac:dyDescent="0.35">
      <c r="L205" s="13">
        <f t="shared" si="15"/>
        <v>1.9300000000000015</v>
      </c>
      <c r="M205">
        <v>2.7766553112508188</v>
      </c>
      <c r="N205">
        <v>1.7511202511299979</v>
      </c>
      <c r="O205" s="15">
        <f t="shared" ref="O205:O212" si="17">+N205/$N$12</f>
        <v>0.25768483049374574</v>
      </c>
      <c r="P205" s="40">
        <f t="shared" si="16"/>
        <v>8.1407352309790681E-2</v>
      </c>
      <c r="W205">
        <v>1.9300000000000015</v>
      </c>
      <c r="X205">
        <v>6.3848864161183307</v>
      </c>
      <c r="Y205">
        <v>3.7226882502019283</v>
      </c>
    </row>
    <row r="206" spans="12:25" x14ac:dyDescent="0.35">
      <c r="L206" s="13">
        <f t="shared" ref="L206:L212" si="18">L205+0.01</f>
        <v>1.9400000000000015</v>
      </c>
      <c r="M206">
        <v>2.7735623019795241</v>
      </c>
      <c r="N206">
        <v>1.7420912199613603</v>
      </c>
      <c r="O206" s="15">
        <f t="shared" si="17"/>
        <v>0.25635616996074595</v>
      </c>
      <c r="P206" s="40">
        <f t="shared" si="16"/>
        <v>8.4500361581085315E-2</v>
      </c>
      <c r="W206">
        <v>1.9400000000000015</v>
      </c>
      <c r="X206">
        <v>6.4065606554208383</v>
      </c>
      <c r="Y206">
        <v>3.7166892510968954</v>
      </c>
    </row>
    <row r="207" spans="12:25" x14ac:dyDescent="0.35">
      <c r="L207" s="13">
        <f t="shared" si="18"/>
        <v>1.9500000000000015</v>
      </c>
      <c r="M207">
        <v>2.7704261386620184</v>
      </c>
      <c r="N207">
        <v>1.7331324837241679</v>
      </c>
      <c r="O207" s="15">
        <f t="shared" si="17"/>
        <v>0.25503785362739911</v>
      </c>
      <c r="P207" s="40">
        <f t="shared" si="16"/>
        <v>8.7636524898591084E-2</v>
      </c>
      <c r="W207">
        <v>1.9500000000000015</v>
      </c>
      <c r="X207">
        <v>6.4283750921371219</v>
      </c>
      <c r="Y207">
        <v>3.7108225533097228</v>
      </c>
    </row>
    <row r="208" spans="12:25" x14ac:dyDescent="0.35">
      <c r="L208" s="13">
        <f t="shared" si="18"/>
        <v>1.9600000000000015</v>
      </c>
      <c r="M208">
        <v>2.7672474481348881</v>
      </c>
      <c r="N208">
        <v>1.724243286459531</v>
      </c>
      <c r="O208" s="15">
        <f t="shared" si="17"/>
        <v>0.25372977025112309</v>
      </c>
      <c r="P208" s="40">
        <f t="shared" si="16"/>
        <v>9.0815215425721352E-2</v>
      </c>
      <c r="W208">
        <v>1.9600000000000015</v>
      </c>
      <c r="X208">
        <v>6.450333518813407</v>
      </c>
      <c r="Y208">
        <v>3.7050880681015661</v>
      </c>
    </row>
    <row r="209" spans="12:25" x14ac:dyDescent="0.35">
      <c r="L209" s="13">
        <f t="shared" si="18"/>
        <v>1.9700000000000015</v>
      </c>
      <c r="M209">
        <v>2.7640268432665267</v>
      </c>
      <c r="N209">
        <v>1.7154228804672877</v>
      </c>
      <c r="O209" s="15">
        <f t="shared" si="17"/>
        <v>0.25243180980464291</v>
      </c>
      <c r="P209" s="40">
        <f t="shared" si="16"/>
        <v>9.403582029408275E-2</v>
      </c>
      <c r="W209">
        <v>1.9700000000000015</v>
      </c>
      <c r="X209">
        <v>6.4724397312502768</v>
      </c>
      <c r="Y209">
        <v>3.6994857101862975</v>
      </c>
    </row>
    <row r="210" spans="12:25" x14ac:dyDescent="0.35">
      <c r="L210" s="13">
        <f t="shared" si="18"/>
        <v>1.9800000000000015</v>
      </c>
      <c r="M210">
        <v>2.7607649231473719</v>
      </c>
      <c r="N210">
        <v>1.7066705261935367</v>
      </c>
      <c r="O210" s="15">
        <f t="shared" si="17"/>
        <v>0.25114386345944051</v>
      </c>
      <c r="P210" s="40">
        <f t="shared" si="16"/>
        <v>9.7297740413237577E-2</v>
      </c>
      <c r="W210">
        <v>1.9800000000000015</v>
      </c>
      <c r="X210">
        <v>6.4946975283222539</v>
      </c>
      <c r="Y210">
        <v>3.6940153975522061</v>
      </c>
    </row>
    <row r="211" spans="12:25" x14ac:dyDescent="0.35">
      <c r="L211" s="13">
        <f t="shared" si="18"/>
        <v>1.9900000000000015</v>
      </c>
      <c r="M211">
        <v>2.7574622732770395</v>
      </c>
      <c r="N211">
        <v>1.6979854921199933</v>
      </c>
      <c r="O211" s="15">
        <f t="shared" si="17"/>
        <v>0.24986582356947337</v>
      </c>
      <c r="P211" s="40">
        <f t="shared" si="16"/>
        <v>0.10060039028356993</v>
      </c>
      <c r="W211">
        <v>1.9900000000000015</v>
      </c>
      <c r="X211">
        <v>6.5171107117980132</v>
      </c>
      <c r="Y211">
        <v>3.6886770512893845</v>
      </c>
    </row>
    <row r="212" spans="12:25" x14ac:dyDescent="0.35">
      <c r="L212" s="13">
        <f t="shared" si="18"/>
        <v>2.0000000000000013</v>
      </c>
      <c r="M212">
        <v>2.7541194657484196</v>
      </c>
      <c r="N212">
        <v>1.689367054655152</v>
      </c>
      <c r="O212" s="15">
        <f t="shared" si="17"/>
        <v>0.24859758365515824</v>
      </c>
      <c r="P212" s="40">
        <f t="shared" si="16"/>
        <v>0.10394319781218986</v>
      </c>
      <c r="W212">
        <v>2.0000000000000013</v>
      </c>
      <c r="X212">
        <v>6.5396830861614097</v>
      </c>
      <c r="Y212">
        <v>3.6834705954227087</v>
      </c>
    </row>
    <row r="213" spans="12:25" x14ac:dyDescent="0.35">
      <c r="P213" s="13"/>
    </row>
    <row r="214" spans="12:25" x14ac:dyDescent="0.35">
      <c r="P214" s="13"/>
    </row>
    <row r="215" spans="12:25" x14ac:dyDescent="0.35">
      <c r="P215" s="13"/>
    </row>
    <row r="216" spans="12:25" x14ac:dyDescent="0.35">
      <c r="P216" s="13"/>
    </row>
    <row r="217" spans="12:25" x14ac:dyDescent="0.35">
      <c r="P217" s="13"/>
    </row>
    <row r="218" spans="12:25" x14ac:dyDescent="0.35">
      <c r="P218" s="13"/>
    </row>
    <row r="219" spans="12:25" x14ac:dyDescent="0.35">
      <c r="P219" s="13"/>
    </row>
    <row r="220" spans="12:25" x14ac:dyDescent="0.35">
      <c r="P220" s="13"/>
    </row>
    <row r="221" spans="12:25" x14ac:dyDescent="0.35">
      <c r="P221" s="13"/>
    </row>
  </sheetData>
  <pageMargins left="0.7" right="0.7" top="0.75" bottom="0.75" header="0.3" footer="0.3"/>
  <pageSetup orientation="portrait" horizontalDpi="4294967293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Parametros&amp;Datos</vt:lpstr>
      <vt:lpstr>YPR and SBPR</vt:lpstr>
      <vt:lpstr>YPR and SBPR fav</vt:lpstr>
      <vt:lpstr>YPR and SBPR neu</vt:lpstr>
      <vt:lpstr>YPR and SBPR neu-des</vt:lpstr>
      <vt:lpstr>YPR and SBPR 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Branch</dc:creator>
  <cp:lastModifiedBy>Windows User</cp:lastModifiedBy>
  <dcterms:created xsi:type="dcterms:W3CDTF">2012-03-31T19:07:42Z</dcterms:created>
  <dcterms:modified xsi:type="dcterms:W3CDTF">2021-07-30T19:13:10Z</dcterms:modified>
</cp:coreProperties>
</file>