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blo\D\2021\PBR anchoveta\output\"/>
    </mc:Choice>
  </mc:AlternateContent>
  <bookViews>
    <workbookView xWindow="480" yWindow="120" windowWidth="20010" windowHeight="8030" tabRatio="728"/>
  </bookViews>
  <sheets>
    <sheet name="Parametros&amp;Datos" sheetId="8" r:id="rId1"/>
    <sheet name="YPR and SBPR" sheetId="1" r:id="rId2"/>
    <sheet name="YPR and SBPR fav" sheetId="16" r:id="rId3"/>
    <sheet name="YPR and SBPR neu" sheetId="15" r:id="rId4"/>
    <sheet name="YPR and SBPR neu-des" sheetId="4" r:id="rId5"/>
    <sheet name="YPR and SBPR des" sheetId="14" r:id="rId6"/>
  </sheets>
  <definedNames>
    <definedName name="solver_adj" localSheetId="1" hidden="1">'YPR and SBPR'!$B$3</definedName>
    <definedName name="solver_adj" localSheetId="5" hidden="1">'YPR and SBPR des'!$B$5</definedName>
    <definedName name="solver_adj" localSheetId="2" hidden="1">'YPR and SBPR fav'!$B$5</definedName>
    <definedName name="solver_adj" localSheetId="3" hidden="1">'YPR and SBPR neu'!$B$5</definedName>
    <definedName name="solver_adj" localSheetId="4" hidden="1">'YPR and SBPR neu-des'!$B$5</definedName>
    <definedName name="solver_cvg" localSheetId="1" hidden="1">0.0001</definedName>
    <definedName name="solver_cvg" localSheetId="5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5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1" hidden="1">1</definedName>
    <definedName name="solver_eng" localSheetId="5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5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5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1" hidden="1">2147483647</definedName>
    <definedName name="solver_mip" localSheetId="5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5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5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5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5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0</definedName>
    <definedName name="solver_num" localSheetId="5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1" hidden="1">1</definedName>
    <definedName name="solver_nwt" localSheetId="5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'YPR and SBPR'!$B$6</definedName>
    <definedName name="solver_opt" localSheetId="5" hidden="1">'YPR and SBPR des'!$B$8</definedName>
    <definedName name="solver_opt" localSheetId="2" hidden="1">'YPR and SBPR fav'!$B$8</definedName>
    <definedName name="solver_opt" localSheetId="3" hidden="1">'YPR and SBPR neu'!$B$8</definedName>
    <definedName name="solver_opt" localSheetId="4" hidden="1">'YPR and SBPR neu-des'!$B$8</definedName>
    <definedName name="solver_pre" localSheetId="1" hidden="1">0.000001</definedName>
    <definedName name="solver_pre" localSheetId="5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5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lx" localSheetId="1" hidden="1">2</definedName>
    <definedName name="solver_rlx" localSheetId="5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5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5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5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5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5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5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5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5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5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62913"/>
</workbook>
</file>

<file path=xl/calcChain.xml><?xml version="1.0" encoding="utf-8"?>
<calcChain xmlns="http://schemas.openxmlformats.org/spreadsheetml/2006/main">
  <c r="B4" i="15" l="1"/>
  <c r="B3" i="15"/>
  <c r="B2" i="15"/>
  <c r="I20" i="16" l="1"/>
  <c r="J20" i="16" s="1"/>
  <c r="I19" i="16"/>
  <c r="J19" i="16" s="1"/>
  <c r="I18" i="16"/>
  <c r="J18" i="16" s="1"/>
  <c r="I17" i="16"/>
  <c r="J17" i="16" s="1"/>
  <c r="I16" i="16"/>
  <c r="J16" i="16" s="1"/>
  <c r="I15" i="16"/>
  <c r="J15" i="16" s="1"/>
  <c r="I14" i="16"/>
  <c r="I21" i="16" s="1"/>
  <c r="I13" i="16"/>
  <c r="J13" i="16" s="1"/>
  <c r="I12" i="16"/>
  <c r="J12" i="16" s="1"/>
  <c r="J20" i="4"/>
  <c r="I20" i="4"/>
  <c r="I19" i="4"/>
  <c r="J19" i="4" s="1"/>
  <c r="J18" i="4"/>
  <c r="I18" i="4"/>
  <c r="J17" i="4"/>
  <c r="I17" i="4"/>
  <c r="J16" i="4"/>
  <c r="I16" i="4"/>
  <c r="I15" i="4"/>
  <c r="J15" i="4" s="1"/>
  <c r="I14" i="4"/>
  <c r="I21" i="4" s="1"/>
  <c r="J13" i="4"/>
  <c r="I13" i="4"/>
  <c r="J12" i="4"/>
  <c r="I12" i="4"/>
  <c r="I21" i="14"/>
  <c r="J21" i="14"/>
  <c r="J13" i="14"/>
  <c r="J14" i="14"/>
  <c r="J15" i="14"/>
  <c r="J16" i="14"/>
  <c r="J17" i="14"/>
  <c r="J18" i="14"/>
  <c r="J19" i="14"/>
  <c r="J20" i="14"/>
  <c r="J12" i="14"/>
  <c r="I20" i="14"/>
  <c r="I19" i="14"/>
  <c r="I18" i="14"/>
  <c r="I17" i="14"/>
  <c r="I16" i="14"/>
  <c r="I15" i="14"/>
  <c r="I14" i="14"/>
  <c r="I13" i="14"/>
  <c r="I12" i="14"/>
  <c r="J14" i="16" l="1"/>
  <c r="J21" i="16" s="1"/>
  <c r="J14" i="4"/>
  <c r="J21" i="4" s="1"/>
  <c r="L113" i="14"/>
  <c r="E13" i="14"/>
  <c r="E14" i="14" s="1"/>
  <c r="E15" i="14" s="1"/>
  <c r="E16" i="14" s="1"/>
  <c r="E17" i="14" s="1"/>
  <c r="E18" i="14" s="1"/>
  <c r="E19" i="14" s="1"/>
  <c r="E20" i="14" s="1"/>
  <c r="E15" i="4"/>
  <c r="E14" i="4"/>
  <c r="E13" i="4"/>
  <c r="E16" i="4"/>
  <c r="E13" i="15"/>
  <c r="E14" i="15" s="1"/>
  <c r="E15" i="15" s="1"/>
  <c r="E16" i="15" s="1"/>
  <c r="AB15" i="8" l="1"/>
  <c r="E11" i="1"/>
  <c r="G15" i="8"/>
  <c r="G14" i="8"/>
  <c r="G13" i="8"/>
  <c r="Q13" i="8" s="1"/>
  <c r="L13" i="8"/>
  <c r="B26" i="16"/>
  <c r="B26" i="4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V111" i="16"/>
  <c r="O111" i="16"/>
  <c r="V110" i="16"/>
  <c r="O110" i="16"/>
  <c r="V109" i="16"/>
  <c r="O109" i="16"/>
  <c r="V108" i="16"/>
  <c r="O108" i="16"/>
  <c r="V107" i="16"/>
  <c r="O107" i="16"/>
  <c r="V106" i="16"/>
  <c r="O106" i="16"/>
  <c r="V105" i="16"/>
  <c r="O105" i="16"/>
  <c r="V104" i="16"/>
  <c r="O104" i="16"/>
  <c r="V103" i="16"/>
  <c r="O103" i="16"/>
  <c r="V102" i="16"/>
  <c r="O102" i="16"/>
  <c r="V101" i="16"/>
  <c r="O101" i="16"/>
  <c r="V100" i="16"/>
  <c r="O100" i="16"/>
  <c r="V99" i="16"/>
  <c r="O99" i="16"/>
  <c r="V98" i="16"/>
  <c r="O98" i="16"/>
  <c r="V97" i="16"/>
  <c r="O97" i="16"/>
  <c r="V96" i="16"/>
  <c r="O96" i="16"/>
  <c r="V95" i="16"/>
  <c r="O95" i="16"/>
  <c r="V94" i="16"/>
  <c r="O94" i="16"/>
  <c r="V93" i="16"/>
  <c r="O93" i="16"/>
  <c r="V92" i="16"/>
  <c r="O92" i="16"/>
  <c r="V91" i="16"/>
  <c r="O91" i="16"/>
  <c r="V90" i="16"/>
  <c r="O90" i="16"/>
  <c r="V89" i="16"/>
  <c r="O89" i="16"/>
  <c r="V88" i="16"/>
  <c r="O88" i="16"/>
  <c r="V87" i="16"/>
  <c r="O87" i="16"/>
  <c r="V86" i="16"/>
  <c r="O86" i="16"/>
  <c r="V85" i="16"/>
  <c r="O85" i="16"/>
  <c r="V84" i="16"/>
  <c r="O84" i="16"/>
  <c r="V83" i="16"/>
  <c r="O83" i="16"/>
  <c r="V82" i="16"/>
  <c r="O82" i="16"/>
  <c r="V81" i="16"/>
  <c r="O81" i="16"/>
  <c r="V80" i="16"/>
  <c r="O80" i="16"/>
  <c r="V79" i="16"/>
  <c r="O79" i="16"/>
  <c r="V78" i="16"/>
  <c r="O78" i="16"/>
  <c r="V77" i="16"/>
  <c r="O77" i="16"/>
  <c r="V76" i="16"/>
  <c r="O76" i="16"/>
  <c r="V75" i="16"/>
  <c r="O75" i="16"/>
  <c r="V74" i="16"/>
  <c r="O74" i="16"/>
  <c r="V73" i="16"/>
  <c r="O73" i="16"/>
  <c r="V72" i="16"/>
  <c r="O72" i="16"/>
  <c r="V71" i="16"/>
  <c r="O71" i="16"/>
  <c r="V70" i="16"/>
  <c r="O70" i="16"/>
  <c r="V69" i="16"/>
  <c r="O69" i="16"/>
  <c r="V68" i="16"/>
  <c r="O68" i="16"/>
  <c r="V67" i="16"/>
  <c r="O67" i="16"/>
  <c r="V66" i="16"/>
  <c r="O66" i="16"/>
  <c r="V65" i="16"/>
  <c r="O65" i="16"/>
  <c r="V64" i="16"/>
  <c r="O64" i="16"/>
  <c r="V63" i="16"/>
  <c r="O63" i="16"/>
  <c r="V62" i="16"/>
  <c r="O62" i="16"/>
  <c r="V61" i="16"/>
  <c r="O61" i="16"/>
  <c r="V60" i="16"/>
  <c r="O60" i="16"/>
  <c r="V59" i="16"/>
  <c r="O59" i="16"/>
  <c r="V58" i="16"/>
  <c r="O58" i="16"/>
  <c r="V57" i="16"/>
  <c r="O57" i="16"/>
  <c r="V56" i="16"/>
  <c r="O56" i="16"/>
  <c r="V55" i="16"/>
  <c r="O55" i="16"/>
  <c r="V54" i="16"/>
  <c r="O54" i="16"/>
  <c r="V53" i="16"/>
  <c r="O53" i="16"/>
  <c r="V52" i="16"/>
  <c r="O52" i="16"/>
  <c r="V51" i="16"/>
  <c r="O51" i="16"/>
  <c r="V50" i="16"/>
  <c r="O50" i="16"/>
  <c r="V49" i="16"/>
  <c r="O49" i="16"/>
  <c r="V48" i="16"/>
  <c r="O48" i="16"/>
  <c r="V47" i="16"/>
  <c r="O47" i="16"/>
  <c r="V46" i="16"/>
  <c r="O46" i="16"/>
  <c r="V45" i="16"/>
  <c r="O45" i="16"/>
  <c r="V44" i="16"/>
  <c r="O44" i="16"/>
  <c r="V43" i="16"/>
  <c r="O43" i="16"/>
  <c r="V42" i="16"/>
  <c r="O42" i="16"/>
  <c r="V41" i="16"/>
  <c r="O41" i="16"/>
  <c r="V40" i="16"/>
  <c r="O40" i="16"/>
  <c r="V39" i="16"/>
  <c r="O39" i="16"/>
  <c r="V38" i="16"/>
  <c r="O38" i="16"/>
  <c r="V37" i="16"/>
  <c r="O37" i="16"/>
  <c r="V36" i="16"/>
  <c r="O36" i="16"/>
  <c r="V35" i="16"/>
  <c r="O35" i="16"/>
  <c r="V34" i="16"/>
  <c r="O34" i="16"/>
  <c r="V33" i="16"/>
  <c r="O33" i="16"/>
  <c r="V32" i="16"/>
  <c r="O32" i="16"/>
  <c r="V31" i="16"/>
  <c r="O31" i="16"/>
  <c r="V30" i="16"/>
  <c r="O30" i="16"/>
  <c r="V29" i="16"/>
  <c r="O29" i="16"/>
  <c r="V28" i="16"/>
  <c r="O28" i="16"/>
  <c r="V27" i="16"/>
  <c r="O27" i="16"/>
  <c r="V26" i="16"/>
  <c r="O26" i="16"/>
  <c r="V25" i="16"/>
  <c r="O25" i="16"/>
  <c r="V24" i="16"/>
  <c r="O24" i="16"/>
  <c r="L24" i="16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V23" i="16"/>
  <c r="O23" i="16"/>
  <c r="V22" i="16"/>
  <c r="O22" i="16"/>
  <c r="V21" i="16"/>
  <c r="O21" i="16"/>
  <c r="V20" i="16"/>
  <c r="O20" i="16"/>
  <c r="V19" i="16"/>
  <c r="O19" i="16"/>
  <c r="V18" i="16"/>
  <c r="O18" i="16"/>
  <c r="V17" i="16"/>
  <c r="O17" i="16"/>
  <c r="V16" i="16"/>
  <c r="O16" i="16"/>
  <c r="V15" i="16"/>
  <c r="O15" i="16"/>
  <c r="V14" i="16"/>
  <c r="O14" i="16"/>
  <c r="V13" i="16"/>
  <c r="O13" i="16"/>
  <c r="L13" i="16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V12" i="16"/>
  <c r="O12" i="16"/>
  <c r="E12" i="16"/>
  <c r="E13" i="16" s="1"/>
  <c r="E14" i="16" s="1"/>
  <c r="E15" i="16" s="1"/>
  <c r="E16" i="16" s="1"/>
  <c r="E17" i="16" s="1"/>
  <c r="P10" i="16"/>
  <c r="P212" i="16" s="1"/>
  <c r="T5" i="16"/>
  <c r="T6" i="16" s="1"/>
  <c r="B4" i="16"/>
  <c r="B3" i="16"/>
  <c r="B2" i="16"/>
  <c r="B26" i="15"/>
  <c r="O212" i="15"/>
  <c r="O211" i="15"/>
  <c r="O210" i="15"/>
  <c r="O209" i="15"/>
  <c r="O208" i="15"/>
  <c r="O207" i="15"/>
  <c r="O206" i="15"/>
  <c r="O205" i="15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V111" i="15"/>
  <c r="O111" i="15"/>
  <c r="V110" i="15"/>
  <c r="O110" i="15"/>
  <c r="V109" i="15"/>
  <c r="O109" i="15"/>
  <c r="V108" i="15"/>
  <c r="O108" i="15"/>
  <c r="V107" i="15"/>
  <c r="O107" i="15"/>
  <c r="V106" i="15"/>
  <c r="O106" i="15"/>
  <c r="V105" i="15"/>
  <c r="O105" i="15"/>
  <c r="V104" i="15"/>
  <c r="O104" i="15"/>
  <c r="V103" i="15"/>
  <c r="O103" i="15"/>
  <c r="V102" i="15"/>
  <c r="O102" i="15"/>
  <c r="V101" i="15"/>
  <c r="O101" i="15"/>
  <c r="V100" i="15"/>
  <c r="O100" i="15"/>
  <c r="V99" i="15"/>
  <c r="O99" i="15"/>
  <c r="V98" i="15"/>
  <c r="O98" i="15"/>
  <c r="V97" i="15"/>
  <c r="O97" i="15"/>
  <c r="V96" i="15"/>
  <c r="O96" i="15"/>
  <c r="V95" i="15"/>
  <c r="O95" i="15"/>
  <c r="V94" i="15"/>
  <c r="O94" i="15"/>
  <c r="V93" i="15"/>
  <c r="O93" i="15"/>
  <c r="V92" i="15"/>
  <c r="O92" i="15"/>
  <c r="V91" i="15"/>
  <c r="O91" i="15"/>
  <c r="V90" i="15"/>
  <c r="O90" i="15"/>
  <c r="V89" i="15"/>
  <c r="O89" i="15"/>
  <c r="V88" i="15"/>
  <c r="O88" i="15"/>
  <c r="V87" i="15"/>
  <c r="O87" i="15"/>
  <c r="V86" i="15"/>
  <c r="O86" i="15"/>
  <c r="V85" i="15"/>
  <c r="O85" i="15"/>
  <c r="V84" i="15"/>
  <c r="O84" i="15"/>
  <c r="V83" i="15"/>
  <c r="O83" i="15"/>
  <c r="V82" i="15"/>
  <c r="O82" i="15"/>
  <c r="V81" i="15"/>
  <c r="O81" i="15"/>
  <c r="V80" i="15"/>
  <c r="O80" i="15"/>
  <c r="V79" i="15"/>
  <c r="O79" i="15"/>
  <c r="V78" i="15"/>
  <c r="O78" i="15"/>
  <c r="V77" i="15"/>
  <c r="O77" i="15"/>
  <c r="V76" i="15"/>
  <c r="O76" i="15"/>
  <c r="V75" i="15"/>
  <c r="O75" i="15"/>
  <c r="V74" i="15"/>
  <c r="O74" i="15"/>
  <c r="V73" i="15"/>
  <c r="O73" i="15"/>
  <c r="V72" i="15"/>
  <c r="O72" i="15"/>
  <c r="V71" i="15"/>
  <c r="O71" i="15"/>
  <c r="V70" i="15"/>
  <c r="O70" i="15"/>
  <c r="V69" i="15"/>
  <c r="O69" i="15"/>
  <c r="V68" i="15"/>
  <c r="O68" i="15"/>
  <c r="V67" i="15"/>
  <c r="O67" i="15"/>
  <c r="V66" i="15"/>
  <c r="O66" i="15"/>
  <c r="V65" i="15"/>
  <c r="O65" i="15"/>
  <c r="V64" i="15"/>
  <c r="O64" i="15"/>
  <c r="V63" i="15"/>
  <c r="O63" i="15"/>
  <c r="V62" i="15"/>
  <c r="O62" i="15"/>
  <c r="V61" i="15"/>
  <c r="O61" i="15"/>
  <c r="V60" i="15"/>
  <c r="O60" i="15"/>
  <c r="V59" i="15"/>
  <c r="O59" i="15"/>
  <c r="V58" i="15"/>
  <c r="O58" i="15"/>
  <c r="V57" i="15"/>
  <c r="O57" i="15"/>
  <c r="V56" i="15"/>
  <c r="O56" i="15"/>
  <c r="V55" i="15"/>
  <c r="O55" i="15"/>
  <c r="V54" i="15"/>
  <c r="O54" i="15"/>
  <c r="V53" i="15"/>
  <c r="O53" i="15"/>
  <c r="V52" i="15"/>
  <c r="O52" i="15"/>
  <c r="V51" i="15"/>
  <c r="O51" i="15"/>
  <c r="V50" i="15"/>
  <c r="O50" i="15"/>
  <c r="V49" i="15"/>
  <c r="O49" i="15"/>
  <c r="V48" i="15"/>
  <c r="O48" i="15"/>
  <c r="V47" i="15"/>
  <c r="O47" i="15"/>
  <c r="V46" i="15"/>
  <c r="O46" i="15"/>
  <c r="V45" i="15"/>
  <c r="O45" i="15"/>
  <c r="V44" i="15"/>
  <c r="O44" i="15"/>
  <c r="V43" i="15"/>
  <c r="O43" i="15"/>
  <c r="V42" i="15"/>
  <c r="O42" i="15"/>
  <c r="V41" i="15"/>
  <c r="O41" i="15"/>
  <c r="V40" i="15"/>
  <c r="O40" i="15"/>
  <c r="V39" i="15"/>
  <c r="O39" i="15"/>
  <c r="V38" i="15"/>
  <c r="O38" i="15"/>
  <c r="V37" i="15"/>
  <c r="O37" i="15"/>
  <c r="V36" i="15"/>
  <c r="O36" i="15"/>
  <c r="V35" i="15"/>
  <c r="O35" i="15"/>
  <c r="V34" i="15"/>
  <c r="O34" i="15"/>
  <c r="V33" i="15"/>
  <c r="O33" i="15"/>
  <c r="V32" i="15"/>
  <c r="O32" i="15"/>
  <c r="V31" i="15"/>
  <c r="O31" i="15"/>
  <c r="V30" i="15"/>
  <c r="O30" i="15"/>
  <c r="V29" i="15"/>
  <c r="O29" i="15"/>
  <c r="V28" i="15"/>
  <c r="O28" i="15"/>
  <c r="V27" i="15"/>
  <c r="O27" i="15"/>
  <c r="V26" i="15"/>
  <c r="O26" i="15"/>
  <c r="V25" i="15"/>
  <c r="O25" i="15"/>
  <c r="V24" i="15"/>
  <c r="O24" i="15"/>
  <c r="V23" i="15"/>
  <c r="O23" i="15"/>
  <c r="V22" i="15"/>
  <c r="O22" i="15"/>
  <c r="V21" i="15"/>
  <c r="O21" i="15"/>
  <c r="V20" i="15"/>
  <c r="O20" i="15"/>
  <c r="V19" i="15"/>
  <c r="O19" i="15"/>
  <c r="V18" i="15"/>
  <c r="O18" i="15"/>
  <c r="V17" i="15"/>
  <c r="O17" i="15"/>
  <c r="V16" i="15"/>
  <c r="O16" i="15"/>
  <c r="V15" i="15"/>
  <c r="O15" i="15"/>
  <c r="V14" i="15"/>
  <c r="O14" i="15"/>
  <c r="V13" i="15"/>
  <c r="O13" i="15"/>
  <c r="L13" i="15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V12" i="15"/>
  <c r="O12" i="15"/>
  <c r="E12" i="15"/>
  <c r="P10" i="15"/>
  <c r="P212" i="15" s="1"/>
  <c r="T5" i="15"/>
  <c r="T6" i="15" s="1"/>
  <c r="B26" i="14"/>
  <c r="F13" i="14"/>
  <c r="T12" i="8"/>
  <c r="T13" i="8"/>
  <c r="T14" i="8"/>
  <c r="T15" i="8"/>
  <c r="T16" i="8"/>
  <c r="T17" i="8"/>
  <c r="T18" i="8"/>
  <c r="T19" i="8"/>
  <c r="T20" i="8"/>
  <c r="O212" i="14"/>
  <c r="O211" i="14"/>
  <c r="O210" i="14"/>
  <c r="O209" i="14"/>
  <c r="O208" i="14"/>
  <c r="O207" i="14"/>
  <c r="O206" i="14"/>
  <c r="O205" i="14"/>
  <c r="O204" i="14"/>
  <c r="O203" i="14"/>
  <c r="O202" i="14"/>
  <c r="O201" i="14"/>
  <c r="O200" i="14"/>
  <c r="O199" i="14"/>
  <c r="O198" i="14"/>
  <c r="O197" i="14"/>
  <c r="O196" i="14"/>
  <c r="O195" i="14"/>
  <c r="O194" i="14"/>
  <c r="O193" i="14"/>
  <c r="O192" i="14"/>
  <c r="O191" i="14"/>
  <c r="O190" i="14"/>
  <c r="O189" i="14"/>
  <c r="O188" i="14"/>
  <c r="O187" i="14"/>
  <c r="O186" i="14"/>
  <c r="O185" i="14"/>
  <c r="O184" i="14"/>
  <c r="O183" i="14"/>
  <c r="O182" i="14"/>
  <c r="O181" i="14"/>
  <c r="O180" i="14"/>
  <c r="O179" i="14"/>
  <c r="O178" i="14"/>
  <c r="O177" i="14"/>
  <c r="O176" i="14"/>
  <c r="O175" i="14"/>
  <c r="O174" i="14"/>
  <c r="O173" i="14"/>
  <c r="O172" i="14"/>
  <c r="O171" i="14"/>
  <c r="O170" i="14"/>
  <c r="O169" i="14"/>
  <c r="O168" i="14"/>
  <c r="O167" i="14"/>
  <c r="O166" i="14"/>
  <c r="O165" i="14"/>
  <c r="O164" i="14"/>
  <c r="O163" i="14"/>
  <c r="O162" i="14"/>
  <c r="O161" i="14"/>
  <c r="O160" i="14"/>
  <c r="O159" i="14"/>
  <c r="O158" i="14"/>
  <c r="O157" i="14"/>
  <c r="O156" i="14"/>
  <c r="O155" i="14"/>
  <c r="O154" i="14"/>
  <c r="O153" i="14"/>
  <c r="O152" i="14"/>
  <c r="O151" i="14"/>
  <c r="O150" i="14"/>
  <c r="O149" i="14"/>
  <c r="O148" i="14"/>
  <c r="O147" i="14"/>
  <c r="O146" i="14"/>
  <c r="O145" i="14"/>
  <c r="O144" i="14"/>
  <c r="O143" i="14"/>
  <c r="O142" i="14"/>
  <c r="O141" i="14"/>
  <c r="O140" i="14"/>
  <c r="O139" i="14"/>
  <c r="O138" i="14"/>
  <c r="O137" i="14"/>
  <c r="O136" i="14"/>
  <c r="O135" i="14"/>
  <c r="O134" i="14"/>
  <c r="O133" i="14"/>
  <c r="O132" i="14"/>
  <c r="O131" i="14"/>
  <c r="O130" i="14"/>
  <c r="O129" i="14"/>
  <c r="O128" i="14"/>
  <c r="O127" i="14"/>
  <c r="O126" i="14"/>
  <c r="O125" i="14"/>
  <c r="O124" i="14"/>
  <c r="O123" i="14"/>
  <c r="O122" i="14"/>
  <c r="O121" i="14"/>
  <c r="O120" i="14"/>
  <c r="O119" i="14"/>
  <c r="O118" i="14"/>
  <c r="O117" i="14"/>
  <c r="O116" i="14"/>
  <c r="O115" i="14"/>
  <c r="O114" i="14"/>
  <c r="O113" i="14"/>
  <c r="O112" i="14"/>
  <c r="V111" i="14"/>
  <c r="O111" i="14"/>
  <c r="V110" i="14"/>
  <c r="O110" i="14"/>
  <c r="V109" i="14"/>
  <c r="O109" i="14"/>
  <c r="V108" i="14"/>
  <c r="O108" i="14"/>
  <c r="V107" i="14"/>
  <c r="O107" i="14"/>
  <c r="V106" i="14"/>
  <c r="O106" i="14"/>
  <c r="V105" i="14"/>
  <c r="O105" i="14"/>
  <c r="V104" i="14"/>
  <c r="O104" i="14"/>
  <c r="V103" i="14"/>
  <c r="O103" i="14"/>
  <c r="V102" i="14"/>
  <c r="O102" i="14"/>
  <c r="V101" i="14"/>
  <c r="O101" i="14"/>
  <c r="V100" i="14"/>
  <c r="O100" i="14"/>
  <c r="V99" i="14"/>
  <c r="O99" i="14"/>
  <c r="V98" i="14"/>
  <c r="O98" i="14"/>
  <c r="V97" i="14"/>
  <c r="O97" i="14"/>
  <c r="V96" i="14"/>
  <c r="O96" i="14"/>
  <c r="V95" i="14"/>
  <c r="O95" i="14"/>
  <c r="V94" i="14"/>
  <c r="O94" i="14"/>
  <c r="V93" i="14"/>
  <c r="O93" i="14"/>
  <c r="V92" i="14"/>
  <c r="O92" i="14"/>
  <c r="V91" i="14"/>
  <c r="O91" i="14"/>
  <c r="V90" i="14"/>
  <c r="O90" i="14"/>
  <c r="V89" i="14"/>
  <c r="O89" i="14"/>
  <c r="V88" i="14"/>
  <c r="O88" i="14"/>
  <c r="V87" i="14"/>
  <c r="O87" i="14"/>
  <c r="V86" i="14"/>
  <c r="O86" i="14"/>
  <c r="V85" i="14"/>
  <c r="O85" i="14"/>
  <c r="V84" i="14"/>
  <c r="O84" i="14"/>
  <c r="V83" i="14"/>
  <c r="O83" i="14"/>
  <c r="V82" i="14"/>
  <c r="O82" i="14"/>
  <c r="V81" i="14"/>
  <c r="O81" i="14"/>
  <c r="V80" i="14"/>
  <c r="O80" i="14"/>
  <c r="V79" i="14"/>
  <c r="O79" i="14"/>
  <c r="V78" i="14"/>
  <c r="O78" i="14"/>
  <c r="V77" i="14"/>
  <c r="O77" i="14"/>
  <c r="V76" i="14"/>
  <c r="O76" i="14"/>
  <c r="V75" i="14"/>
  <c r="O75" i="14"/>
  <c r="V74" i="14"/>
  <c r="O74" i="14"/>
  <c r="V73" i="14"/>
  <c r="O73" i="14"/>
  <c r="V72" i="14"/>
  <c r="O72" i="14"/>
  <c r="V71" i="14"/>
  <c r="O71" i="14"/>
  <c r="V70" i="14"/>
  <c r="O70" i="14"/>
  <c r="V69" i="14"/>
  <c r="O69" i="14"/>
  <c r="V68" i="14"/>
  <c r="O68" i="14"/>
  <c r="V67" i="14"/>
  <c r="O67" i="14"/>
  <c r="V66" i="14"/>
  <c r="O66" i="14"/>
  <c r="V65" i="14"/>
  <c r="O65" i="14"/>
  <c r="V64" i="14"/>
  <c r="O64" i="14"/>
  <c r="V63" i="14"/>
  <c r="O63" i="14"/>
  <c r="V62" i="14"/>
  <c r="O62" i="14"/>
  <c r="V61" i="14"/>
  <c r="O61" i="14"/>
  <c r="V60" i="14"/>
  <c r="O60" i="14"/>
  <c r="V59" i="14"/>
  <c r="O59" i="14"/>
  <c r="V58" i="14"/>
  <c r="O58" i="14"/>
  <c r="V57" i="14"/>
  <c r="O57" i="14"/>
  <c r="V56" i="14"/>
  <c r="O56" i="14"/>
  <c r="V55" i="14"/>
  <c r="O55" i="14"/>
  <c r="V54" i="14"/>
  <c r="O54" i="14"/>
  <c r="V53" i="14"/>
  <c r="O53" i="14"/>
  <c r="V52" i="14"/>
  <c r="O52" i="14"/>
  <c r="V51" i="14"/>
  <c r="O51" i="14"/>
  <c r="V50" i="14"/>
  <c r="O50" i="14"/>
  <c r="V49" i="14"/>
  <c r="O49" i="14"/>
  <c r="V48" i="14"/>
  <c r="O48" i="14"/>
  <c r="V47" i="14"/>
  <c r="O47" i="14"/>
  <c r="V46" i="14"/>
  <c r="O46" i="14"/>
  <c r="V45" i="14"/>
  <c r="O45" i="14"/>
  <c r="V44" i="14"/>
  <c r="O44" i="14"/>
  <c r="V43" i="14"/>
  <c r="O43" i="14"/>
  <c r="V42" i="14"/>
  <c r="O42" i="14"/>
  <c r="V41" i="14"/>
  <c r="O41" i="14"/>
  <c r="V40" i="14"/>
  <c r="O40" i="14"/>
  <c r="V39" i="14"/>
  <c r="O39" i="14"/>
  <c r="V38" i="14"/>
  <c r="O38" i="14"/>
  <c r="V37" i="14"/>
  <c r="O37" i="14"/>
  <c r="V36" i="14"/>
  <c r="O36" i="14"/>
  <c r="V35" i="14"/>
  <c r="O35" i="14"/>
  <c r="V34" i="14"/>
  <c r="O34" i="14"/>
  <c r="V33" i="14"/>
  <c r="O33" i="14"/>
  <c r="V32" i="14"/>
  <c r="O32" i="14"/>
  <c r="V31" i="14"/>
  <c r="O31" i="14"/>
  <c r="V30" i="14"/>
  <c r="O30" i="14"/>
  <c r="V29" i="14"/>
  <c r="O29" i="14"/>
  <c r="V28" i="14"/>
  <c r="O28" i="14"/>
  <c r="V27" i="14"/>
  <c r="O27" i="14"/>
  <c r="V26" i="14"/>
  <c r="O26" i="14"/>
  <c r="V25" i="14"/>
  <c r="O25" i="14"/>
  <c r="V24" i="14"/>
  <c r="O24" i="14"/>
  <c r="V23" i="14"/>
  <c r="O23" i="14"/>
  <c r="V22" i="14"/>
  <c r="O22" i="14"/>
  <c r="V21" i="14"/>
  <c r="O21" i="14"/>
  <c r="V20" i="14"/>
  <c r="O20" i="14"/>
  <c r="V19" i="14"/>
  <c r="O19" i="14"/>
  <c r="V18" i="14"/>
  <c r="O18" i="14"/>
  <c r="V17" i="14"/>
  <c r="O17" i="14"/>
  <c r="V16" i="14"/>
  <c r="O16" i="14"/>
  <c r="V15" i="14"/>
  <c r="O15" i="14"/>
  <c r="V14" i="14"/>
  <c r="O14" i="14"/>
  <c r="V13" i="14"/>
  <c r="O13" i="14"/>
  <c r="L13" i="14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V12" i="14"/>
  <c r="O12" i="14"/>
  <c r="F12" i="14"/>
  <c r="E12" i="14"/>
  <c r="P10" i="14"/>
  <c r="P212" i="14" s="1"/>
  <c r="T5" i="14"/>
  <c r="T6" i="14" s="1"/>
  <c r="B4" i="14"/>
  <c r="B3" i="14"/>
  <c r="B2" i="14"/>
  <c r="B2" i="1"/>
  <c r="V13" i="8" l="1"/>
  <c r="P167" i="16"/>
  <c r="P117" i="16"/>
  <c r="P199" i="16"/>
  <c r="P149" i="16"/>
  <c r="P135" i="16"/>
  <c r="P181" i="16"/>
  <c r="P143" i="16"/>
  <c r="P175" i="16"/>
  <c r="P207" i="16"/>
  <c r="P24" i="16"/>
  <c r="P125" i="16"/>
  <c r="P157" i="16"/>
  <c r="P189" i="16"/>
  <c r="P119" i="16"/>
  <c r="P151" i="16"/>
  <c r="P183" i="16"/>
  <c r="P133" i="16"/>
  <c r="P165" i="16"/>
  <c r="P197" i="16"/>
  <c r="P127" i="16"/>
  <c r="P159" i="16"/>
  <c r="P191" i="16"/>
  <c r="P141" i="16"/>
  <c r="P173" i="16"/>
  <c r="P205" i="16"/>
  <c r="H12" i="16"/>
  <c r="F12" i="16"/>
  <c r="G12" i="16"/>
  <c r="L82" i="16"/>
  <c r="L83" i="16" s="1"/>
  <c r="L84" i="16" s="1"/>
  <c r="L85" i="16" s="1"/>
  <c r="L86" i="16" s="1"/>
  <c r="L87" i="16" s="1"/>
  <c r="L88" i="16" s="1"/>
  <c r="L89" i="16" s="1"/>
  <c r="L90" i="16" s="1"/>
  <c r="L91" i="16" s="1"/>
  <c r="L92" i="16" s="1"/>
  <c r="L93" i="16" s="1"/>
  <c r="L94" i="16" s="1"/>
  <c r="L95" i="16" s="1"/>
  <c r="L96" i="16" s="1"/>
  <c r="L97" i="16" s="1"/>
  <c r="L98" i="16" s="1"/>
  <c r="L99" i="16" s="1"/>
  <c r="L100" i="16" s="1"/>
  <c r="L101" i="16" s="1"/>
  <c r="L102" i="16" s="1"/>
  <c r="L103" i="16" s="1"/>
  <c r="L104" i="16" s="1"/>
  <c r="L105" i="16" s="1"/>
  <c r="L106" i="16" s="1"/>
  <c r="L107" i="16" s="1"/>
  <c r="L108" i="16" s="1"/>
  <c r="L109" i="16" s="1"/>
  <c r="L110" i="16" s="1"/>
  <c r="L111" i="16" s="1"/>
  <c r="L112" i="16" s="1"/>
  <c r="L113" i="16" s="1"/>
  <c r="L114" i="16" s="1"/>
  <c r="L115" i="16" s="1"/>
  <c r="L116" i="16" s="1"/>
  <c r="L117" i="16" s="1"/>
  <c r="L118" i="16" s="1"/>
  <c r="L119" i="16" s="1"/>
  <c r="L120" i="16" s="1"/>
  <c r="L121" i="16" s="1"/>
  <c r="L122" i="16" s="1"/>
  <c r="L123" i="16" s="1"/>
  <c r="L124" i="16" s="1"/>
  <c r="L125" i="16" s="1"/>
  <c r="L126" i="16" s="1"/>
  <c r="L127" i="16" s="1"/>
  <c r="L128" i="16" s="1"/>
  <c r="L129" i="16" s="1"/>
  <c r="L130" i="16" s="1"/>
  <c r="L131" i="16" s="1"/>
  <c r="L132" i="16" s="1"/>
  <c r="L133" i="16" s="1"/>
  <c r="L134" i="16" s="1"/>
  <c r="L135" i="16" s="1"/>
  <c r="L136" i="16" s="1"/>
  <c r="L137" i="16" s="1"/>
  <c r="L138" i="16" s="1"/>
  <c r="L139" i="16" s="1"/>
  <c r="L140" i="16" s="1"/>
  <c r="L141" i="16" s="1"/>
  <c r="L142" i="16" s="1"/>
  <c r="L143" i="16" s="1"/>
  <c r="L144" i="16" s="1"/>
  <c r="L145" i="16" s="1"/>
  <c r="L146" i="16" s="1"/>
  <c r="L147" i="16" s="1"/>
  <c r="L148" i="16" s="1"/>
  <c r="L149" i="16" s="1"/>
  <c r="L150" i="16" s="1"/>
  <c r="L151" i="16" s="1"/>
  <c r="L152" i="16" s="1"/>
  <c r="L153" i="16" s="1"/>
  <c r="L154" i="16" s="1"/>
  <c r="L155" i="16" s="1"/>
  <c r="L156" i="16" s="1"/>
  <c r="L157" i="16" s="1"/>
  <c r="L158" i="16" s="1"/>
  <c r="L159" i="16" s="1"/>
  <c r="L160" i="16" s="1"/>
  <c r="L161" i="16" s="1"/>
  <c r="L162" i="16" s="1"/>
  <c r="L163" i="16" s="1"/>
  <c r="L164" i="16" s="1"/>
  <c r="L165" i="16" s="1"/>
  <c r="L166" i="16" s="1"/>
  <c r="L167" i="16" s="1"/>
  <c r="L168" i="16" s="1"/>
  <c r="L169" i="16" s="1"/>
  <c r="L170" i="16" s="1"/>
  <c r="L171" i="16" s="1"/>
  <c r="L172" i="16" s="1"/>
  <c r="L173" i="16" s="1"/>
  <c r="L174" i="16" s="1"/>
  <c r="L175" i="16" s="1"/>
  <c r="L176" i="16" s="1"/>
  <c r="L177" i="16" s="1"/>
  <c r="L178" i="16" s="1"/>
  <c r="L179" i="16" s="1"/>
  <c r="L180" i="16" s="1"/>
  <c r="L181" i="16" s="1"/>
  <c r="L182" i="16" s="1"/>
  <c r="L183" i="16" s="1"/>
  <c r="L184" i="16" s="1"/>
  <c r="L185" i="16" s="1"/>
  <c r="L186" i="16" s="1"/>
  <c r="L187" i="16" s="1"/>
  <c r="L188" i="16" s="1"/>
  <c r="L189" i="16" s="1"/>
  <c r="L190" i="16" s="1"/>
  <c r="L191" i="16" s="1"/>
  <c r="L192" i="16" s="1"/>
  <c r="L193" i="16" s="1"/>
  <c r="L194" i="16" s="1"/>
  <c r="L195" i="16" s="1"/>
  <c r="L196" i="16" s="1"/>
  <c r="L197" i="16" s="1"/>
  <c r="L198" i="16" s="1"/>
  <c r="L199" i="16" s="1"/>
  <c r="L200" i="16" s="1"/>
  <c r="L201" i="16" s="1"/>
  <c r="L202" i="16" s="1"/>
  <c r="L203" i="16" s="1"/>
  <c r="L204" i="16" s="1"/>
  <c r="L205" i="16" s="1"/>
  <c r="L206" i="16" s="1"/>
  <c r="L207" i="16" s="1"/>
  <c r="L208" i="16" s="1"/>
  <c r="L209" i="16" s="1"/>
  <c r="L210" i="16" s="1"/>
  <c r="L211" i="16" s="1"/>
  <c r="L212" i="16" s="1"/>
  <c r="P22" i="16"/>
  <c r="P114" i="16"/>
  <c r="P122" i="16"/>
  <c r="P130" i="16"/>
  <c r="P138" i="16"/>
  <c r="P146" i="16"/>
  <c r="P154" i="16"/>
  <c r="P162" i="16"/>
  <c r="P170" i="16"/>
  <c r="P178" i="16"/>
  <c r="P186" i="16"/>
  <c r="P194" i="16"/>
  <c r="P202" i="16"/>
  <c r="P210" i="16"/>
  <c r="P26" i="16"/>
  <c r="P28" i="16"/>
  <c r="P30" i="16"/>
  <c r="P32" i="16"/>
  <c r="P34" i="16"/>
  <c r="P36" i="16"/>
  <c r="P38" i="16"/>
  <c r="P40" i="16"/>
  <c r="P42" i="16"/>
  <c r="P44" i="16"/>
  <c r="P46" i="16"/>
  <c r="P48" i="16"/>
  <c r="P50" i="16"/>
  <c r="P52" i="16"/>
  <c r="P54" i="16"/>
  <c r="P56" i="16"/>
  <c r="P58" i="16"/>
  <c r="P60" i="16"/>
  <c r="P62" i="16"/>
  <c r="P64" i="16"/>
  <c r="P66" i="16"/>
  <c r="P68" i="16"/>
  <c r="P70" i="16"/>
  <c r="P72" i="16"/>
  <c r="P74" i="16"/>
  <c r="P76" i="16"/>
  <c r="P78" i="16"/>
  <c r="P80" i="16"/>
  <c r="P82" i="16"/>
  <c r="P84" i="16"/>
  <c r="P86" i="16"/>
  <c r="P88" i="16"/>
  <c r="P90" i="16"/>
  <c r="P92" i="16"/>
  <c r="P94" i="16"/>
  <c r="P96" i="16"/>
  <c r="P98" i="16"/>
  <c r="P100" i="16"/>
  <c r="P102" i="16"/>
  <c r="P104" i="16"/>
  <c r="P106" i="16"/>
  <c r="P108" i="16"/>
  <c r="P110" i="16"/>
  <c r="P112" i="16"/>
  <c r="P120" i="16"/>
  <c r="P128" i="16"/>
  <c r="P136" i="16"/>
  <c r="P144" i="16"/>
  <c r="P152" i="16"/>
  <c r="P160" i="16"/>
  <c r="P168" i="16"/>
  <c r="P176" i="16"/>
  <c r="P184" i="16"/>
  <c r="P192" i="16"/>
  <c r="P200" i="16"/>
  <c r="P208" i="16"/>
  <c r="P115" i="16"/>
  <c r="P123" i="16"/>
  <c r="P131" i="16"/>
  <c r="P139" i="16"/>
  <c r="P147" i="16"/>
  <c r="P155" i="16"/>
  <c r="P163" i="16"/>
  <c r="P171" i="16"/>
  <c r="P179" i="16"/>
  <c r="P187" i="16"/>
  <c r="P195" i="16"/>
  <c r="P203" i="16"/>
  <c r="P211" i="16"/>
  <c r="P12" i="16"/>
  <c r="P13" i="16"/>
  <c r="P14" i="16"/>
  <c r="P15" i="16"/>
  <c r="P16" i="16"/>
  <c r="P17" i="16"/>
  <c r="P18" i="16"/>
  <c r="P19" i="16"/>
  <c r="P20" i="16"/>
  <c r="P21" i="16"/>
  <c r="P23" i="16"/>
  <c r="P118" i="16"/>
  <c r="P126" i="16"/>
  <c r="P134" i="16"/>
  <c r="P142" i="16"/>
  <c r="P150" i="16"/>
  <c r="P158" i="16"/>
  <c r="P166" i="16"/>
  <c r="P174" i="16"/>
  <c r="P182" i="16"/>
  <c r="P190" i="16"/>
  <c r="P198" i="16"/>
  <c r="P206" i="16"/>
  <c r="P25" i="16"/>
  <c r="P113" i="16"/>
  <c r="P121" i="16"/>
  <c r="P129" i="16"/>
  <c r="P137" i="16"/>
  <c r="P145" i="16"/>
  <c r="P153" i="16"/>
  <c r="P161" i="16"/>
  <c r="P169" i="16"/>
  <c r="P177" i="16"/>
  <c r="P185" i="16"/>
  <c r="P193" i="16"/>
  <c r="P201" i="16"/>
  <c r="P209" i="16"/>
  <c r="P27" i="16"/>
  <c r="P29" i="16"/>
  <c r="P31" i="16"/>
  <c r="P33" i="16"/>
  <c r="P35" i="16"/>
  <c r="P37" i="16"/>
  <c r="P39" i="16"/>
  <c r="P41" i="16"/>
  <c r="P43" i="16"/>
  <c r="P45" i="16"/>
  <c r="P47" i="16"/>
  <c r="P49" i="16"/>
  <c r="P51" i="16"/>
  <c r="P53" i="16"/>
  <c r="P55" i="16"/>
  <c r="P57" i="16"/>
  <c r="P59" i="16"/>
  <c r="P61" i="16"/>
  <c r="P63" i="16"/>
  <c r="P65" i="16"/>
  <c r="P67" i="16"/>
  <c r="P69" i="16"/>
  <c r="P71" i="16"/>
  <c r="P73" i="16"/>
  <c r="P75" i="16"/>
  <c r="P77" i="16"/>
  <c r="P79" i="16"/>
  <c r="P81" i="16"/>
  <c r="P83" i="16"/>
  <c r="P85" i="16"/>
  <c r="P87" i="16"/>
  <c r="P89" i="16"/>
  <c r="P91" i="16"/>
  <c r="P93" i="16"/>
  <c r="P95" i="16"/>
  <c r="P97" i="16"/>
  <c r="P99" i="16"/>
  <c r="P101" i="16"/>
  <c r="P103" i="16"/>
  <c r="P105" i="16"/>
  <c r="P107" i="16"/>
  <c r="P109" i="16"/>
  <c r="P111" i="16"/>
  <c r="P116" i="16"/>
  <c r="P124" i="16"/>
  <c r="P132" i="16"/>
  <c r="P140" i="16"/>
  <c r="P148" i="16"/>
  <c r="P156" i="16"/>
  <c r="P164" i="16"/>
  <c r="P172" i="16"/>
  <c r="P180" i="16"/>
  <c r="P188" i="16"/>
  <c r="P196" i="16"/>
  <c r="P204" i="16"/>
  <c r="P57" i="15"/>
  <c r="P73" i="15"/>
  <c r="P89" i="15"/>
  <c r="P105" i="15"/>
  <c r="P123" i="15"/>
  <c r="P140" i="15"/>
  <c r="P175" i="15"/>
  <c r="P187" i="15"/>
  <c r="P35" i="15"/>
  <c r="P51" i="15"/>
  <c r="P67" i="15"/>
  <c r="P83" i="15"/>
  <c r="P99" i="15"/>
  <c r="P135" i="15"/>
  <c r="P147" i="15"/>
  <c r="P164" i="15"/>
  <c r="P199" i="15"/>
  <c r="P41" i="15"/>
  <c r="P124" i="15"/>
  <c r="P171" i="15"/>
  <c r="P207" i="15"/>
  <c r="P39" i="15"/>
  <c r="P55" i="15"/>
  <c r="P71" i="15"/>
  <c r="P87" i="15"/>
  <c r="P103" i="15"/>
  <c r="P119" i="15"/>
  <c r="P131" i="15"/>
  <c r="P148" i="15"/>
  <c r="P183" i="15"/>
  <c r="P195" i="15"/>
  <c r="P45" i="15"/>
  <c r="P159" i="15"/>
  <c r="P24" i="15"/>
  <c r="P33" i="15"/>
  <c r="P49" i="15"/>
  <c r="P65" i="15"/>
  <c r="P81" i="15"/>
  <c r="P97" i="15"/>
  <c r="P143" i="15"/>
  <c r="P155" i="15"/>
  <c r="P172" i="15"/>
  <c r="P61" i="15"/>
  <c r="P77" i="15"/>
  <c r="P93" i="15"/>
  <c r="P109" i="15"/>
  <c r="P188" i="15"/>
  <c r="P27" i="15"/>
  <c r="P43" i="15"/>
  <c r="P59" i="15"/>
  <c r="P75" i="15"/>
  <c r="P91" i="15"/>
  <c r="P107" i="15"/>
  <c r="P115" i="15"/>
  <c r="P132" i="15"/>
  <c r="P167" i="15"/>
  <c r="P179" i="15"/>
  <c r="P196" i="15"/>
  <c r="P37" i="15"/>
  <c r="P53" i="15"/>
  <c r="P69" i="15"/>
  <c r="P85" i="15"/>
  <c r="P101" i="15"/>
  <c r="P127" i="15"/>
  <c r="P139" i="15"/>
  <c r="P156" i="15"/>
  <c r="P191" i="15"/>
  <c r="P29" i="15"/>
  <c r="P25" i="15"/>
  <c r="P31" i="15"/>
  <c r="P47" i="15"/>
  <c r="P63" i="15"/>
  <c r="P79" i="15"/>
  <c r="P95" i="15"/>
  <c r="P111" i="15"/>
  <c r="P116" i="15"/>
  <c r="P151" i="15"/>
  <c r="P163" i="15"/>
  <c r="P180" i="15"/>
  <c r="L84" i="15"/>
  <c r="L85" i="15" s="1"/>
  <c r="L86" i="15" s="1"/>
  <c r="L87" i="15" s="1"/>
  <c r="L88" i="15" s="1"/>
  <c r="L89" i="15" s="1"/>
  <c r="L90" i="15" s="1"/>
  <c r="L91" i="15" s="1"/>
  <c r="L92" i="15" s="1"/>
  <c r="L93" i="15" s="1"/>
  <c r="L94" i="15" s="1"/>
  <c r="L95" i="15" s="1"/>
  <c r="L96" i="15" s="1"/>
  <c r="L97" i="15" s="1"/>
  <c r="L98" i="15" s="1"/>
  <c r="L99" i="15" s="1"/>
  <c r="L100" i="15" s="1"/>
  <c r="L101" i="15" s="1"/>
  <c r="L102" i="15" s="1"/>
  <c r="L103" i="15" s="1"/>
  <c r="L104" i="15" s="1"/>
  <c r="L105" i="15" s="1"/>
  <c r="L106" i="15" s="1"/>
  <c r="L107" i="15" s="1"/>
  <c r="L108" i="15" s="1"/>
  <c r="L109" i="15" s="1"/>
  <c r="L110" i="15" s="1"/>
  <c r="L111" i="15" s="1"/>
  <c r="L112" i="15" s="1"/>
  <c r="L113" i="15" s="1"/>
  <c r="L114" i="15" s="1"/>
  <c r="L115" i="15" s="1"/>
  <c r="L116" i="15" s="1"/>
  <c r="L117" i="15" s="1"/>
  <c r="L118" i="15" s="1"/>
  <c r="L119" i="15" s="1"/>
  <c r="L120" i="15" s="1"/>
  <c r="L121" i="15" s="1"/>
  <c r="L122" i="15" s="1"/>
  <c r="L123" i="15" s="1"/>
  <c r="L124" i="15" s="1"/>
  <c r="L125" i="15" s="1"/>
  <c r="L126" i="15" s="1"/>
  <c r="L127" i="15" s="1"/>
  <c r="L128" i="15" s="1"/>
  <c r="L129" i="15" s="1"/>
  <c r="L130" i="15" s="1"/>
  <c r="L131" i="15" s="1"/>
  <c r="L132" i="15" s="1"/>
  <c r="L133" i="15" s="1"/>
  <c r="L134" i="15" s="1"/>
  <c r="L135" i="15" s="1"/>
  <c r="L136" i="15" s="1"/>
  <c r="L137" i="15" s="1"/>
  <c r="L138" i="15" s="1"/>
  <c r="L139" i="15" s="1"/>
  <c r="L140" i="15" s="1"/>
  <c r="L141" i="15" s="1"/>
  <c r="L142" i="15" s="1"/>
  <c r="L143" i="15" s="1"/>
  <c r="L144" i="15" s="1"/>
  <c r="L145" i="15" s="1"/>
  <c r="L146" i="15" s="1"/>
  <c r="L147" i="15" s="1"/>
  <c r="L148" i="15" s="1"/>
  <c r="L149" i="15" s="1"/>
  <c r="L150" i="15" s="1"/>
  <c r="L151" i="15" s="1"/>
  <c r="L152" i="15" s="1"/>
  <c r="L153" i="15" s="1"/>
  <c r="L154" i="15" s="1"/>
  <c r="L155" i="15" s="1"/>
  <c r="L156" i="15" s="1"/>
  <c r="L157" i="15" s="1"/>
  <c r="L158" i="15" s="1"/>
  <c r="L159" i="15" s="1"/>
  <c r="L160" i="15" s="1"/>
  <c r="L161" i="15" s="1"/>
  <c r="L162" i="15" s="1"/>
  <c r="L163" i="15" s="1"/>
  <c r="L164" i="15" s="1"/>
  <c r="L165" i="15" s="1"/>
  <c r="L166" i="15" s="1"/>
  <c r="L167" i="15" s="1"/>
  <c r="L168" i="15" s="1"/>
  <c r="L169" i="15" s="1"/>
  <c r="L170" i="15" s="1"/>
  <c r="L171" i="15" s="1"/>
  <c r="L172" i="15" s="1"/>
  <c r="L173" i="15" s="1"/>
  <c r="L174" i="15" s="1"/>
  <c r="L175" i="15" s="1"/>
  <c r="L176" i="15" s="1"/>
  <c r="L177" i="15" s="1"/>
  <c r="L178" i="15" s="1"/>
  <c r="L179" i="15" s="1"/>
  <c r="L180" i="15" s="1"/>
  <c r="L181" i="15" s="1"/>
  <c r="L182" i="15" s="1"/>
  <c r="L183" i="15" s="1"/>
  <c r="L184" i="15" s="1"/>
  <c r="L185" i="15" s="1"/>
  <c r="L186" i="15" s="1"/>
  <c r="L187" i="15" s="1"/>
  <c r="L188" i="15" s="1"/>
  <c r="L189" i="15" s="1"/>
  <c r="L190" i="15" s="1"/>
  <c r="L191" i="15" s="1"/>
  <c r="L192" i="15" s="1"/>
  <c r="L193" i="15" s="1"/>
  <c r="L194" i="15" s="1"/>
  <c r="L195" i="15" s="1"/>
  <c r="L196" i="15" s="1"/>
  <c r="L197" i="15" s="1"/>
  <c r="L198" i="15" s="1"/>
  <c r="L199" i="15" s="1"/>
  <c r="L200" i="15" s="1"/>
  <c r="L201" i="15" s="1"/>
  <c r="L202" i="15" s="1"/>
  <c r="L203" i="15" s="1"/>
  <c r="L204" i="15" s="1"/>
  <c r="L205" i="15" s="1"/>
  <c r="L206" i="15" s="1"/>
  <c r="L207" i="15" s="1"/>
  <c r="L208" i="15" s="1"/>
  <c r="L209" i="15" s="1"/>
  <c r="L210" i="15" s="1"/>
  <c r="L211" i="15" s="1"/>
  <c r="L212" i="15" s="1"/>
  <c r="H12" i="15"/>
  <c r="G12" i="15"/>
  <c r="F12" i="15"/>
  <c r="P22" i="15"/>
  <c r="P114" i="15"/>
  <c r="P122" i="15"/>
  <c r="P130" i="15"/>
  <c r="P138" i="15"/>
  <c r="P146" i="15"/>
  <c r="P154" i="15"/>
  <c r="P162" i="15"/>
  <c r="P170" i="15"/>
  <c r="P178" i="15"/>
  <c r="P186" i="15"/>
  <c r="P194" i="15"/>
  <c r="P202" i="15"/>
  <c r="P210" i="15"/>
  <c r="P117" i="15"/>
  <c r="P125" i="15"/>
  <c r="P133" i="15"/>
  <c r="P141" i="15"/>
  <c r="P149" i="15"/>
  <c r="P157" i="15"/>
  <c r="P165" i="15"/>
  <c r="P173" i="15"/>
  <c r="P181" i="15"/>
  <c r="P189" i="15"/>
  <c r="P197" i="15"/>
  <c r="P205" i="15"/>
  <c r="P26" i="15"/>
  <c r="P28" i="15"/>
  <c r="P30" i="15"/>
  <c r="P32" i="15"/>
  <c r="P34" i="15"/>
  <c r="P36" i="15"/>
  <c r="P38" i="15"/>
  <c r="P40" i="15"/>
  <c r="P42" i="15"/>
  <c r="P44" i="15"/>
  <c r="P46" i="15"/>
  <c r="P48" i="15"/>
  <c r="P50" i="15"/>
  <c r="P52" i="15"/>
  <c r="P54" i="15"/>
  <c r="P56" i="15"/>
  <c r="P58" i="15"/>
  <c r="P60" i="15"/>
  <c r="P62" i="15"/>
  <c r="P64" i="15"/>
  <c r="P66" i="15"/>
  <c r="P68" i="15"/>
  <c r="P70" i="15"/>
  <c r="P72" i="15"/>
  <c r="P74" i="15"/>
  <c r="P76" i="15"/>
  <c r="P78" i="15"/>
  <c r="P80" i="15"/>
  <c r="P82" i="15"/>
  <c r="P84" i="15"/>
  <c r="P86" i="15"/>
  <c r="P88" i="15"/>
  <c r="P90" i="15"/>
  <c r="P92" i="15"/>
  <c r="P94" i="15"/>
  <c r="P96" i="15"/>
  <c r="P98" i="15"/>
  <c r="P100" i="15"/>
  <c r="P102" i="15"/>
  <c r="P104" i="15"/>
  <c r="P106" i="15"/>
  <c r="P108" i="15"/>
  <c r="P110" i="15"/>
  <c r="P112" i="15"/>
  <c r="P120" i="15"/>
  <c r="P128" i="15"/>
  <c r="P136" i="15"/>
  <c r="P144" i="15"/>
  <c r="P152" i="15"/>
  <c r="P160" i="15"/>
  <c r="P168" i="15"/>
  <c r="P176" i="15"/>
  <c r="P184" i="15"/>
  <c r="P192" i="15"/>
  <c r="P200" i="15"/>
  <c r="P208" i="15"/>
  <c r="P203" i="15"/>
  <c r="P211" i="15"/>
  <c r="P12" i="15"/>
  <c r="P13" i="15"/>
  <c r="P14" i="15"/>
  <c r="P15" i="15"/>
  <c r="P16" i="15"/>
  <c r="P17" i="15"/>
  <c r="P18" i="15"/>
  <c r="P19" i="15"/>
  <c r="P20" i="15"/>
  <c r="P21" i="15"/>
  <c r="P23" i="15"/>
  <c r="P118" i="15"/>
  <c r="P126" i="15"/>
  <c r="P134" i="15"/>
  <c r="P142" i="15"/>
  <c r="P150" i="15"/>
  <c r="P158" i="15"/>
  <c r="P166" i="15"/>
  <c r="P174" i="15"/>
  <c r="P182" i="15"/>
  <c r="P190" i="15"/>
  <c r="P198" i="15"/>
  <c r="P206" i="15"/>
  <c r="P113" i="15"/>
  <c r="P121" i="15"/>
  <c r="P129" i="15"/>
  <c r="P137" i="15"/>
  <c r="P145" i="15"/>
  <c r="P153" i="15"/>
  <c r="P161" i="15"/>
  <c r="P169" i="15"/>
  <c r="P177" i="15"/>
  <c r="P185" i="15"/>
  <c r="P193" i="15"/>
  <c r="P201" i="15"/>
  <c r="P209" i="15"/>
  <c r="P204" i="15"/>
  <c r="P119" i="14"/>
  <c r="P151" i="14"/>
  <c r="P170" i="14"/>
  <c r="P183" i="14"/>
  <c r="P114" i="14"/>
  <c r="P127" i="14"/>
  <c r="P146" i="14"/>
  <c r="P159" i="14"/>
  <c r="P178" i="14"/>
  <c r="P191" i="14"/>
  <c r="P199" i="14"/>
  <c r="P22" i="14"/>
  <c r="P122" i="14"/>
  <c r="P135" i="14"/>
  <c r="P154" i="14"/>
  <c r="P186" i="14"/>
  <c r="P207" i="14"/>
  <c r="P167" i="14"/>
  <c r="P130" i="14"/>
  <c r="P143" i="14"/>
  <c r="P162" i="14"/>
  <c r="P175" i="14"/>
  <c r="P138" i="14"/>
  <c r="L84" i="14"/>
  <c r="L85" i="14" s="1"/>
  <c r="L86" i="14" s="1"/>
  <c r="L87" i="14" s="1"/>
  <c r="L88" i="14" s="1"/>
  <c r="L89" i="14" s="1"/>
  <c r="L90" i="14" s="1"/>
  <c r="L91" i="14" s="1"/>
  <c r="L92" i="14" s="1"/>
  <c r="L93" i="14" s="1"/>
  <c r="L94" i="14" s="1"/>
  <c r="L95" i="14" s="1"/>
  <c r="L96" i="14" s="1"/>
  <c r="L97" i="14" s="1"/>
  <c r="L98" i="14" s="1"/>
  <c r="L99" i="14" s="1"/>
  <c r="L100" i="14" s="1"/>
  <c r="L101" i="14" s="1"/>
  <c r="L102" i="14" s="1"/>
  <c r="L103" i="14" s="1"/>
  <c r="L104" i="14" s="1"/>
  <c r="L105" i="14" s="1"/>
  <c r="L106" i="14" s="1"/>
  <c r="L107" i="14" s="1"/>
  <c r="L108" i="14" s="1"/>
  <c r="L109" i="14" s="1"/>
  <c r="L110" i="14" s="1"/>
  <c r="L111" i="14" s="1"/>
  <c r="L112" i="14" s="1"/>
  <c r="L114" i="14" s="1"/>
  <c r="L115" i="14" s="1"/>
  <c r="L116" i="14" s="1"/>
  <c r="L117" i="14" s="1"/>
  <c r="L118" i="14" s="1"/>
  <c r="L119" i="14" s="1"/>
  <c r="L120" i="14" s="1"/>
  <c r="L121" i="14" s="1"/>
  <c r="L122" i="14" s="1"/>
  <c r="L123" i="14" s="1"/>
  <c r="L124" i="14" s="1"/>
  <c r="L125" i="14" s="1"/>
  <c r="L126" i="14" s="1"/>
  <c r="L127" i="14" s="1"/>
  <c r="L128" i="14" s="1"/>
  <c r="L129" i="14" s="1"/>
  <c r="L130" i="14" s="1"/>
  <c r="L131" i="14" s="1"/>
  <c r="L132" i="14" s="1"/>
  <c r="L133" i="14" s="1"/>
  <c r="L134" i="14" s="1"/>
  <c r="L135" i="14" s="1"/>
  <c r="L136" i="14" s="1"/>
  <c r="L137" i="14" s="1"/>
  <c r="L138" i="14" s="1"/>
  <c r="H12" i="14"/>
  <c r="G12" i="14"/>
  <c r="P194" i="14"/>
  <c r="P202" i="14"/>
  <c r="P210" i="14"/>
  <c r="P24" i="14"/>
  <c r="P117" i="14"/>
  <c r="P125" i="14"/>
  <c r="P133" i="14"/>
  <c r="P141" i="14"/>
  <c r="P149" i="14"/>
  <c r="P157" i="14"/>
  <c r="P165" i="14"/>
  <c r="P173" i="14"/>
  <c r="P181" i="14"/>
  <c r="P189" i="14"/>
  <c r="P197" i="14"/>
  <c r="P205" i="14"/>
  <c r="P26" i="14"/>
  <c r="P28" i="14"/>
  <c r="P30" i="14"/>
  <c r="P32" i="14"/>
  <c r="P34" i="14"/>
  <c r="P36" i="14"/>
  <c r="P38" i="14"/>
  <c r="P40" i="14"/>
  <c r="P42" i="14"/>
  <c r="P44" i="14"/>
  <c r="P46" i="14"/>
  <c r="P48" i="14"/>
  <c r="P50" i="14"/>
  <c r="P52" i="14"/>
  <c r="P54" i="14"/>
  <c r="P56" i="14"/>
  <c r="P58" i="14"/>
  <c r="P60" i="14"/>
  <c r="P62" i="14"/>
  <c r="P64" i="14"/>
  <c r="P66" i="14"/>
  <c r="P68" i="14"/>
  <c r="P70" i="14"/>
  <c r="P72" i="14"/>
  <c r="P74" i="14"/>
  <c r="P76" i="14"/>
  <c r="P78" i="14"/>
  <c r="P80" i="14"/>
  <c r="P82" i="14"/>
  <c r="P84" i="14"/>
  <c r="P86" i="14"/>
  <c r="P88" i="14"/>
  <c r="P90" i="14"/>
  <c r="P92" i="14"/>
  <c r="P94" i="14"/>
  <c r="P96" i="14"/>
  <c r="P98" i="14"/>
  <c r="P100" i="14"/>
  <c r="P102" i="14"/>
  <c r="P104" i="14"/>
  <c r="P106" i="14"/>
  <c r="P108" i="14"/>
  <c r="P110" i="14"/>
  <c r="P112" i="14"/>
  <c r="P120" i="14"/>
  <c r="P128" i="14"/>
  <c r="P136" i="14"/>
  <c r="P144" i="14"/>
  <c r="P152" i="14"/>
  <c r="P160" i="14"/>
  <c r="P168" i="14"/>
  <c r="P176" i="14"/>
  <c r="P184" i="14"/>
  <c r="P192" i="14"/>
  <c r="P200" i="14"/>
  <c r="P208" i="14"/>
  <c r="P115" i="14"/>
  <c r="P123" i="14"/>
  <c r="P131" i="14"/>
  <c r="P139" i="14"/>
  <c r="P147" i="14"/>
  <c r="P155" i="14"/>
  <c r="P163" i="14"/>
  <c r="P171" i="14"/>
  <c r="P179" i="14"/>
  <c r="P187" i="14"/>
  <c r="P195" i="14"/>
  <c r="P203" i="14"/>
  <c r="P211" i="14"/>
  <c r="P12" i="14"/>
  <c r="P13" i="14"/>
  <c r="P14" i="14"/>
  <c r="P15" i="14"/>
  <c r="P16" i="14"/>
  <c r="P17" i="14"/>
  <c r="P18" i="14"/>
  <c r="P19" i="14"/>
  <c r="P20" i="14"/>
  <c r="P21" i="14"/>
  <c r="P23" i="14"/>
  <c r="P118" i="14"/>
  <c r="P126" i="14"/>
  <c r="P134" i="14"/>
  <c r="P142" i="14"/>
  <c r="P150" i="14"/>
  <c r="P158" i="14"/>
  <c r="P166" i="14"/>
  <c r="P174" i="14"/>
  <c r="P182" i="14"/>
  <c r="P190" i="14"/>
  <c r="P198" i="14"/>
  <c r="P206" i="14"/>
  <c r="P25" i="14"/>
  <c r="P113" i="14"/>
  <c r="P121" i="14"/>
  <c r="P129" i="14"/>
  <c r="P137" i="14"/>
  <c r="P145" i="14"/>
  <c r="P153" i="14"/>
  <c r="P161" i="14"/>
  <c r="P169" i="14"/>
  <c r="P177" i="14"/>
  <c r="P185" i="14"/>
  <c r="P193" i="14"/>
  <c r="P201" i="14"/>
  <c r="P209" i="14"/>
  <c r="P27" i="14"/>
  <c r="P29" i="14"/>
  <c r="P31" i="14"/>
  <c r="P33" i="14"/>
  <c r="P35" i="14"/>
  <c r="P37" i="14"/>
  <c r="P39" i="14"/>
  <c r="P41" i="14"/>
  <c r="P43" i="14"/>
  <c r="P45" i="14"/>
  <c r="P47" i="14"/>
  <c r="P49" i="14"/>
  <c r="P51" i="14"/>
  <c r="P53" i="14"/>
  <c r="P55" i="14"/>
  <c r="P57" i="14"/>
  <c r="P59" i="14"/>
  <c r="P61" i="14"/>
  <c r="P63" i="14"/>
  <c r="P65" i="14"/>
  <c r="P67" i="14"/>
  <c r="P69" i="14"/>
  <c r="P71" i="14"/>
  <c r="P73" i="14"/>
  <c r="P75" i="14"/>
  <c r="P77" i="14"/>
  <c r="P79" i="14"/>
  <c r="P81" i="14"/>
  <c r="P83" i="14"/>
  <c r="P85" i="14"/>
  <c r="P87" i="14"/>
  <c r="P89" i="14"/>
  <c r="P91" i="14"/>
  <c r="P93" i="14"/>
  <c r="P95" i="14"/>
  <c r="P97" i="14"/>
  <c r="P99" i="14"/>
  <c r="P101" i="14"/>
  <c r="P103" i="14"/>
  <c r="P105" i="14"/>
  <c r="P107" i="14"/>
  <c r="P109" i="14"/>
  <c r="P111" i="14"/>
  <c r="P116" i="14"/>
  <c r="P124" i="14"/>
  <c r="P132" i="14"/>
  <c r="P140" i="14"/>
  <c r="P148" i="14"/>
  <c r="P156" i="14"/>
  <c r="P164" i="14"/>
  <c r="P172" i="14"/>
  <c r="P180" i="14"/>
  <c r="P188" i="14"/>
  <c r="P196" i="14"/>
  <c r="P204" i="14"/>
  <c r="I12" i="15" l="1"/>
  <c r="J12" i="15" s="1"/>
  <c r="L139" i="14"/>
  <c r="L140" i="14" s="1"/>
  <c r="L141" i="14" s="1"/>
  <c r="L142" i="14" s="1"/>
  <c r="L143" i="14" s="1"/>
  <c r="L144" i="14" s="1"/>
  <c r="L145" i="14" s="1"/>
  <c r="L146" i="14" s="1"/>
  <c r="L147" i="14" s="1"/>
  <c r="L148" i="14" s="1"/>
  <c r="L149" i="14" s="1"/>
  <c r="L150" i="14" s="1"/>
  <c r="L151" i="14" s="1"/>
  <c r="L152" i="14" s="1"/>
  <c r="L153" i="14" s="1"/>
  <c r="L154" i="14" s="1"/>
  <c r="L155" i="14" s="1"/>
  <c r="L156" i="14" s="1"/>
  <c r="L157" i="14" s="1"/>
  <c r="L158" i="14" s="1"/>
  <c r="L159" i="14" s="1"/>
  <c r="L160" i="14" s="1"/>
  <c r="L161" i="14" s="1"/>
  <c r="L162" i="14" s="1"/>
  <c r="L163" i="14" s="1"/>
  <c r="L164" i="14" s="1"/>
  <c r="L165" i="14" s="1"/>
  <c r="L166" i="14" s="1"/>
  <c r="L167" i="14" s="1"/>
  <c r="L168" i="14" s="1"/>
  <c r="L169" i="14" s="1"/>
  <c r="L170" i="14" s="1"/>
  <c r="L171" i="14" s="1"/>
  <c r="L172" i="14" s="1"/>
  <c r="L173" i="14" s="1"/>
  <c r="L174" i="14" s="1"/>
  <c r="L175" i="14" s="1"/>
  <c r="L176" i="14" s="1"/>
  <c r="L177" i="14" s="1"/>
  <c r="L178" i="14" s="1"/>
  <c r="L179" i="14" s="1"/>
  <c r="L180" i="14" s="1"/>
  <c r="L181" i="14" s="1"/>
  <c r="L182" i="14" s="1"/>
  <c r="L183" i="14" s="1"/>
  <c r="L184" i="14" s="1"/>
  <c r="L185" i="14" s="1"/>
  <c r="L186" i="14" s="1"/>
  <c r="L187" i="14" s="1"/>
  <c r="L188" i="14" s="1"/>
  <c r="L189" i="14" s="1"/>
  <c r="L190" i="14" s="1"/>
  <c r="L191" i="14" s="1"/>
  <c r="L192" i="14" s="1"/>
  <c r="L193" i="14" s="1"/>
  <c r="L194" i="14" s="1"/>
  <c r="L195" i="14" s="1"/>
  <c r="L196" i="14" s="1"/>
  <c r="L197" i="14" s="1"/>
  <c r="L198" i="14" s="1"/>
  <c r="L199" i="14" s="1"/>
  <c r="L200" i="14" s="1"/>
  <c r="L201" i="14" s="1"/>
  <c r="L202" i="14" s="1"/>
  <c r="L203" i="14" s="1"/>
  <c r="L204" i="14" s="1"/>
  <c r="L205" i="14" s="1"/>
  <c r="L206" i="14" s="1"/>
  <c r="L207" i="14" s="1"/>
  <c r="L208" i="14" s="1"/>
  <c r="L209" i="14" s="1"/>
  <c r="L210" i="14" s="1"/>
  <c r="L211" i="14" s="1"/>
  <c r="L212" i="14" s="1"/>
  <c r="B24" i="14"/>
  <c r="G14" i="16"/>
  <c r="H14" i="16"/>
  <c r="F14" i="16"/>
  <c r="G13" i="16"/>
  <c r="H13" i="16"/>
  <c r="F13" i="16"/>
  <c r="H13" i="15"/>
  <c r="G13" i="15"/>
  <c r="F13" i="15"/>
  <c r="H13" i="14"/>
  <c r="G13" i="14"/>
  <c r="I13" i="15" l="1"/>
  <c r="G15" i="16"/>
  <c r="H15" i="16"/>
  <c r="F15" i="16"/>
  <c r="H14" i="15"/>
  <c r="G14" i="15"/>
  <c r="F14" i="15"/>
  <c r="H14" i="14"/>
  <c r="F14" i="14"/>
  <c r="G14" i="14"/>
  <c r="J13" i="15" l="1"/>
  <c r="I14" i="15"/>
  <c r="J14" i="15" s="1"/>
  <c r="G16" i="16"/>
  <c r="H16" i="16"/>
  <c r="F16" i="16"/>
  <c r="H15" i="15"/>
  <c r="G15" i="15"/>
  <c r="F15" i="15"/>
  <c r="H15" i="14"/>
  <c r="F15" i="14"/>
  <c r="G15" i="14"/>
  <c r="I15" i="15" l="1"/>
  <c r="J15" i="15" s="1"/>
  <c r="G17" i="16"/>
  <c r="H17" i="16"/>
  <c r="F17" i="16"/>
  <c r="E18" i="16"/>
  <c r="E19" i="16" s="1"/>
  <c r="E20" i="16" s="1"/>
  <c r="H16" i="15"/>
  <c r="G16" i="15"/>
  <c r="F16" i="15"/>
  <c r="H16" i="14"/>
  <c r="F16" i="14"/>
  <c r="G16" i="14"/>
  <c r="I16" i="15" l="1"/>
  <c r="G18" i="16"/>
  <c r="H18" i="16"/>
  <c r="F18" i="16"/>
  <c r="H17" i="14"/>
  <c r="F17" i="14"/>
  <c r="G17" i="14"/>
  <c r="J16" i="15" l="1"/>
  <c r="J21" i="15" s="1"/>
  <c r="I21" i="15"/>
  <c r="G19" i="16"/>
  <c r="H19" i="16"/>
  <c r="F19" i="16"/>
  <c r="H18" i="14"/>
  <c r="F18" i="14"/>
  <c r="G18" i="14"/>
  <c r="G20" i="16" l="1"/>
  <c r="H20" i="16"/>
  <c r="B9" i="16" s="1"/>
  <c r="F20" i="16"/>
  <c r="F21" i="16" s="1"/>
  <c r="E21" i="16"/>
  <c r="H19" i="14"/>
  <c r="G19" i="14"/>
  <c r="F19" i="14"/>
  <c r="H21" i="16" l="1"/>
  <c r="N11" i="16"/>
  <c r="G21" i="16"/>
  <c r="B7" i="16"/>
  <c r="B8" i="16" s="1"/>
  <c r="F21" i="15"/>
  <c r="E21" i="15"/>
  <c r="H20" i="14"/>
  <c r="F20" i="14"/>
  <c r="F21" i="14" s="1"/>
  <c r="G20" i="14"/>
  <c r="E21" i="14"/>
  <c r="M11" i="16" l="1"/>
  <c r="B7" i="15"/>
  <c r="B8" i="15" s="1"/>
  <c r="M11" i="15" s="1"/>
  <c r="G21" i="15"/>
  <c r="H21" i="15"/>
  <c r="B9" i="15"/>
  <c r="N11" i="15" s="1"/>
  <c r="B9" i="14"/>
  <c r="N11" i="14" s="1"/>
  <c r="H21" i="14"/>
  <c r="B7" i="14"/>
  <c r="B8" i="14" s="1"/>
  <c r="M11" i="14" s="1"/>
  <c r="G21" i="14"/>
  <c r="B4" i="4" l="1"/>
  <c r="B3" i="4"/>
  <c r="B2" i="4"/>
  <c r="T5" i="4"/>
  <c r="T6" i="4" s="1"/>
  <c r="E17" i="4" l="1"/>
  <c r="E18" i="4" s="1"/>
  <c r="E19" i="4" s="1"/>
  <c r="E20" i="4" s="1"/>
  <c r="F11" i="1" l="1"/>
  <c r="F12" i="1" s="1"/>
  <c r="P10" i="4" l="1"/>
  <c r="P15" i="4" s="1"/>
  <c r="O12" i="4" l="1"/>
  <c r="V111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2" i="4"/>
  <c r="F13" i="1"/>
  <c r="F14" i="1" s="1"/>
  <c r="F15" i="1" s="1"/>
  <c r="F16" i="1" s="1"/>
  <c r="F17" i="1" s="1"/>
  <c r="F18" i="1" s="1"/>
  <c r="E14" i="1"/>
  <c r="E15" i="1"/>
  <c r="E16" i="1"/>
  <c r="E17" i="1"/>
  <c r="E18" i="1"/>
  <c r="AB20" i="8"/>
  <c r="AD20" i="8"/>
  <c r="W20" i="8"/>
  <c r="Y20" i="8"/>
  <c r="R20" i="8"/>
  <c r="L20" i="8"/>
  <c r="M20" i="8"/>
  <c r="N20" i="8"/>
  <c r="O20" i="8"/>
  <c r="G20" i="8"/>
  <c r="Q20" i="8" s="1"/>
  <c r="H20" i="8"/>
  <c r="I20" i="8"/>
  <c r="S20" i="8" s="1"/>
  <c r="AC20" i="8" s="1"/>
  <c r="J20" i="8"/>
  <c r="L19" i="8"/>
  <c r="AB13" i="8"/>
  <c r="AD13" i="8"/>
  <c r="W13" i="8"/>
  <c r="Y13" i="8"/>
  <c r="Y15" i="8"/>
  <c r="W16" i="8"/>
  <c r="W18" i="8"/>
  <c r="Y18" i="8"/>
  <c r="R13" i="8"/>
  <c r="R14" i="8"/>
  <c r="R17" i="8"/>
  <c r="AB17" i="8" s="1"/>
  <c r="AD19" i="8"/>
  <c r="M13" i="8"/>
  <c r="N13" i="8"/>
  <c r="O13" i="8"/>
  <c r="M14" i="8"/>
  <c r="AB14" i="8" s="1"/>
  <c r="N14" i="8"/>
  <c r="O14" i="8"/>
  <c r="M15" i="8"/>
  <c r="N15" i="8"/>
  <c r="O15" i="8"/>
  <c r="AD15" i="8" s="1"/>
  <c r="M16" i="8"/>
  <c r="AB16" i="8" s="1"/>
  <c r="N16" i="8"/>
  <c r="O16" i="8"/>
  <c r="AD16" i="8" s="1"/>
  <c r="M17" i="8"/>
  <c r="N17" i="8"/>
  <c r="O17" i="8"/>
  <c r="M18" i="8"/>
  <c r="AB18" i="8" s="1"/>
  <c r="N18" i="8"/>
  <c r="O18" i="8"/>
  <c r="AD18" i="8" s="1"/>
  <c r="M19" i="8"/>
  <c r="N19" i="8"/>
  <c r="O19" i="8"/>
  <c r="H13" i="8"/>
  <c r="I13" i="8"/>
  <c r="X13" i="8" s="1"/>
  <c r="J13" i="8"/>
  <c r="H14" i="8"/>
  <c r="W14" i="8" s="1"/>
  <c r="I14" i="8"/>
  <c r="X14" i="8" s="1"/>
  <c r="J14" i="8"/>
  <c r="AD14" i="8" s="1"/>
  <c r="H15" i="8"/>
  <c r="R15" i="8" s="1"/>
  <c r="I15" i="8"/>
  <c r="S15" i="8" s="1"/>
  <c r="J15" i="8"/>
  <c r="H16" i="8"/>
  <c r="R16" i="8" s="1"/>
  <c r="I16" i="8"/>
  <c r="X16" i="8" s="1"/>
  <c r="J16" i="8"/>
  <c r="Y16" i="8" s="1"/>
  <c r="H17" i="8"/>
  <c r="W17" i="8" s="1"/>
  <c r="I17" i="8"/>
  <c r="S17" i="8" s="1"/>
  <c r="J17" i="8"/>
  <c r="AD17" i="8" s="1"/>
  <c r="H18" i="8"/>
  <c r="R18" i="8" s="1"/>
  <c r="I18" i="8"/>
  <c r="S18" i="8" s="1"/>
  <c r="J18" i="8"/>
  <c r="H19" i="8"/>
  <c r="W19" i="8" s="1"/>
  <c r="I19" i="8"/>
  <c r="X19" i="8" s="1"/>
  <c r="J19" i="8"/>
  <c r="Y19" i="8" s="1"/>
  <c r="G19" i="8"/>
  <c r="Q19" i="8" s="1"/>
  <c r="G18" i="8"/>
  <c r="Q18" i="8" s="1"/>
  <c r="L18" i="8"/>
  <c r="G17" i="8"/>
  <c r="Q17" i="8" s="1"/>
  <c r="L17" i="8"/>
  <c r="AA20" i="8" l="1"/>
  <c r="V20" i="8"/>
  <c r="AA17" i="8"/>
  <c r="X15" i="8"/>
  <c r="AC17" i="8"/>
  <c r="S13" i="8"/>
  <c r="AC13" i="8"/>
  <c r="AC18" i="8"/>
  <c r="AC15" i="8"/>
  <c r="X20" i="8"/>
  <c r="S14" i="8"/>
  <c r="AC14" i="8" s="1"/>
  <c r="S19" i="8"/>
  <c r="AC19" i="8" s="1"/>
  <c r="X18" i="8"/>
  <c r="G12" i="1"/>
  <c r="S16" i="8"/>
  <c r="AC16" i="8" s="1"/>
  <c r="Y17" i="8"/>
  <c r="W15" i="8"/>
  <c r="X17" i="8"/>
  <c r="Y14" i="8"/>
  <c r="R19" i="8"/>
  <c r="AB19" i="8" s="1"/>
  <c r="AA19" i="8"/>
  <c r="V19" i="8"/>
  <c r="AA18" i="8"/>
  <c r="V18" i="8"/>
  <c r="V17" i="8"/>
  <c r="G13" i="1" l="1"/>
  <c r="G14" i="1" l="1"/>
  <c r="H14" i="1"/>
  <c r="I14" i="1"/>
  <c r="AB12" i="8"/>
  <c r="AD12" i="8"/>
  <c r="P14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G12" i="8"/>
  <c r="V12" i="8" s="1"/>
  <c r="H12" i="8"/>
  <c r="W12" i="8" s="1"/>
  <c r="I12" i="8"/>
  <c r="S12" i="8" s="1"/>
  <c r="J12" i="8"/>
  <c r="Y12" i="8" s="1"/>
  <c r="V14" i="8"/>
  <c r="Q15" i="8"/>
  <c r="G16" i="8"/>
  <c r="V16" i="8" s="1"/>
  <c r="C8" i="8"/>
  <c r="M12" i="8" s="1"/>
  <c r="B8" i="8"/>
  <c r="I15" i="1" l="1"/>
  <c r="G15" i="1"/>
  <c r="H15" i="1"/>
  <c r="Q16" i="8"/>
  <c r="Q12" i="8"/>
  <c r="X12" i="8"/>
  <c r="V15" i="8"/>
  <c r="R12" i="8"/>
  <c r="AA13" i="8"/>
  <c r="Q14" i="8"/>
  <c r="P12" i="4"/>
  <c r="P165" i="4"/>
  <c r="P133" i="4"/>
  <c r="P93" i="4"/>
  <c r="P77" i="4"/>
  <c r="P45" i="4"/>
  <c r="P21" i="4"/>
  <c r="P212" i="4"/>
  <c r="P196" i="4"/>
  <c r="P172" i="4"/>
  <c r="P148" i="4"/>
  <c r="P132" i="4"/>
  <c r="P108" i="4"/>
  <c r="P84" i="4"/>
  <c r="P60" i="4"/>
  <c r="P44" i="4"/>
  <c r="P20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P189" i="4"/>
  <c r="P173" i="4"/>
  <c r="P149" i="4"/>
  <c r="P125" i="4"/>
  <c r="P109" i="4"/>
  <c r="P85" i="4"/>
  <c r="P69" i="4"/>
  <c r="P61" i="4"/>
  <c r="P29" i="4"/>
  <c r="P13" i="4"/>
  <c r="P204" i="4"/>
  <c r="P188" i="4"/>
  <c r="P180" i="4"/>
  <c r="P164" i="4"/>
  <c r="P156" i="4"/>
  <c r="P140" i="4"/>
  <c r="P124" i="4"/>
  <c r="P116" i="4"/>
  <c r="P100" i="4"/>
  <c r="P92" i="4"/>
  <c r="P76" i="4"/>
  <c r="P68" i="4"/>
  <c r="P52" i="4"/>
  <c r="P36" i="4"/>
  <c r="P2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P34" i="4"/>
  <c r="P26" i="4"/>
  <c r="P18" i="4"/>
  <c r="P205" i="4"/>
  <c r="P181" i="4"/>
  <c r="P141" i="4"/>
  <c r="P101" i="4"/>
  <c r="P53" i="4"/>
  <c r="P201" i="4"/>
  <c r="P193" i="4"/>
  <c r="P177" i="4"/>
  <c r="P169" i="4"/>
  <c r="P153" i="4"/>
  <c r="P137" i="4"/>
  <c r="P129" i="4"/>
  <c r="P113" i="4"/>
  <c r="P97" i="4"/>
  <c r="P81" i="4"/>
  <c r="P17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197" i="4"/>
  <c r="P157" i="4"/>
  <c r="P117" i="4"/>
  <c r="P37" i="4"/>
  <c r="P209" i="4"/>
  <c r="P185" i="4"/>
  <c r="P161" i="4"/>
  <c r="P145" i="4"/>
  <c r="P121" i="4"/>
  <c r="P105" i="4"/>
  <c r="P89" i="4"/>
  <c r="P73" i="4"/>
  <c r="P65" i="4"/>
  <c r="P57" i="4"/>
  <c r="P49" i="4"/>
  <c r="P41" i="4"/>
  <c r="P33" i="4"/>
  <c r="P25" i="4"/>
  <c r="P207" i="4"/>
  <c r="P199" i="4"/>
  <c r="P191" i="4"/>
  <c r="P183" i="4"/>
  <c r="P175" i="4"/>
  <c r="P167" i="4"/>
  <c r="P159" i="4"/>
  <c r="P151" i="4"/>
  <c r="P143" i="4"/>
  <c r="P135" i="4"/>
  <c r="P127" i="4"/>
  <c r="P119" i="4"/>
  <c r="P111" i="4"/>
  <c r="P103" i="4"/>
  <c r="P95" i="4"/>
  <c r="P87" i="4"/>
  <c r="P79" i="4"/>
  <c r="P71" i="4"/>
  <c r="P63" i="4"/>
  <c r="P55" i="4"/>
  <c r="P47" i="4"/>
  <c r="P39" i="4"/>
  <c r="P31" i="4"/>
  <c r="P23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G16" i="1" l="1"/>
  <c r="H16" i="1"/>
  <c r="I16" i="1"/>
  <c r="F10" i="1"/>
  <c r="L12" i="8"/>
  <c r="AA12" i="8" s="1"/>
  <c r="L14" i="8"/>
  <c r="AA14" i="8" s="1"/>
  <c r="L15" i="8"/>
  <c r="AA15" i="8" s="1"/>
  <c r="L16" i="8"/>
  <c r="AA16" i="8" s="1"/>
  <c r="D8" i="8"/>
  <c r="N12" i="8" s="1"/>
  <c r="AC12" i="8" s="1"/>
  <c r="E8" i="8"/>
  <c r="H17" i="1" l="1"/>
  <c r="I17" i="1"/>
  <c r="G17" i="1"/>
  <c r="O12" i="8"/>
  <c r="H18" i="1" l="1"/>
  <c r="G18" i="1"/>
  <c r="I18" i="1"/>
  <c r="E10" i="1"/>
  <c r="H10" i="1"/>
  <c r="L13" i="4"/>
  <c r="L14" i="4" l="1"/>
  <c r="G10" i="1"/>
  <c r="I10" i="1"/>
  <c r="E12" i="1"/>
  <c r="E13" i="1"/>
  <c r="L15" i="4" l="1"/>
  <c r="E12" i="4"/>
  <c r="H13" i="4" l="1"/>
  <c r="G12" i="4"/>
  <c r="L16" i="4"/>
  <c r="F12" i="4"/>
  <c r="H12" i="4"/>
  <c r="L17" i="4" l="1"/>
  <c r="F13" i="4"/>
  <c r="G13" i="4"/>
  <c r="G14" i="4"/>
  <c r="I11" i="1"/>
  <c r="H11" i="1"/>
  <c r="G11" i="1"/>
  <c r="F14" i="4" l="1"/>
  <c r="L18" i="4"/>
  <c r="F15" i="4"/>
  <c r="H12" i="1"/>
  <c r="I12" i="1"/>
  <c r="H14" i="4"/>
  <c r="H15" i="4"/>
  <c r="G15" i="4"/>
  <c r="L19" i="4" l="1"/>
  <c r="G16" i="4"/>
  <c r="F16" i="4"/>
  <c r="H16" i="4"/>
  <c r="I13" i="1"/>
  <c r="H13" i="1"/>
  <c r="L20" i="4" l="1"/>
  <c r="F20" i="4"/>
  <c r="G20" i="4"/>
  <c r="E21" i="4"/>
  <c r="G17" i="4"/>
  <c r="F17" i="4"/>
  <c r="H17" i="4"/>
  <c r="H18" i="4"/>
  <c r="G18" i="4"/>
  <c r="F18" i="4"/>
  <c r="L21" i="4" l="1"/>
  <c r="G19" i="4"/>
  <c r="G21" i="4" s="1"/>
  <c r="F19" i="4"/>
  <c r="F21" i="4" s="1"/>
  <c r="H19" i="4"/>
  <c r="B5" i="1"/>
  <c r="B6" i="1" s="1"/>
  <c r="B7" i="1"/>
  <c r="L22" i="4" l="1"/>
  <c r="B7" i="4"/>
  <c r="B8" i="4" s="1"/>
  <c r="M11" i="4" s="1"/>
  <c r="H20" i="4"/>
  <c r="L23" i="4" l="1"/>
  <c r="B9" i="4"/>
  <c r="N11" i="4" s="1"/>
  <c r="H21" i="4"/>
  <c r="L24" i="4" l="1"/>
  <c r="L25" i="4" l="1"/>
  <c r="L26" i="4" l="1"/>
  <c r="L27" i="4" l="1"/>
  <c r="L28" i="4" l="1"/>
  <c r="L29" i="4" l="1"/>
  <c r="L30" i="4" l="1"/>
  <c r="L31" i="4" l="1"/>
  <c r="L32" i="4" l="1"/>
  <c r="L33" i="4" l="1"/>
  <c r="L34" i="4" l="1"/>
  <c r="L35" i="4" l="1"/>
  <c r="L36" i="4" l="1"/>
  <c r="L37" i="4" l="1"/>
  <c r="L38" i="4" l="1"/>
  <c r="L39" i="4" l="1"/>
  <c r="L40" i="4" l="1"/>
  <c r="L41" i="4" l="1"/>
  <c r="L42" i="4" l="1"/>
  <c r="L43" i="4" l="1"/>
  <c r="L44" i="4" l="1"/>
  <c r="L45" i="4" l="1"/>
  <c r="L46" i="4" l="1"/>
  <c r="L47" i="4" l="1"/>
  <c r="L48" i="4" l="1"/>
  <c r="L49" i="4" l="1"/>
  <c r="L50" i="4" l="1"/>
  <c r="L51" i="4" l="1"/>
  <c r="L52" i="4" l="1"/>
  <c r="L53" i="4" l="1"/>
  <c r="L54" i="4" l="1"/>
  <c r="L55" i="4" l="1"/>
  <c r="L56" i="4" l="1"/>
  <c r="L57" i="4" l="1"/>
  <c r="L58" i="4" l="1"/>
  <c r="L59" i="4" l="1"/>
  <c r="L60" i="4" l="1"/>
  <c r="L61" i="4" l="1"/>
  <c r="L62" i="4" l="1"/>
  <c r="L63" i="4" l="1"/>
  <c r="L64" i="4" l="1"/>
  <c r="L65" i="4" l="1"/>
  <c r="L66" i="4" l="1"/>
  <c r="L67" i="4" l="1"/>
  <c r="L68" i="4" l="1"/>
  <c r="L69" i="4" l="1"/>
  <c r="L70" i="4" l="1"/>
  <c r="L71" i="4" l="1"/>
  <c r="L72" i="4" l="1"/>
  <c r="L73" i="4" l="1"/>
  <c r="L74" i="4" l="1"/>
  <c r="L75" i="4" l="1"/>
  <c r="L76" i="4" l="1"/>
  <c r="L77" i="4" l="1"/>
  <c r="L78" i="4" l="1"/>
  <c r="L79" i="4" l="1"/>
  <c r="L80" i="4" l="1"/>
  <c r="L81" i="4" l="1"/>
  <c r="L82" i="4" l="1"/>
  <c r="L83" i="4" l="1"/>
  <c r="L84" i="4" l="1"/>
  <c r="L85" i="4" l="1"/>
  <c r="L86" i="4" l="1"/>
  <c r="L87" i="4" l="1"/>
  <c r="L88" i="4" l="1"/>
  <c r="L89" i="4" l="1"/>
  <c r="L90" i="4" l="1"/>
  <c r="L91" i="4" l="1"/>
  <c r="L92" i="4" l="1"/>
  <c r="L93" i="4" l="1"/>
  <c r="L94" i="4" l="1"/>
  <c r="L95" i="4" l="1"/>
  <c r="L96" i="4" l="1"/>
  <c r="L97" i="4" l="1"/>
  <c r="L98" i="4" l="1"/>
  <c r="L99" i="4" l="1"/>
  <c r="L100" i="4" l="1"/>
  <c r="L101" i="4" l="1"/>
  <c r="L102" i="4" l="1"/>
  <c r="L103" i="4" l="1"/>
  <c r="L104" i="4" l="1"/>
  <c r="L105" i="4" l="1"/>
  <c r="L106" i="4" l="1"/>
  <c r="L107" i="4" l="1"/>
  <c r="L108" i="4" l="1"/>
  <c r="L109" i="4" l="1"/>
  <c r="L110" i="4" l="1"/>
  <c r="L111" i="4" l="1"/>
  <c r="L112" i="4" l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</calcChain>
</file>

<file path=xl/comments1.xml><?xml version="1.0" encoding="utf-8"?>
<comments xmlns="http://schemas.openxmlformats.org/spreadsheetml/2006/main">
  <authors>
    <author>Windows User</author>
  </authors>
  <commentList>
    <comment ref="V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Usamos la selectividad como proxy de la vulnerabilidad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sharedStrings.xml><?xml version="1.0" encoding="utf-8"?>
<sst xmlns="http://schemas.openxmlformats.org/spreadsheetml/2006/main" count="216" uniqueCount="54">
  <si>
    <t>Cohort weight</t>
  </si>
  <si>
    <r>
      <t xml:space="preserve">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</si>
  <si>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r>
      <t xml:space="preserve">exploitn, </t>
    </r>
    <r>
      <rPr>
        <i/>
        <sz val="11"/>
        <color theme="1"/>
        <rFont val="Calibri"/>
        <family val="2"/>
        <scheme val="minor"/>
      </rPr>
      <t>u</t>
    </r>
  </si>
  <si>
    <r>
      <t xml:space="preserve">Vulnerability, </t>
    </r>
    <r>
      <rPr>
        <i/>
        <sz val="11"/>
        <color theme="1"/>
        <rFont val="Calibri"/>
        <family val="2"/>
        <scheme val="minor"/>
      </rPr>
      <t>v</t>
    </r>
    <r>
      <rPr>
        <i/>
        <vertAlign val="subscript"/>
        <sz val="11"/>
        <color theme="1"/>
        <rFont val="Calibri"/>
        <family val="2"/>
        <scheme val="minor"/>
      </rPr>
      <t>t</t>
    </r>
  </si>
  <si>
    <r>
      <t>Numbers,</t>
    </r>
    <r>
      <rPr>
        <i/>
        <sz val="11"/>
        <color rgb="FF000000"/>
        <rFont val="Calibri"/>
        <family val="2"/>
        <scheme val="minor"/>
      </rPr>
      <t xml:space="preserve"> N</t>
    </r>
    <r>
      <rPr>
        <vertAlign val="subscript"/>
        <sz val="11"/>
        <color rgb="FF000000"/>
        <rFont val="Calibri"/>
        <family val="2"/>
        <scheme val="minor"/>
      </rPr>
      <t>a</t>
    </r>
  </si>
  <si>
    <r>
      <t xml:space="preserve">Age, </t>
    </r>
    <r>
      <rPr>
        <i/>
        <sz val="11"/>
        <color rgb="FF000000"/>
        <rFont val="Calibri"/>
        <family val="2"/>
        <scheme val="minor"/>
      </rPr>
      <t>a</t>
    </r>
  </si>
  <si>
    <r>
      <t>Individual weight,</t>
    </r>
    <r>
      <rPr>
        <i/>
        <sz val="11"/>
        <color rgb="FF000000"/>
        <rFont val="Calibri"/>
        <family val="2"/>
        <scheme val="minor"/>
      </rPr>
      <t xml:space="preserve"> w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</si>
  <si>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t>N age 1</t>
  </si>
  <si>
    <r>
      <t xml:space="preserve">Catch weight, </t>
    </r>
    <r>
      <rPr>
        <i/>
        <sz val="11"/>
        <color rgb="FF000000"/>
        <rFont val="Calibri"/>
        <family val="2"/>
        <scheme val="minor"/>
      </rPr>
      <t>C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</si>
  <si>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t>Catch</t>
  </si>
  <si>
    <t>YPR</t>
  </si>
  <si>
    <r>
      <t>Fecundity,</t>
    </r>
    <r>
      <rPr>
        <i/>
        <sz val="11"/>
        <color rgb="FF000000"/>
        <rFont val="Calibri"/>
        <family val="2"/>
        <scheme val="minor"/>
      </rPr>
      <t xml:space="preserve"> f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</si>
  <si>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r>
      <t>Spawning biomass,</t>
    </r>
    <r>
      <rPr>
        <i/>
        <sz val="11"/>
        <color rgb="FF000000"/>
        <rFont val="Calibri"/>
        <family val="2"/>
        <scheme val="minor"/>
      </rPr>
      <t xml:space="preserve"> E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</si>
  <si>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t>SBPR</t>
  </si>
  <si>
    <t>Exploitation rate</t>
  </si>
  <si>
    <t>CREATED BY TABLE FUNCTION</t>
  </si>
  <si>
    <t>Proportion of mature individuals</t>
  </si>
  <si>
    <t>Linf</t>
  </si>
  <si>
    <t>K</t>
  </si>
  <si>
    <t>t0</t>
  </si>
  <si>
    <t>Favorable</t>
  </si>
  <si>
    <t>Neutro</t>
  </si>
  <si>
    <t>Neutro-des</t>
  </si>
  <si>
    <t>desfavorable</t>
  </si>
  <si>
    <t>M adultos</t>
  </si>
  <si>
    <t>M reclutas</t>
  </si>
  <si>
    <t>M pre-reclutas</t>
  </si>
  <si>
    <t>Edades</t>
  </si>
  <si>
    <t>a</t>
  </si>
  <si>
    <t>b</t>
  </si>
  <si>
    <t>Winf</t>
  </si>
  <si>
    <t>anchoveta</t>
  </si>
  <si>
    <t>Fmax</t>
  </si>
  <si>
    <t>Longitudes</t>
  </si>
  <si>
    <t>selectividad</t>
  </si>
  <si>
    <t>proporción de madurez</t>
  </si>
  <si>
    <t>peso</t>
  </si>
  <si>
    <t>fecundidad</t>
  </si>
  <si>
    <t>F</t>
  </si>
  <si>
    <t>M</t>
  </si>
  <si>
    <t>M anual</t>
  </si>
  <si>
    <t>Total</t>
  </si>
  <si>
    <t xml:space="preserve">Fmax </t>
  </si>
  <si>
    <t>F40</t>
  </si>
  <si>
    <t>PBR</t>
  </si>
  <si>
    <t>F0.1</t>
  </si>
  <si>
    <t>%SB virgen</t>
  </si>
  <si>
    <r>
      <t xml:space="preserve">pre-reclutas 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</si>
  <si>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r>
      <t xml:space="preserve">reclutas 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</si>
  <si>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r>
      <t xml:space="preserve">adultos 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</si>
  <si>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t>Finst</t>
  </si>
  <si>
    <t>Promedio</t>
  </si>
  <si>
    <t>madurez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</si>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</sst>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"/>
    <numFmt numFmtId="165" formatCode="0.0000"/>
    <numFmt numFmtId="166" formatCode="0.000"/>
    <numFmt numFmtId="167" formatCode="0.0000000"/>
    <numFmt numFmtId="168" formatCode="0.00000"/>
    <numFmt numFmtId="169" formatCode="0.0%"/>
    <numFmt numFmtId="170" formatCode="0.000000000"/>
    <numFmt numFmtId="171" formatCode="0.00000000000"/>
    <numFmt numFmtId="172" formatCode="0.000000000000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i/>
      <vertAlign val="subscript"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right" vertical="center" wrapText="1" readingOrder="1"/>
    </xf>
    <xf numFmtId="2" fontId="1" fillId="0" borderId="0" xfId="0" applyNumberFormat="1" applyFont="1" applyAlignment="1">
      <alignment horizontal="right" vertical="center" wrapText="1" readingOrder="1"/>
    </xf>
    <xf numFmtId="1" fontId="1" fillId="0" borderId="0" xfId="0" applyNumberFormat="1" applyFont="1" applyAlignment="1">
      <alignment horizontal="right" vertic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0" xfId="0" applyAlignment="1">
      <alignment vertical="top" wrapText="1" readingOrder="1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166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9" fontId="0" fillId="0" borderId="0" xfId="1" applyFont="1"/>
    <xf numFmtId="2" fontId="0" fillId="5" borderId="0" xfId="0" applyNumberFormat="1" applyFill="1"/>
    <xf numFmtId="165" fontId="0" fillId="5" borderId="0" xfId="0" applyNumberFormat="1" applyFill="1"/>
    <xf numFmtId="0" fontId="0" fillId="0" borderId="0" xfId="0" applyFont="1"/>
    <xf numFmtId="0" fontId="0" fillId="0" borderId="0" xfId="0" applyFill="1"/>
    <xf numFmtId="1" fontId="1" fillId="0" borderId="0" xfId="0" applyNumberFormat="1" applyFont="1" applyFill="1" applyAlignment="1">
      <alignment horizontal="right" vertical="center" wrapText="1" readingOrder="1"/>
    </xf>
    <xf numFmtId="1" fontId="0" fillId="0" borderId="0" xfId="0" applyNumberFormat="1" applyFill="1"/>
    <xf numFmtId="164" fontId="0" fillId="0" borderId="0" xfId="0" applyNumberFormat="1" applyFill="1"/>
    <xf numFmtId="0" fontId="0" fillId="6" borderId="0" xfId="0" applyFill="1"/>
    <xf numFmtId="2" fontId="0" fillId="6" borderId="0" xfId="0" applyNumberFormat="1" applyFill="1"/>
    <xf numFmtId="165" fontId="0" fillId="0" borderId="0" xfId="0" applyNumberFormat="1" applyFill="1"/>
    <xf numFmtId="0" fontId="1" fillId="0" borderId="0" xfId="0" applyFont="1" applyAlignment="1">
      <alignment horizontal="left" vertical="center" wrapText="1" readingOrder="1"/>
    </xf>
    <xf numFmtId="2" fontId="1" fillId="0" borderId="0" xfId="0" applyNumberFormat="1" applyFont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1" fillId="6" borderId="0" xfId="0" applyFont="1" applyFill="1" applyAlignment="1">
      <alignment horizontal="center" vertical="top" wrapText="1" readingOrder="1"/>
    </xf>
    <xf numFmtId="0" fontId="1" fillId="7" borderId="0" xfId="0" applyFont="1" applyFill="1" applyAlignment="1">
      <alignment horizontal="center" vertical="top" wrapText="1" readingOrder="1"/>
    </xf>
    <xf numFmtId="2" fontId="1" fillId="7" borderId="0" xfId="0" applyNumberFormat="1" applyFont="1" applyFill="1" applyAlignment="1">
      <alignment horizontal="center" vertical="top" wrapText="1" readingOrder="1"/>
    </xf>
    <xf numFmtId="2" fontId="1" fillId="0" borderId="0" xfId="0" applyNumberFormat="1" applyFont="1" applyFill="1" applyAlignment="1">
      <alignment horizontal="center" vertical="top" wrapText="1" readingOrder="1"/>
    </xf>
    <xf numFmtId="9" fontId="0" fillId="0" borderId="0" xfId="1" applyNumberFormat="1" applyFont="1"/>
    <xf numFmtId="0" fontId="4" fillId="0" borderId="0" xfId="0" applyFont="1" applyAlignment="1"/>
    <xf numFmtId="2" fontId="1" fillId="0" borderId="0" xfId="0" applyNumberFormat="1" applyFont="1" applyFill="1" applyAlignment="1">
      <alignment horizontal="right" vertical="center" wrapText="1" readingOrder="1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/>
    <xf numFmtId="167" fontId="1" fillId="0" borderId="0" xfId="0" applyNumberFormat="1" applyFont="1" applyFill="1" applyAlignment="1">
      <alignment horizontal="right" vertical="center" wrapText="1" readingOrder="1"/>
    </xf>
    <xf numFmtId="168" fontId="0" fillId="0" borderId="0" xfId="0" applyNumberFormat="1"/>
    <xf numFmtId="164" fontId="0" fillId="6" borderId="0" xfId="0" applyNumberFormat="1" applyFill="1"/>
    <xf numFmtId="0" fontId="0" fillId="5" borderId="0" xfId="0" applyFill="1"/>
    <xf numFmtId="9" fontId="0" fillId="5" borderId="0" xfId="1" applyFont="1" applyFill="1"/>
    <xf numFmtId="2" fontId="12" fillId="0" borderId="0" xfId="0" applyNumberFormat="1" applyFont="1" applyAlignment="1">
      <alignment horizontal="right" vertical="center" wrapText="1" readingOrder="1"/>
    </xf>
    <xf numFmtId="0" fontId="1" fillId="0" borderId="0" xfId="0" applyFont="1" applyFill="1" applyAlignment="1">
      <alignment horizontal="center" vertical="top" wrapText="1" readingOrder="1"/>
    </xf>
    <xf numFmtId="2" fontId="0" fillId="0" borderId="0" xfId="0" applyNumberFormat="1" applyFill="1"/>
    <xf numFmtId="9" fontId="0" fillId="0" borderId="0" xfId="1" applyFont="1" applyFill="1"/>
    <xf numFmtId="0" fontId="0" fillId="0" borderId="0" xfId="0" applyAlignment="1">
      <alignment horizontal="center"/>
    </xf>
    <xf numFmtId="169" fontId="0" fillId="0" borderId="0" xfId="1" applyNumberFormat="1" applyFont="1"/>
    <xf numFmtId="168" fontId="0" fillId="5" borderId="0" xfId="0" applyNumberFormat="1" applyFill="1"/>
    <xf numFmtId="168" fontId="0" fillId="0" borderId="0" xfId="0" applyNumberFormat="1" applyFill="1"/>
    <xf numFmtId="168" fontId="0" fillId="6" borderId="0" xfId="0" applyNumberFormat="1" applyFill="1"/>
    <xf numFmtId="169" fontId="0" fillId="5" borderId="0" xfId="1" applyNumberFormat="1" applyFont="1" applyFill="1"/>
    <xf numFmtId="167" fontId="1" fillId="0" borderId="0" xfId="0" applyNumberFormat="1" applyFont="1" applyAlignment="1">
      <alignment horizontal="right" vertical="center" wrapText="1" readingOrder="1"/>
    </xf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1" fillId="6" borderId="1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vertical="center" wrapText="1"/>
    </xf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'YPR and SBPR'!$F$10:$F$24</c:f>
              <c:numCache>
                <c:formatCode>0.0000000</c:formatCode>
                <c:ptCount val="15"/>
                <c:pt idx="0">
                  <c:v>1</c:v>
                </c:pt>
                <c:pt idx="1">
                  <c:v>0.43604729536966852</c:v>
                </c:pt>
                <c:pt idx="2">
                  <c:v>0.18483538430047919</c:v>
                </c:pt>
                <c:pt idx="3">
                  <c:v>6.4924258783428279E-2</c:v>
                </c:pt>
                <c:pt idx="4">
                  <c:v>2.2654311742605696E-2</c:v>
                </c:pt>
                <c:pt idx="5">
                  <c:v>7.9030151377477292E-3</c:v>
                </c:pt>
                <c:pt idx="6">
                  <c:v>2.7569145967698879E-3</c:v>
                </c:pt>
                <c:pt idx="7">
                  <c:v>9.6172578839511598E-4</c:v>
                </c:pt>
                <c:pt idx="8">
                  <c:v>-7.9532001791185925E-4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D-438E-B543-E54699375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2032"/>
        <c:axId val="176678400"/>
      </c:scatterChart>
      <c:valAx>
        <c:axId val="17513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678400"/>
        <c:crosses val="autoZero"/>
        <c:crossBetween val="midCat"/>
      </c:valAx>
      <c:valAx>
        <c:axId val="1766784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Numbers</a:t>
                </a:r>
              </a:p>
            </c:rich>
          </c:tx>
          <c:layout/>
          <c:overlay val="0"/>
        </c:title>
        <c:numFmt formatCode="0.0000000" sourceLinked="1"/>
        <c:majorTickMark val="out"/>
        <c:minorTickMark val="none"/>
        <c:tickLblPos val="nextTo"/>
        <c:crossAx val="17513203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'YPR and SBPR'!$B$10:$B$24</c:f>
              <c:numCache>
                <c:formatCode>0.00</c:formatCode>
                <c:ptCount val="15"/>
                <c:pt idx="0">
                  <c:v>0.18904238756620204</c:v>
                </c:pt>
                <c:pt idx="1">
                  <c:v>6.5944928537799816</c:v>
                </c:pt>
                <c:pt idx="2">
                  <c:v>19.786978435829958</c:v>
                </c:pt>
                <c:pt idx="3">
                  <c:v>33.312452268795901</c:v>
                </c:pt>
                <c:pt idx="4">
                  <c:v>44.051615303937901</c:v>
                </c:pt>
                <c:pt idx="5">
                  <c:v>51.614265895356098</c:v>
                </c:pt>
                <c:pt idx="6">
                  <c:v>56.613578027592915</c:v>
                </c:pt>
                <c:pt idx="7">
                  <c:v>59.803460160013273</c:v>
                </c:pt>
                <c:pt idx="8">
                  <c:v>61.797553655765363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4-49F9-B131-654E53584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73376"/>
        <c:axId val="149175296"/>
      </c:scatterChart>
      <c:valAx>
        <c:axId val="14917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175296"/>
        <c:crosses val="autoZero"/>
        <c:crossBetween val="midCat"/>
      </c:valAx>
      <c:valAx>
        <c:axId val="149175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Weight at age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17337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'YPR and SBPR'!$G$10:$G$24</c:f>
              <c:numCache>
                <c:formatCode>0.00</c:formatCode>
                <c:ptCount val="15"/>
                <c:pt idx="0">
                  <c:v>0.18904238756620204</c:v>
                </c:pt>
                <c:pt idx="1">
                  <c:v>2.875510773225368</c:v>
                </c:pt>
                <c:pt idx="2">
                  <c:v>3.6573337633319247</c:v>
                </c:pt>
                <c:pt idx="3">
                  <c:v>2.1627862718099076</c:v>
                </c:pt>
                <c:pt idx="4">
                  <c:v>0.99795902586074914</c:v>
                </c:pt>
                <c:pt idx="5">
                  <c:v>0.40790832469473559</c:v>
                </c:pt>
                <c:pt idx="6">
                  <c:v>0.15607879963964191</c:v>
                </c:pt>
                <c:pt idx="7">
                  <c:v>5.7514529871144672E-2</c:v>
                </c:pt>
                <c:pt idx="8">
                  <c:v>-4.9148831480412394E-2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C-4261-9975-C6193DC68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9904"/>
        <c:axId val="176621824"/>
      </c:scatterChart>
      <c:valAx>
        <c:axId val="17661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621824"/>
        <c:crosses val="autoZero"/>
        <c:crossBetween val="midCat"/>
      </c:valAx>
      <c:valAx>
        <c:axId val="176621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Cohort weight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766199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SBPR'!$A$10:$A$18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'YPR and SBPR'!$I$10:$I$18</c:f>
              <c:numCache>
                <c:formatCode>0.00</c:formatCode>
                <c:ptCount val="9"/>
                <c:pt idx="0">
                  <c:v>1.5968904622585506E-8</c:v>
                </c:pt>
                <c:pt idx="1">
                  <c:v>2.522572129614101</c:v>
                </c:pt>
                <c:pt idx="2">
                  <c:v>72.161171332385209</c:v>
                </c:pt>
                <c:pt idx="3">
                  <c:v>72.045819747459106</c:v>
                </c:pt>
                <c:pt idx="4">
                  <c:v>43.961639828896253</c:v>
                </c:pt>
                <c:pt idx="5">
                  <c:v>21.053882992198862</c:v>
                </c:pt>
                <c:pt idx="6">
                  <c:v>8.8361784557879144</c:v>
                </c:pt>
                <c:pt idx="7">
                  <c:v>3.4395677211757927</c:v>
                </c:pt>
                <c:pt idx="8">
                  <c:v>-3.037277445611823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2A-4F55-9365-44EA46E39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34048"/>
        <c:axId val="149235968"/>
      </c:scatterChart>
      <c:valAx>
        <c:axId val="14923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235968"/>
        <c:crosses val="autoZero"/>
        <c:crossBetween val="midCat"/>
      </c:valAx>
      <c:valAx>
        <c:axId val="149235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Spawning biomass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923404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fav'!$L$12:$L$112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'YPR and SBPR fav'!$M$12:$M$212</c:f>
              <c:numCache>
                <c:formatCode>0.000</c:formatCode>
                <c:ptCount val="201"/>
                <c:pt idx="0">
                  <c:v>0</c:v>
                </c:pt>
                <c:pt idx="1">
                  <c:v>0.28598895926662027</c:v>
                </c:pt>
                <c:pt idx="2">
                  <c:v>0.5562104546257991</c:v>
                </c:pt>
                <c:pt idx="3">
                  <c:v>0.81164951792622608</c:v>
                </c:pt>
                <c:pt idx="4">
                  <c:v>1.0532174143614563</c:v>
                </c:pt>
                <c:pt idx="5">
                  <c:v>1.2817582357549957</c:v>
                </c:pt>
                <c:pt idx="6">
                  <c:v>1.4980548040887252</c:v>
                </c:pt>
                <c:pt idx="7">
                  <c:v>1.7028339679093565</c:v>
                </c:pt>
                <c:pt idx="8">
                  <c:v>1.8967713631254124</c:v>
                </c:pt>
                <c:pt idx="9">
                  <c:v>2.0804957002411713</c:v>
                </c:pt>
                <c:pt idx="10">
                  <c:v>2.254592631994778</c:v>
                </c:pt>
                <c:pt idx="11">
                  <c:v>2.4196082484529233</c:v>
                </c:pt>
                <c:pt idx="12">
                  <c:v>2.5760522406807902</c:v>
                </c:pt>
                <c:pt idx="13">
                  <c:v>2.724400769000995</c:v>
                </c:pt>
                <c:pt idx="14">
                  <c:v>2.8650990674523817</c:v>
                </c:pt>
                <c:pt idx="15">
                  <c:v>2.9985638122530944</c:v>
                </c:pt>
                <c:pt idx="16">
                  <c:v>3.1251852787739618</c:v>
                </c:pt>
                <c:pt idx="17">
                  <c:v>3.2453293086634845</c:v>
                </c:pt>
                <c:pt idx="18" formatCode="0.0000">
                  <c:v>3.3593391062724263</c:v>
                </c:pt>
                <c:pt idx="19" formatCode="0.0000">
                  <c:v>3.4675368813511711</c:v>
                </c:pt>
                <c:pt idx="20" formatCode="0.0000">
                  <c:v>3.5702253530921997</c:v>
                </c:pt>
                <c:pt idx="21" formatCode="0.0000">
                  <c:v>3.6676891289254461</c:v>
                </c:pt>
                <c:pt idx="22" formatCode="General">
                  <c:v>3.7601959700136405</c:v>
                </c:pt>
                <c:pt idx="23" formatCode="General">
                  <c:v>3.8479979541106837</c:v>
                </c:pt>
                <c:pt idx="24" formatCode="General">
                  <c:v>3.9313325453153278</c:v>
                </c:pt>
                <c:pt idx="25" formatCode="General">
                  <c:v>4.0104235792546641</c:v>
                </c:pt>
                <c:pt idx="26" formatCode="General">
                  <c:v>4.0854821713502503</c:v>
                </c:pt>
                <c:pt idx="27" formatCode="General">
                  <c:v>4.1567075550390822</c:v>
                </c:pt>
                <c:pt idx="28" formatCode="General">
                  <c:v>4.2242878561295285</c:v>
                </c:pt>
                <c:pt idx="29" formatCode="General">
                  <c:v>4.2884008088576406</c:v>
                </c:pt>
                <c:pt idx="30" formatCode="General">
                  <c:v>4.3492144186624584</c:v>
                </c:pt>
                <c:pt idx="31" formatCode="General">
                  <c:v>4.4068875762119362</c:v>
                </c:pt>
                <c:pt idx="32" formatCode="General">
                  <c:v>4.4615706267765001</c:v>
                </c:pt>
                <c:pt idx="33" formatCode="General">
                  <c:v>4.5134058986590944</c:v>
                </c:pt>
                <c:pt idx="34" formatCode="General">
                  <c:v>4.5625281940432361</c:v>
                </c:pt>
                <c:pt idx="35" formatCode="General">
                  <c:v>4.609065245309421</c:v>
                </c:pt>
                <c:pt idx="36" formatCode="General">
                  <c:v>4.6531381395911051</c:v>
                </c:pt>
                <c:pt idx="37" formatCode="General">
                  <c:v>4.6948617140907976</c:v>
                </c:pt>
                <c:pt idx="38" formatCode="General">
                  <c:v>4.734344924451241</c:v>
                </c:pt>
                <c:pt idx="39" formatCode="General">
                  <c:v>4.7716911882736701</c:v>
                </c:pt>
                <c:pt idx="40" formatCode="General">
                  <c:v>4.8069987056919876</c:v>
                </c:pt>
                <c:pt idx="41" formatCode="General">
                  <c:v>4.8403607587465851</c:v>
                </c:pt>
                <c:pt idx="42" formatCode="General">
                  <c:v>4.8718659911520374</c:v>
                </c:pt>
                <c:pt idx="43" formatCode="General">
                  <c:v>4.9015986699179743</c:v>
                </c:pt>
                <c:pt idx="44" formatCode="General">
                  <c:v>4.9296389301599302</c:v>
                </c:pt>
                <c:pt idx="45" formatCode="General">
                  <c:v>4.9560630043261611</c:v>
                </c:pt>
                <c:pt idx="46" formatCode="General">
                  <c:v>4.9809434369656254</c:v>
                </c:pt>
                <c:pt idx="47" formatCode="General">
                  <c:v>5.004349286070906</c:v>
                </c:pt>
                <c:pt idx="48" formatCode="General">
                  <c:v>5.0263463119466065</c:v>
                </c:pt>
                <c:pt idx="49" formatCode="General">
                  <c:v>5.0469971544780536</c:v>
                </c:pt>
                <c:pt idx="50" formatCode="General">
                  <c:v>5.0663614996060629</c:v>
                </c:pt>
                <c:pt idx="51" formatCode="General">
                  <c:v>5.084496235750545</c:v>
                </c:pt>
                <c:pt idx="52" formatCode="General">
                  <c:v>5.1014556008683547</c:v>
                </c:pt>
                <c:pt idx="53" formatCode="General">
                  <c:v>5.117291320778107</c:v>
                </c:pt>
                <c:pt idx="54" formatCode="General">
                  <c:v>5.1320527393367561</c:v>
                </c:pt>
                <c:pt idx="55" formatCode="General">
                  <c:v>5.1457869410086596</c:v>
                </c:pt>
                <c:pt idx="56" formatCode="General">
                  <c:v>5.1585388663276417</c:v>
                </c:pt>
                <c:pt idx="57" formatCode="General">
                  <c:v>5.1703514207155097</c:v>
                </c:pt>
                <c:pt idx="58" formatCode="General">
                  <c:v>5.1812655770866698</c:v>
                </c:pt>
                <c:pt idx="59" formatCode="General">
                  <c:v>5.1913204726372308</c:v>
                </c:pt>
                <c:pt idx="60" formatCode="General">
                  <c:v>5.2005535001884491</c:v>
                </c:pt>
                <c:pt idx="61" formatCode="General">
                  <c:v>5.2090003944279397</c:v>
                </c:pt>
                <c:pt idx="62" formatCode="General">
                  <c:v>5.2166953133678939</c:v>
                </c:pt>
                <c:pt idx="63" formatCode="General">
                  <c:v>5.2236709153171095</c:v>
                </c:pt>
                <c:pt idx="64" formatCode="General">
                  <c:v>5.2299584316431691</c:v>
                </c:pt>
                <c:pt idx="65" formatCode="General">
                  <c:v>5.2355877355819258</c:v>
                </c:pt>
                <c:pt idx="66" formatCode="General">
                  <c:v>5.2405874073340692</c:v>
                </c:pt>
                <c:pt idx="67" formatCode="General">
                  <c:v>5.2449847956721509</c:v>
                </c:pt>
                <c:pt idx="68" formatCode="General">
                  <c:v>5.24880607626665</c:v>
                </c:pt>
                <c:pt idx="69" formatCode="General">
                  <c:v>5.2520763069255638</c:v>
                </c:pt>
                <c:pt idx="70" formatCode="General">
                  <c:v>5.2548194799293348</c:v>
                </c:pt>
                <c:pt idx="71" formatCode="General">
                  <c:v>5.2570585716309344</c:v>
                </c:pt>
                <c:pt idx="72" formatCode="General">
                  <c:v>5.258815589479922</c:v>
                </c:pt>
                <c:pt idx="73" formatCode="General">
                  <c:v>5.2601116166190103</c:v>
                </c:pt>
                <c:pt idx="74" formatCode="General">
                  <c:v>5.2609668541922217</c:v>
                </c:pt>
                <c:pt idx="75" formatCode="General">
                  <c:v>5.2614006614948812</c:v>
                </c:pt>
                <c:pt idx="76" formatCode="General">
                  <c:v>5.2614315940874441</c:v>
                </c:pt>
                <c:pt idx="77" formatCode="General">
                  <c:v>5.2610774399875906</c:v>
                </c:pt>
                <c:pt idx="78" formatCode="General">
                  <c:v>5.2603552540478642</c:v>
                </c:pt>
                <c:pt idx="79" formatCode="General">
                  <c:v>5.259281390619555</c:v>
                </c:pt>
                <c:pt idx="80" formatCode="General">
                  <c:v>5.2578715345973954</c:v>
                </c:pt>
                <c:pt idx="81" formatCode="General">
                  <c:v>5.2561407309338009</c:v>
                </c:pt>
                <c:pt idx="82" formatCode="General">
                  <c:v>5.2541034127061739</c:v>
                </c:pt>
                <c:pt idx="83" formatCode="General">
                  <c:v>5.2517734278156922</c:v>
                </c:pt>
                <c:pt idx="84" formatCode="General">
                  <c:v>5.2491640643913771</c:v>
                </c:pt>
                <c:pt idx="85" formatCode="General">
                  <c:v>5.2462880749688816</c:v>
                </c:pt>
                <c:pt idx="86" formatCode="General">
                  <c:v>5.2431576995093865</c:v>
                </c:pt>
                <c:pt idx="87" formatCode="General">
                  <c:v>5.2397846873201708</c:v>
                </c:pt>
                <c:pt idx="88" formatCode="General">
                  <c:v>5.236180317934843</c:v>
                </c:pt>
                <c:pt idx="89" formatCode="General">
                  <c:v>5.232355421007945</c:v>
                </c:pt>
                <c:pt idx="90" formatCode="General">
                  <c:v>5.228320395275472</c:v>
                </c:pt>
                <c:pt idx="91" formatCode="General">
                  <c:v>5.2240852266299687</c:v>
                </c:pt>
                <c:pt idx="92" formatCode="General">
                  <c:v>5.2196595053560637</c:v>
                </c:pt>
                <c:pt idx="93" formatCode="General">
                  <c:v>5.215052442569827</c:v>
                </c:pt>
                <c:pt idx="94" formatCode="General">
                  <c:v>5.2102728859028522</c:v>
                </c:pt>
                <c:pt idx="95" formatCode="General">
                  <c:v>5.2053293344697193</c:v>
                </c:pt>
                <c:pt idx="96" formatCode="General">
                  <c:v>5.2002299531554073</c:v>
                </c:pt>
                <c:pt idx="97" formatCode="General">
                  <c:v>5.1949825862571792</c:v>
                </c:pt>
                <c:pt idx="98" formatCode="General">
                  <c:v>5.1895947705136676</c:v>
                </c:pt>
                <c:pt idx="99" formatCode="General">
                  <c:v>5.1840737475519525</c:v>
                </c:pt>
                <c:pt idx="100" formatCode="General">
                  <c:v>5.1784264757820928</c:v>
                </c:pt>
                <c:pt idx="101" formatCode="General">
                  <c:v>5.1726596417665736</c:v>
                </c:pt>
                <c:pt idx="102" formatCode="General">
                  <c:v>5.1667796710910929</c:v>
                </c:pt>
                <c:pt idx="103" formatCode="General">
                  <c:v>5.160792738761435</c:v>
                </c:pt>
                <c:pt idx="104" formatCode="General">
                  <c:v>5.1547047791499816</c:v>
                </c:pt>
                <c:pt idx="105" formatCode="General">
                  <c:v>5.1485214955142347</c:v>
                </c:pt>
                <c:pt idx="106" formatCode="General">
                  <c:v>5.1422483691084411</c:v>
                </c:pt>
                <c:pt idx="107" formatCode="General">
                  <c:v>5.1358906679084591</c:v>
                </c:pt>
                <c:pt idx="108" formatCode="General">
                  <c:v>5.129453454968842</c:v>
                </c:pt>
                <c:pt idx="109" formatCode="General">
                  <c:v>5.1229415964302571</c:v>
                </c:pt>
                <c:pt idx="110" formatCode="General">
                  <c:v>5.1163597691943723</c:v>
                </c:pt>
                <c:pt idx="111" formatCode="General">
                  <c:v>5.1097124682824919</c:v>
                </c:pt>
                <c:pt idx="112" formatCode="General">
                  <c:v>5.103004013893397</c:v>
                </c:pt>
                <c:pt idx="113" formatCode="General">
                  <c:v>5.0962385581751182</c:v>
                </c:pt>
                <c:pt idx="114" formatCode="General">
                  <c:v>5.0894200917245618</c:v>
                </c:pt>
                <c:pt idx="115" formatCode="General">
                  <c:v>5.0825524498282508</c:v>
                </c:pt>
                <c:pt idx="116" formatCode="General">
                  <c:v>5.0756393184568385</c:v>
                </c:pt>
                <c:pt idx="117" formatCode="General">
                  <c:v>5.0686842400253278</c:v>
                </c:pt>
                <c:pt idx="118" formatCode="General">
                  <c:v>5.0616906189304425</c:v>
                </c:pt>
                <c:pt idx="119" formatCode="General">
                  <c:v>5.0546617268759508</c:v>
                </c:pt>
                <c:pt idx="120" formatCode="General">
                  <c:v>5.0476007079963301</c:v>
                </c:pt>
                <c:pt idx="121" formatCode="General">
                  <c:v>5.0405105837884996</c:v>
                </c:pt>
                <c:pt idx="122" formatCode="General">
                  <c:v>5.0333942578610582</c:v>
                </c:pt>
                <c:pt idx="123" formatCode="General">
                  <c:v>5.0262545205098501</c:v>
                </c:pt>
                <c:pt idx="124" formatCode="General">
                  <c:v>5.0190940531283657</c:v>
                </c:pt>
                <c:pt idx="125" formatCode="General">
                  <c:v>5.0119154324610538</c:v>
                </c:pt>
                <c:pt idx="126" formatCode="General">
                  <c:v>5.0047211347071849</c:v>
                </c:pt>
                <c:pt idx="127" formatCode="General">
                  <c:v>4.9975135394826182</c:v>
                </c:pt>
                <c:pt idx="128" formatCode="General">
                  <c:v>4.9902949336464122</c:v>
                </c:pt>
                <c:pt idx="129" formatCode="General">
                  <c:v>4.9830675149989716</c:v>
                </c:pt>
                <c:pt idx="130" formatCode="General">
                  <c:v>4.9758333958579835</c:v>
                </c:pt>
                <c:pt idx="131" formatCode="General">
                  <c:v>4.968594606518244</c:v>
                </c:pt>
                <c:pt idx="132" formatCode="General">
                  <c:v>4.9613530986010907</c:v>
                </c:pt>
                <c:pt idx="133" formatCode="General">
                  <c:v>4.9541107482988993</c:v>
                </c:pt>
                <c:pt idx="134" formatCode="General">
                  <c:v>4.9468693595199298</c:v>
                </c:pt>
                <c:pt idx="135" formatCode="General">
                  <c:v>4.9396306669384327</c:v>
                </c:pt>
                <c:pt idx="136" formatCode="General">
                  <c:v>4.9323963389548204</c:v>
                </c:pt>
                <c:pt idx="137" formatCode="General">
                  <c:v>4.9251679805703947</c:v>
                </c:pt>
                <c:pt idx="138" formatCode="General">
                  <c:v>4.9179471361809446</c:v>
                </c:pt>
                <c:pt idx="139" formatCode="General">
                  <c:v>4.9107352922933734</c:v>
                </c:pt>
                <c:pt idx="140" formatCode="General">
                  <c:v>4.9035338801692427</c:v>
                </c:pt>
                <c:pt idx="141" formatCode="General">
                  <c:v>4.8963442783989768</c:v>
                </c:pt>
                <c:pt idx="142" formatCode="General">
                  <c:v>4.8891678154103184</c:v>
                </c:pt>
                <c:pt idx="143" formatCode="General">
                  <c:v>4.8820057719144252</c:v>
                </c:pt>
                <c:pt idx="144" formatCode="General">
                  <c:v>4.8748593832928675</c:v>
                </c:pt>
                <c:pt idx="145" formatCode="General">
                  <c:v>4.8677298419286137</c:v>
                </c:pt>
                <c:pt idx="146" formatCode="General">
                  <c:v>4.8606182994839431</c:v>
                </c:pt>
                <c:pt idx="147" formatCode="General">
                  <c:v>4.8535258691281324</c:v>
                </c:pt>
                <c:pt idx="148" formatCode="General">
                  <c:v>4.8464536277175734</c:v>
                </c:pt>
                <c:pt idx="149" formatCode="General">
                  <c:v>4.839402617930908</c:v>
                </c:pt>
                <c:pt idx="150" formatCode="General">
                  <c:v>4.8323738503615692</c:v>
                </c:pt>
                <c:pt idx="151" formatCode="General">
                  <c:v>4.825368305570124</c:v>
                </c:pt>
                <c:pt idx="152" formatCode="General">
                  <c:v>4.8183869360985714</c:v>
                </c:pt>
                <c:pt idx="153" formatCode="General">
                  <c:v>4.8114306684487449</c:v>
                </c:pt>
                <c:pt idx="154" formatCode="General">
                  <c:v>4.8045004050268183</c:v>
                </c:pt>
                <c:pt idx="155" formatCode="General">
                  <c:v>4.7975970260558345</c:v>
                </c:pt>
                <c:pt idx="156" formatCode="General">
                  <c:v>4.7907213914580424</c:v>
                </c:pt>
                <c:pt idx="157" formatCode="General">
                  <c:v>4.7838743427089021</c:v>
                </c:pt>
                <c:pt idx="158" formatCode="General">
                  <c:v>4.77705670466423</c:v>
                </c:pt>
                <c:pt idx="159" formatCode="General">
                  <c:v>4.7702692873622183</c:v>
                </c:pt>
                <c:pt idx="160" formatCode="General">
                  <c:v>4.7635128878017383</c:v>
                </c:pt>
                <c:pt idx="161" formatCode="General">
                  <c:v>4.7567882916983653</c:v>
                </c:pt>
                <c:pt idx="162" formatCode="General">
                  <c:v>4.7500962752195379</c:v>
                </c:pt>
                <c:pt idx="163" formatCode="General">
                  <c:v>4.7434376067000121</c:v>
                </c:pt>
                <c:pt idx="164" formatCode="General">
                  <c:v>4.7368130483389699</c:v>
                </c:pt>
                <c:pt idx="165" formatCode="General">
                  <c:v>4.7302233578798605</c:v>
                </c:pt>
                <c:pt idx="166" formatCode="General">
                  <c:v>4.7236692902740955</c:v>
                </c:pt>
                <c:pt idx="167" formatCode="General">
                  <c:v>4.7171515993296236</c:v>
                </c:pt>
                <c:pt idx="168" formatCode="General">
                  <c:v>4.7106710393454252</c:v>
                </c:pt>
                <c:pt idx="169" formatCode="General">
                  <c:v>4.7042283667327958</c:v>
                </c:pt>
                <c:pt idx="170" formatCode="General">
                  <c:v>4.6978243416243668</c:v>
                </c:pt>
                <c:pt idx="171" formatCode="General">
                  <c:v>4.691459729471644</c:v>
                </c:pt>
                <c:pt idx="172" formatCode="General">
                  <c:v>4.685135302631922</c:v>
                </c:pt>
                <c:pt idx="173" formatCode="General">
                  <c:v>4.6788518419452512</c:v>
                </c:pt>
                <c:pt idx="174" formatCode="General">
                  <c:v>4.6726101383022245</c:v>
                </c:pt>
                <c:pt idx="175" formatCode="General">
                  <c:v>4.6664109942031873</c:v>
                </c:pt>
                <c:pt idx="176" formatCode="General">
                  <c:v>4.6602552253095917</c:v>
                </c:pt>
                <c:pt idx="177" formatCode="General">
                  <c:v>4.6541436619879484</c:v>
                </c:pt>
                <c:pt idx="178" formatCode="General">
                  <c:v>4.6480771508470449</c:v>
                </c:pt>
                <c:pt idx="179" formatCode="General">
                  <c:v>4.6420565562688934</c:v>
                </c:pt>
                <c:pt idx="180" formatCode="General">
                  <c:v>4.6360827619338965</c:v>
                </c:pt>
                <c:pt idx="181" formatCode="General">
                  <c:v>4.6301566723406777</c:v>
                </c:pt>
                <c:pt idx="182" formatCode="General">
                  <c:v>4.6242792143210103</c:v>
                </c:pt>
                <c:pt idx="183" formatCode="General">
                  <c:v>4.6184513385502362</c:v>
                </c:pt>
                <c:pt idx="184" formatCode="General">
                  <c:v>4.612674021053504</c:v>
                </c:pt>
                <c:pt idx="185" formatCode="General">
                  <c:v>4.6069482647082012</c:v>
                </c:pt>
                <c:pt idx="186" formatCode="General">
                  <c:v>4.6012751007428774</c:v>
                </c:pt>
                <c:pt idx="187" formatCode="General">
                  <c:v>4.5956555902329121</c:v>
                </c:pt>
                <c:pt idx="188" formatCode="General">
                  <c:v>4.590090825593208</c:v>
                </c:pt>
                <c:pt idx="189" formatCode="General">
                  <c:v>4.5845819320681853</c:v>
                </c:pt>
                <c:pt idx="190" formatCode="General">
                  <c:v>4.579130069219155</c:v>
                </c:pt>
                <c:pt idx="191" formatCode="General">
                  <c:v>4.5737364324094623</c:v>
                </c:pt>
                <c:pt idx="192" formatCode="General">
                  <c:v>4.5684022542873519</c:v>
                </c:pt>
                <c:pt idx="193" formatCode="General">
                  <c:v>4.5631288062668842</c:v>
                </c:pt>
                <c:pt idx="194" formatCode="General">
                  <c:v>4.5579174000069029</c:v>
                </c:pt>
                <c:pt idx="195" formatCode="General">
                  <c:v>4.5527693888882439</c:v>
                </c:pt>
                <c:pt idx="196" formatCode="General">
                  <c:v>4.5476861694892339</c:v>
                </c:pt>
                <c:pt idx="197" formatCode="General">
                  <c:v>4.5426691830595658</c:v>
                </c:pt>
                <c:pt idx="198" formatCode="General">
                  <c:v>4.5377199169926179</c:v>
                </c:pt>
                <c:pt idx="199" formatCode="General">
                  <c:v>4.5328399062962363</c:v>
                </c:pt>
                <c:pt idx="200" formatCode="General">
                  <c:v>4.5280307350620248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E-4ACD-A3C0-2FFB855B5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fav'!$L$12:$L$212</c:f>
              <c:numCache>
                <c:formatCode>0.00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'YPR and SBPR fav'!$N$12:$N$212</c:f>
              <c:numCache>
                <c:formatCode>0.0000</c:formatCode>
                <c:ptCount val="201"/>
                <c:pt idx="0">
                  <c:v>29.542448949181612</c:v>
                </c:pt>
                <c:pt idx="1">
                  <c:v>28.718966479157832</c:v>
                </c:pt>
                <c:pt idx="2">
                  <c:v>27.93030813193408</c:v>
                </c:pt>
                <c:pt idx="3">
                  <c:v>27.174485013949337</c:v>
                </c:pt>
                <c:pt idx="4">
                  <c:v>26.449652936017248</c:v>
                </c:pt>
                <c:pt idx="5">
                  <c:v>25.754099576097111</c:v>
                </c:pt>
                <c:pt idx="6">
                  <c:v>25.08623298322561</c:v>
                </c:pt>
                <c:pt idx="7">
                  <c:v>24.444571261957027</c:v>
                </c:pt>
                <c:pt idx="8">
                  <c:v>23.827733298282517</c:v>
                </c:pt>
                <c:pt idx="9">
                  <c:v>23.234430406401778</c:v>
                </c:pt>
                <c:pt idx="10">
                  <c:v>22.66345879142802</c:v>
                </c:pt>
                <c:pt idx="11">
                  <c:v>22.113692736549854</c:v>
                </c:pt>
                <c:pt idx="12">
                  <c:v>21.584078434709589</c:v>
                </c:pt>
                <c:pt idx="13">
                  <c:v>21.073628394782403</c:v>
                </c:pt>
                <c:pt idx="14">
                  <c:v>20.581416360800155</c:v>
                </c:pt>
                <c:pt idx="15">
                  <c:v>20.106572690163926</c:v>
                </c:pt>
                <c:pt idx="16">
                  <c:v>19.64828014320193</c:v>
                </c:pt>
                <c:pt idx="17">
                  <c:v>19.20577004199853</c:v>
                </c:pt>
                <c:pt idx="18">
                  <c:v>18.778318761267766</c:v>
                </c:pt>
                <c:pt idx="19">
                  <c:v>18.36524451827259</c:v>
                </c:pt>
                <c:pt idx="20">
                  <c:v>17.965904432486468</c:v>
                </c:pt>
                <c:pt idx="21" formatCode="General">
                  <c:v>17.579691828930333</c:v>
                </c:pt>
                <c:pt idx="22" formatCode="General">
                  <c:v>17.206033761957382</c:v>
                </c:pt>
                <c:pt idx="23" formatCode="General">
                  <c:v>16.844388738754663</c:v>
                </c:pt>
                <c:pt idx="24" formatCode="General">
                  <c:v>16.494244624028649</c:v>
                </c:pt>
                <c:pt idx="25" formatCode="General">
                  <c:v>16.155116709281984</c:v>
                </c:pt>
                <c:pt idx="26" formatCode="General">
                  <c:v>15.826545931802414</c:v>
                </c:pt>
                <c:pt idx="27" formatCode="General">
                  <c:v>15.508097230002699</c:v>
                </c:pt>
                <c:pt idx="28" formatCode="General">
                  <c:v>15.19935802309573</c:v>
                </c:pt>
                <c:pt idx="29" formatCode="General">
                  <c:v>14.899936804284263</c:v>
                </c:pt>
                <c:pt idx="30" formatCode="General">
                  <c:v>14.609461837707411</c:v>
                </c:pt>
                <c:pt idx="31" formatCode="General">
                  <c:v>14.327579950333257</c:v>
                </c:pt>
                <c:pt idx="32" formatCode="General">
                  <c:v>14.053955410831399</c:v>
                </c:pt>
                <c:pt idx="33" formatCode="General">
                  <c:v>13.788268888214276</c:v>
                </c:pt>
                <c:pt idx="34" formatCode="General">
                  <c:v>13.530216483711147</c:v>
                </c:pt>
                <c:pt idx="35" formatCode="General">
                  <c:v>13.279508829943618</c:v>
                </c:pt>
                <c:pt idx="36" formatCode="General">
                  <c:v>13.035870252014194</c:v>
                </c:pt>
                <c:pt idx="37" formatCode="General">
                  <c:v>12.799037985606917</c:v>
                </c:pt>
                <c:pt idx="38" formatCode="General">
                  <c:v>12.568761447637364</c:v>
                </c:pt>
                <c:pt idx="39" formatCode="General">
                  <c:v>12.344801555384153</c:v>
                </c:pt>
                <c:pt idx="40" formatCode="General">
                  <c:v>12.126930090389937</c:v>
                </c:pt>
                <c:pt idx="41" formatCode="General">
                  <c:v>11.914929103741226</c:v>
                </c:pt>
                <c:pt idx="42" formatCode="General">
                  <c:v>11.708590359626506</c:v>
                </c:pt>
                <c:pt idx="43" formatCode="General">
                  <c:v>11.507714814334987</c:v>
                </c:pt>
                <c:pt idx="44" formatCode="General">
                  <c:v>11.312112128095997</c:v>
                </c:pt>
                <c:pt idx="45" formatCode="General">
                  <c:v>11.121600207374831</c:v>
                </c:pt>
                <c:pt idx="46" formatCode="General">
                  <c:v>10.93600477543656</c:v>
                </c:pt>
                <c:pt idx="47" formatCode="General">
                  <c:v>10.755158969167177</c:v>
                </c:pt>
                <c:pt idx="48" formatCode="General">
                  <c:v>10.578902960303253</c:v>
                </c:pt>
                <c:pt idx="49" formatCode="General">
                  <c:v>10.407083599368459</c:v>
                </c:pt>
                <c:pt idx="50" formatCode="General">
                  <c:v>10.239554080749611</c:v>
                </c:pt>
                <c:pt idx="51" formatCode="General">
                  <c:v>10.076173627467172</c:v>
                </c:pt>
                <c:pt idx="52" formatCode="General">
                  <c:v>9.9168071943070402</c:v>
                </c:pt>
                <c:pt idx="53" formatCode="General">
                  <c:v>9.7613251880825231</c:v>
                </c:pt>
                <c:pt idx="54" formatCode="General">
                  <c:v>9.6096032038887618</c:v>
                </c:pt>
                <c:pt idx="55" formatCode="General">
                  <c:v>9.4615217762973831</c:v>
                </c:pt>
                <c:pt idx="56" formatCode="General">
                  <c:v>9.3169661445176768</c:v>
                </c:pt>
                <c:pt idx="57" formatCode="General">
                  <c:v>9.1758260306221437</c:v>
                </c:pt>
                <c:pt idx="58" formatCode="General">
                  <c:v>9.037995430000473</c:v>
                </c:pt>
                <c:pt idx="59" formatCode="General">
                  <c:v>8.9033724132663625</c:v>
                </c:pt>
                <c:pt idx="60" formatCode="General">
                  <c:v>8.7718589388974966</c:v>
                </c:pt>
                <c:pt idx="61" formatCode="General">
                  <c:v>8.6433606759398511</c:v>
                </c:pt>
                <c:pt idx="62" formatCode="General">
                  <c:v>8.5177868361551763</c:v>
                </c:pt>
                <c:pt idx="63" formatCode="General">
                  <c:v>8.3950500150332878</c:v>
                </c:pt>
                <c:pt idx="64" formatCode="General">
                  <c:v>8.2750660411315735</c:v>
                </c:pt>
                <c:pt idx="65" formatCode="General">
                  <c:v>8.1577538332404345</c:v>
                </c:pt>
                <c:pt idx="66" formatCode="General">
                  <c:v>8.0430352649079584</c:v>
                </c:pt>
                <c:pt idx="67" formatCode="General">
                  <c:v>7.930835035888439</c:v>
                </c:pt>
                <c:pt idx="68" formatCode="General">
                  <c:v>7.8210805501085989</c:v>
                </c:pt>
                <c:pt idx="69" formatCode="General">
                  <c:v>7.7137017997722754</c:v>
                </c:pt>
                <c:pt idx="70" formatCode="General">
                  <c:v>7.6086312552494082</c:v>
                </c:pt>
                <c:pt idx="71" formatCode="General">
                  <c:v>7.5058037604182282</c:v>
                </c:pt>
                <c:pt idx="72" formatCode="General">
                  <c:v>7.405156433151074</c:v>
                </c:pt>
                <c:pt idx="73" formatCode="General">
                  <c:v>7.3066285706540777</c:v>
                </c:pt>
                <c:pt idx="74" formatCode="General">
                  <c:v>7.2101615593895287</c:v>
                </c:pt>
                <c:pt idx="75" formatCode="General">
                  <c:v>7.1156987893268475</c:v>
                </c:pt>
                <c:pt idx="76" formatCode="General">
                  <c:v>7.0231855722840102</c:v>
                </c:pt>
                <c:pt idx="77" formatCode="General">
                  <c:v>6.9325690641362074</c:v>
                </c:pt>
                <c:pt idx="78" formatCode="General">
                  <c:v>6.8437981906821568</c:v>
                </c:pt>
                <c:pt idx="79" formatCode="General">
                  <c:v>6.7568235769715308</c:v>
                </c:pt>
                <c:pt idx="80" formatCode="General">
                  <c:v>6.6715974799087432</c:v>
                </c:pt>
                <c:pt idx="81" formatCode="General">
                  <c:v>6.5880737239596412</c:v>
                </c:pt>
                <c:pt idx="82" formatCode="General">
                  <c:v>6.5062076397979389</c:v>
                </c:pt>
                <c:pt idx="83" formatCode="General">
                  <c:v>6.4259560057380556</c:v>
                </c:pt>
                <c:pt idx="84" formatCode="General">
                  <c:v>6.347276991809915</c:v>
                </c:pt>
                <c:pt idx="85" formatCode="General">
                  <c:v>6.2701301063399342</c:v>
                </c:pt>
                <c:pt idx="86" formatCode="General">
                  <c:v>6.1944761449101371</c:v>
                </c:pt>
                <c:pt idx="87" formatCode="General">
                  <c:v>6.1202771415748778</c:v>
                </c:pt>
                <c:pt idx="88" formatCode="General">
                  <c:v>6.0474963222214937</c:v>
                </c:pt>
                <c:pt idx="89" formatCode="General">
                  <c:v>5.9760980599676818</c:v>
                </c:pt>
                <c:pt idx="90" formatCode="General">
                  <c:v>5.9060478324945302</c:v>
                </c:pt>
                <c:pt idx="91" formatCode="General">
                  <c:v>5.8373121812197066</c:v>
                </c:pt>
                <c:pt idx="92" formatCode="General">
                  <c:v>5.7698586722207166</c:v>
                </c:pt>
                <c:pt idx="93" formatCode="General">
                  <c:v>5.7036558588231028</c:v>
                </c:pt>
                <c:pt idx="94" formatCode="General">
                  <c:v>5.6386732457731217</c:v>
                </c:pt>
                <c:pt idx="95" formatCode="General">
                  <c:v>5.574881254918874</c:v>
                </c:pt>
                <c:pt idx="96" formatCode="General">
                  <c:v>5.5122511923279482</c:v>
                </c:pt>
                <c:pt idx="97" formatCode="General">
                  <c:v>5.4507552167735049</c:v>
                </c:pt>
                <c:pt idx="98" formatCode="General">
                  <c:v>5.3903663095244898</c:v>
                </c:pt>
                <c:pt idx="99" formatCode="General">
                  <c:v>5.3310582453788422</c:v>
                </c:pt>
                <c:pt idx="100" formatCode="General">
                  <c:v>5.2728055648821242</c:v>
                </c:pt>
                <c:pt idx="101" formatCode="General">
                  <c:v>5.2155835476766619</c:v>
                </c:pt>
                <c:pt idx="102" formatCode="General">
                  <c:v>5.1593681869294823</c:v>
                </c:pt>
                <c:pt idx="103" formatCode="General">
                  <c:v>5.1041361647897361</c:v>
                </c:pt>
                <c:pt idx="104" formatCode="General">
                  <c:v>5.0498648288290431</c:v>
                </c:pt>
                <c:pt idx="105" formatCode="General">
                  <c:v>4.9965321694204237</c:v>
                </c:pt>
                <c:pt idx="106" formatCode="General">
                  <c:v>4.9441167980138427</c:v>
                </c:pt>
                <c:pt idx="107" formatCode="General">
                  <c:v>4.8925979262684374</c:v>
                </c:pt>
                <c:pt idx="108" formatCode="General">
                  <c:v>4.8419553460035569</c:v>
                </c:pt>
                <c:pt idx="109" formatCode="General">
                  <c:v>4.7921694099325869</c:v>
                </c:pt>
                <c:pt idx="110" formatCode="General">
                  <c:v>4.7432210131453454</c:v>
                </c:pt>
                <c:pt idx="111" formatCode="General">
                  <c:v>4.6950915753065274</c:v>
                </c:pt>
                <c:pt idx="112" formatCode="General">
                  <c:v>4.6477630235392224</c:v>
                </c:pt>
                <c:pt idx="113" formatCode="General">
                  <c:v>4.6012177759640913</c:v>
                </c:pt>
                <c:pt idx="114" formatCode="General">
                  <c:v>4.5554387258661855</c:v>
                </c:pt>
                <c:pt idx="115" formatCode="General">
                  <c:v>4.5104092264627225</c:v>
                </c:pt>
                <c:pt idx="116" formatCode="General">
                  <c:v>4.46611307624645</c:v>
                </c:pt>
                <c:pt idx="117" formatCode="General">
                  <c:v>4.4225345048803808</c:v>
                </c:pt>
                <c:pt idx="118" formatCode="General">
                  <c:v>4.3796581596208819</c:v>
                </c:pt>
                <c:pt idx="119" formatCode="General">
                  <c:v>4.3374690922471277</c:v>
                </c:pt>
                <c:pt idx="120" formatCode="General">
                  <c:v>4.2959527464759946</c:v>
                </c:pt>
                <c:pt idx="121" formatCode="General">
                  <c:v>4.2550949458424192</c:v>
                </c:pt>
                <c:pt idx="122" formatCode="General">
                  <c:v>4.2148818820261837</c:v>
                </c:pt>
                <c:pt idx="123" formatCode="General">
                  <c:v>4.1753001036069364</c:v>
                </c:pt>
                <c:pt idx="124" formatCode="General">
                  <c:v>4.1363365052301306</c:v>
                </c:pt>
                <c:pt idx="125" formatCode="General">
                  <c:v>4.0979783171672937</c:v>
                </c:pt>
                <c:pt idx="126" formatCode="General">
                  <c:v>4.0602130952548388</c:v>
                </c:pt>
                <c:pt idx="127" formatCode="General">
                  <c:v>4.0230287111962966</c:v>
                </c:pt>
                <c:pt idx="128" formatCode="General">
                  <c:v>3.986413343213552</c:v>
                </c:pt>
                <c:pt idx="129" formatCode="General">
                  <c:v>3.9503554670332979</c:v>
                </c:pt>
                <c:pt idx="130" formatCode="General">
                  <c:v>3.914843847195498</c:v>
                </c:pt>
                <c:pt idx="131" formatCode="General">
                  <c:v>3.8798675286712956</c:v>
                </c:pt>
                <c:pt idx="132" formatCode="General">
                  <c:v>3.8454158287782838</c:v>
                </c:pt>
                <c:pt idx="133" formatCode="General">
                  <c:v>3.811478329381607</c:v>
                </c:pt>
                <c:pt idx="134" formatCode="General">
                  <c:v>3.7780448693698849</c:v>
                </c:pt>
                <c:pt idx="135" formatCode="General">
                  <c:v>3.7451055373953714</c:v>
                </c:pt>
                <c:pt idx="136" formatCode="General">
                  <c:v>3.7126506648682471</c:v>
                </c:pt>
                <c:pt idx="137" formatCode="General">
                  <c:v>3.6806708191953792</c:v>
                </c:pt>
                <c:pt idx="138" formatCode="General">
                  <c:v>3.6491567972542476</c:v>
                </c:pt>
                <c:pt idx="139" formatCode="General">
                  <c:v>3.6180996190931931</c:v>
                </c:pt>
                <c:pt idx="140" formatCode="General">
                  <c:v>3.5874905218494395</c:v>
                </c:pt>
                <c:pt idx="141" formatCode="General">
                  <c:v>3.5573209538767609</c:v>
                </c:pt>
                <c:pt idx="142" formatCode="General">
                  <c:v>3.5275825690749558</c:v>
                </c:pt>
                <c:pt idx="143" formatCode="General">
                  <c:v>3.498267221413641</c:v>
                </c:pt>
                <c:pt idx="144" formatCode="General">
                  <c:v>3.4693669596431747</c:v>
                </c:pt>
                <c:pt idx="145" formatCode="General">
                  <c:v>3.440874022185795</c:v>
                </c:pt>
                <c:pt idx="146" formatCode="General">
                  <c:v>3.4127808322003772</c:v>
                </c:pt>
                <c:pt idx="147" formatCode="General">
                  <c:v>3.3850799928144437</c:v>
                </c:pt>
                <c:pt idx="148" formatCode="General">
                  <c:v>3.3577642825173304</c:v>
                </c:pt>
                <c:pt idx="149" formatCode="General">
                  <c:v>3.3308266507086652</c:v>
                </c:pt>
                <c:pt idx="150" formatCode="General">
                  <c:v>3.3042602133965273</c:v>
                </c:pt>
                <c:pt idx="151" formatCode="General">
                  <c:v>3.2780582490398862</c:v>
                </c:pt>
                <c:pt idx="152" formatCode="General">
                  <c:v>3.252214194530147</c:v>
                </c:pt>
                <c:pt idx="153" formatCode="General">
                  <c:v>3.2267216413068098</c:v>
                </c:pt>
                <c:pt idx="154" formatCode="General">
                  <c:v>3.2015743316024472</c:v>
                </c:pt>
                <c:pt idx="155" formatCode="General">
                  <c:v>3.1767661548124133</c:v>
                </c:pt>
                <c:pt idx="156" formatCode="General">
                  <c:v>3.1522911439848267</c:v>
                </c:pt>
                <c:pt idx="157" formatCode="General">
                  <c:v>3.1281434724266211</c:v>
                </c:pt>
                <c:pt idx="158" formatCode="General">
                  <c:v>3.1043174504215125</c:v>
                </c:pt>
                <c:pt idx="159" formatCode="General">
                  <c:v>3.080807522055983</c:v>
                </c:pt>
                <c:pt idx="160" formatCode="General">
                  <c:v>3.0576082621494822</c:v>
                </c:pt>
                <c:pt idx="161" formatCode="General">
                  <c:v>3.0347143732851865</c:v>
                </c:pt>
                <c:pt idx="162" formatCode="General">
                  <c:v>3.0121206829378306</c:v>
                </c:pt>
                <c:pt idx="163" formatCode="General">
                  <c:v>2.9898221406952121</c:v>
                </c:pt>
                <c:pt idx="164" formatCode="General">
                  <c:v>2.9678138155701173</c:v>
                </c:pt>
                <c:pt idx="165" formatCode="General">
                  <c:v>2.9460908933995471</c:v>
                </c:pt>
                <c:pt idx="166" formatCode="General">
                  <c:v>2.9246486743282207</c:v>
                </c:pt>
                <c:pt idx="167" formatCode="General">
                  <c:v>2.9034825703734302</c:v>
                </c:pt>
                <c:pt idx="168" formatCode="General">
                  <c:v>2.882588103068481</c:v>
                </c:pt>
                <c:pt idx="169" formatCode="General">
                  <c:v>2.8619609011819818</c:v>
                </c:pt>
                <c:pt idx="170" formatCode="General">
                  <c:v>2.8415966985104082</c:v>
                </c:pt>
                <c:pt idx="171" formatCode="General">
                  <c:v>2.8214913317414174</c:v>
                </c:pt>
                <c:pt idx="172" formatCode="General">
                  <c:v>2.8016407383854918</c:v>
                </c:pt>
                <c:pt idx="173" formatCode="General">
                  <c:v>2.7820409547736062</c:v>
                </c:pt>
                <c:pt idx="174" formatCode="General">
                  <c:v>2.7626881141186184</c:v>
                </c:pt>
                <c:pt idx="175" formatCode="General">
                  <c:v>2.7435784446382665</c:v>
                </c:pt>
                <c:pt idx="176" formatCode="General">
                  <c:v>2.72470826773765</c:v>
                </c:pt>
                <c:pt idx="177" formatCode="General">
                  <c:v>2.7060739962491676</c:v>
                </c:pt>
                <c:pt idx="178" formatCode="General">
                  <c:v>2.6876721327279873</c:v>
                </c:pt>
                <c:pt idx="179" formatCode="General">
                  <c:v>2.6694992678011404</c:v>
                </c:pt>
                <c:pt idx="180" formatCode="General">
                  <c:v>2.6515520785684421</c:v>
                </c:pt>
                <c:pt idx="181" formatCode="General">
                  <c:v>2.6338273270534658</c:v>
                </c:pt>
                <c:pt idx="182" formatCode="General">
                  <c:v>2.6163218587028956</c:v>
                </c:pt>
                <c:pt idx="183" formatCode="General">
                  <c:v>2.5990326009325972</c:v>
                </c:pt>
                <c:pt idx="184" formatCode="General">
                  <c:v>2.5819565617188527</c:v>
                </c:pt>
                <c:pt idx="185" formatCode="General">
                  <c:v>2.5650908282331994</c:v>
                </c:pt>
                <c:pt idx="186" formatCode="General">
                  <c:v>2.5484325655194349</c:v>
                </c:pt>
                <c:pt idx="187" formatCode="General">
                  <c:v>2.5319790152113262</c:v>
                </c:pt>
                <c:pt idx="188" formatCode="General">
                  <c:v>2.5157274942896568</c:v>
                </c:pt>
                <c:pt idx="189" formatCode="General">
                  <c:v>2.4996753938772929</c:v>
                </c:pt>
                <c:pt idx="190" formatCode="General">
                  <c:v>2.4838201780709541</c:v>
                </c:pt>
                <c:pt idx="191" formatCode="General">
                  <c:v>2.4681593828084631</c:v>
                </c:pt>
                <c:pt idx="192" formatCode="General">
                  <c:v>2.4526906147702503</c:v>
                </c:pt>
                <c:pt idx="193" formatCode="General">
                  <c:v>2.4374115503139731</c:v>
                </c:pt>
                <c:pt idx="194" formatCode="General">
                  <c:v>2.4223199344410866</c:v>
                </c:pt>
                <c:pt idx="195" formatCode="General">
                  <c:v>2.4074135797943099</c:v>
                </c:pt>
                <c:pt idx="196" formatCode="General">
                  <c:v>2.3926903656849046</c:v>
                </c:pt>
                <c:pt idx="197" formatCode="General">
                  <c:v>2.3781482371487654</c:v>
                </c:pt>
                <c:pt idx="198" formatCode="General">
                  <c:v>2.3637852040303033</c:v>
                </c:pt>
                <c:pt idx="199" formatCode="General">
                  <c:v>2.3495993400932056</c:v>
                </c:pt>
                <c:pt idx="200" formatCode="General">
                  <c:v>2.3355887821571049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7-40D5-8238-0506DB27C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neu'!$L$12:$L$112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'YPR and SBPR neu'!$M$12:$M$112</c:f>
              <c:numCache>
                <c:formatCode>0.000</c:formatCode>
                <c:ptCount val="101"/>
                <c:pt idx="0">
                  <c:v>0</c:v>
                </c:pt>
                <c:pt idx="1">
                  <c:v>9.8123617933919674E-2</c:v>
                </c:pt>
                <c:pt idx="2">
                  <c:v>0.19406869195048621</c:v>
                </c:pt>
                <c:pt idx="3">
                  <c:v>0.28789105767683187</c:v>
                </c:pt>
                <c:pt idx="4">
                  <c:v>0.37964483635380547</c:v>
                </c:pt>
                <c:pt idx="5">
                  <c:v>0.46938249864476689</c:v>
                </c:pt>
                <c:pt idx="6">
                  <c:v>0.55715492561551461</c:v>
                </c:pt>
                <c:pt idx="7">
                  <c:v>0.64301146703058931</c:v>
                </c:pt>
                <c:pt idx="8">
                  <c:v>0.726999997102736</c:v>
                </c:pt>
                <c:pt idx="9">
                  <c:v>0.80916696782439479</c:v>
                </c:pt>
                <c:pt idx="10">
                  <c:v>0.88955746000269664</c:v>
                </c:pt>
                <c:pt idx="11">
                  <c:v>0.96821523211251004</c:v>
                </c:pt>
                <c:pt idx="12">
                  <c:v>1.0451827670756046</c:v>
                </c:pt>
                <c:pt idx="13">
                  <c:v>1.1205013170679188</c:v>
                </c:pt>
                <c:pt idx="14">
                  <c:v>1.1942109464512392</c:v>
                </c:pt>
                <c:pt idx="15">
                  <c:v>1.2663505729202442</c:v>
                </c:pt>
                <c:pt idx="16">
                  <c:v>1.336958006950866</c:v>
                </c:pt>
                <c:pt idx="17">
                  <c:v>1.4060699896312372</c:v>
                </c:pt>
                <c:pt idx="18" formatCode="0.0000">
                  <c:v>1.4737222289520526</c:v>
                </c:pt>
                <c:pt idx="19" formatCode="0.0000">
                  <c:v>1.5399494346290521</c:v>
                </c:pt>
                <c:pt idx="20" formatCode="0.0000">
                  <c:v>1.6047853515264294</c:v>
                </c:pt>
                <c:pt idx="21" formatCode="0.0000">
                  <c:v>1.6682627917463095</c:v>
                </c:pt>
                <c:pt idx="22" formatCode="General">
                  <c:v>1.7304136654459896</c:v>
                </c:pt>
                <c:pt idx="23" formatCode="General">
                  <c:v>1.7912690104414157</c:v>
                </c:pt>
                <c:pt idx="24" formatCode="General">
                  <c:v>1.8508590206522897</c:v>
                </c:pt>
                <c:pt idx="25" formatCode="General">
                  <c:v>1.9092130734413535</c:v>
                </c:pt>
                <c:pt idx="26" formatCode="General">
                  <c:v>1.9663597558976831</c:v>
                </c:pt>
                <c:pt idx="27" formatCode="General">
                  <c:v>2.0223268901112661</c:v>
                </c:pt>
                <c:pt idx="28" formatCode="General">
                  <c:v>2.0771415574837513</c:v>
                </c:pt>
                <c:pt idx="29" formatCode="General">
                  <c:v>2.1308301221179713</c:v>
                </c:pt>
                <c:pt idx="30" formatCode="General">
                  <c:v>2.1834182533267135</c:v>
                </c:pt>
                <c:pt idx="31" formatCode="General">
                  <c:v>2.2349309472991949</c:v>
                </c:pt>
                <c:pt idx="32" formatCode="General">
                  <c:v>2.285392547961774</c:v>
                </c:pt>
                <c:pt idx="33" formatCode="General">
                  <c:v>2.3348267670676619</c:v>
                </c:pt>
                <c:pt idx="34" formatCode="General">
                  <c:v>2.3832567035486525</c:v>
                </c:pt>
                <c:pt idx="35" formatCode="General">
                  <c:v>2.4307048621603262</c:v>
                </c:pt>
                <c:pt idx="36" formatCode="General">
                  <c:v>2.4771931714506343</c:v>
                </c:pt>
                <c:pt idx="37" formatCode="General">
                  <c:v>2.5227430010803253</c:v>
                </c:pt>
                <c:pt idx="38" formatCode="General">
                  <c:v>2.5673751785223455</c:v>
                </c:pt>
                <c:pt idx="39" formatCode="General">
                  <c:v>2.6111100051660259</c:v>
                </c:pt>
                <c:pt idx="40" formatCode="General">
                  <c:v>2.6539672718506639</c:v>
                </c:pt>
                <c:pt idx="41" formatCode="General">
                  <c:v>2.6959662738519512</c:v>
                </c:pt>
                <c:pt idx="42" formatCode="General">
                  <c:v>2.7371258253435924</c:v>
                </c:pt>
                <c:pt idx="43" formatCode="General">
                  <c:v>2.7774642733554464</c:v>
                </c:pt>
                <c:pt idx="44" formatCode="General">
                  <c:v>2.8169995112485053</c:v>
                </c:pt>
                <c:pt idx="45" formatCode="General">
                  <c:v>2.8557489917261263</c:v>
                </c:pt>
                <c:pt idx="46" formatCode="General">
                  <c:v>2.8937297394000181</c:v>
                </c:pt>
                <c:pt idx="47" formatCode="General">
                  <c:v>2.9309583629286675</c:v>
                </c:pt>
                <c:pt idx="48" formatCode="General">
                  <c:v>2.9674510667450762</c:v>
                </c:pt>
                <c:pt idx="49" formatCode="General">
                  <c:v>3.0032236623899227</c:v>
                </c:pt>
                <c:pt idx="50" formatCode="General">
                  <c:v>3.0382915794655703</c:v>
                </c:pt>
                <c:pt idx="51" formatCode="General">
                  <c:v>3.0726698762256137</c:v>
                </c:pt>
                <c:pt idx="52" formatCode="General">
                  <c:v>3.1063732498140539</c:v>
                </c:pt>
                <c:pt idx="53" formatCode="General">
                  <c:v>3.1394160461675353</c:v>
                </c:pt>
                <c:pt idx="54" formatCode="General">
                  <c:v>3.1718122695935236</c:v>
                </c:pt>
                <c:pt idx="55" formatCode="General">
                  <c:v>3.2035755920367213</c:v>
                </c:pt>
                <c:pt idx="56" formatCode="General">
                  <c:v>3.2347193620455013</c:v>
                </c:pt>
                <c:pt idx="57" formatCode="General">
                  <c:v>3.2652566134496235</c:v>
                </c:pt>
                <c:pt idx="58" formatCode="General">
                  <c:v>3.2952000737600171</c:v>
                </c:pt>
                <c:pt idx="59" formatCode="General">
                  <c:v>3.3245621723009848</c:v>
                </c:pt>
                <c:pt idx="60" formatCode="General">
                  <c:v>3.3533550480846803</c:v>
                </c:pt>
                <c:pt idx="61" formatCode="General">
                  <c:v>3.3815905574373746</c:v>
                </c:pt>
                <c:pt idx="62" formatCode="General">
                  <c:v>3.4092802813865681</c:v>
                </c:pt>
                <c:pt idx="63" formatCode="General">
                  <c:v>3.436435532817665</c:v>
                </c:pt>
                <c:pt idx="64" formatCode="General">
                  <c:v>3.4630673634085545</c:v>
                </c:pt>
                <c:pt idx="65" formatCode="General">
                  <c:v>3.4891865703500793</c:v>
                </c:pt>
                <c:pt idx="66" formatCode="General">
                  <c:v>3.5148037028600889</c:v>
                </c:pt>
                <c:pt idx="67" formatCode="General">
                  <c:v>3.5399290684984277</c:v>
                </c:pt>
                <c:pt idx="68" formatCode="General">
                  <c:v>3.5645727392899067</c:v>
                </c:pt>
                <c:pt idx="69" formatCode="General">
                  <c:v>3.5887445576620611</c:v>
                </c:pt>
                <c:pt idx="70" formatCode="General">
                  <c:v>3.6124541422041685</c:v>
                </c:pt>
                <c:pt idx="71" formatCode="General">
                  <c:v>3.6357108932538003</c:v>
                </c:pt>
                <c:pt idx="72" formatCode="General">
                  <c:v>3.6585239983168858</c:v>
                </c:pt>
                <c:pt idx="73" formatCode="General">
                  <c:v>3.6809024373270476</c:v>
                </c:pt>
                <c:pt idx="74" formatCode="General">
                  <c:v>3.7028549877497579</c:v>
                </c:pt>
                <c:pt idx="75" formatCode="General">
                  <c:v>3.7243902295366098</c:v>
                </c:pt>
                <c:pt idx="76" formatCode="General">
                  <c:v>3.7455165499348344</c:v>
                </c:pt>
                <c:pt idx="77" formatCode="General">
                  <c:v>3.7662421481569521</c:v>
                </c:pt>
                <c:pt idx="78" formatCode="General">
                  <c:v>3.7865750399153075</c:v>
                </c:pt>
                <c:pt idx="79" formatCode="General">
                  <c:v>3.8065230618259962</c:v>
                </c:pt>
                <c:pt idx="80" formatCode="General">
                  <c:v>3.8260938756865812</c:v>
                </c:pt>
                <c:pt idx="81" formatCode="General">
                  <c:v>3.845294972631776</c:v>
                </c:pt>
                <c:pt idx="82" formatCode="General">
                  <c:v>3.8641336771711492</c:v>
                </c:pt>
                <c:pt idx="83" formatCode="General">
                  <c:v>3.8826171511127372</c:v>
                </c:pt>
                <c:pt idx="84" formatCode="General">
                  <c:v>3.9007523973762996</c:v>
                </c:pt>
                <c:pt idx="85" formatCode="General">
                  <c:v>3.9185462636998469</c:v>
                </c:pt>
                <c:pt idx="86" formatCode="General">
                  <c:v>3.9360054462428749</c:v>
                </c:pt>
                <c:pt idx="87" formatCode="General">
                  <c:v>3.9531364930896693</c:v>
                </c:pt>
                <c:pt idx="88" formatCode="General">
                  <c:v>3.9699458076559067</c:v>
                </c:pt>
                <c:pt idx="89" formatCode="General">
                  <c:v>3.986439652001621</c:v>
                </c:pt>
                <c:pt idx="90" formatCode="General">
                  <c:v>4.0026241500535704</c:v>
                </c:pt>
                <c:pt idx="91" formatCode="General">
                  <c:v>4.018505290739828</c:v>
                </c:pt>
                <c:pt idx="92" formatCode="General">
                  <c:v>4.0340889310394141</c:v>
                </c:pt>
                <c:pt idx="93" formatCode="General">
                  <c:v>4.0493807989496409</c:v>
                </c:pt>
                <c:pt idx="94" formatCode="General">
                  <c:v>4.064386496373718</c:v>
                </c:pt>
                <c:pt idx="95" formatCode="General">
                  <c:v>4.0791115019311421</c:v>
                </c:pt>
                <c:pt idx="96" formatCode="General">
                  <c:v>4.0935611736932502</c:v>
                </c:pt>
                <c:pt idx="97" formatCode="General">
                  <c:v>4.107740751846265</c:v>
                </c:pt>
                <c:pt idx="98" formatCode="General">
                  <c:v>4.1216553612840361</c:v>
                </c:pt>
                <c:pt idx="99" formatCode="General">
                  <c:v>4.1353100141326751</c:v>
                </c:pt>
                <c:pt idx="100" formatCode="General">
                  <c:v>4.1487096122091218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3-453B-83B4-6DDEBCAA8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neu'!$L$12:$L$212</c:f>
              <c:numCache>
                <c:formatCode>0.00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'YPR and SBPR neu'!$N$12:$N$212</c:f>
              <c:numCache>
                <c:formatCode>0.0000</c:formatCode>
                <c:ptCount val="201"/>
                <c:pt idx="0">
                  <c:v>9.8236587457809339</c:v>
                </c:pt>
                <c:pt idx="1">
                  <c:v>9.7128099017927063</c:v>
                </c:pt>
                <c:pt idx="2">
                  <c:v>9.6038664711301855</c:v>
                </c:pt>
                <c:pt idx="3">
                  <c:v>9.4967842678997076</c:v>
                </c:pt>
                <c:pt idx="4">
                  <c:v>9.3915204317402416</c:v>
                </c:pt>
                <c:pt idx="5">
                  <c:v>9.2880333784876008</c:v>
                </c:pt>
                <c:pt idx="6">
                  <c:v>9.1862827530258926</c:v>
                </c:pt>
                <c:pt idx="7">
                  <c:v>9.0862293842138975</c:v>
                </c:pt>
                <c:pt idx="8">
                  <c:v>8.987835241780612</c:v>
                </c:pt>
                <c:pt idx="9">
                  <c:v>8.8910633950903311</c:v>
                </c:pt>
                <c:pt idx="10">
                  <c:v>8.795877973683325</c:v>
                </c:pt>
                <c:pt idx="11">
                  <c:v>8.7022441295035691</c:v>
                </c:pt>
                <c:pt idx="12">
                  <c:v>8.6101280007299703</c:v>
                </c:pt>
                <c:pt idx="13">
                  <c:v>8.5194966771321923</c:v>
                </c:pt>
                <c:pt idx="14">
                  <c:v>8.4303181668767024</c:v>
                </c:pt>
                <c:pt idx="15">
                  <c:v>8.3425613647126244</c:v>
                </c:pt>
                <c:pt idx="16">
                  <c:v>8.2561960214709842</c:v>
                </c:pt>
                <c:pt idx="17">
                  <c:v>8.1711927148145431</c:v>
                </c:pt>
                <c:pt idx="18">
                  <c:v>8.0875228211787427</c:v>
                </c:pt>
                <c:pt idx="19">
                  <c:v>8.0051584888476199</c:v>
                </c:pt>
                <c:pt idx="20">
                  <c:v>7.9240726121114218</c:v>
                </c:pt>
                <c:pt idx="21" formatCode="General">
                  <c:v>7.8442388064556532</c:v>
                </c:pt>
                <c:pt idx="22" formatCode="General">
                  <c:v>7.7656313847337115</c:v>
                </c:pt>
                <c:pt idx="23" formatCode="General">
                  <c:v>7.6882253342780587</c:v>
                </c:pt>
                <c:pt idx="24" formatCode="General">
                  <c:v>7.6119962949069784</c:v>
                </c:pt>
                <c:pt idx="25" formatCode="General">
                  <c:v>7.5369205377863429</c:v>
                </c:pt>
                <c:pt idx="26" formatCode="General">
                  <c:v>7.462974945107864</c:v>
                </c:pt>
                <c:pt idx="27" formatCode="General">
                  <c:v>7.3901369905472514</c:v>
                </c:pt>
                <c:pt idx="28" formatCode="General">
                  <c:v>7.3183847204675958</c:v>
                </c:pt>
                <c:pt idx="29" formatCode="General">
                  <c:v>7.2476967358350173</c:v>
                </c:pt>
                <c:pt idx="30" formatCode="General">
                  <c:v>7.1780521748152966</c:v>
                </c:pt>
                <c:pt idx="31" formatCode="General">
                  <c:v>7.1094306960217741</c:v>
                </c:pt>
                <c:pt idx="32" formatCode="General">
                  <c:v>7.041812462386206</c:v>
                </c:pt>
                <c:pt idx="33" formatCode="General">
                  <c:v>6.975178125625801</c:v>
                </c:pt>
                <c:pt idx="34" formatCode="General">
                  <c:v>6.9095088112807987</c:v>
                </c:pt>
                <c:pt idx="35" formatCode="General">
                  <c:v>6.844786104298346</c:v>
                </c:pt>
                <c:pt idx="36" formatCode="General">
                  <c:v>6.7809920351395316</c:v>
                </c:pt>
                <c:pt idx="37" formatCode="General">
                  <c:v>6.7181090663875409</c:v>
                </c:pt>
                <c:pt idx="38" formatCode="General">
                  <c:v>6.6561200798359881</c:v>
                </c:pt>
                <c:pt idx="39" formatCode="General">
                  <c:v>6.5950083640374659</c:v>
                </c:pt>
                <c:pt idx="40" formatCode="General">
                  <c:v>6.5347576022932587</c:v>
                </c:pt>
                <c:pt idx="41" formatCode="General">
                  <c:v>6.4753518610661214</c:v>
                </c:pt>
                <c:pt idx="42" formatCode="General">
                  <c:v>6.4167755787988048</c:v>
                </c:pt>
                <c:pt idx="43" formatCode="General">
                  <c:v>6.359013555121912</c:v>
                </c:pt>
                <c:pt idx="44" formatCode="General">
                  <c:v>6.3020509404352572</c:v>
                </c:pt>
                <c:pt idx="45" formatCode="General">
                  <c:v>6.2458732258478511</c:v>
                </c:pt>
                <c:pt idx="46" formatCode="General">
                  <c:v>6.1904662334620886</c:v>
                </c:pt>
                <c:pt idx="47" formatCode="General">
                  <c:v>6.1358161069885613</c:v>
                </c:pt>
                <c:pt idx="48" formatCode="General">
                  <c:v>6.0819093026783806</c:v>
                </c:pt>
                <c:pt idx="49" formatCode="General">
                  <c:v>6.0287325805605798</c:v>
                </c:pt>
                <c:pt idx="50" formatCode="General">
                  <c:v>5.9762729959726908</c:v>
                </c:pt>
                <c:pt idx="51" formatCode="General">
                  <c:v>5.9245178913730889</c:v>
                </c:pt>
                <c:pt idx="52" formatCode="General">
                  <c:v>5.8734548884242637</c:v>
                </c:pt>
                <c:pt idx="53" formatCode="General">
                  <c:v>5.8230718803365837</c:v>
                </c:pt>
                <c:pt idx="54" formatCode="General">
                  <c:v>5.7733570244626335</c:v>
                </c:pt>
                <c:pt idx="55" formatCode="General">
                  <c:v>5.7242987351325851</c:v>
                </c:pt>
                <c:pt idx="56" formatCode="General">
                  <c:v>5.6758856767215242</c:v>
                </c:pt>
                <c:pt idx="57" formatCode="General">
                  <c:v>5.6281067569399958</c:v>
                </c:pt>
                <c:pt idx="58" formatCode="General">
                  <c:v>5.5809511203394466</c:v>
                </c:pt>
                <c:pt idx="59" formatCode="General">
                  <c:v>5.5344081420245637</c:v>
                </c:pt>
                <c:pt idx="60" formatCode="General">
                  <c:v>5.4884674215648612</c:v>
                </c:pt>
                <c:pt idx="61" formatCode="General">
                  <c:v>5.4431187770982037</c:v>
                </c:pt>
                <c:pt idx="62" formatCode="General">
                  <c:v>5.3983522396192223</c:v>
                </c:pt>
                <c:pt idx="63" formatCode="General">
                  <c:v>5.3541580474459005</c:v>
                </c:pt>
                <c:pt idx="64" formatCode="General">
                  <c:v>5.3105266408579013</c:v>
                </c:pt>
                <c:pt idx="65" formatCode="General">
                  <c:v>5.2674486569004051</c:v>
                </c:pt>
                <c:pt idx="66" formatCode="General">
                  <c:v>5.2249149243475781</c:v>
                </c:pt>
                <c:pt idx="67" formatCode="General">
                  <c:v>5.1829164588199381</c:v>
                </c:pt>
                <c:pt idx="68" formatCode="General">
                  <c:v>5.1414444580501764</c:v>
                </c:pt>
                <c:pt idx="69" formatCode="General">
                  <c:v>5.1004902972922066</c:v>
                </c:pt>
                <c:pt idx="70" formatCode="General">
                  <c:v>5.0600455248683893</c:v>
                </c:pt>
                <c:pt idx="71" formatCode="General">
                  <c:v>5.0201018578501166</c:v>
                </c:pt>
                <c:pt idx="72" formatCode="General">
                  <c:v>4.9806511778671219</c:v>
                </c:pt>
                <c:pt idx="73" formatCode="General">
                  <c:v>4.9416855270410496</c:v>
                </c:pt>
                <c:pt idx="74" formatCode="General">
                  <c:v>4.9031971040390312</c:v>
                </c:pt>
                <c:pt idx="75" formatCode="General">
                  <c:v>4.8651782602431135</c:v>
                </c:pt>
                <c:pt idx="76" formatCode="General">
                  <c:v>4.8276214960316555</c:v>
                </c:pt>
                <c:pt idx="77" formatCode="General">
                  <c:v>4.7905194571688066</c:v>
                </c:pt>
                <c:pt idx="78" formatCode="General">
                  <c:v>4.7538649312985273</c:v>
                </c:pt>
                <c:pt idx="79" formatCode="General">
                  <c:v>4.7176508445395156</c:v>
                </c:pt>
                <c:pt idx="80" formatCode="General">
                  <c:v>4.6818702581777893</c:v>
                </c:pt>
                <c:pt idx="81" formatCode="General">
                  <c:v>4.6465163654535617</c:v>
                </c:pt>
                <c:pt idx="82" formatCode="General">
                  <c:v>4.6115824884393835</c:v>
                </c:pt>
                <c:pt idx="83" formatCode="General">
                  <c:v>4.5770620750064639</c:v>
                </c:pt>
                <c:pt idx="84" formatCode="General">
                  <c:v>4.5429486958763396</c:v>
                </c:pt>
                <c:pt idx="85" formatCode="General">
                  <c:v>4.5092360417550523</c:v>
                </c:pt>
                <c:pt idx="86" formatCode="General">
                  <c:v>4.4759179205472019</c:v>
                </c:pt>
                <c:pt idx="87" formatCode="General">
                  <c:v>4.442988254647239</c:v>
                </c:pt>
                <c:pt idx="88" formatCode="General">
                  <c:v>4.4104410783055705</c:v>
                </c:pt>
                <c:pt idx="89" formatCode="General">
                  <c:v>4.3782705350670028</c:v>
                </c:pt>
                <c:pt idx="90" formatCode="General">
                  <c:v>4.3464708752793015</c:v>
                </c:pt>
                <c:pt idx="91" formatCode="General">
                  <c:v>4.315036453669558</c:v>
                </c:pt>
                <c:pt idx="92" formatCode="General">
                  <c:v>4.2839617269862744</c:v>
                </c:pt>
                <c:pt idx="93" formatCode="General">
                  <c:v>4.2532412517050862</c:v>
                </c:pt>
                <c:pt idx="94" formatCode="General">
                  <c:v>4.2228696817960891</c:v>
                </c:pt>
                <c:pt idx="95" formatCode="General">
                  <c:v>4.1928417665509281</c:v>
                </c:pt>
                <c:pt idx="96" formatCode="General">
                  <c:v>4.1631523484676896</c:v>
                </c:pt>
                <c:pt idx="97" formatCode="General">
                  <c:v>4.1337963611919113</c:v>
                </c:pt>
                <c:pt idx="98" formatCode="General">
                  <c:v>4.104768827511899</c:v>
                </c:pt>
                <c:pt idx="99" formatCode="General">
                  <c:v>4.0760648574067462</c:v>
                </c:pt>
                <c:pt idx="100" formatCode="General">
                  <c:v>4.0476796461453954</c:v>
                </c:pt>
                <c:pt idx="101" formatCode="General">
                  <c:v>4.0196084724352428</c:v>
                </c:pt>
                <c:pt idx="102" formatCode="General">
                  <c:v>3.9918466966187385</c:v>
                </c:pt>
                <c:pt idx="103" formatCode="General">
                  <c:v>3.9643897589165826</c:v>
                </c:pt>
                <c:pt idx="104" formatCode="General">
                  <c:v>3.9372331777160663</c:v>
                </c:pt>
                <c:pt idx="105" formatCode="General">
                  <c:v>3.9103725479032638</c:v>
                </c:pt>
                <c:pt idx="106" formatCode="General">
                  <c:v>3.8838035392377299</c:v>
                </c:pt>
                <c:pt idx="107" formatCode="General">
                  <c:v>3.8575218947684715</c:v>
                </c:pt>
                <c:pt idx="108" formatCode="General">
                  <c:v>3.8315234292899478</c:v>
                </c:pt>
                <c:pt idx="109" formatCode="General">
                  <c:v>3.8058040278369609</c:v>
                </c:pt>
                <c:pt idx="110" formatCode="General">
                  <c:v>3.7803596442172585</c:v>
                </c:pt>
                <c:pt idx="111" formatCode="General">
                  <c:v>3.7551862995807808</c:v>
                </c:pt>
                <c:pt idx="112" formatCode="General">
                  <c:v>3.7302800810244774</c:v>
                </c:pt>
                <c:pt idx="113" formatCode="General">
                  <c:v>3.7056371402316644</c:v>
                </c:pt>
                <c:pt idx="114" formatCode="General">
                  <c:v>3.6812536921449288</c:v>
                </c:pt>
                <c:pt idx="115" formatCode="General">
                  <c:v>3.6571260136716295</c:v>
                </c:pt>
                <c:pt idx="116" formatCode="General">
                  <c:v>3.6332504424210481</c:v>
                </c:pt>
                <c:pt idx="117" formatCode="General">
                  <c:v>3.6096233754723035</c:v>
                </c:pt>
                <c:pt idx="118" formatCode="General">
                  <c:v>3.5862412681721545</c:v>
                </c:pt>
                <c:pt idx="119" formatCode="General">
                  <c:v>3.5631006329618433</c:v>
                </c:pt>
                <c:pt idx="120" formatCode="General">
                  <c:v>3.5401980382321794</c:v>
                </c:pt>
                <c:pt idx="121" formatCode="General">
                  <c:v>3.5175301072060514</c:v>
                </c:pt>
                <c:pt idx="122" formatCode="General">
                  <c:v>3.4950935168476298</c:v>
                </c:pt>
                <c:pt idx="123" formatCode="General">
                  <c:v>3.4728849967974948</c:v>
                </c:pt>
                <c:pt idx="124" formatCode="General">
                  <c:v>3.4509013283329901</c:v>
                </c:pt>
                <c:pt idx="125" formatCode="General">
                  <c:v>3.4291393433531021</c:v>
                </c:pt>
                <c:pt idx="126" formatCode="General">
                  <c:v>3.4075959233871917</c:v>
                </c:pt>
                <c:pt idx="127" formatCode="General">
                  <c:v>3.3862679986269288</c:v>
                </c:pt>
                <c:pt idx="128" formatCode="General">
                  <c:v>3.3651525469807946</c:v>
                </c:pt>
                <c:pt idx="129" formatCode="General">
                  <c:v>3.3442465931505549</c:v>
                </c:pt>
                <c:pt idx="130" formatCode="General">
                  <c:v>3.3235472077290811</c:v>
                </c:pt>
                <c:pt idx="131" formatCode="General">
                  <c:v>3.3030515063189814</c:v>
                </c:pt>
                <c:pt idx="132" formatCode="General">
                  <c:v>3.2827566486714592</c:v>
                </c:pt>
                <c:pt idx="133" formatCode="General">
                  <c:v>3.2626598378448644</c:v>
                </c:pt>
                <c:pt idx="134" formatCode="General">
                  <c:v>3.2427583193824243</c:v>
                </c:pt>
                <c:pt idx="135" formatCode="General">
                  <c:v>3.2230493805086309</c:v>
                </c:pt>
                <c:pt idx="136" formatCode="General">
                  <c:v>3.2035303493438039</c:v>
                </c:pt>
                <c:pt idx="137" formatCode="General">
                  <c:v>3.1841985941363484</c:v>
                </c:pt>
                <c:pt idx="138" formatCode="General">
                  <c:v>3.1650515225122438</c:v>
                </c:pt>
                <c:pt idx="139" formatCode="General">
                  <c:v>3.146086580741307</c:v>
                </c:pt>
                <c:pt idx="140" formatCode="General">
                  <c:v>3.1273012530198119</c:v>
                </c:pt>
                <c:pt idx="141" formatCode="General">
                  <c:v>3.1086930607690242</c:v>
                </c:pt>
                <c:pt idx="142" formatCode="General">
                  <c:v>3.0902595619492463</c:v>
                </c:pt>
                <c:pt idx="143" formatCode="General">
                  <c:v>3.0719983503889798</c:v>
                </c:pt>
                <c:pt idx="144" formatCode="General">
                  <c:v>3.0539070551288088</c:v>
                </c:pt>
                <c:pt idx="145" formatCode="General">
                  <c:v>3.0359833397796372</c:v>
                </c:pt>
                <c:pt idx="146" formatCode="General">
                  <c:v>3.0182249018949068</c:v>
                </c:pt>
                <c:pt idx="147" formatCode="General">
                  <c:v>3.0006294723564477</c:v>
                </c:pt>
                <c:pt idx="148" formatCode="General">
                  <c:v>2.983194814773618</c:v>
                </c:pt>
                <c:pt idx="149" formatCode="General">
                  <c:v>2.9659187248953911</c:v>
                </c:pt>
                <c:pt idx="150" formatCode="General">
                  <c:v>2.9487990300350786</c:v>
                </c:pt>
                <c:pt idx="151" formatCode="General">
                  <c:v>2.9318335885073483</c:v>
                </c:pt>
                <c:pt idx="152" formatCode="General">
                  <c:v>2.9150202890772809</c:v>
                </c:pt>
                <c:pt idx="153" formatCode="General">
                  <c:v>2.8983570504210947</c:v>
                </c:pt>
                <c:pt idx="154" formatCode="General">
                  <c:v>2.8818418205983258</c:v>
                </c:pt>
                <c:pt idx="155" formatCode="General">
                  <c:v>2.865472576535121</c:v>
                </c:pt>
                <c:pt idx="156" formatCode="General">
                  <c:v>2.8492473235184117</c:v>
                </c:pt>
                <c:pt idx="157" formatCode="General">
                  <c:v>2.8331640947006775</c:v>
                </c:pt>
                <c:pt idx="158" formatCode="General">
                  <c:v>2.8172209506150572</c:v>
                </c:pt>
                <c:pt idx="159" formatCode="General">
                  <c:v>2.8014159787005428</c:v>
                </c:pt>
                <c:pt idx="160" formatCode="General">
                  <c:v>2.7857472928370313</c:v>
                </c:pt>
                <c:pt idx="161" formatCode="General">
                  <c:v>2.7702130328899668</c:v>
                </c:pt>
                <c:pt idx="162" formatCode="General">
                  <c:v>2.7548113642643854</c:v>
                </c:pt>
                <c:pt idx="163" formatCode="General">
                  <c:v>2.7395404774680832</c:v>
                </c:pt>
                <c:pt idx="164" formatCode="General">
                  <c:v>2.7243985876837482</c:v>
                </c:pt>
                <c:pt idx="165" formatCode="General">
                  <c:v>2.7093839343497907</c:v>
                </c:pt>
                <c:pt idx="166" formatCode="General">
                  <c:v>2.6944947807497091</c:v>
                </c:pt>
                <c:pt idx="167" formatCode="General">
                  <c:v>2.6797294136097523</c:v>
                </c:pt>
                <c:pt idx="168" formatCode="General">
                  <c:v>2.6650861427047139</c:v>
                </c:pt>
                <c:pt idx="169" formatCode="General">
                  <c:v>2.650563300471648</c:v>
                </c:pt>
                <c:pt idx="170" formatCode="General">
                  <c:v>2.6361592416313298</c:v>
                </c:pt>
                <c:pt idx="171" formatCode="General">
                  <c:v>2.6218723428172761</c:v>
                </c:pt>
                <c:pt idx="172" formatCode="General">
                  <c:v>2.6077010022121594</c:v>
                </c:pt>
                <c:pt idx="173" formatCode="General">
                  <c:v>2.5936436391914257</c:v>
                </c:pt>
                <c:pt idx="174" formatCode="General">
                  <c:v>2.5796986939739739</c:v>
                </c:pt>
                <c:pt idx="175" formatCode="General">
                  <c:v>2.5658646272797134</c:v>
                </c:pt>
                <c:pt idx="176" formatCode="General">
                  <c:v>2.5521399199938557</c:v>
                </c:pt>
                <c:pt idx="177" formatCode="General">
                  <c:v>2.5385230728377772</c:v>
                </c:pt>
                <c:pt idx="178" formatCode="General">
                  <c:v>2.5250126060463103</c:v>
                </c:pt>
                <c:pt idx="179" formatCode="General">
                  <c:v>2.5116070590513182</c:v>
                </c:pt>
                <c:pt idx="180" formatCode="General">
                  <c:v>2.4983049901713934</c:v>
                </c:pt>
                <c:pt idx="181" formatCode="General">
                  <c:v>2.4851049763075759</c:v>
                </c:pt>
                <c:pt idx="182" formatCode="General">
                  <c:v>2.4720056126449115</c:v>
                </c:pt>
                <c:pt idx="183" formatCode="General">
                  <c:v>2.4590055123597696</c:v>
                </c:pt>
                <c:pt idx="184" formatCode="General">
                  <c:v>2.4461033063327386</c:v>
                </c:pt>
                <c:pt idx="185" formatCode="General">
                  <c:v>2.4332976428670268</c:v>
                </c:pt>
                <c:pt idx="186" formatCode="General">
                  <c:v>2.4205871874121976</c:v>
                </c:pt>
                <c:pt idx="187" formatCode="General">
                  <c:v>2.4079706222931665</c:v>
                </c:pt>
                <c:pt idx="188" formatCode="General">
                  <c:v>2.3954466464443032</c:v>
                </c:pt>
                <c:pt idx="189" formatCode="General">
                  <c:v>2.3830139751485606</c:v>
                </c:pt>
                <c:pt idx="190" formatCode="General">
                  <c:v>2.3706713397814942</c:v>
                </c:pt>
                <c:pt idx="191" formatCode="General">
                  <c:v>2.3584174875600814</c:v>
                </c:pt>
                <c:pt idx="192" formatCode="General">
                  <c:v>2.346251181296231</c:v>
                </c:pt>
                <c:pt idx="193" formatCode="General">
                  <c:v>2.3341711991548801</c:v>
                </c:pt>
                <c:pt idx="194" formatCode="General">
                  <c:v>2.3221763344165742</c:v>
                </c:pt>
                <c:pt idx="195" formatCode="General">
                  <c:v>2.3102653952444534</c:v>
                </c:pt>
                <c:pt idx="196" formatCode="General">
                  <c:v>2.298437204455519</c:v>
                </c:pt>
                <c:pt idx="197" formatCode="General">
                  <c:v>2.2866905992961195</c:v>
                </c:pt>
                <c:pt idx="198" formatCode="General">
                  <c:v>2.2750244312215413</c:v>
                </c:pt>
                <c:pt idx="199" formatCode="General">
                  <c:v>2.2634375656796375</c:v>
                </c:pt>
                <c:pt idx="200" formatCode="General">
                  <c:v>2.2519288818983876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2-44CC-BD4D-ACE7E114C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neu-des'!$L$12:$L$212</c:f>
              <c:numCache>
                <c:formatCode>0.00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'YPR and SBPR neu-des'!$M$12:$M$212</c:f>
              <c:numCache>
                <c:formatCode>0.000</c:formatCode>
                <c:ptCount val="201"/>
                <c:pt idx="0">
                  <c:v>0</c:v>
                </c:pt>
                <c:pt idx="1">
                  <c:v>0.1930329150671666</c:v>
                </c:pt>
                <c:pt idx="2">
                  <c:v>0.37494637554566473</c:v>
                </c:pt>
                <c:pt idx="3">
                  <c:v>0.54645547515485793</c:v>
                </c:pt>
                <c:pt idx="4">
                  <c:v>0.70822113445588797</c:v>
                </c:pt>
                <c:pt idx="5">
                  <c:v>0.86085495597397454</c:v>
                </c:pt>
                <c:pt idx="6">
                  <c:v>1.0049235712743796</c:v>
                </c:pt>
                <c:pt idx="7">
                  <c:v>1.1409525408543004</c:v>
                </c:pt>
                <c:pt idx="8">
                  <c:v>1.2694298595215285</c:v>
                </c:pt>
                <c:pt idx="9">
                  <c:v>1.3908091129590414</c:v>
                </c:pt>
                <c:pt idx="10">
                  <c:v>1.505512325224283</c:v>
                </c:pt>
                <c:pt idx="11">
                  <c:v>1.6139325318391391</c:v>
                </c:pt>
                <c:pt idx="12">
                  <c:v>1.7164361087563815</c:v>
                </c:pt>
                <c:pt idx="13">
                  <c:v>1.8133648837284508</c:v>
                </c:pt>
                <c:pt idx="14">
                  <c:v>1.9050380533616895</c:v>
                </c:pt>
                <c:pt idx="15">
                  <c:v>1.9917539263356083</c:v>
                </c:pt>
                <c:pt idx="16">
                  <c:v>2.0737915108374048</c:v>
                </c:pt>
                <c:pt idx="17">
                  <c:v>2.1514119621520202</c:v>
                </c:pt>
                <c:pt idx="18" formatCode="0.0000">
                  <c:v>2.2248599045116051</c:v>
                </c:pt>
                <c:pt idx="19" formatCode="0.0000">
                  <c:v>2.2943646397064237</c:v>
                </c:pt>
                <c:pt idx="20" formatCode="0.0000">
                  <c:v>2.3601412535592301</c:v>
                </c:pt>
                <c:pt idx="21" formatCode="0.0000">
                  <c:v>2.4223916301390815</c:v>
                </c:pt>
                <c:pt idx="22" formatCode="General">
                  <c:v>2.4813053825147158</c:v>
                </c:pt>
                <c:pt idx="23" formatCode="General">
                  <c:v>2.5370607079018823</c:v>
                </c:pt>
                <c:pt idx="24" formatCode="General">
                  <c:v>2.5898251742260929</c:v>
                </c:pt>
                <c:pt idx="25" formatCode="General">
                  <c:v>2.6397564443873973</c:v>
                </c:pt>
                <c:pt idx="26" formatCode="General">
                  <c:v>2.6870029438643495</c:v>
                </c:pt>
                <c:pt idx="27" formatCode="General">
                  <c:v>2.7317044767193721</c:v>
                </c:pt>
                <c:pt idx="28" formatCode="General">
                  <c:v>2.7739927945579734</c:v>
                </c:pt>
                <c:pt idx="29" formatCode="General">
                  <c:v>2.813992122541455</c:v>
                </c:pt>
                <c:pt idx="30" formatCode="General">
                  <c:v>2.851819646150068</c:v>
                </c:pt>
                <c:pt idx="31" formatCode="General">
                  <c:v>2.8875859620347999</c:v>
                </c:pt>
                <c:pt idx="32" formatCode="General">
                  <c:v>2.9213954959758963</c:v>
                </c:pt>
                <c:pt idx="33" formatCode="General">
                  <c:v>2.9533468906803209</c:v>
                </c:pt>
                <c:pt idx="34" formatCode="General">
                  <c:v>2.9835333658944525</c:v>
                </c:pt>
                <c:pt idx="35" formatCode="General">
                  <c:v>3.0120430530792097</c:v>
                </c:pt>
                <c:pt idx="36" formatCode="General">
                  <c:v>3.0389593066891329</c:v>
                </c:pt>
                <c:pt idx="37" formatCode="General">
                  <c:v>3.0643609939122949</c:v>
                </c:pt>
                <c:pt idx="38" formatCode="General">
                  <c:v>3.0883227645618212</c:v>
                </c:pt>
                <c:pt idx="39" formatCode="General">
                  <c:v>3.110915302660235</c:v>
                </c:pt>
                <c:pt idx="40" formatCode="General">
                  <c:v>3.1322055611229729</c:v>
                </c:pt>
                <c:pt idx="41" formatCode="General">
                  <c:v>3.1522569808257406</c:v>
                </c:pt>
                <c:pt idx="42" formatCode="General">
                  <c:v>3.1711296952303498</c:v>
                </c:pt>
                <c:pt idx="43" formatCode="General">
                  <c:v>3.1888807216441784</c:v>
                </c:pt>
                <c:pt idx="44" formatCode="General">
                  <c:v>3.2055641400982835</c:v>
                </c:pt>
                <c:pt idx="45" formatCode="General">
                  <c:v>3.2212312607474471</c:v>
                </c:pt>
                <c:pt idx="46" formatCode="General">
                  <c:v>3.2359307806213184</c:v>
                </c:pt>
                <c:pt idx="47" formatCode="General">
                  <c:v>3.2497089304883482</c:v>
                </c:pt>
                <c:pt idx="48" formatCode="General">
                  <c:v>3.2626096125330233</c:v>
                </c:pt>
                <c:pt idx="49" formatCode="General">
                  <c:v>3.2746745294910262</c:v>
                </c:pt>
                <c:pt idx="50" formatCode="General">
                  <c:v>3.2859433058361418</c:v>
                </c:pt>
                <c:pt idx="51" formatCode="General">
                  <c:v>3.2964536015663457</c:v>
                </c:pt>
                <c:pt idx="52" formatCode="General">
                  <c:v>3.3062412190941646</c:v>
                </c:pt>
                <c:pt idx="53" formatCode="General">
                  <c:v>3.3153402037077004</c:v>
                </c:pt>
                <c:pt idx="54" formatCode="General">
                  <c:v>3.3237829380333217</c:v>
                </c:pt>
                <c:pt idx="55" formatCode="General">
                  <c:v>3.3316002308986277</c:v>
                </c:pt>
                <c:pt idx="56" formatCode="General">
                  <c:v>3.3388214009645978</c:v>
                </c:pt>
                <c:pt idx="57" formatCode="General">
                  <c:v>3.3454743554686317</c:v>
                </c:pt>
                <c:pt idx="58" formatCode="General">
                  <c:v>3.3515856643951811</c:v>
                </c:pt>
                <c:pt idx="59" formatCode="General">
                  <c:v>3.3571806303677474</c:v>
                </c:pt>
                <c:pt idx="60" formatCode="General">
                  <c:v>3.3622833545349131</c:v>
                </c:pt>
                <c:pt idx="61" formatCode="General">
                  <c:v>3.3669167987036803</c:v>
                </c:pt>
                <c:pt idx="62" formatCode="General">
                  <c:v>3.3711028439555011</c:v>
                </c:pt>
                <c:pt idx="63" formatCode="General">
                  <c:v>3.3748623459639635</c:v>
                </c:pt>
                <c:pt idx="64" formatCode="General">
                  <c:v>3.3782151872178674</c:v>
                </c:pt>
                <c:pt idx="65" formatCode="General">
                  <c:v>3.381180326339472</c:v>
                </c:pt>
                <c:pt idx="66" formatCode="General">
                  <c:v>3.3837758446747253</c:v>
                </c:pt>
                <c:pt idx="67" formatCode="General">
                  <c:v>3.3860189903203608</c:v>
                </c:pt>
                <c:pt idx="68" formatCode="General">
                  <c:v>3.3879262197416962</c:v>
                </c:pt>
                <c:pt idx="69" formatCode="General">
                  <c:v>3.3895132371247181</c:v>
                </c:pt>
                <c:pt idx="70" formatCode="General">
                  <c:v>3.3907950315966278</c:v>
                </c:pt>
                <c:pt idx="71" formatCode="General">
                  <c:v>3.391785912440195</c:v>
                </c:pt>
                <c:pt idx="72" formatCode="General">
                  <c:v>3.3924995424191726</c:v>
                </c:pt>
                <c:pt idx="73" formatCode="General">
                  <c:v>3.3929489693244737</c:v>
                </c:pt>
                <c:pt idx="74" formatCode="General">
                  <c:v>3.3931466558437999</c:v>
                </c:pt>
                <c:pt idx="75" formatCode="General">
                  <c:v>3.3931045078509436</c:v>
                </c:pt>
                <c:pt idx="76" formatCode="General">
                  <c:v>3.3928339012048818</c:v>
                </c:pt>
                <c:pt idx="77" formatCode="General">
                  <c:v>3.3923457071432281</c:v>
                </c:pt>
                <c:pt idx="78" formatCode="General">
                  <c:v>3.3916503163493372</c:v>
                </c:pt>
                <c:pt idx="79" formatCode="General">
                  <c:v>3.3907576617674833</c:v>
                </c:pt>
                <c:pt idx="80" formatCode="General">
                  <c:v>3.3896772402360424</c:v>
                </c:pt>
                <c:pt idx="81" formatCode="General">
                  <c:v>3.3884181330043326</c:v>
                </c:pt>
                <c:pt idx="82" formatCode="General">
                  <c:v>3.386989025194846</c:v>
                </c:pt>
                <c:pt idx="83" formatCode="General">
                  <c:v>3.3853982242689518</c:v>
                </c:pt>
                <c:pt idx="84" formatCode="General">
                  <c:v>3.3836536775506536</c:v>
                </c:pt>
                <c:pt idx="85" formatCode="General">
                  <c:v>3.3817629888598542</c:v>
                </c:pt>
                <c:pt idx="86" formatCode="General">
                  <c:v>3.3797334343035179</c:v>
                </c:pt>
                <c:pt idx="87" formatCode="General">
                  <c:v>3.3775719772703678</c:v>
                </c:pt>
                <c:pt idx="88" formatCode="General">
                  <c:v>3.3752852826720949</c:v>
                </c:pt>
                <c:pt idx="89" formatCode="General">
                  <c:v>3.3728797304716336</c:v>
                </c:pt>
                <c:pt idx="90" formatCode="General">
                  <c:v>3.3703614285367385</c:v>
                </c:pt>
                <c:pt idx="91" formatCode="General">
                  <c:v>3.36773622485497</c:v>
                </c:pt>
                <c:pt idx="92" formatCode="General">
                  <c:v>3.3650097191441373</c:v>
                </c:pt>
                <c:pt idx="93" formatCode="General">
                  <c:v>3.3621872738904197</c:v>
                </c:pt>
                <c:pt idx="94" formatCode="General">
                  <c:v>3.3592740248445319</c:v>
                </c:pt>
                <c:pt idx="95" formatCode="General">
                  <c:v>3.3562748910047246</c:v>
                </c:pt>
                <c:pt idx="96" formatCode="General">
                  <c:v>3.3531945841137638</c:v>
                </c:pt>
                <c:pt idx="97" formatCode="General">
                  <c:v>3.3500376176956173</c:v>
                </c:pt>
                <c:pt idx="98" formatCode="General">
                  <c:v>3.3468083156561859</c:v>
                </c:pt>
                <c:pt idx="99" formatCode="General">
                  <c:v>3.3435108204710957</c:v>
                </c:pt>
                <c:pt idx="100" formatCode="General">
                  <c:v>3.3401491009823818</c:v>
                </c:pt>
                <c:pt idx="101" formatCode="General">
                  <c:v>3.3367269598247238</c:v>
                </c:pt>
                <c:pt idx="102" formatCode="General">
                  <c:v>3.3332480405008043</c:v>
                </c:pt>
                <c:pt idx="103" formatCode="General">
                  <c:v>3.3297158341243773</c:v>
                </c:pt>
                <c:pt idx="104" formatCode="General">
                  <c:v>3.3261336858486383</c:v>
                </c:pt>
                <c:pt idx="105" formatCode="General">
                  <c:v>3.3225048009965943</c:v>
                </c:pt>
                <c:pt idx="106" formatCode="General">
                  <c:v>3.3188322509093084</c:v>
                </c:pt>
                <c:pt idx="107" formatCode="General">
                  <c:v>3.3151189785270256</c:v>
                </c:pt>
                <c:pt idx="108" formatCode="General">
                  <c:v>3.3113678037175065</c:v>
                </c:pt>
                <c:pt idx="109" formatCode="General">
                  <c:v>3.3075814283651179</c:v>
                </c:pt>
                <c:pt idx="110" formatCode="General">
                  <c:v>3.3037624412335762</c:v>
                </c:pt>
                <c:pt idx="111" formatCode="General">
                  <c:v>3.2999133226146093</c:v>
                </c:pt>
                <c:pt idx="112" formatCode="General">
                  <c:v>3.2960364487741787</c:v>
                </c:pt>
                <c:pt idx="113" formatCode="General">
                  <c:v>3.292134096207362</c:v>
                </c:pt>
                <c:pt idx="114" formatCode="General">
                  <c:v>3.2882084457124221</c:v>
                </c:pt>
                <c:pt idx="115" formatCode="General">
                  <c:v>3.2842615862940963</c:v>
                </c:pt>
                <c:pt idx="116" formatCode="General">
                  <c:v>3.2802955189056693</c:v>
                </c:pt>
                <c:pt idx="117" formatCode="General">
                  <c:v>3.2763121600389136</c:v>
                </c:pt>
                <c:pt idx="118" formatCode="General">
                  <c:v>3.2723133451705548</c:v>
                </c:pt>
                <c:pt idx="119" formatCode="General">
                  <c:v>3.2683008320735274</c:v>
                </c:pt>
                <c:pt idx="120" formatCode="General">
                  <c:v>3.2642763040008593</c:v>
                </c:pt>
                <c:pt idx="121" formatCode="General">
                  <c:v>3.2602413727496962</c:v>
                </c:pt>
                <c:pt idx="122" formatCode="General">
                  <c:v>3.2561975816126192</c:v>
                </c:pt>
                <c:pt idx="123" formatCode="General">
                  <c:v>3.2521464082230387</c:v>
                </c:pt>
                <c:pt idx="124" formatCode="General">
                  <c:v>3.2480892673012001</c:v>
                </c:pt>
                <c:pt idx="125" formatCode="General">
                  <c:v>3.2440275133069667</c:v>
                </c:pt>
                <c:pt idx="126" formatCode="General">
                  <c:v>3.2399624430053491</c:v>
                </c:pt>
                <c:pt idx="127" formatCode="General">
                  <c:v>3.235895297950369</c:v>
                </c:pt>
                <c:pt idx="128" formatCode="General">
                  <c:v>3.2318272668927071</c:v>
                </c:pt>
                <c:pt idx="129" formatCode="General">
                  <c:v>3.2277594881162543</c:v>
                </c:pt>
                <c:pt idx="130" formatCode="General">
                  <c:v>3.2236930517085103</c:v>
                </c:pt>
                <c:pt idx="131" formatCode="General">
                  <c:v>3.2196290017695155</c:v>
                </c:pt>
                <c:pt idx="132" formatCode="General">
                  <c:v>3.2155683385638172</c:v>
                </c:pt>
                <c:pt idx="133" formatCode="General">
                  <c:v>3.2115120206197805</c:v>
                </c:pt>
                <c:pt idx="134" formatCode="General">
                  <c:v>3.2074609667803347</c:v>
                </c:pt>
                <c:pt idx="135" formatCode="General">
                  <c:v>3.2034160582090845</c:v>
                </c:pt>
                <c:pt idx="136" formatCode="General">
                  <c:v>3.1993781403555648</c:v>
                </c:pt>
                <c:pt idx="137" formatCode="General">
                  <c:v>3.1953480248832089</c:v>
                </c:pt>
                <c:pt idx="138" formatCode="General">
                  <c:v>3.1913264915634865</c:v>
                </c:pt>
                <c:pt idx="139" formatCode="General">
                  <c:v>3.1873142901395144</c:v>
                </c:pt>
                <c:pt idx="140" formatCode="General">
                  <c:v>3.1833121421622499</c:v>
                </c:pt>
                <c:pt idx="141" formatCode="General">
                  <c:v>3.1793207428023451</c:v>
                </c:pt>
                <c:pt idx="142" formatCode="General">
                  <c:v>3.1753407626405092</c:v>
                </c:pt>
                <c:pt idx="143" formatCode="General">
                  <c:v>3.1713728494391615</c:v>
                </c:pt>
                <c:pt idx="144" formatCode="General">
                  <c:v>3.167417629898027</c:v>
                </c:pt>
                <c:pt idx="145" formatCode="General">
                  <c:v>3.1634757113962211</c:v>
                </c:pt>
                <c:pt idx="146" formatCode="General">
                  <c:v>3.1595476837232512</c:v>
                </c:pt>
                <c:pt idx="147" formatCode="General">
                  <c:v>3.1556341208012721</c:v>
                </c:pt>
                <c:pt idx="148" formatCode="General">
                  <c:v>3.1517355824008368</c:v>
                </c:pt>
                <c:pt idx="149" formatCode="General">
                  <c:v>3.1478526158522824</c:v>
                </c:pt>
                <c:pt idx="150" formatCode="General">
                  <c:v>3.1439857577548183</c:v>
                </c:pt>
                <c:pt idx="151" formatCode="General">
                  <c:v>3.140135535685276</c:v>
                </c:pt>
                <c:pt idx="152" formatCode="General">
                  <c:v>3.1363024699084248</c:v>
                </c:pt>
                <c:pt idx="153" formatCode="General">
                  <c:v>3.1324870750906779</c:v>
                </c:pt>
                <c:pt idx="154" formatCode="General">
                  <c:v>3.1286898620188857</c:v>
                </c:pt>
                <c:pt idx="155" formatCode="General">
                  <c:v>3.1249113393259762</c:v>
                </c:pt>
                <c:pt idx="156" formatCode="General">
                  <c:v>3.1211520152249359</c:v>
                </c:pt>
                <c:pt idx="157" formatCode="General">
                  <c:v>3.1174123992527805</c:v>
                </c:pt>
                <c:pt idx="158" formatCode="General">
                  <c:v>3.1136930040259054</c:v>
                </c:pt>
                <c:pt idx="159" formatCode="General">
                  <c:v>3.1099943470083011</c:v>
                </c:pt>
                <c:pt idx="160" formatCode="General">
                  <c:v>3.1063169522939518</c:v>
                </c:pt>
                <c:pt idx="161" formatCode="General">
                  <c:v>3.1026613524047626</c:v>
                </c:pt>
                <c:pt idx="162" formatCode="General">
                  <c:v>3.0990280901052314</c:v>
                </c:pt>
                <c:pt idx="163" formatCode="General">
                  <c:v>3.095417720235135</c:v>
                </c:pt>
                <c:pt idx="164" formatCode="General">
                  <c:v>3.0918308115613038</c:v>
                </c:pt>
                <c:pt idx="165" formatCode="General">
                  <c:v>3.0882679486496971</c:v>
                </c:pt>
                <c:pt idx="166" formatCode="General">
                  <c:v>3.0847297337587745</c:v>
                </c:pt>
                <c:pt idx="167" formatCode="General">
                  <c:v>3.0812167887552193</c:v>
                </c:pt>
                <c:pt idx="168" formatCode="General">
                  <c:v>3.0777297570530178</c:v>
                </c:pt>
                <c:pt idx="169" formatCode="General">
                  <c:v>3.074269305576828</c:v>
                </c:pt>
                <c:pt idx="170" formatCode="General">
                  <c:v>3.0708361267505406</c:v>
                </c:pt>
                <c:pt idx="171" formatCode="General">
                  <c:v>3.0674309405119531</c:v>
                </c:pt>
                <c:pt idx="172" formatCode="General">
                  <c:v>3.0640544963543364</c:v>
                </c:pt>
                <c:pt idx="173" formatCode="General">
                  <c:v>3.0607075753957811</c:v>
                </c:pt>
                <c:pt idx="174" formatCode="General">
                  <c:v>3.0573909924770297</c:v>
                </c:pt>
                <c:pt idx="175" formatCode="General">
                  <c:v>3.0541055982886056</c:v>
                </c:pt>
                <c:pt idx="176" formatCode="General">
                  <c:v>3.0508522815279169</c:v>
                </c:pt>
                <c:pt idx="177" formatCode="General">
                  <c:v>3.0476319710870623</c:v>
                </c:pt>
                <c:pt idx="178" formatCode="General">
                  <c:v>3.0444456382719691</c:v>
                </c:pt>
                <c:pt idx="179" formatCode="General">
                  <c:v>3.0412942990535337</c:v>
                </c:pt>
                <c:pt idx="180" formatCode="General">
                  <c:v>3.0381790163513855</c:v>
                </c:pt>
                <c:pt idx="181" formatCode="General">
                  <c:v>3.0351009023508215</c:v>
                </c:pt>
                <c:pt idx="182" formatCode="General">
                  <c:v>3.0320611208535397</c:v>
                </c:pt>
                <c:pt idx="183" formatCode="General">
                  <c:v>3.0290608896626887</c:v>
                </c:pt>
                <c:pt idx="184" formatCode="General">
                  <c:v>3.0261014830027371</c:v>
                </c:pt>
                <c:pt idx="185" formatCode="General">
                  <c:v>3.0231842339747432</c:v>
                </c:pt>
                <c:pt idx="186" formatCode="General">
                  <c:v>3.0203105370474139</c:v>
                </c:pt>
                <c:pt idx="187" formatCode="General">
                  <c:v>3.0174818505845136</c:v>
                </c:pt>
                <c:pt idx="188" formatCode="General">
                  <c:v>3.0146996994089981</c:v>
                </c:pt>
                <c:pt idx="189" formatCode="General">
                  <c:v>3.0119656774043722</c:v>
                </c:pt>
                <c:pt idx="190" formatCode="General">
                  <c:v>3.0092814501536318</c:v>
                </c:pt>
                <c:pt idx="191" formatCode="General">
                  <c:v>3.0066487576162144</c:v>
                </c:pt>
                <c:pt idx="192" formatCode="General">
                  <c:v>3.0040694168433508</c:v>
                </c:pt>
                <c:pt idx="193" formatCode="General">
                  <c:v>3.0015453247321782</c:v>
                </c:pt>
                <c:pt idx="194" formatCode="General">
                  <c:v>2.9990784608189651</c:v>
                </c:pt>
                <c:pt idx="195" formatCode="General">
                  <c:v>2.9966708901117922</c:v>
                </c:pt>
                <c:pt idx="196" formatCode="General">
                  <c:v>2.9943247659630154</c:v>
                </c:pt>
                <c:pt idx="197" formatCode="General">
                  <c:v>2.9920423329818537</c:v>
                </c:pt>
                <c:pt idx="198" formatCode="General">
                  <c:v>2.9898259299873384</c:v>
                </c:pt>
                <c:pt idx="199" formatCode="General">
                  <c:v>2.9876779930020025</c:v>
                </c:pt>
                <c:pt idx="200" formatCode="General">
                  <c:v>2.9856010582864951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33-4A1B-A923-20746B7CB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neu-des'!$L$12:$L$212</c:f>
              <c:numCache>
                <c:formatCode>0.00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'YPR and SBPR neu-des'!$N$12:$N$212</c:f>
              <c:numCache>
                <c:formatCode>0.0000</c:formatCode>
                <c:ptCount val="201"/>
                <c:pt idx="0">
                  <c:v>20.43606855027555</c:v>
                </c:pt>
                <c:pt idx="1">
                  <c:v>19.854120530744236</c:v>
                </c:pt>
                <c:pt idx="2">
                  <c:v>19.297472461050326</c:v>
                </c:pt>
                <c:pt idx="3">
                  <c:v>18.764663395542097</c:v>
                </c:pt>
                <c:pt idx="4">
                  <c:v>18.254338949857853</c:v>
                </c:pt>
                <c:pt idx="5">
                  <c:v>17.765241845393319</c:v>
                </c:pt>
                <c:pt idx="6">
                  <c:v>17.296203441580001</c:v>
                </c:pt>
                <c:pt idx="7">
                  <c:v>16.846136137653438</c:v>
                </c:pt>
                <c:pt idx="8">
                  <c:v>16.414026541515124</c:v>
                </c:pt>
                <c:pt idx="9">
                  <c:v>15.998929316845123</c:v>
                </c:pt>
                <c:pt idx="10">
                  <c:v>15.599961631190723</c:v>
                </c:pt>
                <c:pt idx="11">
                  <c:v>15.216298137656947</c:v>
                </c:pt>
                <c:pt idx="12">
                  <c:v>14.847166431321002</c:v>
                </c:pt>
                <c:pt idx="13">
                  <c:v>14.491842928802075</c:v>
                </c:pt>
                <c:pt idx="14">
                  <c:v>14.149649125722279</c:v>
                </c:pt>
                <c:pt idx="15">
                  <c:v>13.819948192244622</c:v>
                </c:pt>
                <c:pt idx="16">
                  <c:v>13.502141871597006</c:v>
                </c:pt>
                <c:pt idx="17">
                  <c:v>13.195667650592723</c:v>
                </c:pt>
                <c:pt idx="18">
                  <c:v>12.899996174728544</c:v>
                </c:pt>
                <c:pt idx="19">
                  <c:v>12.614628883555213</c:v>
                </c:pt>
                <c:pt idx="20">
                  <c:v>12.339095844737002</c:v>
                </c:pt>
                <c:pt idx="21" formatCode="General">
                  <c:v>12.072953767600634</c:v>
                </c:pt>
                <c:pt idx="22" formatCode="General">
                  <c:v>11.815784179065195</c:v>
                </c:pt>
                <c:pt idx="23" formatCode="General">
                  <c:v>11.567191746683442</c:v>
                </c:pt>
                <c:pt idx="24" formatCode="General">
                  <c:v>11.326802735144069</c:v>
                </c:pt>
                <c:pt idx="25" formatCode="General">
                  <c:v>11.094263584013154</c:v>
                </c:pt>
                <c:pt idx="26" formatCode="General">
                  <c:v>10.869239595755515</c:v>
                </c:pt>
                <c:pt idx="27" formatCode="General">
                  <c:v>10.651413724194549</c:v>
                </c:pt>
                <c:pt idx="28" formatCode="General">
                  <c:v>10.440485454560166</c:v>
                </c:pt>
                <c:pt idx="29" formatCode="General">
                  <c:v>10.236169767154507</c:v>
                </c:pt>
                <c:pt idx="30" formatCode="General">
                  <c:v>10.038196177448242</c:v>
                </c:pt>
                <c:pt idx="31" formatCode="General">
                  <c:v>9.8463078461176288</c:v>
                </c:pt>
                <c:pt idx="32" formatCode="General">
                  <c:v>9.6602607531546933</c:v>
                </c:pt>
                <c:pt idx="33" formatCode="General">
                  <c:v>9.4798229307388695</c:v>
                </c:pt>
                <c:pt idx="34" formatCode="General">
                  <c:v>9.3047737500557375</c:v>
                </c:pt>
                <c:pt idx="35" formatCode="General">
                  <c:v>9.1349032576941021</c:v>
                </c:pt>
                <c:pt idx="36" formatCode="General">
                  <c:v>8.9700115576523451</c:v>
                </c:pt>
                <c:pt idx="37" formatCode="General">
                  <c:v>8.8099082353439755</c:v>
                </c:pt>
                <c:pt idx="38" formatCode="General">
                  <c:v>8.6544118203152749</c:v>
                </c:pt>
                <c:pt idx="39" formatCode="General">
                  <c:v>8.5033492846786416</c:v>
                </c:pt>
                <c:pt idx="40" formatCode="General">
                  <c:v>8.3565555745274551</c:v>
                </c:pt>
                <c:pt idx="41" formatCode="General">
                  <c:v>8.2138731718347895</c:v>
                </c:pt>
                <c:pt idx="42" formatCode="General">
                  <c:v>8.0751516845523046</c:v>
                </c:pt>
                <c:pt idx="43" formatCode="General">
                  <c:v>7.9402474628189372</c:v>
                </c:pt>
                <c:pt idx="44" formatCode="General">
                  <c:v>7.8090232393643575</c:v>
                </c:pt>
                <c:pt idx="45" formatCode="General">
                  <c:v>7.6813477923509241</c:v>
                </c:pt>
                <c:pt idx="46" formatCode="General">
                  <c:v>7.5570956290421583</c:v>
                </c:pt>
                <c:pt idx="47" formatCode="General">
                  <c:v>7.4361466888166063</c:v>
                </c:pt>
                <c:pt idx="48" formatCode="General">
                  <c:v>7.3183860641653391</c:v>
                </c:pt>
                <c:pt idx="49" formatCode="General">
                  <c:v>7.2037037384195797</c:v>
                </c:pt>
                <c:pt idx="50" formatCode="General">
                  <c:v>7.0919943390539304</c:v>
                </c:pt>
                <c:pt idx="51" formatCode="General">
                  <c:v>6.9831569055008389</c:v>
                </c:pt>
                <c:pt idx="52" formatCode="General">
                  <c:v>6.877094670494178</c:v>
                </c:pt>
                <c:pt idx="53" formatCode="General">
                  <c:v>6.7737148540351289</c:v>
                </c:pt>
                <c:pt idx="54" formatCode="General">
                  <c:v>6.6729284691423052</c:v>
                </c:pt>
                <c:pt idx="55" formatCode="General">
                  <c:v>6.5746501386110756</c:v>
                </c:pt>
                <c:pt idx="56" formatCode="General">
                  <c:v>6.4787979220647252</c:v>
                </c:pt>
                <c:pt idx="57" formatCode="General">
                  <c:v>6.3852931526330323</c:v>
                </c:pt>
                <c:pt idx="58" formatCode="General">
                  <c:v>6.2940602826424374</c:v>
                </c:pt>
                <c:pt idx="59" formatCode="General">
                  <c:v>6.2050267377465014</c:v>
                </c:pt>
                <c:pt idx="60" formatCode="General">
                  <c:v>6.1181227789664696</c:v>
                </c:pt>
                <c:pt idx="61" formatCode="General">
                  <c:v>6.0332813721494185</c:v>
                </c:pt>
                <c:pt idx="62" formatCode="General">
                  <c:v>5.9504380643861765</c:v>
                </c:pt>
                <c:pt idx="63" formatCode="General">
                  <c:v>5.8695308669632942</c:v>
                </c:pt>
                <c:pt idx="64" formatCode="General">
                  <c:v>5.7905001444527509</c:v>
                </c:pt>
                <c:pt idx="65" formatCode="General">
                  <c:v>5.7132885095703738</c:v>
                </c:pt>
                <c:pt idx="66" formatCode="General">
                  <c:v>5.6378407234590631</c:v>
                </c:pt>
                <c:pt idx="67" formatCode="General">
                  <c:v>5.5641036010761384</c:v>
                </c:pt>
                <c:pt idx="68" formatCode="General">
                  <c:v>5.4920259213856344</c:v>
                </c:pt>
                <c:pt idx="69" formatCode="General">
                  <c:v>5.4215583420761764</c:v>
                </c:pt>
                <c:pt idx="70" formatCode="General">
                  <c:v>5.3526533185435481</c:v>
                </c:pt>
                <c:pt idx="71" formatCode="General">
                  <c:v>5.2852650268940833</c:v>
                </c:pt>
                <c:pt idx="72" formatCode="General">
                  <c:v>5.2193492907407846</c:v>
                </c:pt>
                <c:pt idx="73" formatCode="General">
                  <c:v>5.1548635115787782</c:v>
                </c:pt>
                <c:pt idx="74" formatCode="General">
                  <c:v>5.0917666025402815</c:v>
                </c:pt>
                <c:pt idx="75" formatCode="General">
                  <c:v>5.0300189253419987</c:v>
                </c:pt>
                <c:pt idx="76" formatCode="General">
                  <c:v>4.9695822302494372</c:v>
                </c:pt>
                <c:pt idx="77" formatCode="General">
                  <c:v>4.9104195988937445</c:v>
                </c:pt>
                <c:pt idx="78" formatCode="General">
                  <c:v>4.8524953897867036</c:v>
                </c:pt>
                <c:pt idx="79" formatCode="General">
                  <c:v>4.7957751863890685</c:v>
                </c:pt>
                <c:pt idx="80" formatCode="General">
                  <c:v>4.740225747596166</c:v>
                </c:pt>
                <c:pt idx="81" formatCode="General">
                  <c:v>4.6858149605129773</c:v>
                </c:pt>
                <c:pt idx="82" formatCode="General">
                  <c:v>4.6325117953985329</c:v>
                </c:pt>
                <c:pt idx="83" formatCode="General">
                  <c:v>4.5802862626666148</c:v>
                </c:pt>
                <c:pt idx="84" formatCode="General">
                  <c:v>4.5291093718364319</c:v>
                </c:pt>
                <c:pt idx="85" formatCode="General">
                  <c:v>4.4789530923331862</c:v>
                </c:pt>
                <c:pt idx="86" formatCode="General">
                  <c:v>4.4297903160442393</c:v>
                </c:pt>
                <c:pt idx="87" formatCode="General">
                  <c:v>4.3815948215420786</c:v>
                </c:pt>
                <c:pt idx="88" formatCode="General">
                  <c:v>4.3343412398903505</c:v>
                </c:pt>
                <c:pt idx="89" formatCode="General">
                  <c:v>4.2880050219539818</c:v>
                </c:pt>
                <c:pt idx="90" formatCode="General">
                  <c:v>4.2425624071389434</c:v>
                </c:pt>
                <c:pt idx="91" formatCode="General">
                  <c:v>4.1979903934912999</c:v>
                </c:pt>
                <c:pt idx="92" formatCode="General">
                  <c:v>4.1542667090892058</c:v>
                </c:pt>
                <c:pt idx="93" formatCode="General">
                  <c:v>4.1113697846650874</c:v>
                </c:pt>
                <c:pt idx="94" formatCode="General">
                  <c:v>4.0692787273988058</c:v>
                </c:pt>
                <c:pt idx="95" formatCode="General">
                  <c:v>4.0279732958257375</c:v>
                </c:pt>
                <c:pt idx="96" formatCode="General">
                  <c:v>3.9874338758068109</c:v>
                </c:pt>
                <c:pt idx="97" formatCode="General">
                  <c:v>3.947641457510354</c:v>
                </c:pt>
                <c:pt idx="98" formatCode="General">
                  <c:v>3.9085776133583385</c:v>
                </c:pt>
                <c:pt idx="99" formatCode="General">
                  <c:v>3.8702244768920648</c:v>
                </c:pt>
                <c:pt idx="100" formatCode="General">
                  <c:v>3.832564722514765</c:v>
                </c:pt>
                <c:pt idx="101" formatCode="General">
                  <c:v>3.7955815460707965</c:v>
                </c:pt>
                <c:pt idx="102" formatCode="General">
                  <c:v>3.7592586462232269</c:v>
                </c:pt>
                <c:pt idx="103" formatCode="General">
                  <c:v>3.7235802065935522</c:v>
                </c:pt>
                <c:pt idx="104" formatCode="General">
                  <c:v>3.6885308786292104</c:v>
                </c:pt>
                <c:pt idx="105" formatCode="General">
                  <c:v>3.6540957651662502</c:v>
                </c:pt>
                <c:pt idx="106" formatCode="General">
                  <c:v>3.620260404656221</c:v>
                </c:pt>
                <c:pt idx="107" formatCode="General">
                  <c:v>3.5870107560278859</c:v>
                </c:pt>
                <c:pt idx="108" formatCode="General">
                  <c:v>3.5543331841558365</c:v>
                </c:pt>
                <c:pt idx="109" formatCode="General">
                  <c:v>3.5222144459094982</c:v>
                </c:pt>
                <c:pt idx="110" formatCode="General">
                  <c:v>3.4906416767572979</c:v>
                </c:pt>
                <c:pt idx="111" formatCode="General">
                  <c:v>3.4596023779020459</c:v>
                </c:pt>
                <c:pt idx="112" formatCode="General">
                  <c:v>3.4290844039247084</c:v>
                </c:pt>
                <c:pt idx="113" formatCode="General">
                  <c:v>3.3990759509149253</c:v>
                </c:pt>
                <c:pt idx="114" formatCode="General">
                  <c:v>3.3695655450676019</c:v>
                </c:pt>
                <c:pt idx="115" formatCode="General">
                  <c:v>3.3405420317259238</c:v>
                </c:pt>
                <c:pt idx="116" formatCode="General">
                  <c:v>3.3119945648521334</c:v>
                </c:pt>
                <c:pt idx="117" formatCode="General">
                  <c:v>3.283912596908193</c:v>
                </c:pt>
                <c:pt idx="118" formatCode="General">
                  <c:v>3.2562858691293979</c:v>
                </c:pt>
                <c:pt idx="119" formatCode="General">
                  <c:v>3.2291044021747441</c:v>
                </c:pt>
                <c:pt idx="120" formatCode="General">
                  <c:v>3.2023584871386181</c:v>
                </c:pt>
                <c:pt idx="121" formatCode="General">
                  <c:v>3.176038676909112</c:v>
                </c:pt>
                <c:pt idx="122" formatCode="General">
                  <c:v>3.1501357778589312</c:v>
                </c:pt>
                <c:pt idx="123" formatCode="General">
                  <c:v>3.1246408418555003</c:v>
                </c:pt>
                <c:pt idx="124" formatCode="General">
                  <c:v>3.0995451585774831</c:v>
                </c:pt>
                <c:pt idx="125" formatCode="General">
                  <c:v>3.0748402481255446</c:v>
                </c:pt>
                <c:pt idx="126" formatCode="General">
                  <c:v>3.0505178539156863</c:v>
                </c:pt>
                <c:pt idx="127" formatCode="General">
                  <c:v>3.0265699358440248</c:v>
                </c:pt>
                <c:pt idx="128" formatCode="General">
                  <c:v>3.0029886637124013</c:v>
                </c:pt>
                <c:pt idx="129" formatCode="General">
                  <c:v>2.9797664109046544</c:v>
                </c:pt>
                <c:pt idx="130" formatCode="General">
                  <c:v>2.9568957483038476</c:v>
                </c:pt>
                <c:pt idx="131" formatCode="General">
                  <c:v>2.9343694384411552</c:v>
                </c:pt>
                <c:pt idx="132" formatCode="General">
                  <c:v>2.9121804298675489</c:v>
                </c:pt>
                <c:pt idx="133" formatCode="General">
                  <c:v>2.8903218517397744</c:v>
                </c:pt>
                <c:pt idx="134" formatCode="General">
                  <c:v>2.8687870086124949</c:v>
                </c:pt>
                <c:pt idx="135" formatCode="General">
                  <c:v>2.8475693754288152</c:v>
                </c:pt>
                <c:pt idx="136" formatCode="General">
                  <c:v>2.8266625927017555</c:v>
                </c:pt>
                <c:pt idx="137" formatCode="General">
                  <c:v>2.8060604618795137</c:v>
                </c:pt>
                <c:pt idx="138" formatCode="General">
                  <c:v>2.7857569408877403</c:v>
                </c:pt>
                <c:pt idx="139" formatCode="General">
                  <c:v>2.7657461398422041</c:v>
                </c:pt>
                <c:pt idx="140" formatCode="General">
                  <c:v>2.7460223169256563</c:v>
                </c:pt>
                <c:pt idx="141" formatCode="General">
                  <c:v>2.7265798744228369</c:v>
                </c:pt>
                <c:pt idx="142" formatCode="General">
                  <c:v>2.7074133549078736</c:v>
                </c:pt>
                <c:pt idx="143" formatCode="General">
                  <c:v>2.6885174375785632</c:v>
                </c:pt>
                <c:pt idx="144" formatCode="General">
                  <c:v>2.6698869347322116</c:v>
                </c:pt>
                <c:pt idx="145" formatCode="General">
                  <c:v>2.6515167883779815</c:v>
                </c:pt>
                <c:pt idx="146" formatCode="General">
                  <c:v>2.6334020669808464</c:v>
                </c:pt>
                <c:pt idx="147" formatCode="General">
                  <c:v>2.6155379623324846</c:v>
                </c:pt>
                <c:pt idx="148" formatCode="General">
                  <c:v>2.5979197865446233</c:v>
                </c:pt>
                <c:pt idx="149" formatCode="General">
                  <c:v>2.5805429691605011</c:v>
                </c:pt>
                <c:pt idx="150" formatCode="General">
                  <c:v>2.5634030543803514</c:v>
                </c:pt>
                <c:pt idx="151" formatCode="General">
                  <c:v>2.5464956983968641</c:v>
                </c:pt>
                <c:pt idx="152" formatCode="General">
                  <c:v>2.5298166668368718</c:v>
                </c:pt>
                <c:pt idx="153" formatCode="General">
                  <c:v>2.5133618323055429</c:v>
                </c:pt>
                <c:pt idx="154" formatCode="General">
                  <c:v>2.4971271720295722</c:v>
                </c:pt>
                <c:pt idx="155" formatCode="General">
                  <c:v>2.4811087655959745</c:v>
                </c:pt>
                <c:pt idx="156" formatCode="General">
                  <c:v>2.4653027927832127</c:v>
                </c:pt>
                <c:pt idx="157" formatCode="General">
                  <c:v>2.4497055314815497</c:v>
                </c:pt>
                <c:pt idx="158" formatCode="General">
                  <c:v>2.4343133556995649</c:v>
                </c:pt>
                <c:pt idx="159" formatCode="General">
                  <c:v>2.4191227336539773</c:v>
                </c:pt>
                <c:pt idx="160" formatCode="General">
                  <c:v>2.4041302259399542</c:v>
                </c:pt>
                <c:pt idx="161" formatCode="General">
                  <c:v>2.3893324837792411</c:v>
                </c:pt>
                <c:pt idx="162" formatCode="General">
                  <c:v>2.3747262473435016</c:v>
                </c:pt>
                <c:pt idx="163" formatCode="General">
                  <c:v>2.3603083441504036</c:v>
                </c:pt>
                <c:pt idx="164" formatCode="General">
                  <c:v>2.3460756875300368</c:v>
                </c:pt>
                <c:pt idx="165" formatCode="General">
                  <c:v>2.3320252751593644</c:v>
                </c:pt>
                <c:pt idx="166" formatCode="General">
                  <c:v>2.3181541876624805</c:v>
                </c:pt>
                <c:pt idx="167" formatCode="General">
                  <c:v>2.3044595872745268</c:v>
                </c:pt>
                <c:pt idx="168" formatCode="General">
                  <c:v>2.2909387165672137</c:v>
                </c:pt>
                <c:pt idx="169" formatCode="General">
                  <c:v>2.2775888972339589</c:v>
                </c:pt>
                <c:pt idx="170" formatCode="General">
                  <c:v>2.2644075289327068</c:v>
                </c:pt>
                <c:pt idx="171" formatCode="General">
                  <c:v>2.251392088184609</c:v>
                </c:pt>
                <c:pt idx="172" formatCode="General">
                  <c:v>2.2385401273267562</c:v>
                </c:pt>
                <c:pt idx="173" formatCode="General">
                  <c:v>2.2258492735172695</c:v>
                </c:pt>
                <c:pt idx="174" formatCode="General">
                  <c:v>2.2133172277910638</c:v>
                </c:pt>
                <c:pt idx="175" formatCode="General">
                  <c:v>2.2009417641647202</c:v>
                </c:pt>
                <c:pt idx="176" formatCode="General">
                  <c:v>2.1887207287888852</c:v>
                </c:pt>
                <c:pt idx="177" formatCode="General">
                  <c:v>2.1766520391467492</c:v>
                </c:pt>
                <c:pt idx="178" formatCode="General">
                  <c:v>2.1647336832971247</c:v>
                </c:pt>
                <c:pt idx="179" formatCode="General">
                  <c:v>2.152963719160776</c:v>
                </c:pt>
                <c:pt idx="180" formatCode="General">
                  <c:v>2.1413402738486389</c:v>
                </c:pt>
                <c:pt idx="181" formatCode="General">
                  <c:v>2.1298615430306409</c:v>
                </c:pt>
                <c:pt idx="182" formatCode="General">
                  <c:v>2.1185257903438783</c:v>
                </c:pt>
                <c:pt idx="183" formatCode="General">
                  <c:v>2.1073313468389441</c:v>
                </c:pt>
                <c:pt idx="184" formatCode="General">
                  <c:v>2.0962766104632302</c:v>
                </c:pt>
                <c:pt idx="185" formatCode="General">
                  <c:v>2.0853600455801051</c:v>
                </c:pt>
                <c:pt idx="186" formatCode="General">
                  <c:v>2.0745801825228387</c:v>
                </c:pt>
                <c:pt idx="187" formatCode="General">
                  <c:v>2.0639356171822674</c:v>
                </c:pt>
                <c:pt idx="188" formatCode="General">
                  <c:v>2.0534250106271479</c:v>
                </c:pt>
                <c:pt idx="189" formatCode="General">
                  <c:v>2.0430470887562429</c:v>
                </c:pt>
                <c:pt idx="190" formatCode="General">
                  <c:v>2.0328006419811691</c:v>
                </c:pt>
                <c:pt idx="191" formatCode="General">
                  <c:v>2.0226845249391037</c:v>
                </c:pt>
                <c:pt idx="192" formatCode="General">
                  <c:v>2.0126976562344527</c:v>
                </c:pt>
                <c:pt idx="193" formatCode="General">
                  <c:v>2.0028390182086295</c:v>
                </c:pt>
                <c:pt idx="194" formatCode="General">
                  <c:v>1.9931076567370989</c:v>
                </c:pt>
                <c:pt idx="195" formatCode="General">
                  <c:v>1.9835026810529084</c:v>
                </c:pt>
                <c:pt idx="196" formatCode="General">
                  <c:v>1.9740232635958912</c:v>
                </c:pt>
                <c:pt idx="197" formatCode="General">
                  <c:v>1.9646686398868261</c:v>
                </c:pt>
                <c:pt idx="198" formatCode="General">
                  <c:v>1.9554381084257981</c:v>
                </c:pt>
                <c:pt idx="199" formatCode="General">
                  <c:v>1.9463310306140671</c:v>
                </c:pt>
                <c:pt idx="200" formatCode="General">
                  <c:v>1.9373468306987611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0-4F60-B28A-DF40DD548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des'!$L$12:$L$212</c:f>
              <c:numCache>
                <c:formatCode>0.00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'YPR and SBPR des'!$M$12:$M$212</c:f>
              <c:numCache>
                <c:formatCode>0.000</c:formatCode>
                <c:ptCount val="201"/>
                <c:pt idx="0">
                  <c:v>0</c:v>
                </c:pt>
                <c:pt idx="1">
                  <c:v>9.4130353360861119E-2</c:v>
                </c:pt>
                <c:pt idx="2">
                  <c:v>0.18404406139991733</c:v>
                </c:pt>
                <c:pt idx="3">
                  <c:v>0.26996099329725587</c:v>
                </c:pt>
                <c:pt idx="4">
                  <c:v>0.35208741301250435</c:v>
                </c:pt>
                <c:pt idx="5">
                  <c:v>0.43061697657335901</c:v>
                </c:pt>
                <c:pt idx="6">
                  <c:v>0.50573164382864388</c:v>
                </c:pt>
                <c:pt idx="7">
                  <c:v>0.57760251308928712</c:v>
                </c:pt>
                <c:pt idx="8">
                  <c:v>0.64639058614584521</c:v>
                </c:pt>
                <c:pt idx="9">
                  <c:v>0.71224747033155256</c:v>
                </c:pt>
                <c:pt idx="10">
                  <c:v>0.77531602357978158</c:v>
                </c:pt>
                <c:pt idx="11">
                  <c:v>0.83573094779102752</c:v>
                </c:pt>
                <c:pt idx="12">
                  <c:v>0.8936193352656967</c:v>
                </c:pt>
                <c:pt idx="13">
                  <c:v>0.94910117246541648</c:v>
                </c:pt>
                <c:pt idx="14">
                  <c:v>1.0022898049288747</c:v>
                </c:pt>
                <c:pt idx="15">
                  <c:v>1.0532923667812124</c:v>
                </c:pt>
                <c:pt idx="16">
                  <c:v>1.1022101779324638</c:v>
                </c:pt>
                <c:pt idx="17">
                  <c:v>1.149139111755167</c:v>
                </c:pt>
                <c:pt idx="18" formatCode="0.0000">
                  <c:v>1.194169935759348</c:v>
                </c:pt>
                <c:pt idx="19" formatCode="0.0000">
                  <c:v>1.2373886275406403</c:v>
                </c:pt>
                <c:pt idx="20" formatCode="0.0000">
                  <c:v>1.2788766680607822</c:v>
                </c:pt>
                <c:pt idx="21" formatCode="0.0000">
                  <c:v>1.3187113141261455</c:v>
                </c:pt>
                <c:pt idx="22" formatCode="General">
                  <c:v>1.356965851756565</c:v>
                </c:pt>
                <c:pt idx="23" formatCode="General">
                  <c:v>1.3937098319813062</c:v>
                </c:pt>
                <c:pt idx="24" formatCode="General">
                  <c:v>1.4290092904594203</c:v>
                </c:pt>
                <c:pt idx="25" formatCode="General">
                  <c:v>1.4629269521962922</c:v>
                </c:pt>
                <c:pt idx="26" formatCode="General">
                  <c:v>1.4955224225152242</c:v>
                </c:pt>
                <c:pt idx="27" formatCode="General">
                  <c:v>1.5268523653411497</c:v>
                </c:pt>
                <c:pt idx="28" formatCode="General">
                  <c:v>1.5569706697617112</c:v>
                </c:pt>
                <c:pt idx="29" formatCode="General">
                  <c:v>1.5859286057480135</c:v>
                </c:pt>
                <c:pt idx="30" formatCode="General">
                  <c:v>1.6137749698423367</c:v>
                </c:pt>
                <c:pt idx="31" formatCode="General">
                  <c:v>1.6405562215521565</c:v>
                </c:pt>
                <c:pt idx="32" formatCode="General">
                  <c:v>1.6663166111282974</c:v>
                </c:pt>
                <c:pt idx="33" formatCode="General">
                  <c:v>1.6910982993491672</c:v>
                </c:pt>
                <c:pt idx="34" formatCode="General">
                  <c:v>1.7149414698823193</c:v>
                </c:pt>
                <c:pt idx="35" formatCode="General">
                  <c:v>1.7378844347484321</c:v>
                </c:pt>
                <c:pt idx="36" formatCode="General">
                  <c:v>1.7599637333708802</c:v>
                </c:pt>
                <c:pt idx="37" formatCode="General">
                  <c:v>1.7812142256557832</c:v>
                </c:pt>
                <c:pt idx="38" formatCode="General">
                  <c:v>1.8016691795125876</c:v>
                </c:pt>
                <c:pt idx="39" formatCode="General">
                  <c:v>1.8213603531934028</c:v>
                </c:pt>
                <c:pt idx="40" formatCode="General">
                  <c:v>1.8403180728002406</c:v>
                </c:pt>
                <c:pt idx="41" formatCode="General">
                  <c:v>1.8585713052827537</c:v>
                </c:pt>
                <c:pt idx="42" formatCode="General">
                  <c:v>1.8761477272246907</c:v>
                </c:pt>
                <c:pt idx="43" formatCode="General">
                  <c:v>1.8930737896950749</c:v>
                </c:pt>
                <c:pt idx="44" formatCode="General">
                  <c:v>1.9093747794196185</c:v>
                </c:pt>
                <c:pt idx="45" formatCode="General">
                  <c:v>1.9250748765092029</c:v>
                </c:pt>
                <c:pt idx="46" formatCode="General">
                  <c:v>1.9401972089650024</c:v>
                </c:pt>
                <c:pt idx="47" formatCode="General">
                  <c:v>1.954763904164045</c:v>
                </c:pt>
                <c:pt idx="48" formatCode="General">
                  <c:v>1.968796137514442</c:v>
                </c:pt>
                <c:pt idx="49" formatCode="General">
                  <c:v>1.9823141784561431</c:v>
                </c:pt>
                <c:pt idx="50" formatCode="General">
                  <c:v>1.9953374339707257</c:v>
                </c:pt>
                <c:pt idx="51" formatCode="General">
                  <c:v>2.0078844897523878</c:v>
                </c:pt>
                <c:pt idx="52" formatCode="General">
                  <c:v>2.0199731491817992</c:v>
                </c:pt>
                <c:pt idx="53" formatCode="General">
                  <c:v>2.0316204702348037</c:v>
                </c:pt>
                <c:pt idx="54" formatCode="General">
                  <c:v>2.042842800449022</c:v>
                </c:pt>
                <c:pt idx="55" formatCode="General">
                  <c:v>2.0536558100631352</c:v>
                </c:pt>
                <c:pt idx="56" formatCode="General">
                  <c:v>2.0640745234359712</c:v>
                </c:pt>
                <c:pt idx="57" formatCode="General">
                  <c:v>2.0741133488454757</c:v>
                </c:pt>
                <c:pt idx="58" formatCode="General">
                  <c:v>2.0837861067610395</c:v>
                </c:pt>
                <c:pt idx="59" formatCode="General">
                  <c:v>2.0931060566766222</c:v>
                </c:pt>
                <c:pt idx="60" formatCode="General">
                  <c:v>2.1020859225864523</c:v>
                </c:pt>
                <c:pt idx="61" formatCode="General">
                  <c:v>2.1107379171798586</c:v>
                </c:pt>
                <c:pt idx="62" formatCode="General">
                  <c:v>2.1190737648269402</c:v>
                </c:pt>
                <c:pt idx="63" formatCode="General">
                  <c:v>2.127104723422232</c:v>
                </c:pt>
                <c:pt idx="64" formatCode="General">
                  <c:v>2.1348416051494041</c:v>
                </c:pt>
                <c:pt idx="65" formatCode="General">
                  <c:v>2.1422947962260173</c:v>
                </c:pt>
                <c:pt idx="66" formatCode="General">
                  <c:v>2.149474275683843</c:v>
                </c:pt>
                <c:pt idx="67" formatCode="General">
                  <c:v>2.1563896332367727</c:v>
                </c:pt>
                <c:pt idx="68" formatCode="General">
                  <c:v>2.1630500862852542</c:v>
                </c:pt>
                <c:pt idx="69" formatCode="General">
                  <c:v>2.1694644961032159</c:v>
                </c:pt>
                <c:pt idx="70" formatCode="General">
                  <c:v>2.1756413832507131</c:v>
                </c:pt>
                <c:pt idx="71" formatCode="General">
                  <c:v>2.1815889422529611</c:v>
                </c:pt>
                <c:pt idx="72" formatCode="General">
                  <c:v>2.1873150555840462</c:v>
                </c:pt>
                <c:pt idx="73" formatCode="General">
                  <c:v>2.192827306991334</c:v>
                </c:pt>
                <c:pt idx="74" formatCode="General">
                  <c:v>2.1981329941945673</c:v>
                </c:pt>
                <c:pt idx="75" formatCode="General">
                  <c:v>2.2032391409916139</c:v>
                </c:pt>
                <c:pt idx="76" formatCode="General">
                  <c:v>2.2081525088010769</c:v>
                </c:pt>
                <c:pt idx="77" formatCode="General">
                  <c:v>2.2128796076702129</c:v>
                </c:pt>
                <c:pt idx="78" formatCode="General">
                  <c:v>2.2174267067750129</c:v>
                </c:pt>
                <c:pt idx="79" formatCode="General">
                  <c:v>2.2217998444378257</c:v>
                </c:pt>
                <c:pt idx="80" formatCode="General">
                  <c:v>2.2260048376864581</c:v>
                </c:pt>
                <c:pt idx="81" formatCode="General">
                  <c:v>2.2300472913773799</c:v>
                </c:pt>
                <c:pt idx="82" formatCode="General">
                  <c:v>2.2339326069044452</c:v>
                </c:pt>
                <c:pt idx="83" formatCode="General">
                  <c:v>2.237665990513328</c:v>
                </c:pt>
                <c:pt idx="84" formatCode="General">
                  <c:v>2.2412524612408369</c:v>
                </c:pt>
                <c:pt idx="85" formatCode="General">
                  <c:v>2.2446968584971816</c:v>
                </c:pt>
                <c:pt idx="86" formatCode="General">
                  <c:v>2.2480038493083683</c:v>
                </c:pt>
                <c:pt idx="87" formatCode="General">
                  <c:v>2.2511779352349346</c:v>
                </c:pt>
                <c:pt idx="88" formatCode="General">
                  <c:v>2.2542234589824073</c:v>
                </c:pt>
                <c:pt idx="89" formatCode="General">
                  <c:v>2.2571446107180666</c:v>
                </c:pt>
                <c:pt idx="90" formatCode="General">
                  <c:v>2.2599454341078338</c:v>
                </c:pt>
                <c:pt idx="91" formatCode="General">
                  <c:v>2.2626298320863816</c:v>
                </c:pt>
                <c:pt idx="92" formatCode="General">
                  <c:v>2.2652015723729044</c:v>
                </c:pt>
                <c:pt idx="93" formatCode="General">
                  <c:v>2.2676642927443553</c:v>
                </c:pt>
                <c:pt idx="94" formatCode="General">
                  <c:v>2.2700215060773479</c:v>
                </c:pt>
                <c:pt idx="95" formatCode="General">
                  <c:v>2.2722766051693584</c:v>
                </c:pt>
                <c:pt idx="96" formatCode="General">
                  <c:v>2.2744328673493421</c:v>
                </c:pt>
                <c:pt idx="97" formatCode="General">
                  <c:v>2.2764934588873746</c:v>
                </c:pt>
                <c:pt idx="98" formatCode="General">
                  <c:v>2.2784614392124327</c:v>
                </c:pt>
                <c:pt idx="99" formatCode="General">
                  <c:v>2.2803397649470121</c:v>
                </c:pt>
                <c:pt idx="100" formatCode="General">
                  <c:v>2.2821312937668523</c:v>
                </c:pt>
                <c:pt idx="101" formatCode="General">
                  <c:v>2.2838387880935791</c:v>
                </c:pt>
                <c:pt idx="102" formatCode="General">
                  <c:v>2.2854649186278224</c:v>
                </c:pt>
                <c:pt idx="103" formatCode="General">
                  <c:v>2.2870122677298528</c:v>
                </c:pt>
                <c:pt idx="104" formatCode="General">
                  <c:v>2.2884833326545815</c:v>
                </c:pt>
                <c:pt idx="105" formatCode="General">
                  <c:v>2.2898805286473456</c:v>
                </c:pt>
                <c:pt idx="106" formatCode="General">
                  <c:v>2.2912061919066531</c:v>
                </c:pt>
                <c:pt idx="107" formatCode="General">
                  <c:v>2.2924625824197657</c:v>
                </c:pt>
                <c:pt idx="108" formatCode="General">
                  <c:v>2.2936518866766935</c:v>
                </c:pt>
                <c:pt idx="109" formatCode="General">
                  <c:v>2.2947762202679511</c:v>
                </c:pt>
                <c:pt idx="110" formatCode="General">
                  <c:v>2.2958376303711869</c:v>
                </c:pt>
                <c:pt idx="111" formatCode="General">
                  <c:v>2.2968380981315004</c:v>
                </c:pt>
                <c:pt idx="112" formatCode="General">
                  <c:v>2.2977795409401303</c:v>
                </c:pt>
                <c:pt idx="113" formatCode="General">
                  <c:v>2.298663814615916</c:v>
                </c:pt>
                <c:pt idx="114" formatCode="General">
                  <c:v>2.2994927154937739</c:v>
                </c:pt>
                <c:pt idx="115" formatCode="General">
                  <c:v>2.3002679824242187</c:v>
                </c:pt>
                <c:pt idx="116" formatCode="General">
                  <c:v>2.3009912986878081</c:v>
                </c:pt>
                <c:pt idx="117" formatCode="General">
                  <c:v>2.3016642938281757</c:v>
                </c:pt>
                <c:pt idx="118" formatCode="General">
                  <c:v>2.3022885454072113</c:v>
                </c:pt>
                <c:pt idx="119" formatCode="General">
                  <c:v>2.302865580685729</c:v>
                </c:pt>
                <c:pt idx="120" formatCode="General">
                  <c:v>2.303396878232876</c:v>
                </c:pt>
                <c:pt idx="121" formatCode="General">
                  <c:v>2.3038838694673571</c:v>
                </c:pt>
                <c:pt idx="122" formatCode="General">
                  <c:v>2.3043279401334291</c:v>
                </c:pt>
                <c:pt idx="123" formatCode="General">
                  <c:v>2.3047304317144994</c:v>
                </c:pt>
                <c:pt idx="124" formatCode="General">
                  <c:v>2.3050926427870313</c:v>
                </c:pt>
                <c:pt idx="125" formatCode="General">
                  <c:v>2.3054158303173358</c:v>
                </c:pt>
                <c:pt idx="126" formatCode="General">
                  <c:v>2.3057012109037758</c:v>
                </c:pt>
                <c:pt idx="127" formatCode="General">
                  <c:v>2.305949961966705</c:v>
                </c:pt>
                <c:pt idx="128" formatCode="General">
                  <c:v>2.3061632228884559</c:v>
                </c:pt>
                <c:pt idx="129" formatCode="General">
                  <c:v>2.3063420961055692</c:v>
                </c:pt>
                <c:pt idx="130" formatCode="General">
                  <c:v>2.3064876481553278</c:v>
                </c:pt>
                <c:pt idx="131" formatCode="General">
                  <c:v>2.3066009106786365</c:v>
                </c:pt>
                <c:pt idx="132" formatCode="General">
                  <c:v>2.3066828813811484</c:v>
                </c:pt>
                <c:pt idx="133" formatCode="General">
                  <c:v>2.3067345249545115</c:v>
                </c:pt>
                <c:pt idx="134" formatCode="General">
                  <c:v>2.3067567739594859</c:v>
                </c:pt>
                <c:pt idx="135" formatCode="General">
                  <c:v>2.3067505296726472</c:v>
                </c:pt>
                <c:pt idx="136" formatCode="General">
                  <c:v>2.3067166628983107</c:v>
                </c:pt>
                <c:pt idx="137" formatCode="General">
                  <c:v>2.306656014747237</c:v>
                </c:pt>
                <c:pt idx="138" formatCode="General">
                  <c:v>2.3065693973836354</c:v>
                </c:pt>
                <c:pt idx="139" formatCode="General">
                  <c:v>2.306457594741901</c:v>
                </c:pt>
                <c:pt idx="140" formatCode="General">
                  <c:v>2.3063213632144874</c:v>
                </c:pt>
                <c:pt idx="141" formatCode="General">
                  <c:v>2.3061614323122424</c:v>
                </c:pt>
                <c:pt idx="142" formatCode="General">
                  <c:v>2.3059785052984965</c:v>
                </c:pt>
                <c:pt idx="143" formatCode="General">
                  <c:v>2.305773259798134</c:v>
                </c:pt>
                <c:pt idx="144" formatCode="General">
                  <c:v>2.305546348382828</c:v>
                </c:pt>
                <c:pt idx="145" formatCode="General">
                  <c:v>2.3052983991336031</c:v>
                </c:pt>
                <c:pt idx="146" formatCode="General">
                  <c:v>2.3050300161817909</c:v>
                </c:pt>
                <c:pt idx="147" formatCode="General">
                  <c:v>2.3047417802294556</c:v>
                </c:pt>
                <c:pt idx="148" formatCode="General">
                  <c:v>2.3044342490503058</c:v>
                </c:pt>
                <c:pt idx="149" formatCode="General">
                  <c:v>2.3041079579720511</c:v>
                </c:pt>
                <c:pt idx="150" formatCode="General">
                  <c:v>2.3037634203411721</c:v>
                </c:pt>
                <c:pt idx="151" formatCode="General">
                  <c:v>2.3034011279709765</c:v>
                </c:pt>
                <c:pt idx="152" formatCode="General">
                  <c:v>2.303021551573853</c:v>
                </c:pt>
                <c:pt idx="153" formatCode="General">
                  <c:v>2.3026251411785177</c:v>
                </c:pt>
                <c:pt idx="154" formatCode="General">
                  <c:v>2.3022123265331049</c:v>
                </c:pt>
                <c:pt idx="155" formatCode="General">
                  <c:v>2.3017835174948362</c:v>
                </c:pt>
                <c:pt idx="156" formatCode="General">
                  <c:v>2.3013391044070759</c:v>
                </c:pt>
                <c:pt idx="157" formatCode="General">
                  <c:v>2.3008794584644385</c:v>
                </c:pt>
                <c:pt idx="158" formatCode="General">
                  <c:v>2.3004049320666704</c:v>
                </c:pt>
                <c:pt idx="159" formatCode="General">
                  <c:v>2.2999158591619944</c:v>
                </c:pt>
                <c:pt idx="160" formatCode="General">
                  <c:v>2.299412555580532</c:v>
                </c:pt>
                <c:pt idx="161" formatCode="General">
                  <c:v>2.2988953193584512</c:v>
                </c:pt>
                <c:pt idx="162" formatCode="General">
                  <c:v>2.2983644310534332</c:v>
                </c:pt>
                <c:pt idx="163" formatCode="General">
                  <c:v>2.2978201540520415</c:v>
                </c:pt>
                <c:pt idx="164" formatCode="General">
                  <c:v>2.2972627348695522</c:v>
                </c:pt>
                <c:pt idx="165" formatCode="General">
                  <c:v>2.2966924034427838</c:v>
                </c:pt>
                <c:pt idx="166" formatCode="General">
                  <c:v>2.2961093734164648</c:v>
                </c:pt>
                <c:pt idx="167" formatCode="General">
                  <c:v>2.2955138424236079</c:v>
                </c:pt>
                <c:pt idx="168" formatCode="General">
                  <c:v>2.2949059923604231</c:v>
                </c:pt>
                <c:pt idx="169" formatCode="General">
                  <c:v>2.2942859896561956</c:v>
                </c:pt>
                <c:pt idx="170" formatCode="General">
                  <c:v>2.2936539855386129</c:v>
                </c:pt>
                <c:pt idx="171" formatCode="General">
                  <c:v>2.2930101162949565</c:v>
                </c:pt>
                <c:pt idx="172" formatCode="General">
                  <c:v>2.2923545035296025</c:v>
                </c:pt>
                <c:pt idx="173" formatCode="General">
                  <c:v>2.2916872544182207</c:v>
                </c:pt>
                <c:pt idx="174" formatCode="General">
                  <c:v>2.2910084619590649</c:v>
                </c:pt>
                <c:pt idx="175" formatCode="General">
                  <c:v>2.2903182052217699</c:v>
                </c:pt>
                <c:pt idx="176" formatCode="General">
                  <c:v>2.2896165495939713</c:v>
                </c:pt>
                <c:pt idx="177" formatCode="General">
                  <c:v>2.2889035470261443</c:v>
                </c:pt>
                <c:pt idx="178" formatCode="General">
                  <c:v>2.2881792362749871</c:v>
                </c:pt>
                <c:pt idx="179" formatCode="General">
                  <c:v>2.2874436431456897</c:v>
                </c:pt>
                <c:pt idx="180" formatCode="General">
                  <c:v>2.286696780733402</c:v>
                </c:pt>
                <c:pt idx="181" formatCode="General">
                  <c:v>2.2859386496642191</c:v>
                </c:pt>
                <c:pt idx="182" formatCode="General">
                  <c:v>2.2851692383359796</c:v>
                </c:pt>
                <c:pt idx="183" formatCode="General">
                  <c:v>2.2843885231591674</c:v>
                </c:pt>
                <c:pt idx="184" formatCode="General">
                  <c:v>2.2835964687982093</c:v>
                </c:pt>
                <c:pt idx="185" formatCode="General">
                  <c:v>2.282793028413419</c:v>
                </c:pt>
                <c:pt idx="186" formatCode="General">
                  <c:v>2.2819781439038729</c:v>
                </c:pt>
                <c:pt idx="187" formatCode="General">
                  <c:v>2.2811517461514588</c:v>
                </c:pt>
                <c:pt idx="188" formatCode="General">
                  <c:v>2.2803137552663544</c:v>
                </c:pt>
                <c:pt idx="189" formatCode="General">
                  <c:v>2.2794640808341518</c:v>
                </c:pt>
                <c:pt idx="190" formatCode="General">
                  <c:v>2.2786026221648994</c:v>
                </c:pt>
                <c:pt idx="191" formatCode="General">
                  <c:v>2.2777292685442427</c:v>
                </c:pt>
                <c:pt idx="192" formatCode="General">
                  <c:v>2.2768438994868991</c:v>
                </c:pt>
                <c:pt idx="193" formatCode="General">
                  <c:v>2.2759463849926935</c:v>
                </c:pt>
                <c:pt idx="194" formatCode="General">
                  <c:v>2.2750365858053154</c:v>
                </c:pt>
                <c:pt idx="195" formatCode="General">
                  <c:v>2.2741143536740345</c:v>
                </c:pt>
                <c:pt idx="196" formatCode="General">
                  <c:v>2.2731795316185552</c:v>
                </c:pt>
                <c:pt idx="197" formatCode="General">
                  <c:v>2.2722319541971689</c:v>
                </c:pt>
                <c:pt idx="198" formatCode="General">
                  <c:v>2.2712714477784171</c:v>
                </c:pt>
                <c:pt idx="199" formatCode="General">
                  <c:v>2.270297830816431</c:v>
                </c:pt>
                <c:pt idx="200" formatCode="General">
                  <c:v>2.2693109141300885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D-4935-9374-B24119DE6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des'!$L$12:$L$212</c:f>
              <c:numCache>
                <c:formatCode>0.00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'YPR and SBPR des'!$N$12:$N$212</c:f>
              <c:numCache>
                <c:formatCode>0.0000</c:formatCode>
                <c:ptCount val="201"/>
                <c:pt idx="0">
                  <c:v>10.029166296916745</c:v>
                </c:pt>
                <c:pt idx="1">
                  <c:v>9.8094045142338029</c:v>
                </c:pt>
                <c:pt idx="2">
                  <c:v>9.5973402978580946</c:v>
                </c:pt>
                <c:pt idx="3">
                  <c:v>9.3926118553900864</c:v>
                </c:pt>
                <c:pt idx="4">
                  <c:v>9.1948789072926065</c:v>
                </c:pt>
                <c:pt idx="5">
                  <c:v>9.0038211272515269</c:v>
                </c:pt>
                <c:pt idx="6">
                  <c:v>8.8191367160622569</c:v>
                </c:pt>
                <c:pt idx="7">
                  <c:v>8.640541095894358</c:v>
                </c:pt>
                <c:pt idx="8">
                  <c:v>8.467765713245587</c:v>
                </c:pt>
                <c:pt idx="9">
                  <c:v>8.3005569401759942</c:v>
                </c:pt>
                <c:pt idx="10">
                  <c:v>8.1386750645366881</c:v>
                </c:pt>
                <c:pt idx="11">
                  <c:v>7.9818933608971685</c:v>
                </c:pt>
                <c:pt idx="12">
                  <c:v>7.8299972347472631</c:v>
                </c:pt>
                <c:pt idx="13">
                  <c:v>7.6827834333202167</c:v>
                </c:pt>
                <c:pt idx="14">
                  <c:v>7.540059317065027</c:v>
                </c:pt>
                <c:pt idx="15">
                  <c:v>7.4016421864002178</c:v>
                </c:pt>
                <c:pt idx="16">
                  <c:v>7.2673586589173631</c:v>
                </c:pt>
                <c:pt idx="17">
                  <c:v>7.1370440926794538</c:v>
                </c:pt>
                <c:pt idx="18">
                  <c:v>7.0105420516834052</c:v>
                </c:pt>
                <c:pt idx="19">
                  <c:v>6.8877038099347123</c:v>
                </c:pt>
                <c:pt idx="20">
                  <c:v>6.7683878909199118</c:v>
                </c:pt>
                <c:pt idx="21" formatCode="General">
                  <c:v>6.6524596395649178</c:v>
                </c:pt>
                <c:pt idx="22" formatCode="General">
                  <c:v>6.5397908240378069</c:v>
                </c:pt>
                <c:pt idx="23" formatCode="General">
                  <c:v>6.4302592649972254</c:v>
                </c:pt>
                <c:pt idx="24" formatCode="General">
                  <c:v>6.3237484901055359</c:v>
                </c:pt>
                <c:pt idx="25" formatCode="General">
                  <c:v>6.2201474118215963</c:v>
                </c:pt>
                <c:pt idx="26" formatCode="General">
                  <c:v>6.1193500266643204</c:v>
                </c:pt>
                <c:pt idx="27" formatCode="General">
                  <c:v>6.0212551342971254</c:v>
                </c:pt>
                <c:pt idx="28" formatCode="General">
                  <c:v>5.9257660749265613</c:v>
                </c:pt>
                <c:pt idx="29" formatCode="General">
                  <c:v>5.8327904836380249</c:v>
                </c:pt>
                <c:pt idx="30" formatCode="General">
                  <c:v>5.7422400604084984</c:v>
                </c:pt>
                <c:pt idx="31" formatCode="General">
                  <c:v>5.6540303546422228</c:v>
                </c:pt>
                <c:pt idx="32" formatCode="General">
                  <c:v>5.5680805631713772</c:v>
                </c:pt>
                <c:pt idx="33" formatCode="General">
                  <c:v>5.4843133407509326</c:v>
                </c:pt>
                <c:pt idx="34" formatCode="General">
                  <c:v>5.4026546221561249</c:v>
                </c:pt>
                <c:pt idx="35" formatCode="General">
                  <c:v>5.3230334550627889</c:v>
                </c:pt>
                <c:pt idx="36" formatCode="General">
                  <c:v>5.2453818429565624</c:v>
                </c:pt>
                <c:pt idx="37" formatCode="General">
                  <c:v>5.1696345973764339</c:v>
                </c:pt>
                <c:pt idx="38" formatCode="General">
                  <c:v>5.0957291988526237</c:v>
                </c:pt>
                <c:pt idx="39" formatCode="General">
                  <c:v>5.0236056659484287</c:v>
                </c:pt>
                <c:pt idx="40" formatCode="General">
                  <c:v>4.953206431861072</c:v>
                </c:pt>
                <c:pt idx="41" formatCode="General">
                  <c:v>4.8844762280780358</c:v>
                </c:pt>
                <c:pt idx="42" formatCode="General">
                  <c:v>4.8173619746233234</c:v>
                </c:pt>
                <c:pt idx="43" formatCode="General">
                  <c:v>4.7518126764629391</c:v>
                </c:pt>
                <c:pt idx="44" formatCode="General">
                  <c:v>4.687779325670677</c:v>
                </c:pt>
                <c:pt idx="45" formatCode="General">
                  <c:v>4.6252148089846017</c:v>
                </c:pt>
                <c:pt idx="46" formatCode="General">
                  <c:v>4.5640738204114601</c:v>
                </c:pt>
                <c:pt idx="47" formatCode="General">
                  <c:v>4.5043127785609434</c:v>
                </c:pt>
                <c:pt idx="48" formatCode="General">
                  <c:v>4.445889748414408</c:v>
                </c:pt>
                <c:pt idx="49" formatCode="General">
                  <c:v>4.3887643672535903</c:v>
                </c:pt>
                <c:pt idx="50" formatCode="General">
                  <c:v>4.3328977744940547</c:v>
                </c:pt>
                <c:pt idx="51" formatCode="General">
                  <c:v>4.2782525451858993</c:v>
                </c:pt>
                <c:pt idx="52" formatCode="General">
                  <c:v>4.2247926269605758</c:v>
                </c:pt>
                <c:pt idx="53" formatCode="General">
                  <c:v>4.172483280217806</c:v>
                </c:pt>
                <c:pt idx="54" formatCode="General">
                  <c:v>4.121291021360534</c:v>
                </c:pt>
                <c:pt idx="55" formatCode="General">
                  <c:v>4.071183568898749</c:v>
                </c:pt>
                <c:pt idx="56" formatCode="General">
                  <c:v>4.0221297922549306</c:v>
                </c:pt>
                <c:pt idx="57" formatCode="General">
                  <c:v>3.9740996631149939</c:v>
                </c:pt>
                <c:pt idx="58" formatCode="General">
                  <c:v>3.9270642091787118</c:v>
                </c:pt>
                <c:pt idx="59" formatCode="General">
                  <c:v>3.8809954701732186</c:v>
                </c:pt>
                <c:pt idx="60" formatCode="General">
                  <c:v>3.8358664560018947</c:v>
                </c:pt>
                <c:pt idx="61" formatCode="General">
                  <c:v>3.7916511069091539</c:v>
                </c:pt>
                <c:pt idx="62" formatCode="General">
                  <c:v>3.7483242555492047</c:v>
                </c:pt>
                <c:pt idx="63" formatCode="General">
                  <c:v>3.705861590853905</c:v>
                </c:pt>
                <c:pt idx="64" formatCode="General">
                  <c:v>3.664239623601437</c:v>
                </c:pt>
                <c:pt idx="65" formatCode="General">
                  <c:v>3.6234356535934853</c:v>
                </c:pt>
                <c:pt idx="66" formatCode="General">
                  <c:v>3.5834277383544642</c:v>
                </c:pt>
                <c:pt idx="67" formatCode="General">
                  <c:v>3.5441946632714321</c:v>
                </c:pt>
                <c:pt idx="68" formatCode="General">
                  <c:v>3.5057159130983973</c:v>
                </c:pt>
                <c:pt idx="69" formatCode="General">
                  <c:v>3.467971644753213</c:v>
                </c:pt>
                <c:pt idx="70" formatCode="General">
                  <c:v>3.4309426613396243</c:v>
                </c:pt>
                <c:pt idx="71" formatCode="General">
                  <c:v>3.3946103873309235</c:v>
                </c:pt>
                <c:pt idx="72" formatCode="General">
                  <c:v>3.3589568448555265</c:v>
                </c:pt>
                <c:pt idx="73" formatCode="General">
                  <c:v>3.3239646310281414</c:v>
                </c:pt>
                <c:pt idx="74" formatCode="General">
                  <c:v>3.2896168962735737</c:v>
                </c:pt>
                <c:pt idx="75" formatCode="General">
                  <c:v>3.255897323593167</c:v>
                </c:pt>
                <c:pt idx="76" formatCode="General">
                  <c:v>3.2227901087268145</c:v>
                </c:pt>
                <c:pt idx="77" formatCode="General">
                  <c:v>3.190279941166076</c:v>
                </c:pt>
                <c:pt idx="78" formatCode="General">
                  <c:v>3.1583519859764801</c:v>
                </c:pt>
                <c:pt idx="79" formatCode="General">
                  <c:v>3.1269918663894223</c:v>
                </c:pt>
                <c:pt idx="80" formatCode="General">
                  <c:v>3.096185647126279</c:v>
                </c:pt>
                <c:pt idx="81" formatCode="General">
                  <c:v>3.0659198184193857</c:v>
                </c:pt>
                <c:pt idx="82" formatCode="General">
                  <c:v>3.0361812806965083</c:v>
                </c:pt>
                <c:pt idx="83" formatCode="General">
                  <c:v>3.006957329897213</c:v>
                </c:pt>
                <c:pt idx="84" formatCode="General">
                  <c:v>2.9782356433912813</c:v>
                </c:pt>
                <c:pt idx="85" formatCode="General">
                  <c:v>2.9500042664708777</c:v>
                </c:pt>
                <c:pt idx="86" formatCode="General">
                  <c:v>2.9222515993897344</c:v>
                </c:pt>
                <c:pt idx="87" formatCode="General">
                  <c:v>2.8949663849239813</c:v>
                </c:pt>
                <c:pt idx="88" formatCode="General">
                  <c:v>2.8681376964306278</c:v>
                </c:pt>
                <c:pt idx="89" formatCode="General">
                  <c:v>2.8417549263809376</c:v>
                </c:pt>
                <c:pt idx="90" formatCode="General">
                  <c:v>2.8158077753471096</c:v>
                </c:pt>
                <c:pt idx="91" formatCode="General">
                  <c:v>2.7902862414218115</c:v>
                </c:pt>
                <c:pt idx="92" formatCode="General">
                  <c:v>2.7651806100511527</c:v>
                </c:pt>
                <c:pt idx="93" formatCode="General">
                  <c:v>2.7404814442626688</c:v>
                </c:pt>
                <c:pt idx="94" formatCode="General">
                  <c:v>2.7161795752708122</c:v>
                </c:pt>
                <c:pt idx="95" formatCode="General">
                  <c:v>2.6922660934433678</c:v>
                </c:pt>
                <c:pt idx="96" formatCode="General">
                  <c:v>2.668732339612975</c:v>
                </c:pt>
                <c:pt idx="97" formatCode="General">
                  <c:v>2.6455698967187726</c:v>
                </c:pt>
                <c:pt idx="98" formatCode="General">
                  <c:v>2.6227705817639206</c:v>
                </c:pt>
                <c:pt idx="99" formatCode="General">
                  <c:v>2.6003264380754052</c:v>
                </c:pt>
                <c:pt idx="100" formatCode="General">
                  <c:v>2.5782297278532784</c:v>
                </c:pt>
                <c:pt idx="101" formatCode="General">
                  <c:v>2.5564729249969891</c:v>
                </c:pt>
                <c:pt idx="102" formatCode="General">
                  <c:v>2.5350487081972028</c:v>
                </c:pt>
                <c:pt idx="103" formatCode="General">
                  <c:v>2.5139499542819306</c:v>
                </c:pt>
                <c:pt idx="104" formatCode="General">
                  <c:v>2.4931697318063843</c:v>
                </c:pt>
                <c:pt idx="105" formatCode="General">
                  <c:v>2.4727012948764888</c:v>
                </c:pt>
                <c:pt idx="106" formatCode="General">
                  <c:v>2.4525380771964054</c:v>
                </c:pt>
                <c:pt idx="107" formatCode="General">
                  <c:v>2.4326736863309182</c:v>
                </c:pt>
                <c:pt idx="108" formatCode="General">
                  <c:v>2.4131018981739238</c:v>
                </c:pt>
                <c:pt idx="109" formatCode="General">
                  <c:v>2.3938166516147068</c:v>
                </c:pt>
                <c:pt idx="110" formatCode="General">
                  <c:v>2.3748120433940354</c:v>
                </c:pt>
                <c:pt idx="111" formatCode="General">
                  <c:v>2.3560823231424757</c:v>
                </c:pt>
                <c:pt idx="112" formatCode="General">
                  <c:v>2.3376218885937052</c:v>
                </c:pt>
                <c:pt idx="113" formatCode="General">
                  <c:v>2.3194252809658793</c:v>
                </c:pt>
                <c:pt idx="114" formatCode="General">
                  <c:v>2.3014871805044552</c:v>
                </c:pt>
                <c:pt idx="115" formatCode="General">
                  <c:v>2.2838024021801737</c:v>
                </c:pt>
                <c:pt idx="116" formatCode="General">
                  <c:v>2.2663658915361267</c:v>
                </c:pt>
                <c:pt idx="117" formatCode="General">
                  <c:v>2.2491727206781924</c:v>
                </c:pt>
                <c:pt idx="118" formatCode="General">
                  <c:v>2.2322180844032933</c:v>
                </c:pt>
                <c:pt idx="119" formatCode="General">
                  <c:v>2.2154972964602133</c:v>
                </c:pt>
                <c:pt idx="120" formatCode="General">
                  <c:v>2.1990057859379353</c:v>
                </c:pt>
                <c:pt idx="121" formatCode="General">
                  <c:v>2.1827390937766751</c:v>
                </c:pt>
                <c:pt idx="122" formatCode="General">
                  <c:v>2.1666928693969814</c:v>
                </c:pt>
                <c:pt idx="123" formatCode="General">
                  <c:v>2.1508628674425014</c:v>
                </c:pt>
                <c:pt idx="124" formatCode="General">
                  <c:v>2.1352449446321686</c:v>
                </c:pt>
                <c:pt idx="125" formatCode="General">
                  <c:v>2.1198350567177511</c:v>
                </c:pt>
                <c:pt idx="126" formatCode="General">
                  <c:v>2.1046292555429051</c:v>
                </c:pt>
                <c:pt idx="127" formatCode="General">
                  <c:v>2.0896236861999893</c:v>
                </c:pt>
                <c:pt idx="128" formatCode="General">
                  <c:v>2.0748145842810741</c:v>
                </c:pt>
                <c:pt idx="129" formatCode="General">
                  <c:v>2.0601982732197572</c:v>
                </c:pt>
                <c:pt idx="130" formatCode="General">
                  <c:v>2.0457711617204719</c:v>
                </c:pt>
                <c:pt idx="131" formatCode="General">
                  <c:v>2.0315297412721773</c:v>
                </c:pt>
                <c:pt idx="132" formatCode="General">
                  <c:v>2.0174705837433926</c:v>
                </c:pt>
                <c:pt idx="133" formatCode="General">
                  <c:v>2.0035903390557022</c:v>
                </c:pt>
                <c:pt idx="134" formatCode="General">
                  <c:v>1.9898857329329438</c:v>
                </c:pt>
                <c:pt idx="135" formatCode="General">
                  <c:v>1.9763535647234314</c:v>
                </c:pt>
                <c:pt idx="136" formatCode="General">
                  <c:v>1.9629907052926339</c:v>
                </c:pt>
                <c:pt idx="137" formatCode="General">
                  <c:v>1.9497940949838788</c:v>
                </c:pt>
                <c:pt idx="138" formatCode="General">
                  <c:v>1.9367607416447061</c:v>
                </c:pt>
                <c:pt idx="139" formatCode="General">
                  <c:v>1.9238877187166148</c:v>
                </c:pt>
                <c:pt idx="140" formatCode="General">
                  <c:v>1.911172163386025</c:v>
                </c:pt>
                <c:pt idx="141" formatCode="General">
                  <c:v>1.8986112747943611</c:v>
                </c:pt>
                <c:pt idx="142" formatCode="General">
                  <c:v>1.8862023123052547</c:v>
                </c:pt>
                <c:pt idx="143" formatCode="General">
                  <c:v>1.8739425938269179</c:v>
                </c:pt>
                <c:pt idx="144" formatCode="General">
                  <c:v>1.8618294941878522</c:v>
                </c:pt>
                <c:pt idx="145" formatCode="General">
                  <c:v>1.8498604435640846</c:v>
                </c:pt>
                <c:pt idx="146" formatCode="General">
                  <c:v>1.8380329259562243</c:v>
                </c:pt>
                <c:pt idx="147" formatCode="General">
                  <c:v>1.82634447771468</c:v>
                </c:pt>
                <c:pt idx="148" formatCode="General">
                  <c:v>1.8147926861114518</c:v>
                </c:pt>
                <c:pt idx="149" formatCode="General">
                  <c:v>1.8033751879569633</c:v>
                </c:pt>
                <c:pt idx="150" formatCode="General">
                  <c:v>1.7920896682604539</c:v>
                </c:pt>
                <c:pt idx="151" formatCode="General">
                  <c:v>1.7809338589325223</c:v>
                </c:pt>
                <c:pt idx="152" formatCode="General">
                  <c:v>1.7699055375284487</c:v>
                </c:pt>
                <c:pt idx="153" formatCode="General">
                  <c:v>1.7590025260309736</c:v>
                </c:pt>
                <c:pt idx="154" formatCode="General">
                  <c:v>1.7482226896712794</c:v>
                </c:pt>
                <c:pt idx="155" formatCode="General">
                  <c:v>1.737563935786929</c:v>
                </c:pt>
                <c:pt idx="156" formatCode="General">
                  <c:v>1.7270242127156179</c:v>
                </c:pt>
                <c:pt idx="157" formatCode="General">
                  <c:v>1.7166015087235678</c:v>
                </c:pt>
                <c:pt idx="158" formatCode="General">
                  <c:v>1.7062938509674908</c:v>
                </c:pt>
                <c:pt idx="159" formatCode="General">
                  <c:v>1.6960993044890689</c:v>
                </c:pt>
                <c:pt idx="160" formatCode="General">
                  <c:v>1.6860159712409155</c:v>
                </c:pt>
                <c:pt idx="161" formatCode="General">
                  <c:v>1.6760419891430571</c:v>
                </c:pt>
                <c:pt idx="162" formatCode="General">
                  <c:v>1.6661755311689752</c:v>
                </c:pt>
                <c:pt idx="163" formatCode="General">
                  <c:v>1.6564148044603006</c:v>
                </c:pt>
                <c:pt idx="164" formatCode="General">
                  <c:v>1.6467580494692793</c:v>
                </c:pt>
                <c:pt idx="165" formatCode="General">
                  <c:v>1.6372035391281592</c:v>
                </c:pt>
                <c:pt idx="166" formatCode="General">
                  <c:v>1.6277495780446758</c:v>
                </c:pt>
                <c:pt idx="167" formatCode="General">
                  <c:v>1.6183945017228445</c:v>
                </c:pt>
                <c:pt idx="168" formatCode="General">
                  <c:v>1.6091366758082992</c:v>
                </c:pt>
                <c:pt idx="169" formatCode="General">
                  <c:v>1.5999744953574271</c:v>
                </c:pt>
                <c:pt idx="170" formatCode="General">
                  <c:v>1.5909063841296049</c:v>
                </c:pt>
                <c:pt idx="171" formatCode="General">
                  <c:v>1.5819307939018254</c:v>
                </c:pt>
                <c:pt idx="172" formatCode="General">
                  <c:v>1.5730462038050641</c:v>
                </c:pt>
                <c:pt idx="173" formatCode="General">
                  <c:v>1.5642511196817404</c:v>
                </c:pt>
                <c:pt idx="174" formatCode="General">
                  <c:v>1.5555440734636412</c:v>
                </c:pt>
                <c:pt idx="175" formatCode="General">
                  <c:v>1.5469236225697234</c:v>
                </c:pt>
                <c:pt idx="176" formatCode="General">
                  <c:v>1.5383883493231949</c:v>
                </c:pt>
                <c:pt idx="177" formatCode="General">
                  <c:v>1.5299368603873298</c:v>
                </c:pt>
                <c:pt idx="178" formatCode="General">
                  <c:v>1.5215677862194614</c:v>
                </c:pt>
                <c:pt idx="179" formatCode="General">
                  <c:v>1.5132797805426383</c:v>
                </c:pt>
                <c:pt idx="180" formatCode="General">
                  <c:v>1.5050715198344258</c:v>
                </c:pt>
                <c:pt idx="181" formatCode="General">
                  <c:v>1.4969417028323704</c:v>
                </c:pt>
                <c:pt idx="182" formatCode="General">
                  <c:v>1.4888890500556451</c:v>
                </c:pt>
                <c:pt idx="183" formatCode="General">
                  <c:v>1.4809123033424179</c:v>
                </c:pt>
                <c:pt idx="184" formatCode="General">
                  <c:v>1.4730102254024988</c:v>
                </c:pt>
                <c:pt idx="185" formatCode="General">
                  <c:v>1.4651815993848363</c:v>
                </c:pt>
                <c:pt idx="186" formatCode="General">
                  <c:v>1.4574252284594367</c:v>
                </c:pt>
                <c:pt idx="187" formatCode="General">
                  <c:v>1.4497399354133209</c:v>
                </c:pt>
                <c:pt idx="188" formatCode="General">
                  <c:v>1.4421245622601042</c:v>
                </c:pt>
                <c:pt idx="189" formatCode="General">
                  <c:v>1.4345779698628398</c:v>
                </c:pt>
                <c:pt idx="190" formatCode="General">
                  <c:v>1.4270990375697501</c:v>
                </c:pt>
                <c:pt idx="191" formatCode="General">
                  <c:v>1.4196866628624916</c:v>
                </c:pt>
                <c:pt idx="192" formatCode="General">
                  <c:v>1.4123397610166135</c:v>
                </c:pt>
                <c:pt idx="193" formatCode="General">
                  <c:v>1.4050572647738662</c:v>
                </c:pt>
                <c:pt idx="194" formatCode="General">
                  <c:v>1.3978381240260491</c:v>
                </c:pt>
                <c:pt idx="195" formatCode="General">
                  <c:v>1.3906813055100797</c:v>
                </c:pt>
                <c:pt idx="196" formatCode="General">
                  <c:v>1.3835857925139741</c:v>
                </c:pt>
                <c:pt idx="197" formatCode="General">
                  <c:v>1.3765505845934554</c:v>
                </c:pt>
                <c:pt idx="198" formatCode="General">
                  <c:v>1.3695746972988962</c:v>
                </c:pt>
                <c:pt idx="199" formatCode="General">
                  <c:v>1.3626571619123276</c:v>
                </c:pt>
                <c:pt idx="200" formatCode="General">
                  <c:v>1.3557970251942342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D-40F5-815E-7E6512108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91965</xdr:colOff>
      <xdr:row>0</xdr:row>
      <xdr:rowOff>17736</xdr:rowOff>
    </xdr:from>
    <xdr:to>
      <xdr:col>14</xdr:col>
      <xdr:colOff>52551</xdr:colOff>
      <xdr:row>9</xdr:row>
      <xdr:rowOff>52552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91965</xdr:colOff>
      <xdr:row>9</xdr:row>
      <xdr:rowOff>63719</xdr:rowOff>
    </xdr:from>
    <xdr:to>
      <xdr:col>14</xdr:col>
      <xdr:colOff>52551</xdr:colOff>
      <xdr:row>20</xdr:row>
      <xdr:rowOff>105104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72258</xdr:colOff>
      <xdr:row>0</xdr:row>
      <xdr:rowOff>17737</xdr:rowOff>
    </xdr:from>
    <xdr:to>
      <xdr:col>19</xdr:col>
      <xdr:colOff>32844</xdr:colOff>
      <xdr:row>9</xdr:row>
      <xdr:rowOff>52553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72258</xdr:colOff>
      <xdr:row>9</xdr:row>
      <xdr:rowOff>63720</xdr:rowOff>
    </xdr:from>
    <xdr:to>
      <xdr:col>19</xdr:col>
      <xdr:colOff>32844</xdr:colOff>
      <xdr:row>20</xdr:row>
      <xdr:rowOff>105105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2450086" y="2002804"/>
          <a:ext cx="2504090" cy="297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7</xdr:col>
      <xdr:colOff>56253</xdr:colOff>
      <xdr:row>27</xdr:row>
      <xdr:rowOff>146401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505324"/>
          <a:ext cx="3849688" cy="105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6" name="TextBox 4"/>
        <xdr:cNvSpPr txBox="1"/>
      </xdr:nvSpPr>
      <xdr:spPr>
        <a:xfrm>
          <a:off x="11658600" y="184150"/>
          <a:ext cx="3380792" cy="104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2450086" y="2002804"/>
          <a:ext cx="2504090" cy="297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8</xdr:col>
      <xdr:colOff>7938</xdr:colOff>
      <xdr:row>27</xdr:row>
      <xdr:rowOff>146401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505324"/>
          <a:ext cx="3849688" cy="105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6" name="TextBox 4"/>
        <xdr:cNvSpPr txBox="1"/>
      </xdr:nvSpPr>
      <xdr:spPr>
        <a:xfrm>
          <a:off x="11658600" y="184150"/>
          <a:ext cx="3380792" cy="104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1435497" y="1579471"/>
          <a:ext cx="2492801" cy="2964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8</xdr:col>
      <xdr:colOff>7938</xdr:colOff>
      <xdr:row>27</xdr:row>
      <xdr:rowOff>146401</xdr:rowOff>
    </xdr:to>
    <xdr:pic>
      <xdr:nvPicPr>
        <xdr:cNvPr id="7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813" y="4056062"/>
          <a:ext cx="3857625" cy="1043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8" name="TextBox 4"/>
        <xdr:cNvSpPr txBox="1"/>
      </xdr:nvSpPr>
      <xdr:spPr>
        <a:xfrm>
          <a:off x="10946848" y="186359"/>
          <a:ext cx="3369748" cy="623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2450086" y="2002804"/>
          <a:ext cx="2504090" cy="297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8</xdr:col>
      <xdr:colOff>7938</xdr:colOff>
      <xdr:row>27</xdr:row>
      <xdr:rowOff>146401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505324"/>
          <a:ext cx="3849688" cy="105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6" name="TextBox 4"/>
        <xdr:cNvSpPr txBox="1"/>
      </xdr:nvSpPr>
      <xdr:spPr>
        <a:xfrm>
          <a:off x="11658600" y="184150"/>
          <a:ext cx="3380792" cy="104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0"/>
  <sheetViews>
    <sheetView tabSelected="1" zoomScale="80" zoomScaleNormal="80" workbookViewId="0">
      <selection activeCell="C3" sqref="C3"/>
    </sheetView>
  </sheetViews>
  <sheetFormatPr baseColWidth="10" defaultRowHeight="14.5" x14ac:dyDescent="0.35"/>
  <cols>
    <col min="5" max="5" width="13" bestFit="1" customWidth="1"/>
    <col min="6" max="6" width="13.81640625" customWidth="1"/>
    <col min="9" max="10" width="11.6328125" customWidth="1"/>
    <col min="15" max="15" width="11.54296875" customWidth="1"/>
    <col min="16" max="16" width="11.81640625" bestFit="1" customWidth="1"/>
    <col min="19" max="19" width="11.81640625" bestFit="1" customWidth="1"/>
    <col min="20" max="20" width="11.6328125" customWidth="1"/>
    <col min="25" max="25" width="12.1796875" customWidth="1"/>
  </cols>
  <sheetData>
    <row r="1" spans="1:30" x14ac:dyDescent="0.35">
      <c r="A1" s="4"/>
      <c r="B1" s="4" t="s">
        <v>20</v>
      </c>
      <c r="C1" s="4" t="s">
        <v>21</v>
      </c>
      <c r="D1" s="4" t="s">
        <v>22</v>
      </c>
      <c r="E1" s="4" t="s">
        <v>23</v>
      </c>
      <c r="F1" s="4"/>
    </row>
    <row r="2" spans="1:30" x14ac:dyDescent="0.35">
      <c r="A2" s="28" t="s">
        <v>17</v>
      </c>
      <c r="B2" s="4">
        <v>20.63</v>
      </c>
      <c r="C2" s="4">
        <v>20.59</v>
      </c>
      <c r="D2" s="4">
        <v>20.37</v>
      </c>
      <c r="E2" s="4">
        <v>18.63</v>
      </c>
      <c r="F2" s="4"/>
    </row>
    <row r="3" spans="1:30" x14ac:dyDescent="0.35">
      <c r="A3" s="28" t="s">
        <v>18</v>
      </c>
      <c r="B3" s="27">
        <v>0.5</v>
      </c>
      <c r="C3" s="4">
        <v>0.84</v>
      </c>
      <c r="D3" s="4">
        <v>0.73</v>
      </c>
      <c r="E3" s="4">
        <v>0.68</v>
      </c>
      <c r="F3" s="4"/>
    </row>
    <row r="4" spans="1:30" x14ac:dyDescent="0.35">
      <c r="A4" s="28" t="s">
        <v>19</v>
      </c>
      <c r="B4" s="4">
        <v>-0.18</v>
      </c>
      <c r="C4" s="4">
        <v>-0.21</v>
      </c>
      <c r="D4" s="4">
        <v>-0.24</v>
      </c>
      <c r="E4" s="4">
        <v>-0.27</v>
      </c>
    </row>
    <row r="5" spans="1:30" x14ac:dyDescent="0.35">
      <c r="A5" s="28" t="s">
        <v>24</v>
      </c>
      <c r="B5" s="29">
        <v>0.83</v>
      </c>
      <c r="C5" s="29">
        <v>0.83</v>
      </c>
      <c r="D5" s="29">
        <v>0.83</v>
      </c>
      <c r="E5" s="29">
        <v>0.99</v>
      </c>
    </row>
    <row r="6" spans="1:30" x14ac:dyDescent="0.35">
      <c r="A6" s="28" t="s">
        <v>25</v>
      </c>
      <c r="B6" s="4">
        <v>0.91</v>
      </c>
      <c r="C6" s="4">
        <v>0.91</v>
      </c>
      <c r="D6" s="4">
        <v>0.91</v>
      </c>
      <c r="E6" s="4">
        <v>1.08</v>
      </c>
    </row>
    <row r="7" spans="1:30" ht="29" x14ac:dyDescent="0.35">
      <c r="A7" s="28" t="s">
        <v>26</v>
      </c>
      <c r="B7" s="4">
        <v>1.29</v>
      </c>
      <c r="C7" s="4">
        <v>1.29</v>
      </c>
      <c r="D7" s="4">
        <v>1.29</v>
      </c>
      <c r="E7" s="4">
        <v>1.29</v>
      </c>
    </row>
    <row r="8" spans="1:30" x14ac:dyDescent="0.35">
      <c r="A8" s="28" t="s">
        <v>30</v>
      </c>
      <c r="B8" s="27">
        <f>+$O10*B2^$M10</f>
        <v>64.960745597085591</v>
      </c>
      <c r="C8" s="27">
        <f>+$O10*C2^$M10</f>
        <v>64.553790894868555</v>
      </c>
      <c r="D8" s="27">
        <f>+$O10*D2^$M10</f>
        <v>62.346984444523443</v>
      </c>
      <c r="E8" s="27">
        <f>+$O10*E2^$M10</f>
        <v>46.69299429188689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30" x14ac:dyDescent="0.35">
      <c r="B9" s="59" t="s">
        <v>27</v>
      </c>
      <c r="C9" s="59"/>
      <c r="D9" s="59"/>
      <c r="E9" s="59"/>
      <c r="G9" s="59" t="s">
        <v>33</v>
      </c>
      <c r="H9" s="59"/>
      <c r="I9" s="59"/>
      <c r="J9" s="59"/>
      <c r="L9" s="59" t="s">
        <v>36</v>
      </c>
      <c r="M9" s="59"/>
      <c r="N9" s="59"/>
      <c r="O9" s="59"/>
      <c r="Q9" s="59" t="s">
        <v>35</v>
      </c>
      <c r="R9" s="59"/>
      <c r="S9" s="59"/>
      <c r="T9" s="59"/>
      <c r="V9" s="59" t="s">
        <v>34</v>
      </c>
      <c r="W9" s="59"/>
      <c r="X9" s="59"/>
      <c r="Y9" s="59"/>
      <c r="Z9" s="4"/>
      <c r="AA9" s="59" t="s">
        <v>37</v>
      </c>
      <c r="AB9" s="59"/>
      <c r="AC9" s="59"/>
      <c r="AD9" s="59"/>
    </row>
    <row r="10" spans="1:30" x14ac:dyDescent="0.35">
      <c r="G10" s="4"/>
      <c r="H10" s="4"/>
      <c r="I10" s="4"/>
      <c r="J10" s="4"/>
      <c r="L10" s="4" t="s">
        <v>29</v>
      </c>
      <c r="M10" s="4">
        <v>3.238</v>
      </c>
      <c r="N10" s="4" t="s">
        <v>28</v>
      </c>
      <c r="O10" s="4">
        <v>3.5999999999999999E-3</v>
      </c>
      <c r="Q10" s="4" t="s">
        <v>29</v>
      </c>
      <c r="R10" s="4">
        <v>1.88</v>
      </c>
      <c r="S10" s="4" t="s">
        <v>28</v>
      </c>
      <c r="T10" s="4">
        <v>21.01</v>
      </c>
      <c r="V10" s="4" t="s">
        <v>29</v>
      </c>
      <c r="W10" s="4">
        <v>0.84</v>
      </c>
      <c r="X10" s="4" t="s">
        <v>28</v>
      </c>
      <c r="Y10" s="4">
        <v>11.57</v>
      </c>
      <c r="Z10" s="4"/>
    </row>
    <row r="11" spans="1:30" ht="18.5" customHeight="1" x14ac:dyDescent="0.35">
      <c r="B11" s="4" t="s">
        <v>20</v>
      </c>
      <c r="C11" s="4" t="s">
        <v>21</v>
      </c>
      <c r="D11" s="4" t="s">
        <v>22</v>
      </c>
      <c r="E11" s="4" t="s">
        <v>23</v>
      </c>
      <c r="G11" s="4" t="s">
        <v>20</v>
      </c>
      <c r="H11" s="4" t="s">
        <v>21</v>
      </c>
      <c r="I11" s="4" t="s">
        <v>22</v>
      </c>
      <c r="J11" s="4" t="s">
        <v>23</v>
      </c>
      <c r="K11" s="4"/>
      <c r="L11" s="4" t="s">
        <v>20</v>
      </c>
      <c r="M11" s="4" t="s">
        <v>21</v>
      </c>
      <c r="N11" s="4" t="s">
        <v>22</v>
      </c>
      <c r="O11" s="4" t="s">
        <v>23</v>
      </c>
      <c r="P11" s="4"/>
      <c r="Q11" s="4" t="s">
        <v>20</v>
      </c>
      <c r="R11" s="4" t="s">
        <v>21</v>
      </c>
      <c r="S11" s="4" t="s">
        <v>22</v>
      </c>
      <c r="T11" s="4" t="s">
        <v>23</v>
      </c>
      <c r="U11" s="4"/>
      <c r="V11" s="4" t="s">
        <v>20</v>
      </c>
      <c r="W11" s="4" t="s">
        <v>21</v>
      </c>
      <c r="X11" s="4" t="s">
        <v>22</v>
      </c>
      <c r="Y11" s="4" t="s">
        <v>23</v>
      </c>
      <c r="Z11" s="4"/>
      <c r="AA11" s="4" t="s">
        <v>20</v>
      </c>
      <c r="AB11" s="4" t="s">
        <v>21</v>
      </c>
      <c r="AC11" s="4" t="s">
        <v>22</v>
      </c>
      <c r="AD11" s="4" t="s">
        <v>23</v>
      </c>
    </row>
    <row r="12" spans="1:30" x14ac:dyDescent="0.35">
      <c r="B12" s="30">
        <v>0</v>
      </c>
      <c r="C12" s="30">
        <v>0</v>
      </c>
      <c r="D12" s="30">
        <v>0</v>
      </c>
      <c r="E12" s="30">
        <v>0</v>
      </c>
      <c r="F12" s="4"/>
      <c r="G12" s="31">
        <f>+B$2*(1-EXP(-B$3*(B12-B$4)))</f>
        <v>1.7755996478545624</v>
      </c>
      <c r="H12" s="31">
        <f>+C$2*(1-EXP(-C$3*(C12-C$4)))</f>
        <v>3.3297611996130314</v>
      </c>
      <c r="I12" s="31">
        <f>+D$2*(1-EXP(-D$3*(D12-D$4)))</f>
        <v>3.2736800928618686</v>
      </c>
      <c r="J12" s="31">
        <f>+E$2*(1-EXP(-E$3*(E12-E$4)))</f>
        <v>3.1248351490165294</v>
      </c>
      <c r="K12" s="4"/>
      <c r="L12" s="31">
        <f>B$8*(1-EXP(-B$3*(B12-B$4)))^$M$10</f>
        <v>2.3103712594403296E-2</v>
      </c>
      <c r="M12" s="31">
        <f>C$8*(1-EXP(-C$3*(C12-C$4)))^$M$10</f>
        <v>0.17696039572375402</v>
      </c>
      <c r="N12" s="31">
        <f>D$8*(1-EXP(-D$3*(D12-D$4)))^$M$10</f>
        <v>0.16749036836490588</v>
      </c>
      <c r="O12" s="31">
        <f>E$8*(1-EXP(-E$3*(E12-E$4)))^$M$10</f>
        <v>0.14406307693321435</v>
      </c>
      <c r="P12" s="4"/>
      <c r="Q12" s="31">
        <f>1/(1+EXP($T$10-$R$10*G12))</f>
        <v>2.1144781844856494E-8</v>
      </c>
      <c r="R12" s="31">
        <f>1/(1+EXP($T$10-$R$10*H12))</f>
        <v>3.9276697593152483E-7</v>
      </c>
      <c r="S12" s="31">
        <f>1/(1+EXP($T$10-$R$10*I12))</f>
        <v>3.5346485420560435E-7</v>
      </c>
      <c r="T12" s="31">
        <f>1/(1+EXP($T$10-$R$10*J12))</f>
        <v>2.6718883347670077E-7</v>
      </c>
      <c r="U12" s="4"/>
      <c r="V12" s="31">
        <f>1/(1+EXP(-LN(3)*(G12-$Y$10)/$W$10))</f>
        <v>2.7337876842729561E-6</v>
      </c>
      <c r="W12" s="31">
        <f>1/(1+EXP(-LN(3)*(H12-$Y$10)/$W$10))</f>
        <v>2.0870025946035388E-5</v>
      </c>
      <c r="X12" s="31">
        <f>1/(1+EXP(-LN(3)*(I12-$Y$10)/$W$10))</f>
        <v>1.9394093167354783E-5</v>
      </c>
      <c r="Y12" s="31">
        <f>1/(1+EXP(-LN(3)*(J12-$Y$10)/$W$10))</f>
        <v>1.5963452233777271E-5</v>
      </c>
      <c r="AA12" s="31">
        <f>+L12*Q12</f>
        <v>4.8852296261492113E-10</v>
      </c>
      <c r="AB12" s="31">
        <f t="shared" ref="AB12:AD19" si="0">+M12*R12</f>
        <v>6.950419948806481E-8</v>
      </c>
      <c r="AC12" s="31">
        <f t="shared" si="0"/>
        <v>5.9201958634944423E-8</v>
      </c>
      <c r="AD12" s="31">
        <f t="shared" si="0"/>
        <v>3.849204547284974E-8</v>
      </c>
    </row>
    <row r="13" spans="1:30" x14ac:dyDescent="0.35">
      <c r="B13" s="4">
        <v>0.5</v>
      </c>
      <c r="C13" s="4">
        <v>0.5</v>
      </c>
      <c r="D13" s="4">
        <v>0.5</v>
      </c>
      <c r="E13" s="4">
        <v>0.5</v>
      </c>
      <c r="F13" s="4"/>
      <c r="G13" s="27">
        <f>+B$2*(1-EXP(-B$3*(B13-B$4)))</f>
        <v>5.9461782414073605</v>
      </c>
      <c r="H13" s="27">
        <f t="shared" ref="H13:H19" si="1">+C$2*(1-EXP(-C$3*(C13-C$4)))</f>
        <v>9.2492149869572913</v>
      </c>
      <c r="I13" s="27">
        <f t="shared" ref="I13:I19" si="2">+D$2*(1-EXP(-D$3*(D13-D$4)))</f>
        <v>8.5017919781261906</v>
      </c>
      <c r="J13" s="27">
        <f t="shared" ref="J13:J19" si="3">+E$2*(1-EXP(-E$3*(E13-E$4)))</f>
        <v>7.5938838095280241</v>
      </c>
      <c r="K13" s="4"/>
      <c r="L13" s="27">
        <f>B$8*(1-EXP(-B$3*(B13-B$4)))^$M$10</f>
        <v>1.1568708993286987</v>
      </c>
      <c r="M13" s="27">
        <f t="shared" ref="M13:M19" si="4">C$8*(1-EXP(-C$3*(C13-C$4)))^$M$10</f>
        <v>4.8367103875667352</v>
      </c>
      <c r="N13" s="27">
        <f t="shared" ref="N13:N19" si="5">D$8*(1-EXP(-D$3*(D13-D$4)))^$M$10</f>
        <v>3.6817764629132981</v>
      </c>
      <c r="O13" s="27">
        <f t="shared" ref="O13:O19" si="6">E$8*(1-EXP(-E$3*(E13-E$4)))^$M$10</f>
        <v>2.5541403856464129</v>
      </c>
      <c r="P13" s="4"/>
      <c r="Q13" s="27">
        <f>1/(1+EXP($T$10-$R$10*G13))</f>
        <v>5.3746142888710396E-5</v>
      </c>
      <c r="R13" s="27">
        <f t="shared" ref="R13:R19" si="7">1/(1+EXP($T$10-$R$10*H13))</f>
        <v>2.6046609959248151E-2</v>
      </c>
      <c r="S13" s="27">
        <f t="shared" ref="S13:T19" si="8">1/(1+EXP($T$10-$R$10*I13))</f>
        <v>6.5181119142104201E-3</v>
      </c>
      <c r="T13" s="27">
        <f t="shared" si="8"/>
        <v>1.1889459847719585E-3</v>
      </c>
      <c r="U13" s="4"/>
      <c r="V13" s="27">
        <f>1/(1+EXP(-LN(3)*(G13-$Y$10)/$W$10))</f>
        <v>6.3882707312926178E-4</v>
      </c>
      <c r="W13" s="27">
        <f t="shared" ref="W13:W19" si="9">1/(1+EXP(-LN(3)*(H13-$Y$10)/$W$10))</f>
        <v>4.5856846363257292E-2</v>
      </c>
      <c r="X13" s="27">
        <f t="shared" ref="X13:X19" si="10">1/(1+EXP(-LN(3)*(I13-$Y$10)/$W$10))</f>
        <v>1.7761121320098956E-2</v>
      </c>
      <c r="Y13" s="27">
        <f t="shared" ref="Y13:Y19" si="11">1/(1+EXP(-LN(3)*(J13-$Y$10)/$W$10))</f>
        <v>5.4849343167174807E-3</v>
      </c>
      <c r="AA13" s="32">
        <f t="shared" ref="AA13:AA19" si="12">+L13*Q13</f>
        <v>6.2177348659111142E-5</v>
      </c>
      <c r="AB13" s="32">
        <f t="shared" si="0"/>
        <v>0.12597990895079472</v>
      </c>
      <c r="AC13" s="32">
        <f t="shared" si="0"/>
        <v>2.3998231028374666E-2</v>
      </c>
      <c r="AD13" s="32">
        <f t="shared" si="0"/>
        <v>3.0367349560582041E-3</v>
      </c>
    </row>
    <row r="14" spans="1:30" x14ac:dyDescent="0.35">
      <c r="B14" s="4">
        <v>1</v>
      </c>
      <c r="C14" s="4">
        <v>1</v>
      </c>
      <c r="D14" s="4">
        <v>0.85</v>
      </c>
      <c r="E14" s="4">
        <v>1</v>
      </c>
      <c r="F14" s="4"/>
      <c r="G14" s="27">
        <f>+B$2*(1-EXP(-B$3*(B14-B$4)))</f>
        <v>9.1942281159271175</v>
      </c>
      <c r="H14" s="27">
        <f t="shared" si="1"/>
        <v>13.13857327297403</v>
      </c>
      <c r="I14" s="27">
        <f t="shared" si="2"/>
        <v>11.177727088297432</v>
      </c>
      <c r="J14" s="27">
        <f t="shared" si="3"/>
        <v>10.774820017062098</v>
      </c>
      <c r="K14" s="4"/>
      <c r="L14" s="27">
        <f t="shared" ref="L14:L20" si="13">B$8*(1-EXP(-B$3*(B14-B$4)))^$M$10</f>
        <v>4.7442215328978019</v>
      </c>
      <c r="M14" s="27">
        <f t="shared" si="4"/>
        <v>15.07167763276775</v>
      </c>
      <c r="N14" s="27">
        <f t="shared" si="5"/>
        <v>8.930404686759978</v>
      </c>
      <c r="O14" s="27">
        <f t="shared" si="6"/>
        <v>7.929506507383917</v>
      </c>
      <c r="P14" s="4"/>
      <c r="Q14" s="27">
        <f t="shared" ref="Q14:Q20" si="14">1/(1+EXP($T$10-$R$10*G14))</f>
        <v>2.3548771690926919E-2</v>
      </c>
      <c r="R14" s="27">
        <f t="shared" si="7"/>
        <v>0.97564870965276229</v>
      </c>
      <c r="S14" s="27">
        <f t="shared" si="8"/>
        <v>0.50103173003546553</v>
      </c>
      <c r="T14" s="27">
        <f t="shared" si="8"/>
        <v>0.32009432269440941</v>
      </c>
      <c r="U14" s="4"/>
      <c r="V14" s="27">
        <f t="shared" ref="V14:V20" si="15">1/(1+EXP(-LN(3)*(G14-$Y$10)/$W$10))</f>
        <v>4.2811032814649687E-2</v>
      </c>
      <c r="W14" s="27">
        <f t="shared" si="9"/>
        <v>0.88609836152277721</v>
      </c>
      <c r="X14" s="27">
        <f t="shared" si="10"/>
        <v>0.37448052438053037</v>
      </c>
      <c r="Y14" s="27">
        <f t="shared" si="11"/>
        <v>0.26115125706507286</v>
      </c>
      <c r="AA14" s="32">
        <f t="shared" si="12"/>
        <v>0.11172058972938967</v>
      </c>
      <c r="AB14" s="32">
        <f t="shared" si="0"/>
        <v>14.704662834712254</v>
      </c>
      <c r="AC14" s="32">
        <f t="shared" si="0"/>
        <v>4.4744161101241815</v>
      </c>
      <c r="AD14" s="32">
        <f t="shared" si="0"/>
        <v>2.5381900147819669</v>
      </c>
    </row>
    <row r="15" spans="1:30" x14ac:dyDescent="0.35">
      <c r="B15" s="4">
        <v>1.5</v>
      </c>
      <c r="C15" s="4">
        <v>1.5</v>
      </c>
      <c r="D15" s="4">
        <v>1.5</v>
      </c>
      <c r="E15" s="4">
        <v>1.5</v>
      </c>
      <c r="F15" s="4"/>
      <c r="G15" s="27">
        <f>+B$2*(1-EXP(-B$3*(B15-B$4)))</f>
        <v>11.723811901658086</v>
      </c>
      <c r="H15" s="27">
        <f t="shared" si="1"/>
        <v>15.694063765922669</v>
      </c>
      <c r="I15" s="27">
        <f t="shared" si="2"/>
        <v>14.650603857998354</v>
      </c>
      <c r="J15" s="27">
        <f t="shared" si="3"/>
        <v>13.038916008185897</v>
      </c>
      <c r="K15" s="4"/>
      <c r="L15" s="27">
        <f t="shared" si="13"/>
        <v>10.42191222113974</v>
      </c>
      <c r="M15" s="27">
        <f t="shared" si="4"/>
        <v>26.797468404937753</v>
      </c>
      <c r="N15" s="27">
        <f t="shared" si="5"/>
        <v>21.445821767432797</v>
      </c>
      <c r="O15" s="27">
        <f t="shared" si="6"/>
        <v>14.704641409635729</v>
      </c>
      <c r="P15" s="4"/>
      <c r="Q15" s="27">
        <f t="shared" si="14"/>
        <v>0.73706444665605675</v>
      </c>
      <c r="R15" s="27">
        <f t="shared" si="7"/>
        <v>0.99979552081653855</v>
      </c>
      <c r="S15" s="27">
        <f t="shared" si="8"/>
        <v>0.99854767365892494</v>
      </c>
      <c r="T15" s="27">
        <f t="shared" si="8"/>
        <v>0.97077760663907009</v>
      </c>
      <c r="U15" s="4"/>
      <c r="V15" s="27">
        <f t="shared" si="15"/>
        <v>0.55012264532341681</v>
      </c>
      <c r="W15" s="27">
        <f t="shared" si="9"/>
        <v>0.99547564929555676</v>
      </c>
      <c r="X15" s="27">
        <f t="shared" si="10"/>
        <v>0.98251951048259312</v>
      </c>
      <c r="Y15" s="27">
        <f t="shared" si="11"/>
        <v>0.87226704022095669</v>
      </c>
      <c r="AA15" s="32">
        <f t="shared" si="12"/>
        <v>7.6816209643723576</v>
      </c>
      <c r="AB15" s="32">
        <f>+M15*R15</f>
        <v>26.791988880479476</v>
      </c>
      <c r="AC15" s="32">
        <f t="shared" si="0"/>
        <v>21.414675435573955</v>
      </c>
      <c r="AD15" s="32">
        <f t="shared" si="0"/>
        <v>14.274936594131935</v>
      </c>
    </row>
    <row r="16" spans="1:30" x14ac:dyDescent="0.35">
      <c r="B16" s="4">
        <v>2</v>
      </c>
      <c r="C16" s="4">
        <v>2</v>
      </c>
      <c r="D16" s="4">
        <v>2</v>
      </c>
      <c r="E16" s="4">
        <v>2</v>
      </c>
      <c r="F16" s="4"/>
      <c r="G16" s="27">
        <f t="shared" ref="G16:G20" si="16">+B$2*(1-EXP(-B$3*(B16-B$4)))</f>
        <v>13.693853734830091</v>
      </c>
      <c r="H16" s="27">
        <f t="shared" si="1"/>
        <v>17.373140667382184</v>
      </c>
      <c r="I16" s="27">
        <f t="shared" si="2"/>
        <v>16.399614353178027</v>
      </c>
      <c r="J16" s="27">
        <f t="shared" si="3"/>
        <v>14.650432342553616</v>
      </c>
      <c r="K16" s="4"/>
      <c r="L16" s="27">
        <f t="shared" si="13"/>
        <v>17.233467450184978</v>
      </c>
      <c r="M16" s="27">
        <f t="shared" si="4"/>
        <v>37.241619020207978</v>
      </c>
      <c r="N16" s="27">
        <f t="shared" si="5"/>
        <v>30.898244995618196</v>
      </c>
      <c r="O16" s="27">
        <f t="shared" si="6"/>
        <v>21.445008821700142</v>
      </c>
      <c r="P16" s="4"/>
      <c r="Q16" s="27">
        <f t="shared" si="14"/>
        <v>0.99128922019172594</v>
      </c>
      <c r="R16" s="27">
        <f t="shared" si="7"/>
        <v>0.99999129413098731</v>
      </c>
      <c r="S16" s="27">
        <f t="shared" si="8"/>
        <v>0.99994571861822157</v>
      </c>
      <c r="T16" s="27">
        <f t="shared" si="8"/>
        <v>0.99854720596264124</v>
      </c>
      <c r="U16" s="4"/>
      <c r="V16" s="27">
        <f t="shared" si="15"/>
        <v>0.94146037298106089</v>
      </c>
      <c r="W16" s="27">
        <f t="shared" si="9"/>
        <v>0.99949465507486368</v>
      </c>
      <c r="X16" s="27">
        <f t="shared" si="10"/>
        <v>0.99819703163184326</v>
      </c>
      <c r="Y16" s="27">
        <f t="shared" si="11"/>
        <v>0.98251565738346636</v>
      </c>
      <c r="AA16" s="32">
        <f t="shared" si="12"/>
        <v>17.083350509893357</v>
      </c>
      <c r="AB16" s="32">
        <f t="shared" si="0"/>
        <v>37.241294799550964</v>
      </c>
      <c r="AC16" s="32">
        <f>+N16*S16</f>
        <v>30.896567796185305</v>
      </c>
      <c r="AD16" s="32">
        <f t="shared" si="0"/>
        <v>21.413853640752869</v>
      </c>
    </row>
    <row r="17" spans="2:30" x14ac:dyDescent="0.35">
      <c r="B17" s="4">
        <v>2.5</v>
      </c>
      <c r="C17" s="4">
        <v>2.5</v>
      </c>
      <c r="D17" s="4">
        <v>2.5</v>
      </c>
      <c r="E17" s="4">
        <v>2.5</v>
      </c>
      <c r="G17" s="27">
        <f t="shared" si="16"/>
        <v>15.228123857187875</v>
      </c>
      <c r="H17" s="27">
        <f t="shared" si="1"/>
        <v>18.47637280571108</v>
      </c>
      <c r="I17" s="27">
        <f t="shared" si="2"/>
        <v>17.613771581282187</v>
      </c>
      <c r="J17" s="27">
        <f t="shared" si="3"/>
        <v>15.797461844003745</v>
      </c>
      <c r="K17" s="18"/>
      <c r="L17" s="27">
        <f t="shared" si="13"/>
        <v>24.305890972738567</v>
      </c>
      <c r="M17" s="27">
        <f t="shared" si="4"/>
        <v>45.457696962363578</v>
      </c>
      <c r="N17" s="27">
        <f t="shared" si="5"/>
        <v>38.937892568676482</v>
      </c>
      <c r="O17" s="27">
        <f t="shared" si="6"/>
        <v>27.373367432395199</v>
      </c>
      <c r="Q17" s="27">
        <f t="shared" si="14"/>
        <v>0.99950914599965235</v>
      </c>
      <c r="R17" s="27">
        <f t="shared" si="7"/>
        <v>0.99999890590384943</v>
      </c>
      <c r="S17" s="27">
        <f t="shared" si="8"/>
        <v>0.99999446210509635</v>
      </c>
      <c r="T17" s="27">
        <f t="shared" si="8"/>
        <v>0.99983163842219303</v>
      </c>
      <c r="V17" s="27">
        <f t="shared" si="15"/>
        <v>0.99170980412931165</v>
      </c>
      <c r="W17" s="27">
        <f t="shared" si="9"/>
        <v>0.99988056872772524</v>
      </c>
      <c r="X17" s="27">
        <f t="shared" si="10"/>
        <v>0.99963104920430046</v>
      </c>
      <c r="Y17" s="27">
        <f t="shared" si="11"/>
        <v>0.99604565458011463</v>
      </c>
      <c r="AA17" s="32">
        <f t="shared" si="12"/>
        <v>24.293960328922584</v>
      </c>
      <c r="AB17" s="32">
        <f t="shared" si="0"/>
        <v>45.457647227272318</v>
      </c>
      <c r="AC17" s="32">
        <f t="shared" si="0"/>
        <v>38.937676934719669</v>
      </c>
      <c r="AD17" s="32">
        <f t="shared" si="0"/>
        <v>27.368758809064392</v>
      </c>
    </row>
    <row r="18" spans="2:30" x14ac:dyDescent="0.35">
      <c r="B18" s="4">
        <v>3</v>
      </c>
      <c r="C18" s="4">
        <v>3</v>
      </c>
      <c r="D18" s="4">
        <v>3</v>
      </c>
      <c r="E18" s="4">
        <v>3</v>
      </c>
      <c r="G18" s="27">
        <f t="shared" si="16"/>
        <v>16.423014629923177</v>
      </c>
      <c r="H18" s="27">
        <f t="shared" si="1"/>
        <v>19.201247973717841</v>
      </c>
      <c r="I18" s="27">
        <f t="shared" si="2"/>
        <v>18.456635462671386</v>
      </c>
      <c r="J18" s="27">
        <f t="shared" si="3"/>
        <v>16.613883402469138</v>
      </c>
      <c r="K18" s="18"/>
      <c r="L18" s="27">
        <f t="shared" si="13"/>
        <v>31.041230265135258</v>
      </c>
      <c r="M18" s="27">
        <f t="shared" si="4"/>
        <v>51.490046066117962</v>
      </c>
      <c r="N18" s="27">
        <f t="shared" si="5"/>
        <v>45.300647294373853</v>
      </c>
      <c r="O18" s="27">
        <f t="shared" si="6"/>
        <v>32.224642731186648</v>
      </c>
      <c r="Q18" s="27">
        <f t="shared" si="14"/>
        <v>0.99994805470700121</v>
      </c>
      <c r="R18" s="27">
        <f t="shared" si="7"/>
        <v>0.99999971996366388</v>
      </c>
      <c r="S18" s="27">
        <f t="shared" si="8"/>
        <v>0.99999886454352283</v>
      </c>
      <c r="T18" s="27">
        <f t="shared" si="8"/>
        <v>0.9999637161232191</v>
      </c>
      <c r="V18" s="27">
        <f t="shared" si="15"/>
        <v>0.99825127983978224</v>
      </c>
      <c r="W18" s="27">
        <f t="shared" si="9"/>
        <v>0.99995371719719384</v>
      </c>
      <c r="X18" s="27">
        <f t="shared" si="10"/>
        <v>0.99987744598528916</v>
      </c>
      <c r="Y18" s="27">
        <f t="shared" si="11"/>
        <v>0.99863706741290581</v>
      </c>
      <c r="AA18" s="32">
        <f t="shared" si="12"/>
        <v>31.039617819334094</v>
      </c>
      <c r="AB18" s="32">
        <f t="shared" si="0"/>
        <v>51.490031647034115</v>
      </c>
      <c r="AC18" s="32">
        <f t="shared" si="0"/>
        <v>45.300595857460465</v>
      </c>
      <c r="AD18" s="32">
        <f t="shared" si="0"/>
        <v>32.223473496220478</v>
      </c>
    </row>
    <row r="19" spans="2:30" x14ac:dyDescent="0.35">
      <c r="B19" s="4">
        <v>3.5</v>
      </c>
      <c r="C19" s="4">
        <v>3.5</v>
      </c>
      <c r="D19" s="4">
        <v>3.5</v>
      </c>
      <c r="E19" s="4">
        <v>3.5</v>
      </c>
      <c r="F19" s="11"/>
      <c r="G19" s="38">
        <f t="shared" si="16"/>
        <v>17.353596499414227</v>
      </c>
      <c r="H19" s="38">
        <f t="shared" si="1"/>
        <v>19.677524897619595</v>
      </c>
      <c r="I19" s="38">
        <f t="shared" si="2"/>
        <v>19.041748746277783</v>
      </c>
      <c r="J19" s="38">
        <f t="shared" si="3"/>
        <v>17.194988038648404</v>
      </c>
      <c r="K19" s="18"/>
      <c r="L19" s="38">
        <f t="shared" si="13"/>
        <v>37.106132074608787</v>
      </c>
      <c r="M19" s="38">
        <f t="shared" si="4"/>
        <v>55.74152992021466</v>
      </c>
      <c r="N19" s="38">
        <f t="shared" si="5"/>
        <v>50.117940659421741</v>
      </c>
      <c r="O19" s="38">
        <f t="shared" si="6"/>
        <v>36.019176706741966</v>
      </c>
      <c r="Q19" s="27">
        <f t="shared" si="14"/>
        <v>0.99999096830454959</v>
      </c>
      <c r="R19" s="27">
        <f t="shared" si="7"/>
        <v>0.99999988562083764</v>
      </c>
      <c r="S19" s="27">
        <f t="shared" si="8"/>
        <v>0.99999962204398896</v>
      </c>
      <c r="T19" s="27">
        <f t="shared" si="8"/>
        <v>0.99998783064537167</v>
      </c>
      <c r="V19" s="27">
        <f t="shared" si="15"/>
        <v>0.99948157809554194</v>
      </c>
      <c r="W19" s="27">
        <f t="shared" si="9"/>
        <v>0.99997517421636817</v>
      </c>
      <c r="X19" s="27">
        <f t="shared" si="10"/>
        <v>0.99994298215642108</v>
      </c>
      <c r="Y19" s="27">
        <f t="shared" si="11"/>
        <v>0.99936214599453588</v>
      </c>
      <c r="AA19" s="32">
        <f t="shared" si="12"/>
        <v>37.105796943324549</v>
      </c>
      <c r="AB19" s="32">
        <f t="shared" si="0"/>
        <v>55.74152354454516</v>
      </c>
      <c r="AC19" s="32">
        <f t="shared" si="0"/>
        <v>50.117921717044808</v>
      </c>
      <c r="AD19" s="32">
        <f t="shared" si="0"/>
        <v>36.018738376607203</v>
      </c>
    </row>
    <row r="20" spans="2:30" x14ac:dyDescent="0.35">
      <c r="B20" s="4">
        <v>4</v>
      </c>
      <c r="C20" s="4">
        <v>4</v>
      </c>
      <c r="D20" s="4">
        <v>4</v>
      </c>
      <c r="E20" s="4">
        <v>4</v>
      </c>
      <c r="F20" s="34"/>
      <c r="G20" s="27">
        <f t="shared" si="16"/>
        <v>18.078334388085906</v>
      </c>
      <c r="H20" s="27">
        <f>+C$2*(1-EXP(-C$3*(C20-C$4)))</f>
        <v>19.990461135820535</v>
      </c>
      <c r="I20" s="27">
        <f>+D$2*(1-EXP(-D$3*(D20-D$4)))</f>
        <v>19.447932428141563</v>
      </c>
      <c r="J20" s="27">
        <f>+E$2*(1-EXP(-E$3*(E20-E$4)))</f>
        <v>17.608601073100569</v>
      </c>
      <c r="K20" s="39"/>
      <c r="L20" s="27">
        <f t="shared" si="13"/>
        <v>42.362487031876057</v>
      </c>
      <c r="M20" s="27">
        <f>C$8*(1-EXP(-C$3*(C20-C$4)))^$M$10</f>
        <v>58.663337508062853</v>
      </c>
      <c r="N20" s="27">
        <f>D$8*(1-EXP(-D$3*(D20-D$4)))^$M$10</f>
        <v>53.662968044524632</v>
      </c>
      <c r="O20" s="27">
        <f>E$8*(1-EXP(-E$3*(E20-E$4)))^$M$10</f>
        <v>38.900893781103335</v>
      </c>
      <c r="Q20" s="27">
        <f t="shared" si="14"/>
        <v>0.99999768770717756</v>
      </c>
      <c r="R20" s="27">
        <f>1/(1+EXP($T$10-$R$10*H20))</f>
        <v>0.99999993648990704</v>
      </c>
      <c r="S20" s="27">
        <f>1/(1+EXP($T$10-$R$10*I20))</f>
        <v>0.99999982388226927</v>
      </c>
      <c r="T20" s="27">
        <f>1/(1+EXP($T$10-$R$10*J20))</f>
        <v>0.9999944080114993</v>
      </c>
      <c r="V20" s="27">
        <f t="shared" si="15"/>
        <v>0.99979901249943315</v>
      </c>
      <c r="W20" s="27">
        <f>1/(1+EXP(-LN(3)*(H20-$Y$10)/$W$10))</f>
        <v>0.9999835123660632</v>
      </c>
      <c r="X20" s="27">
        <f>1/(1+EXP(-LN(3)*(I20-$Y$10)/$W$10))</f>
        <v>0.99996647968775232</v>
      </c>
      <c r="Y20" s="27">
        <f>1/(1+EXP(-LN(3)*(J20-$Y$10)/$W$10))</f>
        <v>0.99962854670045753</v>
      </c>
      <c r="AA20" s="32">
        <f>+L20*Q20</f>
        <v>42.362389077401353</v>
      </c>
      <c r="AB20" s="32">
        <f>+M20*R20</f>
        <v>58.663333782348836</v>
      </c>
      <c r="AC20" s="32">
        <f>+N20*S20</f>
        <v>53.662958593524479</v>
      </c>
      <c r="AD20" s="32">
        <f>+O20*T20</f>
        <v>38.900676247752642</v>
      </c>
    </row>
    <row r="21" spans="2:30" x14ac:dyDescent="0.35">
      <c r="F21" s="21"/>
      <c r="K21" s="22"/>
      <c r="L21" s="22"/>
      <c r="M21" s="22"/>
      <c r="N21" s="22"/>
    </row>
    <row r="22" spans="2:30" x14ac:dyDescent="0.35">
      <c r="F22" s="21"/>
      <c r="K22" s="22"/>
      <c r="L22" s="22"/>
      <c r="M22" s="22"/>
      <c r="N22" s="22"/>
    </row>
    <row r="23" spans="2:30" x14ac:dyDescent="0.35">
      <c r="F23" s="21"/>
      <c r="K23" s="22"/>
      <c r="L23" s="22" t="s">
        <v>53</v>
      </c>
      <c r="M23" s="22" t="s">
        <v>36</v>
      </c>
      <c r="N23" s="22" t="s">
        <v>52</v>
      </c>
      <c r="O23" t="s">
        <v>34</v>
      </c>
      <c r="P23" s="22" t="s">
        <v>37</v>
      </c>
    </row>
    <row r="24" spans="2:30" x14ac:dyDescent="0.35">
      <c r="F24" s="21"/>
      <c r="K24" s="22"/>
      <c r="L24" s="22">
        <v>0</v>
      </c>
      <c r="M24" s="47">
        <v>0.17696039572375402</v>
      </c>
      <c r="N24" s="47">
        <v>3.9276697593152483E-7</v>
      </c>
      <c r="O24" s="8">
        <v>2.0870025946035388E-5</v>
      </c>
      <c r="P24" s="8">
        <v>6.950419948806481E-8</v>
      </c>
    </row>
    <row r="25" spans="2:30" x14ac:dyDescent="0.35">
      <c r="F25" s="21"/>
      <c r="K25" s="22"/>
      <c r="L25" s="22">
        <v>1</v>
      </c>
      <c r="M25" s="47">
        <v>15.07167763276775</v>
      </c>
      <c r="N25" s="47">
        <v>0.97564870965276229</v>
      </c>
      <c r="O25" s="8">
        <v>0.88609836152277721</v>
      </c>
      <c r="P25" s="8">
        <v>14.704662834712254</v>
      </c>
    </row>
    <row r="26" spans="2:30" x14ac:dyDescent="0.35">
      <c r="F26" s="21"/>
      <c r="K26" s="22"/>
      <c r="L26" s="22">
        <v>2</v>
      </c>
      <c r="M26" s="47">
        <v>37.241619020207978</v>
      </c>
      <c r="N26" s="47">
        <v>0.99999129413098731</v>
      </c>
      <c r="O26" s="8">
        <v>0.99949465507486368</v>
      </c>
      <c r="P26" s="8">
        <v>37.241294799550964</v>
      </c>
    </row>
    <row r="27" spans="2:30" x14ac:dyDescent="0.35">
      <c r="F27" s="21"/>
      <c r="K27" s="22"/>
      <c r="L27" s="22">
        <v>3</v>
      </c>
      <c r="M27" s="47">
        <v>51.490046066117962</v>
      </c>
      <c r="N27" s="47">
        <v>0.99999971996366388</v>
      </c>
      <c r="O27" s="8">
        <v>0.99995371719719384</v>
      </c>
      <c r="P27" s="8">
        <v>51.490031647034115</v>
      </c>
    </row>
    <row r="28" spans="2:30" x14ac:dyDescent="0.35">
      <c r="F28" s="21"/>
      <c r="G28" s="21"/>
      <c r="H28" s="21"/>
      <c r="I28" s="21"/>
      <c r="J28" s="19"/>
      <c r="K28" s="22"/>
      <c r="L28" s="22">
        <v>4</v>
      </c>
      <c r="M28" s="47">
        <v>58.663337508062853</v>
      </c>
      <c r="N28" s="47">
        <v>0.99999993648990704</v>
      </c>
      <c r="O28" s="8">
        <v>0.9999835123660632</v>
      </c>
      <c r="P28" s="8">
        <v>58.663333782348836</v>
      </c>
    </row>
    <row r="29" spans="2:30" x14ac:dyDescent="0.35">
      <c r="F29" s="21"/>
      <c r="G29" s="21"/>
      <c r="H29" s="21"/>
      <c r="I29" s="21"/>
      <c r="J29" s="19"/>
      <c r="K29" s="22"/>
    </row>
    <row r="30" spans="2:30" x14ac:dyDescent="0.35">
      <c r="F30" s="21"/>
      <c r="G30" s="21"/>
      <c r="H30" s="21"/>
      <c r="I30" s="21"/>
      <c r="J30" s="19"/>
      <c r="K30" s="22"/>
    </row>
    <row r="31" spans="2:30" x14ac:dyDescent="0.35">
      <c r="F31" s="21"/>
      <c r="G31" s="21"/>
      <c r="H31" s="21"/>
      <c r="I31" s="21"/>
      <c r="J31" s="19"/>
      <c r="K31" s="22"/>
    </row>
    <row r="32" spans="2:30" x14ac:dyDescent="0.35">
      <c r="F32" s="21"/>
      <c r="G32" s="21"/>
      <c r="H32" s="21"/>
      <c r="I32" s="21"/>
      <c r="J32" s="19"/>
      <c r="K32" s="22"/>
    </row>
    <row r="33" spans="6:14" x14ac:dyDescent="0.35">
      <c r="F33" s="21"/>
      <c r="G33" s="21"/>
      <c r="H33" s="21"/>
      <c r="I33" s="21"/>
      <c r="J33" s="19"/>
      <c r="K33" s="22"/>
      <c r="L33" s="22"/>
      <c r="M33" s="22"/>
      <c r="N33" s="22"/>
    </row>
    <row r="34" spans="6:14" x14ac:dyDescent="0.35">
      <c r="F34" s="21"/>
      <c r="G34" s="21"/>
      <c r="H34" s="21"/>
      <c r="I34" s="21"/>
      <c r="J34" s="19"/>
      <c r="K34" s="22"/>
      <c r="L34" s="22"/>
      <c r="M34" s="22"/>
      <c r="N34" s="22"/>
    </row>
    <row r="35" spans="6:14" x14ac:dyDescent="0.35">
      <c r="F35" s="21"/>
      <c r="G35" s="21"/>
      <c r="H35" s="21"/>
      <c r="I35" s="21"/>
      <c r="J35" s="19"/>
      <c r="K35" s="22"/>
      <c r="L35" s="22"/>
      <c r="M35" s="22"/>
      <c r="N35" s="22"/>
    </row>
    <row r="36" spans="6:14" x14ac:dyDescent="0.35">
      <c r="F36" s="21"/>
      <c r="G36" s="21"/>
      <c r="H36" s="21"/>
      <c r="I36" s="21"/>
      <c r="J36" s="19"/>
      <c r="K36" s="22"/>
      <c r="L36" s="22"/>
      <c r="M36" s="22"/>
      <c r="N36" s="22"/>
    </row>
    <row r="37" spans="6:14" x14ac:dyDescent="0.35">
      <c r="F37" s="21"/>
      <c r="G37" s="21"/>
      <c r="H37" s="21"/>
      <c r="I37" s="21"/>
      <c r="J37" s="19"/>
      <c r="K37" s="22"/>
      <c r="L37" s="22"/>
      <c r="M37" s="22"/>
      <c r="N37" s="22"/>
    </row>
    <row r="38" spans="6:14" x14ac:dyDescent="0.35">
      <c r="F38" s="21"/>
      <c r="G38" s="21"/>
      <c r="H38" s="21"/>
      <c r="I38" s="21"/>
      <c r="J38" s="19"/>
      <c r="K38" s="22"/>
      <c r="L38" s="22"/>
      <c r="M38" s="22"/>
      <c r="N38" s="22"/>
    </row>
    <row r="39" spans="6:14" x14ac:dyDescent="0.35">
      <c r="F39" s="7"/>
      <c r="G39" s="7"/>
      <c r="H39" s="7"/>
      <c r="I39" s="7"/>
      <c r="K39" s="6"/>
      <c r="L39" s="6"/>
      <c r="M39" s="6"/>
      <c r="N39" s="6"/>
    </row>
    <row r="40" spans="6:14" x14ac:dyDescent="0.35">
      <c r="F40" s="7"/>
      <c r="G40" s="7"/>
      <c r="H40" s="7"/>
      <c r="I40" s="7"/>
      <c r="K40" s="6"/>
      <c r="L40" s="6"/>
      <c r="M40" s="6"/>
      <c r="N40" s="6"/>
    </row>
  </sheetData>
  <mergeCells count="6">
    <mergeCell ref="AA9:AD9"/>
    <mergeCell ref="G9:J9"/>
    <mergeCell ref="B9:E9"/>
    <mergeCell ref="L9:O9"/>
    <mergeCell ref="Q9:T9"/>
    <mergeCell ref="V9:Y9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90" zoomScaleNormal="90" workbookViewId="0">
      <selection activeCell="E11" sqref="E11"/>
    </sheetView>
  </sheetViews>
  <sheetFormatPr baseColWidth="10" defaultColWidth="8.7265625" defaultRowHeight="14.5" x14ac:dyDescent="0.35"/>
  <cols>
    <col min="1" max="1" width="10.26953125" customWidth="1"/>
    <col min="2" max="2" width="13.1796875" customWidth="1"/>
    <col min="3" max="5" width="13.26953125" customWidth="1"/>
    <col min="6" max="6" width="12" customWidth="1"/>
    <col min="8" max="8" width="12.7265625" customWidth="1"/>
    <col min="9" max="9" width="11.54296875" customWidth="1"/>
  </cols>
  <sheetData>
    <row r="1" spans="1:9" x14ac:dyDescent="0.35">
      <c r="A1" s="18" t="s">
        <v>31</v>
      </c>
      <c r="C1" s="37" t="s">
        <v>39</v>
      </c>
    </row>
    <row r="2" spans="1:9" ht="16.5" x14ac:dyDescent="0.45">
      <c r="A2" s="18" t="s">
        <v>1</v>
      </c>
      <c r="B2" s="8">
        <f>+EXP(-C2)</f>
        <v>0.43604928632153561</v>
      </c>
      <c r="C2" s="36">
        <v>0.83</v>
      </c>
    </row>
    <row r="3" spans="1:9" x14ac:dyDescent="0.35">
      <c r="A3" s="18" t="s">
        <v>2</v>
      </c>
      <c r="B3" s="8">
        <v>0.2</v>
      </c>
    </row>
    <row r="4" spans="1:9" x14ac:dyDescent="0.35">
      <c r="A4" s="18" t="s">
        <v>7</v>
      </c>
      <c r="B4">
        <v>1</v>
      </c>
    </row>
    <row r="5" spans="1:9" x14ac:dyDescent="0.35">
      <c r="A5" s="18" t="s">
        <v>9</v>
      </c>
      <c r="B5" s="7">
        <f>SUM(H10:H25)</f>
        <v>1.5375197364740445</v>
      </c>
    </row>
    <row r="6" spans="1:9" x14ac:dyDescent="0.35">
      <c r="A6" s="18" t="s">
        <v>10</v>
      </c>
      <c r="B6" s="10">
        <f>B5/B4</f>
        <v>1.5375197364740445</v>
      </c>
    </row>
    <row r="7" spans="1:9" x14ac:dyDescent="0.35">
      <c r="A7" s="18" t="s">
        <v>13</v>
      </c>
      <c r="B7" s="8">
        <f>SUM(I10:I25)/B4</f>
        <v>220.9835547778743</v>
      </c>
    </row>
    <row r="8" spans="1:9" ht="18.75" customHeight="1" x14ac:dyDescent="0.35">
      <c r="B8" s="8"/>
    </row>
    <row r="9" spans="1:9" ht="44" customHeight="1" x14ac:dyDescent="0.35">
      <c r="A9" s="4" t="s">
        <v>5</v>
      </c>
      <c r="B9" s="4" t="s">
        <v>6</v>
      </c>
      <c r="C9" s="5" t="s">
        <v>3</v>
      </c>
      <c r="D9" s="4" t="s">
        <v>16</v>
      </c>
      <c r="E9" s="4" t="s">
        <v>11</v>
      </c>
      <c r="F9" s="4" t="s">
        <v>4</v>
      </c>
      <c r="G9" s="4" t="s">
        <v>0</v>
      </c>
      <c r="H9" s="4" t="s">
        <v>8</v>
      </c>
      <c r="I9" s="4" t="s">
        <v>12</v>
      </c>
    </row>
    <row r="10" spans="1:9" x14ac:dyDescent="0.35">
      <c r="A10" s="1">
        <v>0</v>
      </c>
      <c r="B10" s="2">
        <v>0.18904238756620204</v>
      </c>
      <c r="C10" s="6">
        <v>2.2829436138543982E-5</v>
      </c>
      <c r="D10" s="10">
        <v>8.4472613936878292E-8</v>
      </c>
      <c r="E10" s="6">
        <f>B10*D10</f>
        <v>1.5968904622585506E-8</v>
      </c>
      <c r="F10" s="40">
        <f>B4</f>
        <v>1</v>
      </c>
      <c r="G10" s="2">
        <f>F10*B10</f>
        <v>0.18904238756620204</v>
      </c>
      <c r="H10" s="8">
        <f t="shared" ref="H10:H18" si="0">B10*F10*C10*$B$3</f>
        <v>8.6314622288409805E-7</v>
      </c>
      <c r="I10" s="8">
        <f t="shared" ref="I10:I18" si="1">E10*F10</f>
        <v>1.5968904622585506E-8</v>
      </c>
    </row>
    <row r="11" spans="1:9" x14ac:dyDescent="0.35">
      <c r="A11" s="1">
        <v>0.5</v>
      </c>
      <c r="B11" s="2">
        <v>6.5944928537799816</v>
      </c>
      <c r="C11" s="6">
        <v>0.13944410180480332</v>
      </c>
      <c r="D11" s="10">
        <v>0.87726053858063369</v>
      </c>
      <c r="E11" s="6">
        <f>B11*D11</f>
        <v>5.7850883525731671</v>
      </c>
      <c r="F11" s="40">
        <f t="shared" ref="F11:F17" si="2">(1-C10*$B$3)*$B$2*F10</f>
        <v>0.43604729536966852</v>
      </c>
      <c r="G11" s="2">
        <f t="shared" ref="G11:G18" si="3">F11*B11</f>
        <v>2.875510773225368</v>
      </c>
      <c r="H11" s="8">
        <f t="shared" si="0"/>
        <v>8.0194603400489395E-2</v>
      </c>
      <c r="I11" s="8">
        <f t="shared" si="1"/>
        <v>2.522572129614101</v>
      </c>
    </row>
    <row r="12" spans="1:9" x14ac:dyDescent="0.35">
      <c r="A12" s="1">
        <v>1</v>
      </c>
      <c r="B12" s="2">
        <v>19.786978435829958</v>
      </c>
      <c r="C12" s="6">
        <v>0.97230746890568287</v>
      </c>
      <c r="D12" s="10">
        <v>19.730540334017675</v>
      </c>
      <c r="E12" s="6">
        <f t="shared" ref="E12:E18" si="4">B12*D12</f>
        <v>390.40777611648099</v>
      </c>
      <c r="F12" s="40">
        <f t="shared" si="2"/>
        <v>0.18483538430047919</v>
      </c>
      <c r="G12" s="2">
        <f t="shared" si="3"/>
        <v>3.6573337633319247</v>
      </c>
      <c r="H12" s="8">
        <f t="shared" si="0"/>
        <v>0.71121058687371197</v>
      </c>
      <c r="I12" s="8">
        <f t="shared" si="1"/>
        <v>72.161171332385209</v>
      </c>
    </row>
    <row r="13" spans="1:9" x14ac:dyDescent="0.35">
      <c r="A13" s="1">
        <v>1.5</v>
      </c>
      <c r="B13" s="2">
        <v>33.312452268795901</v>
      </c>
      <c r="C13" s="6">
        <v>0.99891021933656887</v>
      </c>
      <c r="D13" s="10">
        <v>33.311576223002483</v>
      </c>
      <c r="E13" s="6">
        <f t="shared" si="4"/>
        <v>1109.6902929271266</v>
      </c>
      <c r="F13" s="40">
        <f t="shared" si="2"/>
        <v>6.4924258783428279E-2</v>
      </c>
      <c r="G13" s="2">
        <f t="shared" si="3"/>
        <v>2.1627862718099076</v>
      </c>
      <c r="H13" s="8">
        <f t="shared" si="0"/>
        <v>0.43208586183035103</v>
      </c>
      <c r="I13" s="8">
        <f t="shared" si="1"/>
        <v>72.045819747459106</v>
      </c>
    </row>
    <row r="14" spans="1:9" x14ac:dyDescent="0.35">
      <c r="A14" s="1">
        <v>2</v>
      </c>
      <c r="B14" s="2">
        <v>44.051615303937901</v>
      </c>
      <c r="C14" s="6">
        <v>0.99984918413951507</v>
      </c>
      <c r="D14" s="10">
        <v>44.051547898951981</v>
      </c>
      <c r="E14" s="6">
        <f t="shared" si="4"/>
        <v>1940.5418415876265</v>
      </c>
      <c r="F14" s="40">
        <f t="shared" si="2"/>
        <v>2.2654311742605696E-2</v>
      </c>
      <c r="G14" s="2">
        <f t="shared" si="3"/>
        <v>0.99795902586074914</v>
      </c>
      <c r="H14" s="8">
        <f t="shared" si="0"/>
        <v>0.19956170356230707</v>
      </c>
      <c r="I14" s="8">
        <f t="shared" si="1"/>
        <v>43.961639828896253</v>
      </c>
    </row>
    <row r="15" spans="1:9" x14ac:dyDescent="0.35">
      <c r="A15" s="1">
        <v>2.5</v>
      </c>
      <c r="B15" s="2">
        <v>51.614265895356098</v>
      </c>
      <c r="C15" s="6">
        <v>0.99995457437394319</v>
      </c>
      <c r="D15" s="10">
        <v>51.614251824732563</v>
      </c>
      <c r="E15" s="6">
        <f t="shared" si="4"/>
        <v>2664.0317176716153</v>
      </c>
      <c r="F15" s="40">
        <f t="shared" si="2"/>
        <v>7.9030151377477292E-3</v>
      </c>
      <c r="G15" s="2">
        <f t="shared" si="3"/>
        <v>0.40790832469473559</v>
      </c>
      <c r="H15" s="8">
        <f t="shared" si="0"/>
        <v>8.1577959040742512E-2</v>
      </c>
      <c r="I15" s="8">
        <f t="shared" si="1"/>
        <v>21.053882992198862</v>
      </c>
    </row>
    <row r="16" spans="1:9" x14ac:dyDescent="0.35">
      <c r="A16" s="1">
        <v>3</v>
      </c>
      <c r="B16" s="2">
        <v>56.613578027592915</v>
      </c>
      <c r="C16" s="6">
        <v>0.99997806224035846</v>
      </c>
      <c r="D16" s="10">
        <v>56.613572606843938</v>
      </c>
      <c r="E16" s="6">
        <f t="shared" si="4"/>
        <v>3205.096910198356</v>
      </c>
      <c r="F16" s="40">
        <f t="shared" si="2"/>
        <v>2.7569145967698879E-3</v>
      </c>
      <c r="G16" s="2">
        <f t="shared" si="3"/>
        <v>0.15607879963964191</v>
      </c>
      <c r="H16" s="8">
        <f t="shared" si="0"/>
        <v>3.121507512409006E-2</v>
      </c>
      <c r="I16" s="8">
        <f t="shared" si="1"/>
        <v>8.8361784557879144</v>
      </c>
    </row>
    <row r="17" spans="1:9" x14ac:dyDescent="0.35">
      <c r="A17" s="1">
        <v>3.5</v>
      </c>
      <c r="B17" s="2">
        <v>59.803460160013273</v>
      </c>
      <c r="C17" s="6">
        <v>0.99998589218030076</v>
      </c>
      <c r="D17" s="10">
        <v>59.803457124343829</v>
      </c>
      <c r="E17" s="6">
        <f t="shared" si="4"/>
        <v>3576.453665566758</v>
      </c>
      <c r="F17" s="40">
        <f t="shared" si="2"/>
        <v>9.6172578839511598E-4</v>
      </c>
      <c r="G17" s="2">
        <f t="shared" si="3"/>
        <v>5.7514529871144672E-2</v>
      </c>
      <c r="H17" s="8">
        <f t="shared" si="0"/>
        <v>1.1502743693305433E-2</v>
      </c>
      <c r="I17" s="8">
        <f t="shared" si="1"/>
        <v>3.4395677211757927</v>
      </c>
    </row>
    <row r="18" spans="1:9" x14ac:dyDescent="0.35">
      <c r="A18" s="1">
        <v>4</v>
      </c>
      <c r="B18" s="2">
        <v>61.797553655765363</v>
      </c>
      <c r="C18" s="6">
        <v>0.99998920636532629</v>
      </c>
      <c r="D18" s="10">
        <v>61.79755152108325</v>
      </c>
      <c r="E18" s="6">
        <f t="shared" si="4"/>
        <v>3818.9375059190666</v>
      </c>
      <c r="F18" s="40">
        <f>(1-D17*$B$3)*$B$2/(1-(1-D17*$B$3)*$B$2)*F17</f>
        <v>-7.9532001791185925E-4</v>
      </c>
      <c r="G18" s="2">
        <f t="shared" si="3"/>
        <v>-4.9148831480412394E-2</v>
      </c>
      <c r="H18" s="8">
        <f t="shared" si="0"/>
        <v>-9.8296601971761526E-3</v>
      </c>
      <c r="I18" s="8">
        <f t="shared" si="1"/>
        <v>-3.037277445611823</v>
      </c>
    </row>
    <row r="19" spans="1:9" x14ac:dyDescent="0.35">
      <c r="A19" s="1"/>
      <c r="B19" s="2"/>
      <c r="C19" s="6"/>
      <c r="D19" s="6"/>
      <c r="E19" s="6"/>
      <c r="F19" s="20"/>
      <c r="G19" s="3"/>
      <c r="H19" s="7"/>
      <c r="I19" s="7"/>
    </row>
    <row r="20" spans="1:9" x14ac:dyDescent="0.35">
      <c r="A20" s="1"/>
      <c r="B20" s="2"/>
      <c r="C20" s="6"/>
      <c r="D20" s="6"/>
      <c r="E20" s="6"/>
      <c r="F20" s="20"/>
      <c r="G20" s="3"/>
      <c r="H20" s="7"/>
      <c r="I20" s="7"/>
    </row>
    <row r="21" spans="1:9" x14ac:dyDescent="0.35">
      <c r="A21" s="1"/>
      <c r="B21" s="2"/>
      <c r="C21" s="6"/>
      <c r="D21" s="6"/>
      <c r="E21" s="6"/>
      <c r="F21" s="20"/>
      <c r="G21" s="3"/>
      <c r="H21" s="7"/>
      <c r="I21" s="7"/>
    </row>
    <row r="22" spans="1:9" x14ac:dyDescent="0.35">
      <c r="A22" s="1"/>
      <c r="B22" s="2"/>
      <c r="C22" s="6"/>
      <c r="D22" s="6"/>
      <c r="E22" s="6"/>
      <c r="F22" s="20"/>
      <c r="G22" s="3"/>
      <c r="H22" s="7"/>
      <c r="I22" s="7"/>
    </row>
    <row r="23" spans="1:9" x14ac:dyDescent="0.35">
      <c r="A23" s="1"/>
      <c r="B23" s="2"/>
      <c r="C23" s="6"/>
      <c r="D23" s="6"/>
      <c r="E23" s="6"/>
      <c r="F23" s="20"/>
      <c r="G23" s="3"/>
      <c r="H23" s="7"/>
      <c r="I23" s="7"/>
    </row>
    <row r="24" spans="1:9" x14ac:dyDescent="0.35">
      <c r="A24" s="1"/>
      <c r="B24" s="2"/>
      <c r="C24" s="6"/>
      <c r="D24" s="6"/>
      <c r="E24" s="6"/>
      <c r="F24" s="20"/>
      <c r="G24" s="3"/>
      <c r="H24" s="7"/>
      <c r="I24" s="7"/>
    </row>
    <row r="25" spans="1:9" x14ac:dyDescent="0.35">
      <c r="B25" s="2"/>
      <c r="C25" s="6"/>
      <c r="D25" s="6"/>
      <c r="E25" s="6"/>
      <c r="F25" s="20"/>
      <c r="G25" s="3"/>
      <c r="H25" s="7"/>
      <c r="I25" s="7"/>
    </row>
    <row r="26" spans="1:9" x14ac:dyDescent="0.35">
      <c r="F26" s="19"/>
    </row>
    <row r="27" spans="1:9" x14ac:dyDescent="0.35">
      <c r="F27" s="21"/>
      <c r="G27" s="7"/>
      <c r="H27" s="7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zoomScale="92" zoomScaleNormal="92" workbookViewId="0">
      <selection activeCell="C10" sqref="C10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3" width="17.7265625" customWidth="1"/>
    <col min="4" max="4" width="16.26953125" customWidth="1"/>
    <col min="5" max="5" width="16.453125" customWidth="1"/>
    <col min="7" max="7" width="12.72656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31</v>
      </c>
      <c r="C1" t="s">
        <v>40</v>
      </c>
    </row>
    <row r="2" spans="1:25" ht="16.5" x14ac:dyDescent="0.45">
      <c r="A2" t="s">
        <v>47</v>
      </c>
      <c r="B2" s="56">
        <f>+EXP(-C2/2)</f>
        <v>0.52466254210659291</v>
      </c>
      <c r="C2" s="4">
        <v>1.29</v>
      </c>
      <c r="D2" s="4"/>
      <c r="T2">
        <v>5</v>
      </c>
    </row>
    <row r="3" spans="1:25" ht="16.5" x14ac:dyDescent="0.45">
      <c r="A3" t="s">
        <v>48</v>
      </c>
      <c r="B3">
        <f>+EXP(-C3/2)</f>
        <v>0.63444796794822822</v>
      </c>
      <c r="C3" s="4">
        <v>0.91</v>
      </c>
      <c r="D3" s="4"/>
    </row>
    <row r="4" spans="1:25" ht="16.5" x14ac:dyDescent="0.45">
      <c r="A4" t="s">
        <v>49</v>
      </c>
      <c r="B4">
        <f>+EXP(-C4/2)</f>
        <v>0.66034028070498285</v>
      </c>
      <c r="C4" s="46">
        <v>0.83</v>
      </c>
      <c r="D4" s="46"/>
    </row>
    <row r="5" spans="1:25" x14ac:dyDescent="0.35">
      <c r="A5" t="s">
        <v>2</v>
      </c>
      <c r="B5" s="10">
        <v>0.2</v>
      </c>
      <c r="T5">
        <f>+EXP(T2)</f>
        <v>148.4131591025766</v>
      </c>
    </row>
    <row r="6" spans="1:25" x14ac:dyDescent="0.35">
      <c r="A6" t="s">
        <v>7</v>
      </c>
      <c r="B6">
        <v>1</v>
      </c>
      <c r="T6">
        <f>+LN(T5)</f>
        <v>5</v>
      </c>
    </row>
    <row r="7" spans="1:25" x14ac:dyDescent="0.35">
      <c r="A7" t="s">
        <v>9</v>
      </c>
      <c r="B7" s="8">
        <f>SUM(G12:G20)</f>
        <v>3.5702253530921988</v>
      </c>
    </row>
    <row r="8" spans="1:25" x14ac:dyDescent="0.35">
      <c r="A8" t="s">
        <v>10</v>
      </c>
      <c r="B8" s="10">
        <f>B7/B6</f>
        <v>3.5702253530921988</v>
      </c>
    </row>
    <row r="9" spans="1:25" x14ac:dyDescent="0.35">
      <c r="A9" t="s">
        <v>13</v>
      </c>
      <c r="B9" s="8">
        <f>SUM(H12:H20)/B6</f>
        <v>17.965904432486468</v>
      </c>
      <c r="L9" s="11" t="s">
        <v>15</v>
      </c>
    </row>
    <row r="10" spans="1:25" ht="18.75" customHeight="1" x14ac:dyDescent="0.35">
      <c r="B10" s="8"/>
      <c r="M10" s="10" t="s">
        <v>10</v>
      </c>
      <c r="N10" t="s">
        <v>13</v>
      </c>
      <c r="P10" s="10">
        <f>+MAX(M12:M212)</f>
        <v>5.2614315940874441</v>
      </c>
    </row>
    <row r="11" spans="1:25" ht="39" customHeight="1" x14ac:dyDescent="0.35">
      <c r="A11" s="4" t="s">
        <v>5</v>
      </c>
      <c r="B11" s="4" t="s">
        <v>6</v>
      </c>
      <c r="C11" s="5" t="s">
        <v>3</v>
      </c>
      <c r="D11" s="4" t="s">
        <v>11</v>
      </c>
      <c r="E11" s="4" t="s">
        <v>4</v>
      </c>
      <c r="F11" s="4" t="s">
        <v>0</v>
      </c>
      <c r="G11" s="4" t="s">
        <v>8</v>
      </c>
      <c r="H11" s="4" t="s">
        <v>12</v>
      </c>
      <c r="I11" s="60" t="s">
        <v>38</v>
      </c>
      <c r="J11" s="60" t="s">
        <v>50</v>
      </c>
      <c r="K11" s="49"/>
      <c r="L11" t="s">
        <v>2</v>
      </c>
      <c r="M11" s="12">
        <f>B8</f>
        <v>3.5702253530921988</v>
      </c>
      <c r="N11" s="14">
        <f>B9</f>
        <v>17.965904432486468</v>
      </c>
      <c r="O11" t="s">
        <v>46</v>
      </c>
      <c r="P11" t="s">
        <v>32</v>
      </c>
      <c r="V11" t="s">
        <v>38</v>
      </c>
      <c r="W11" t="s">
        <v>14</v>
      </c>
      <c r="X11" s="10" t="s">
        <v>10</v>
      </c>
      <c r="Y11" t="s">
        <v>13</v>
      </c>
    </row>
    <row r="12" spans="1:25" x14ac:dyDescent="0.35">
      <c r="A12" s="1">
        <v>0</v>
      </c>
      <c r="B12" s="55">
        <v>0.18904238756620204</v>
      </c>
      <c r="C12" s="58">
        <v>2.2829436138543982E-5</v>
      </c>
      <c r="D12" s="57">
        <v>8.4472613936878292E-8</v>
      </c>
      <c r="E12" s="20">
        <f>B6</f>
        <v>1</v>
      </c>
      <c r="F12" s="2">
        <f t="shared" ref="F12:F20" si="0">E12*B12</f>
        <v>0.18904238756620204</v>
      </c>
      <c r="G12" s="8">
        <f t="shared" ref="G12:G20" si="1">B12*E12*C12*$B$5</f>
        <v>8.6314622288409805E-7</v>
      </c>
      <c r="H12" s="8">
        <f t="shared" ref="H12:H20" si="2">D12*E12</f>
        <v>8.4472613936878292E-8</v>
      </c>
      <c r="I12" s="8">
        <f t="shared" ref="I12:I20" si="3">+G12/F12</f>
        <v>4.5658872277087965E-6</v>
      </c>
      <c r="J12" s="8">
        <f>-LN(1-I12)</f>
        <v>4.5658976514424619E-6</v>
      </c>
      <c r="L12" s="13">
        <v>0</v>
      </c>
      <c r="M12" s="10">
        <f t="dataTable" ref="M12:N212" dt2D="0" dtr="0" r1="B5"/>
        <v>0</v>
      </c>
      <c r="N12" s="9">
        <v>29.542448949181612</v>
      </c>
      <c r="O12" s="15">
        <f>+N12/$N$12</f>
        <v>1</v>
      </c>
      <c r="P12" s="9">
        <f t="shared" ref="P12:P75" si="4">$P$10-M12</f>
        <v>5.2614315940874441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 s="1">
        <v>0.5</v>
      </c>
      <c r="B13" s="55">
        <v>6.5944928537799816</v>
      </c>
      <c r="C13" s="58">
        <v>0.13944410180480332</v>
      </c>
      <c r="D13" s="57">
        <v>0.87726053858063369</v>
      </c>
      <c r="E13" s="20">
        <f>(1-C12*$B$5)*$B$2*E12</f>
        <v>0.52466014655659299</v>
      </c>
      <c r="F13" s="2">
        <f t="shared" si="0"/>
        <v>3.4598675871306104</v>
      </c>
      <c r="G13" s="8">
        <f t="shared" si="1"/>
        <v>9.6491625610196016E-2</v>
      </c>
      <c r="H13" s="8">
        <f t="shared" si="2"/>
        <v>0.46026364274003095</v>
      </c>
      <c r="I13" s="8">
        <f t="shared" si="3"/>
        <v>2.7888820360960666E-2</v>
      </c>
      <c r="J13" s="8">
        <f t="shared" ref="J13:J20" si="5">-LN(1-I13)</f>
        <v>2.8285098718168866E-2</v>
      </c>
      <c r="L13" s="13">
        <f>L12+0.01</f>
        <v>0.01</v>
      </c>
      <c r="M13" s="10">
        <v>0.28598895926662027</v>
      </c>
      <c r="N13" s="9">
        <v>28.718966479157832</v>
      </c>
      <c r="O13" s="15">
        <f t="shared" ref="O13:O76" si="6">+N13/$N$12</f>
        <v>0.97212545001125938</v>
      </c>
      <c r="P13" s="9">
        <f t="shared" si="4"/>
        <v>4.9754426348208236</v>
      </c>
      <c r="V13">
        <f t="shared" ref="V13:V76" si="7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 s="1">
        <v>1</v>
      </c>
      <c r="B14" s="55">
        <v>19.786978435829958</v>
      </c>
      <c r="C14" s="58">
        <v>0.97230746890568287</v>
      </c>
      <c r="D14" s="57">
        <v>19.730540334017675</v>
      </c>
      <c r="E14" s="20">
        <f>(1-C13*$B$5)*$B$2*E13</f>
        <v>0.26759258386640178</v>
      </c>
      <c r="F14" s="2">
        <f t="shared" si="0"/>
        <v>5.2948486865525117</v>
      </c>
      <c r="G14" s="8">
        <f t="shared" si="1"/>
        <v>1.0296441849320905</v>
      </c>
      <c r="H14" s="8">
        <f t="shared" si="2"/>
        <v>5.2797462690600474</v>
      </c>
      <c r="I14" s="8">
        <f t="shared" si="3"/>
        <v>0.19446149378113659</v>
      </c>
      <c r="J14" s="8">
        <f t="shared" si="5"/>
        <v>0.21624427338743607</v>
      </c>
      <c r="L14" s="13">
        <f t="shared" ref="L14:L77" si="8">L13+0.01</f>
        <v>0.02</v>
      </c>
      <c r="M14" s="10">
        <v>0.5562104546257991</v>
      </c>
      <c r="N14" s="9">
        <v>27.93030813193408</v>
      </c>
      <c r="O14" s="15">
        <f t="shared" si="6"/>
        <v>0.94542968255540671</v>
      </c>
      <c r="P14" s="9">
        <f t="shared" si="4"/>
        <v>4.7052211394616448</v>
      </c>
      <c r="V14">
        <f t="shared" si="7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 s="1">
        <v>1.5</v>
      </c>
      <c r="B15" s="55">
        <v>33.312452268795901</v>
      </c>
      <c r="C15" s="58">
        <v>0.99891021933656887</v>
      </c>
      <c r="D15" s="57">
        <v>33.311576223002483</v>
      </c>
      <c r="E15" s="20">
        <f>(1-C14*$B$5)*$B$3*E14</f>
        <v>0.13675914883682477</v>
      </c>
      <c r="F15" s="2">
        <f t="shared" si="0"/>
        <v>4.5557826179478802</v>
      </c>
      <c r="G15" s="8">
        <f t="shared" si="1"/>
        <v>0.91016356282880906</v>
      </c>
      <c r="H15" s="8">
        <f t="shared" si="2"/>
        <v>4.5556628106708299</v>
      </c>
      <c r="I15" s="8">
        <f t="shared" si="3"/>
        <v>0.1997820438673138</v>
      </c>
      <c r="J15" s="8">
        <f t="shared" si="5"/>
        <v>0.22287114325479671</v>
      </c>
      <c r="L15" s="13">
        <f t="shared" si="8"/>
        <v>0.03</v>
      </c>
      <c r="M15" s="10">
        <v>0.81164951792622608</v>
      </c>
      <c r="N15" s="9">
        <v>27.174485013949337</v>
      </c>
      <c r="O15" s="15">
        <f t="shared" si="6"/>
        <v>0.9198453743863414</v>
      </c>
      <c r="P15" s="9">
        <f>$P$10-M15</f>
        <v>4.4497820761612177</v>
      </c>
      <c r="V15">
        <f t="shared" si="7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A16" s="1">
        <v>2</v>
      </c>
      <c r="B16" s="55">
        <v>44.051615303937901</v>
      </c>
      <c r="C16" s="58">
        <v>0.99984918413951507</v>
      </c>
      <c r="D16" s="57">
        <v>44.051547898951981</v>
      </c>
      <c r="E16" s="20">
        <f>(1-C15*$B$5)*$B$4*E15</f>
        <v>7.2265742875247563E-2</v>
      </c>
      <c r="F16" s="2">
        <f t="shared" si="0"/>
        <v>3.1834227047936969</v>
      </c>
      <c r="G16" s="8">
        <f t="shared" si="1"/>
        <v>0.6365885188318372</v>
      </c>
      <c r="H16" s="8">
        <f t="shared" si="2"/>
        <v>3.183417833722316</v>
      </c>
      <c r="I16" s="8">
        <f t="shared" si="3"/>
        <v>0.19996983682790301</v>
      </c>
      <c r="J16" s="8">
        <f t="shared" si="5"/>
        <v>0.22310584805986516</v>
      </c>
      <c r="L16" s="13">
        <f t="shared" si="8"/>
        <v>0.04</v>
      </c>
      <c r="M16" s="10">
        <v>1.0532174143614563</v>
      </c>
      <c r="N16" s="9">
        <v>26.449652936017248</v>
      </c>
      <c r="O16" s="15">
        <f t="shared" si="6"/>
        <v>0.89531010044277182</v>
      </c>
      <c r="P16" s="9">
        <f t="shared" si="4"/>
        <v>4.2082141797259878</v>
      </c>
      <c r="V16">
        <f t="shared" si="7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>
        <v>2.5</v>
      </c>
      <c r="B17" s="55">
        <v>51.614265895356098</v>
      </c>
      <c r="C17" s="58">
        <v>0.99995457437394319</v>
      </c>
      <c r="D17" s="57">
        <v>51.614251824732563</v>
      </c>
      <c r="E17" s="20">
        <f>(1-C16*$B$5)*$B$4*E16</f>
        <v>3.8177424134473503E-2</v>
      </c>
      <c r="F17" s="2">
        <f t="shared" si="0"/>
        <v>1.9704997204765005</v>
      </c>
      <c r="G17" s="8">
        <f t="shared" si="1"/>
        <v>0.39408204185861062</v>
      </c>
      <c r="H17" s="8">
        <f t="shared" si="2"/>
        <v>1.9704991832963379</v>
      </c>
      <c r="I17" s="8">
        <f t="shared" si="3"/>
        <v>0.19999091487478865</v>
      </c>
      <c r="J17" s="8">
        <f t="shared" si="5"/>
        <v>0.22313219497217912</v>
      </c>
      <c r="L17" s="13">
        <f t="shared" si="8"/>
        <v>0.05</v>
      </c>
      <c r="M17" s="10">
        <v>1.2817582357549957</v>
      </c>
      <c r="N17" s="9">
        <v>25.754099576097111</v>
      </c>
      <c r="O17" s="15">
        <f t="shared" si="6"/>
        <v>0.87176589931318316</v>
      </c>
      <c r="P17" s="9">
        <f t="shared" si="4"/>
        <v>3.9796733583324482</v>
      </c>
      <c r="V17">
        <f t="shared" si="7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">
        <v>3</v>
      </c>
      <c r="B18" s="55">
        <v>56.613578027592915</v>
      </c>
      <c r="C18" s="58">
        <v>0.99997806224035846</v>
      </c>
      <c r="D18" s="57">
        <v>56.613572606843938</v>
      </c>
      <c r="E18" s="20">
        <f>(1-C17*$B$5)*$B$4*E17</f>
        <v>2.0168301812474181E-2</v>
      </c>
      <c r="F18" s="2">
        <f t="shared" si="0"/>
        <v>1.1417997283445507</v>
      </c>
      <c r="G18" s="8">
        <f t="shared" si="1"/>
        <v>0.22835493596331033</v>
      </c>
      <c r="H18" s="8">
        <f t="shared" si="2"/>
        <v>1.1417996190172492</v>
      </c>
      <c r="I18" s="8">
        <f t="shared" si="3"/>
        <v>0.19999561244807171</v>
      </c>
      <c r="J18" s="8">
        <f t="shared" si="5"/>
        <v>0.2231380668893389</v>
      </c>
      <c r="L18" s="13">
        <f t="shared" si="8"/>
        <v>6.0000000000000005E-2</v>
      </c>
      <c r="M18" s="10">
        <v>1.4980548040887252</v>
      </c>
      <c r="N18" s="9">
        <v>25.08623298322561</v>
      </c>
      <c r="O18" s="15">
        <f t="shared" si="6"/>
        <v>0.84915888409855578</v>
      </c>
      <c r="P18" s="9">
        <f t="shared" si="4"/>
        <v>3.7633767899987189</v>
      </c>
      <c r="V18">
        <f t="shared" si="7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">
        <v>3.5</v>
      </c>
      <c r="B19" s="55">
        <v>59.803460160013273</v>
      </c>
      <c r="C19" s="58">
        <v>0.99998589218030076</v>
      </c>
      <c r="D19" s="57">
        <v>59.803457124343829</v>
      </c>
      <c r="E19" s="20">
        <f>(1-C18*$B$5)*$B$4*E18</f>
        <v>1.0654412097316067E-2</v>
      </c>
      <c r="F19" s="2">
        <f t="shared" si="0"/>
        <v>0.63717070939020481</v>
      </c>
      <c r="G19" s="8">
        <f t="shared" si="1"/>
        <v>0.12743234406014381</v>
      </c>
      <c r="H19" s="8">
        <f t="shared" si="2"/>
        <v>0.63717067704693164</v>
      </c>
      <c r="I19" s="8">
        <f t="shared" si="3"/>
        <v>0.19999717843606013</v>
      </c>
      <c r="J19" s="8">
        <f t="shared" si="5"/>
        <v>0.22314002436550462</v>
      </c>
      <c r="L19" s="13">
        <f t="shared" si="8"/>
        <v>7.0000000000000007E-2</v>
      </c>
      <c r="M19" s="10">
        <v>1.7028339679093565</v>
      </c>
      <c r="N19" s="9">
        <v>24.444571261957027</v>
      </c>
      <c r="O19" s="15">
        <f t="shared" si="6"/>
        <v>0.82743889323482078</v>
      </c>
      <c r="P19" s="9">
        <f t="shared" si="4"/>
        <v>3.5585976261780878</v>
      </c>
      <c r="V19">
        <f t="shared" si="7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ht="15" thickBot="1" x14ac:dyDescent="0.4">
      <c r="A20" s="1">
        <v>4</v>
      </c>
      <c r="B20" s="55">
        <v>61.797553655765363</v>
      </c>
      <c r="C20" s="58">
        <v>0.99998920636532629</v>
      </c>
      <c r="D20" s="57">
        <v>61.79755152108325</v>
      </c>
      <c r="E20" s="20">
        <f>(1-C19*$B$5)*$B$4/(1-(1-C19*$B$5)*$B$4)*E19</f>
        <v>1.1931610465320023E-2</v>
      </c>
      <c r="F20" s="2">
        <f t="shared" si="0"/>
        <v>0.73734433793030563</v>
      </c>
      <c r="G20" s="8">
        <f t="shared" si="1"/>
        <v>0.14746727586097866</v>
      </c>
      <c r="H20" s="8">
        <f t="shared" si="2"/>
        <v>0.73734431246011023</v>
      </c>
      <c r="I20" s="8">
        <f t="shared" si="3"/>
        <v>0.19999784127306527</v>
      </c>
      <c r="J20" s="8">
        <f t="shared" si="5"/>
        <v>0.22314085290918209</v>
      </c>
      <c r="L20" s="13">
        <f t="shared" si="8"/>
        <v>0.08</v>
      </c>
      <c r="M20" s="10">
        <v>1.8967713631254124</v>
      </c>
      <c r="N20" s="9">
        <v>23.827733298282517</v>
      </c>
      <c r="O20" s="15">
        <f t="shared" si="6"/>
        <v>0.80655917656896203</v>
      </c>
      <c r="P20" s="9">
        <f t="shared" si="4"/>
        <v>3.3646602309620315</v>
      </c>
      <c r="V20">
        <f t="shared" si="7"/>
        <v>8.3381608939051013E-2</v>
      </c>
      <c r="W20">
        <v>0.08</v>
      </c>
      <c r="X20">
        <v>0.68828123847819789</v>
      </c>
      <c r="Y20">
        <v>9.041826903890243</v>
      </c>
    </row>
    <row r="21" spans="1:25" ht="15" thickBot="1" x14ac:dyDescent="0.4">
      <c r="D21" t="s">
        <v>41</v>
      </c>
      <c r="E21" s="8">
        <f>+SUM(E12:E20)</f>
        <v>2.0822093706446507</v>
      </c>
      <c r="F21" s="8">
        <f>+SUM(F12:F20)</f>
        <v>21.169778480132464</v>
      </c>
      <c r="G21" s="8">
        <f>+SUM(G12:G20)</f>
        <v>3.5702253530921988</v>
      </c>
      <c r="H21" s="8">
        <f>+SUM(H12:H20)</f>
        <v>17.965904432486468</v>
      </c>
      <c r="I21" s="61">
        <f>+AVERAGE(I14:I20)</f>
        <v>0.19917070307261989</v>
      </c>
      <c r="J21" s="62">
        <f>+AVERAGE(J14:J20)</f>
        <v>0.22211034340547184</v>
      </c>
      <c r="K21" s="63" t="s">
        <v>51</v>
      </c>
      <c r="L21" s="13">
        <f t="shared" si="8"/>
        <v>0.09</v>
      </c>
      <c r="M21" s="10">
        <v>2.0804957002411713</v>
      </c>
      <c r="N21" s="9">
        <v>23.234430406401778</v>
      </c>
      <c r="O21" s="15">
        <f t="shared" si="6"/>
        <v>0.78647611260560102</v>
      </c>
      <c r="P21" s="9">
        <f t="shared" si="4"/>
        <v>3.1809358938462728</v>
      </c>
      <c r="V21">
        <f t="shared" si="7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L22" s="13">
        <f t="shared" si="8"/>
        <v>9.9999999999999992E-2</v>
      </c>
      <c r="M22" s="10">
        <v>2.254592631994778</v>
      </c>
      <c r="N22" s="9">
        <v>22.66345879142802</v>
      </c>
      <c r="O22" s="15">
        <f t="shared" si="6"/>
        <v>0.76714895337259592</v>
      </c>
      <c r="P22" s="9">
        <f t="shared" si="4"/>
        <v>3.0068389620926661</v>
      </c>
      <c r="V22">
        <f t="shared" si="7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5" t="s">
        <v>44</v>
      </c>
      <c r="C23" s="6"/>
      <c r="D23" s="6"/>
      <c r="E23" s="20"/>
      <c r="F23" s="3"/>
      <c r="G23" s="7"/>
      <c r="H23" s="7"/>
      <c r="L23" s="13">
        <f t="shared" si="8"/>
        <v>0.10999999999999999</v>
      </c>
      <c r="M23" s="10">
        <v>2.4196082484529233</v>
      </c>
      <c r="N23" s="9">
        <v>22.113692736549854</v>
      </c>
      <c r="O23" s="15">
        <f t="shared" si="6"/>
        <v>0.74853959380921431</v>
      </c>
      <c r="P23" s="9">
        <f t="shared" si="4"/>
        <v>2.8418233456345208</v>
      </c>
      <c r="V23">
        <f t="shared" si="7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42</v>
      </c>
      <c r="B24" s="8">
        <v>0.75</v>
      </c>
      <c r="C24" s="8"/>
      <c r="E24" s="7"/>
      <c r="F24" s="7"/>
      <c r="G24" s="7"/>
      <c r="H24" s="7"/>
      <c r="L24" s="13">
        <f t="shared" si="8"/>
        <v>0.11999999999999998</v>
      </c>
      <c r="M24" s="10">
        <v>2.5760522406807902</v>
      </c>
      <c r="N24" s="9">
        <v>21.584078434709589</v>
      </c>
      <c r="O24" s="15">
        <f t="shared" si="6"/>
        <v>0.73061236297092813</v>
      </c>
      <c r="P24" s="9">
        <f t="shared" si="4"/>
        <v>2.6853793534066539</v>
      </c>
      <c r="V24">
        <f t="shared" si="7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45</v>
      </c>
      <c r="B25" s="8"/>
      <c r="C25" s="6"/>
      <c r="H25" s="7"/>
      <c r="L25" s="13">
        <f t="shared" si="8"/>
        <v>0.12999999999999998</v>
      </c>
      <c r="M25" s="10">
        <v>2.724400769000995</v>
      </c>
      <c r="N25" s="9">
        <v>21.073628394782403</v>
      </c>
      <c r="O25" s="15">
        <f t="shared" si="6"/>
        <v>0.71333383468083089</v>
      </c>
      <c r="P25" s="9">
        <f t="shared" si="4"/>
        <v>2.5370308250864491</v>
      </c>
      <c r="V25">
        <f t="shared" si="7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43</v>
      </c>
      <c r="B26" s="8">
        <f>+L53</f>
        <v>0.4100000000000002</v>
      </c>
      <c r="C26" s="8"/>
      <c r="H26" s="7"/>
      <c r="L26" s="13">
        <f t="shared" si="8"/>
        <v>0.13999999999999999</v>
      </c>
      <c r="M26" s="10">
        <v>2.8650990674523817</v>
      </c>
      <c r="N26" s="9">
        <v>20.581416360800155</v>
      </c>
      <c r="O26" s="15">
        <f t="shared" si="6"/>
        <v>0.69667265554741031</v>
      </c>
      <c r="P26" s="9">
        <f t="shared" si="4"/>
        <v>2.3963325266350624</v>
      </c>
      <c r="V26">
        <f t="shared" si="7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L27" s="13">
        <f t="shared" si="8"/>
        <v>0.15</v>
      </c>
      <c r="M27" s="10">
        <v>2.9985638122530944</v>
      </c>
      <c r="N27" s="9">
        <v>20.106572690163926</v>
      </c>
      <c r="O27" s="15">
        <f t="shared" si="6"/>
        <v>0.68059938851890345</v>
      </c>
      <c r="P27" s="9">
        <f t="shared" si="4"/>
        <v>2.2628677818343497</v>
      </c>
      <c r="V27">
        <f t="shared" si="7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L28" s="13">
        <f t="shared" si="8"/>
        <v>0.16</v>
      </c>
      <c r="M28" s="10">
        <v>3.1251852787739618</v>
      </c>
      <c r="N28" s="9">
        <v>19.64828014320193</v>
      </c>
      <c r="O28" s="15">
        <f t="shared" si="6"/>
        <v>0.66508637036152785</v>
      </c>
      <c r="P28" s="9">
        <f t="shared" si="4"/>
        <v>2.1362463153134823</v>
      </c>
      <c r="V28">
        <f t="shared" si="7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L29" s="13">
        <f t="shared" si="8"/>
        <v>0.17</v>
      </c>
      <c r="M29" s="10">
        <v>3.2453293086634845</v>
      </c>
      <c r="N29" s="9">
        <v>19.20577004199853</v>
      </c>
      <c r="O29" s="15">
        <f t="shared" si="6"/>
        <v>0.65010758163739069</v>
      </c>
      <c r="P29" s="9">
        <f t="shared" si="4"/>
        <v>2.0161022854239596</v>
      </c>
      <c r="V29">
        <f t="shared" si="7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L30" s="13">
        <f t="shared" si="8"/>
        <v>0.18000000000000002</v>
      </c>
      <c r="M30" s="9">
        <v>3.3593391062724263</v>
      </c>
      <c r="N30" s="9">
        <v>18.778318761267766</v>
      </c>
      <c r="O30" s="15">
        <f t="shared" si="6"/>
        <v>0.63563852792197051</v>
      </c>
      <c r="P30" s="9">
        <f t="shared" si="4"/>
        <v>1.9020924878150178</v>
      </c>
      <c r="V30">
        <f t="shared" si="7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L31" s="13">
        <f t="shared" si="8"/>
        <v>0.19000000000000003</v>
      </c>
      <c r="M31" s="9">
        <v>3.4675368813511711</v>
      </c>
      <c r="N31" s="9">
        <v>18.36524451827259</v>
      </c>
      <c r="O31" s="15">
        <f t="shared" si="6"/>
        <v>0.62165613114417673</v>
      </c>
      <c r="P31" s="9">
        <f t="shared" si="4"/>
        <v>1.793894712736273</v>
      </c>
      <c r="V31">
        <f t="shared" si="7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L32" s="16">
        <f t="shared" si="8"/>
        <v>0.20000000000000004</v>
      </c>
      <c r="M32" s="17">
        <v>3.5702253530921997</v>
      </c>
      <c r="N32" s="17">
        <v>17.965904432486468</v>
      </c>
      <c r="O32" s="15">
        <f t="shared" si="6"/>
        <v>0.60813863005707802</v>
      </c>
      <c r="P32" s="9">
        <f t="shared" si="4"/>
        <v>1.6912062409952444</v>
      </c>
      <c r="V32">
        <f t="shared" si="7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L33" s="13">
        <f t="shared" si="8"/>
        <v>0.21000000000000005</v>
      </c>
      <c r="M33" s="9">
        <v>3.6676891289254461</v>
      </c>
      <c r="N33">
        <v>17.579691828930333</v>
      </c>
      <c r="O33" s="15">
        <f t="shared" si="6"/>
        <v>0.59506548895694467</v>
      </c>
      <c r="P33" s="9">
        <f t="shared" si="4"/>
        <v>1.593742465161998</v>
      </c>
      <c r="V33">
        <f t="shared" si="7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L34" s="13">
        <f t="shared" si="8"/>
        <v>0.22000000000000006</v>
      </c>
      <c r="M34">
        <v>3.7601959700136405</v>
      </c>
      <c r="N34">
        <v>17.206033761957382</v>
      </c>
      <c r="O34" s="15">
        <f t="shared" si="6"/>
        <v>0.58241731386436146</v>
      </c>
      <c r="P34" s="9">
        <f t="shared" si="4"/>
        <v>1.5012356240738036</v>
      </c>
      <c r="V34">
        <f t="shared" si="7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L35" s="13">
        <f t="shared" si="8"/>
        <v>0.23000000000000007</v>
      </c>
      <c r="M35">
        <v>3.8479979541106837</v>
      </c>
      <c r="N35">
        <v>16.844388738754663</v>
      </c>
      <c r="O35" s="15">
        <f t="shared" si="6"/>
        <v>0.57017577546567233</v>
      </c>
      <c r="P35" s="9">
        <f t="shared" si="4"/>
        <v>1.4134336399767604</v>
      </c>
      <c r="V35">
        <f t="shared" si="7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L36" s="13">
        <f t="shared" si="8"/>
        <v>0.24000000000000007</v>
      </c>
      <c r="M36">
        <v>3.9313325453153278</v>
      </c>
      <c r="N36">
        <v>16.494244624028649</v>
      </c>
      <c r="O36" s="15">
        <f t="shared" si="6"/>
        <v>0.55832353818743163</v>
      </c>
      <c r="P36" s="9">
        <f t="shared" si="4"/>
        <v>1.3300990487721163</v>
      </c>
      <c r="V36">
        <f t="shared" si="7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L37" s="13">
        <f t="shared" si="8"/>
        <v>0.25000000000000006</v>
      </c>
      <c r="M37">
        <v>4.0104235792546641</v>
      </c>
      <c r="N37">
        <v>16.155116709281984</v>
      </c>
      <c r="O37" s="15">
        <f t="shared" si="6"/>
        <v>0.54684419484219893</v>
      </c>
      <c r="P37" s="9">
        <f t="shared" si="4"/>
        <v>1.25100801483278</v>
      </c>
      <c r="V37">
        <f t="shared" si="7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L38" s="13">
        <f t="shared" si="8"/>
        <v>0.26000000000000006</v>
      </c>
      <c r="M38">
        <v>4.0854821713502503</v>
      </c>
      <c r="N38">
        <v>15.826545931802414</v>
      </c>
      <c r="O38" s="15">
        <f t="shared" si="6"/>
        <v>0.53572220634203183</v>
      </c>
      <c r="P38" s="9">
        <f t="shared" si="4"/>
        <v>1.1759494227371938</v>
      </c>
      <c r="V38">
        <f t="shared" si="7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L39" s="13">
        <f t="shared" si="8"/>
        <v>0.27000000000000007</v>
      </c>
      <c r="M39">
        <v>4.1567075550390822</v>
      </c>
      <c r="N39">
        <v>15.508097230002699</v>
      </c>
      <c r="O39" s="15">
        <f t="shared" si="6"/>
        <v>0.52494284602740449</v>
      </c>
      <c r="P39" s="9">
        <f t="shared" si="4"/>
        <v>1.1047240390483619</v>
      </c>
      <c r="V39">
        <f t="shared" si="7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L40" s="13">
        <f t="shared" si="8"/>
        <v>0.28000000000000008</v>
      </c>
      <c r="M40">
        <v>4.2242878561295285</v>
      </c>
      <c r="N40">
        <v>15.19935802309573</v>
      </c>
      <c r="O40" s="15">
        <f t="shared" si="6"/>
        <v>0.51449214820482192</v>
      </c>
      <c r="P40" s="9">
        <f t="shared" si="4"/>
        <v>1.0371437379579156</v>
      </c>
      <c r="V40">
        <f t="shared" si="7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L41" s="13">
        <f t="shared" si="8"/>
        <v>0.29000000000000009</v>
      </c>
      <c r="M41">
        <v>4.2884008088576406</v>
      </c>
      <c r="N41">
        <v>14.899936804284263</v>
      </c>
      <c r="O41" s="15">
        <f t="shared" si="6"/>
        <v>0.50435686052685968</v>
      </c>
      <c r="P41" s="9">
        <f t="shared" si="4"/>
        <v>0.97303078522980346</v>
      </c>
      <c r="V41">
        <f t="shared" si="7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L42" s="13">
        <f t="shared" si="8"/>
        <v>0.3000000000000001</v>
      </c>
      <c r="M42">
        <v>4.3492144186624584</v>
      </c>
      <c r="N42">
        <v>14.609461837707411</v>
      </c>
      <c r="O42" s="15">
        <f t="shared" si="6"/>
        <v>0.49452439988432723</v>
      </c>
      <c r="P42" s="9">
        <f t="shared" si="4"/>
        <v>0.9122171754249857</v>
      </c>
      <c r="V42">
        <f t="shared" si="7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L43" s="13">
        <f t="shared" si="8"/>
        <v>0.31000000000000011</v>
      </c>
      <c r="M43">
        <v>4.4068875762119362</v>
      </c>
      <c r="N43">
        <v>14.327579950333257</v>
      </c>
      <c r="O43" s="15">
        <f t="shared" si="6"/>
        <v>0.4849828115123192</v>
      </c>
      <c r="P43" s="9">
        <f t="shared" si="4"/>
        <v>0.85454401787550793</v>
      </c>
      <c r="V43">
        <f t="shared" si="7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L44" s="13">
        <f t="shared" si="8"/>
        <v>0.32000000000000012</v>
      </c>
      <c r="M44">
        <v>4.4615706267765001</v>
      </c>
      <c r="N44">
        <v>14.053955410831399</v>
      </c>
      <c r="O44" s="15">
        <f t="shared" si="6"/>
        <v>0.47572073104050244</v>
      </c>
      <c r="P44" s="9">
        <f t="shared" si="4"/>
        <v>0.79986096731094403</v>
      </c>
      <c r="V44">
        <f t="shared" si="7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L45" s="13">
        <f t="shared" si="8"/>
        <v>0.33000000000000013</v>
      </c>
      <c r="M45">
        <v>4.5134058986590944</v>
      </c>
      <c r="N45">
        <v>13.788268888214276</v>
      </c>
      <c r="O45" s="15">
        <f t="shared" si="6"/>
        <v>0.4667273492435447</v>
      </c>
      <c r="P45" s="9">
        <f t="shared" si="4"/>
        <v>0.74802569542834974</v>
      </c>
      <c r="V45">
        <f t="shared" si="7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L46" s="13">
        <f t="shared" si="8"/>
        <v>0.34000000000000014</v>
      </c>
      <c r="M46">
        <v>4.5625281940432361</v>
      </c>
      <c r="N46">
        <v>13.530216483711147</v>
      </c>
      <c r="O46" s="15">
        <f t="shared" si="6"/>
        <v>0.45799237927043834</v>
      </c>
      <c r="P46" s="9">
        <f t="shared" si="4"/>
        <v>0.69890340004420803</v>
      </c>
      <c r="V46">
        <f t="shared" si="7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L47" s="13">
        <f t="shared" si="8"/>
        <v>0.35000000000000014</v>
      </c>
      <c r="M47">
        <v>4.609065245309421</v>
      </c>
      <c r="N47">
        <v>13.279508829943618</v>
      </c>
      <c r="O47" s="15">
        <f t="shared" si="6"/>
        <v>0.44950602615195473</v>
      </c>
      <c r="P47" s="9">
        <f t="shared" si="4"/>
        <v>0.65236634877802313</v>
      </c>
      <c r="V47">
        <f t="shared" si="7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L48" s="13">
        <f t="shared" si="8"/>
        <v>0.36000000000000015</v>
      </c>
      <c r="M48">
        <v>4.6531381395911051</v>
      </c>
      <c r="N48">
        <v>13.035870252014194</v>
      </c>
      <c r="O48" s="15">
        <f t="shared" si="6"/>
        <v>0.44125895840382978</v>
      </c>
      <c r="P48" s="9">
        <f t="shared" si="4"/>
        <v>0.60829345449633898</v>
      </c>
      <c r="V48">
        <f t="shared" si="7"/>
        <v>0.44628710262841964</v>
      </c>
      <c r="W48">
        <v>0.36000000000000015</v>
      </c>
      <c r="X48">
        <v>2.3552566529424959</v>
      </c>
      <c r="Y48">
        <v>6.9767568738064725</v>
      </c>
    </row>
    <row r="49" spans="10:25" x14ac:dyDescent="0.35">
      <c r="L49" s="13">
        <f t="shared" si="8"/>
        <v>0.37000000000000016</v>
      </c>
      <c r="M49">
        <v>4.6948617140907976</v>
      </c>
      <c r="N49">
        <v>12.799037985606917</v>
      </c>
      <c r="O49" s="15">
        <f t="shared" si="6"/>
        <v>0.43324228155978511</v>
      </c>
      <c r="P49" s="9">
        <f t="shared" si="4"/>
        <v>0.56656987999664654</v>
      </c>
      <c r="V49">
        <f t="shared" si="7"/>
        <v>0.46203545959655884</v>
      </c>
      <c r="W49">
        <v>0.37000000000000016</v>
      </c>
      <c r="X49">
        <v>2.4014867726881177</v>
      </c>
      <c r="Y49">
        <v>6.9247448304754124</v>
      </c>
    </row>
    <row r="50" spans="10:25" x14ac:dyDescent="0.35">
      <c r="L50" s="13">
        <f t="shared" si="8"/>
        <v>0.38000000000000017</v>
      </c>
      <c r="M50">
        <v>4.734344924451241</v>
      </c>
      <c r="N50">
        <v>12.568761447637364</v>
      </c>
      <c r="O50" s="15">
        <f t="shared" si="6"/>
        <v>0.42544751348332432</v>
      </c>
      <c r="P50" s="9">
        <f t="shared" si="4"/>
        <v>0.5270866696362031</v>
      </c>
      <c r="V50">
        <f t="shared" si="7"/>
        <v>0.47803580094300002</v>
      </c>
      <c r="W50">
        <v>0.38000000000000017</v>
      </c>
      <c r="X50">
        <v>2.447075832861878</v>
      </c>
      <c r="Y50">
        <v>6.8737762333934809</v>
      </c>
    </row>
    <row r="51" spans="10:25" x14ac:dyDescent="0.35">
      <c r="L51" s="13">
        <f t="shared" si="8"/>
        <v>0.39000000000000018</v>
      </c>
      <c r="M51">
        <v>4.7716911882736701</v>
      </c>
      <c r="N51">
        <v>12.344801555384153</v>
      </c>
      <c r="O51" s="50">
        <f t="shared" si="6"/>
        <v>0.41786656132060879</v>
      </c>
      <c r="P51" s="9">
        <f t="shared" si="4"/>
        <v>0.48974040581377398</v>
      </c>
      <c r="V51">
        <f t="shared" si="7"/>
        <v>0.49429632181478034</v>
      </c>
      <c r="W51">
        <v>0.39000000000000018</v>
      </c>
      <c r="X51">
        <v>2.4920423419430988</v>
      </c>
      <c r="Y51">
        <v>6.8238182874033102</v>
      </c>
    </row>
    <row r="52" spans="10:25" x14ac:dyDescent="0.35">
      <c r="L52" s="13">
        <f t="shared" si="8"/>
        <v>0.40000000000000019</v>
      </c>
      <c r="M52">
        <v>4.8069987056919876</v>
      </c>
      <c r="N52">
        <v>12.126930090389937</v>
      </c>
      <c r="O52" s="50">
        <f t="shared" si="6"/>
        <v>0.41049169996876234</v>
      </c>
      <c r="P52" s="9">
        <f t="shared" si="4"/>
        <v>0.45443288839545648</v>
      </c>
      <c r="V52">
        <f t="shared" si="7"/>
        <v>0.51082562376599094</v>
      </c>
      <c r="W52">
        <v>0.40000000000000019</v>
      </c>
      <c r="X52">
        <v>2.5364039884725749</v>
      </c>
      <c r="Y52">
        <v>6.774839426840698</v>
      </c>
    </row>
    <row r="53" spans="10:25" x14ac:dyDescent="0.35">
      <c r="J53" s="11"/>
      <c r="K53" s="43"/>
      <c r="L53" s="16">
        <f t="shared" si="8"/>
        <v>0.4100000000000002</v>
      </c>
      <c r="M53" s="43">
        <v>4.8403607587465851</v>
      </c>
      <c r="N53" s="43">
        <v>11.914929103741226</v>
      </c>
      <c r="O53" s="54">
        <f t="shared" si="6"/>
        <v>0.40331555194483276</v>
      </c>
      <c r="P53" s="17">
        <f t="shared" si="4"/>
        <v>0.42107083534085898</v>
      </c>
      <c r="V53">
        <f t="shared" si="7"/>
        <v>0.52763274208237221</v>
      </c>
      <c r="W53">
        <v>0.4100000000000002</v>
      </c>
      <c r="X53">
        <v>2.5801776821088933</v>
      </c>
      <c r="Y53">
        <v>6.7268092657402052</v>
      </c>
    </row>
    <row r="54" spans="10:25" x14ac:dyDescent="0.35">
      <c r="L54" s="13">
        <f t="shared" si="8"/>
        <v>0.42000000000000021</v>
      </c>
      <c r="M54">
        <v>4.8718659911520374</v>
      </c>
      <c r="N54">
        <v>11.708590359626506</v>
      </c>
      <c r="O54" s="50">
        <f t="shared" si="6"/>
        <v>0.39633106855045808</v>
      </c>
      <c r="P54" s="9">
        <f t="shared" si="4"/>
        <v>0.38956560293540665</v>
      </c>
      <c r="V54">
        <f t="shared" si="7"/>
        <v>0.54472717544167226</v>
      </c>
      <c r="W54">
        <v>0.42000000000000021</v>
      </c>
      <c r="X54">
        <v>2.6233795926300254</v>
      </c>
      <c r="Y54">
        <v>6.6796985502617847</v>
      </c>
    </row>
    <row r="55" spans="10:25" x14ac:dyDescent="0.35">
      <c r="L55" s="13">
        <f t="shared" si="8"/>
        <v>0.43000000000000022</v>
      </c>
      <c r="M55">
        <v>4.9015986699179743</v>
      </c>
      <c r="N55">
        <v>11.507714814334987</v>
      </c>
      <c r="O55" s="15">
        <f t="shared" si="6"/>
        <v>0.38953151223618432</v>
      </c>
      <c r="P55" s="9">
        <f t="shared" si="4"/>
        <v>0.35983292416946977</v>
      </c>
      <c r="V55">
        <f t="shared" si="7"/>
        <v>0.56211891815354154</v>
      </c>
      <c r="W55">
        <v>0.43000000000000022</v>
      </c>
      <c r="X55">
        <v>2.666025186988596</v>
      </c>
      <c r="Y55">
        <v>6.6334791132289181</v>
      </c>
    </row>
    <row r="56" spans="10:25" x14ac:dyDescent="0.35">
      <c r="L56" s="13">
        <f t="shared" si="8"/>
        <v>0.44000000000000022</v>
      </c>
      <c r="M56">
        <v>4.9296389301599302</v>
      </c>
      <c r="N56">
        <v>11.312112128095997</v>
      </c>
      <c r="O56" s="15">
        <f t="shared" si="6"/>
        <v>0.38291044007742514</v>
      </c>
      <c r="P56" s="9">
        <f t="shared" si="4"/>
        <v>0.33179266392751394</v>
      </c>
      <c r="V56">
        <f t="shared" si="7"/>
        <v>0.57981849525294249</v>
      </c>
      <c r="W56">
        <v>0.44000000000000022</v>
      </c>
      <c r="X56">
        <v>2.7081292645230732</v>
      </c>
      <c r="Y56">
        <v>6.5881238306748369</v>
      </c>
    </row>
    <row r="57" spans="10:25" x14ac:dyDescent="0.35">
      <c r="L57" s="13">
        <f t="shared" si="8"/>
        <v>0.45000000000000023</v>
      </c>
      <c r="M57">
        <v>4.9560630043261611</v>
      </c>
      <c r="N57">
        <v>11.121600207374831</v>
      </c>
      <c r="O57" s="15">
        <f t="shared" si="6"/>
        <v>0.37646168828136106</v>
      </c>
      <c r="P57" s="9">
        <f t="shared" si="4"/>
        <v>0.305368589761283</v>
      </c>
      <c r="V57">
        <f t="shared" si="7"/>
        <v>0.59783700075562074</v>
      </c>
      <c r="W57">
        <v>0.45000000000000023</v>
      </c>
      <c r="X57">
        <v>2.7497059904213512</v>
      </c>
      <c r="Y57">
        <v>6.5436065802987455</v>
      </c>
    </row>
    <row r="58" spans="10:25" x14ac:dyDescent="0.35">
      <c r="L58" s="13">
        <f t="shared" si="8"/>
        <v>0.46000000000000024</v>
      </c>
      <c r="M58">
        <v>4.9809434369656254</v>
      </c>
      <c r="N58">
        <v>10.93600477543656</v>
      </c>
      <c r="O58" s="15">
        <f t="shared" si="6"/>
        <v>0.37017935765069709</v>
      </c>
      <c r="P58" s="9">
        <f t="shared" si="4"/>
        <v>0.28048815712181874</v>
      </c>
      <c r="V58">
        <f t="shared" si="7"/>
        <v>0.61618613942381728</v>
      </c>
      <c r="W58">
        <v>0.46000000000000024</v>
      </c>
      <c r="X58">
        <v>2.7907689275278251</v>
      </c>
      <c r="Y58">
        <v>6.4999022017395198</v>
      </c>
    </row>
    <row r="59" spans="10:25" x14ac:dyDescent="0.35">
      <c r="L59" s="13">
        <f t="shared" si="8"/>
        <v>0.47000000000000025</v>
      </c>
      <c r="M59">
        <v>5.004349286070906</v>
      </c>
      <c r="N59">
        <v>10.755158969167177</v>
      </c>
      <c r="O59" s="15">
        <f t="shared" si="6"/>
        <v>0.36405779993622084</v>
      </c>
      <c r="P59" s="9">
        <f t="shared" si="4"/>
        <v>0.25708230801653809</v>
      </c>
      <c r="V59">
        <f t="shared" si="7"/>
        <v>0.63487827243596995</v>
      </c>
      <c r="W59">
        <v>0.47000000000000025</v>
      </c>
      <c r="X59">
        <v>2.8313310665798666</v>
      </c>
      <c r="Y59">
        <v>6.4569864585789425</v>
      </c>
    </row>
    <row r="60" spans="10:25" x14ac:dyDescent="0.35">
      <c r="L60" s="13">
        <f t="shared" si="8"/>
        <v>0.48000000000000026</v>
      </c>
      <c r="M60">
        <v>5.0263463119466065</v>
      </c>
      <c r="N60">
        <v>10.578902960303253</v>
      </c>
      <c r="O60" s="15">
        <f t="shared" si="6"/>
        <v>0.35809160501557913</v>
      </c>
      <c r="P60" s="9">
        <f t="shared" si="4"/>
        <v>0.23508528214083757</v>
      </c>
      <c r="V60">
        <f t="shared" si="7"/>
        <v>0.65392646740666438</v>
      </c>
      <c r="W60">
        <v>0.48000000000000026</v>
      </c>
      <c r="X60">
        <v>2.871404854954966</v>
      </c>
      <c r="Y60">
        <v>6.414836001991592</v>
      </c>
    </row>
    <row r="61" spans="10:25" x14ac:dyDescent="0.35">
      <c r="L61" s="13">
        <f t="shared" si="8"/>
        <v>0.49000000000000027</v>
      </c>
      <c r="M61">
        <v>5.0469971544780536</v>
      </c>
      <c r="N61">
        <v>10.407083599368459</v>
      </c>
      <c r="O61" s="15">
        <f t="shared" si="6"/>
        <v>0.3522755888406725</v>
      </c>
      <c r="P61" s="9">
        <f t="shared" si="4"/>
        <v>0.21443443960939046</v>
      </c>
      <c r="V61">
        <f t="shared" si="7"/>
        <v>0.67334455326376597</v>
      </c>
      <c r="W61">
        <v>0.49000000000000027</v>
      </c>
      <c r="X61">
        <v>2.9110022240051641</v>
      </c>
      <c r="Y61">
        <v>6.3734283359625055</v>
      </c>
    </row>
    <row r="62" spans="10:25" x14ac:dyDescent="0.35">
      <c r="L62" s="13">
        <f t="shared" si="8"/>
        <v>0.50000000000000022</v>
      </c>
      <c r="M62">
        <v>5.0663614996060629</v>
      </c>
      <c r="N62">
        <v>10.239554080749611</v>
      </c>
      <c r="O62" s="15">
        <f t="shared" si="6"/>
        <v>0.34660478210061418</v>
      </c>
      <c r="P62" s="9">
        <f t="shared" si="4"/>
        <v>0.19507009448138124</v>
      </c>
      <c r="V62">
        <f t="shared" si="7"/>
        <v>0.69314718055994573</v>
      </c>
      <c r="W62">
        <v>0.50000000000000022</v>
      </c>
      <c r="X62">
        <v>2.9501346150512724</v>
      </c>
      <c r="Y62">
        <v>6.3327417839981734</v>
      </c>
    </row>
    <row r="63" spans="10:25" x14ac:dyDescent="0.35">
      <c r="L63" s="13">
        <f t="shared" si="8"/>
        <v>0.51000000000000023</v>
      </c>
      <c r="M63">
        <v>5.084496235750545</v>
      </c>
      <c r="N63">
        <v>10.076173627467172</v>
      </c>
      <c r="O63" s="15">
        <f t="shared" si="6"/>
        <v>0.34107441955133866</v>
      </c>
      <c r="P63" s="9">
        <f t="shared" si="4"/>
        <v>0.17693535833689911</v>
      </c>
      <c r="V63">
        <f t="shared" si="7"/>
        <v>0.71334988787746523</v>
      </c>
      <c r="W63">
        <v>0.51000000000000023</v>
      </c>
      <c r="X63">
        <v>2.9888130041053667</v>
      </c>
      <c r="Y63">
        <v>6.2927554572601192</v>
      </c>
    </row>
    <row r="64" spans="10:25" x14ac:dyDescent="0.35">
      <c r="L64" s="13">
        <f t="shared" si="8"/>
        <v>0.52000000000000024</v>
      </c>
      <c r="M64">
        <v>5.1014556008683547</v>
      </c>
      <c r="N64">
        <v>9.9168071943070402</v>
      </c>
      <c r="O64" s="15">
        <f t="shared" si="6"/>
        <v>0.33567992996673207</v>
      </c>
      <c r="P64" s="9">
        <f t="shared" si="4"/>
        <v>0.1599759932190894</v>
      </c>
      <c r="V64">
        <f t="shared" si="7"/>
        <v>0.73396917508020099</v>
      </c>
      <c r="W64">
        <v>0.52000000000000024</v>
      </c>
      <c r="X64">
        <v>3.0270479253862774</v>
      </c>
      <c r="Y64">
        <v>6.2534492240541182</v>
      </c>
    </row>
    <row r="65" spans="12:25" x14ac:dyDescent="0.35">
      <c r="L65" s="13">
        <f t="shared" si="8"/>
        <v>0.53000000000000025</v>
      </c>
      <c r="M65">
        <v>5.117291320778107</v>
      </c>
      <c r="N65">
        <v>9.7613251880825231</v>
      </c>
      <c r="O65" s="15">
        <f t="shared" si="6"/>
        <v>0.33041692666961292</v>
      </c>
      <c r="P65" s="9">
        <f t="shared" si="4"/>
        <v>0.1441402733093371</v>
      </c>
      <c r="V65">
        <f t="shared" si="7"/>
        <v>0.75502258427803326</v>
      </c>
      <c r="W65">
        <v>0.53000000000000025</v>
      </c>
      <c r="X65">
        <v>3.0648494936893078</v>
      </c>
      <c r="Y65">
        <v>6.2148036806114844</v>
      </c>
    </row>
    <row r="66" spans="12:25" x14ac:dyDescent="0.35">
      <c r="L66" s="13">
        <f t="shared" si="8"/>
        <v>0.54000000000000026</v>
      </c>
      <c r="M66">
        <v>5.1320527393367561</v>
      </c>
      <c r="N66">
        <v>9.6096032038887618</v>
      </c>
      <c r="O66" s="15">
        <f t="shared" si="6"/>
        <v>0.3252811986040503</v>
      </c>
      <c r="P66" s="9">
        <f t="shared" si="4"/>
        <v>0.129378854750688</v>
      </c>
      <c r="V66">
        <f t="shared" si="7"/>
        <v>0.77652878949899695</v>
      </c>
      <c r="W66">
        <v>0.54000000000000026</v>
      </c>
      <c r="X66">
        <v>3.1022274256680866</v>
      </c>
      <c r="Y66">
        <v>6.176800123102212</v>
      </c>
    </row>
    <row r="67" spans="12:25" x14ac:dyDescent="0.35">
      <c r="L67" s="13">
        <f t="shared" si="8"/>
        <v>0.55000000000000027</v>
      </c>
      <c r="M67">
        <v>5.1457869410086596</v>
      </c>
      <c r="N67">
        <v>9.4615217762973831</v>
      </c>
      <c r="O67" s="15">
        <f t="shared" si="6"/>
        <v>0.3202687019134034</v>
      </c>
      <c r="P67" s="9">
        <f t="shared" si="4"/>
        <v>0.11564465307878447</v>
      </c>
      <c r="V67">
        <f t="shared" si="7"/>
        <v>0.79850769621777218</v>
      </c>
      <c r="W67">
        <v>0.55000000000000027</v>
      </c>
      <c r="X67">
        <v>3.1391910600833204</v>
      </c>
      <c r="Y67">
        <v>6.1394205208227355</v>
      </c>
    </row>
    <row r="68" spans="12:25" x14ac:dyDescent="0.35">
      <c r="L68" s="13">
        <f t="shared" si="8"/>
        <v>0.56000000000000028</v>
      </c>
      <c r="M68">
        <v>5.1585388663276417</v>
      </c>
      <c r="N68">
        <v>9.3169661445176768</v>
      </c>
      <c r="O68" s="15">
        <f t="shared" si="6"/>
        <v>0.31537555199112144</v>
      </c>
      <c r="P68" s="9">
        <f t="shared" si="4"/>
        <v>0.1028927277598024</v>
      </c>
      <c r="V68">
        <f t="shared" si="7"/>
        <v>0.82098055206983078</v>
      </c>
      <c r="W68">
        <v>0.56000000000000028</v>
      </c>
      <c r="X68">
        <v>3.1757493770703049</v>
      </c>
      <c r="Y68">
        <v>6.102647490504137</v>
      </c>
    </row>
    <row r="69" spans="12:25" x14ac:dyDescent="0.35">
      <c r="L69" s="13">
        <f t="shared" si="8"/>
        <v>0.57000000000000028</v>
      </c>
      <c r="M69">
        <v>5.1703514207155097</v>
      </c>
      <c r="N69">
        <v>9.1758260306221437</v>
      </c>
      <c r="O69" s="15">
        <f t="shared" si="6"/>
        <v>0.31059801597376824</v>
      </c>
      <c r="P69" s="9">
        <f t="shared" si="4"/>
        <v>9.1080173371934414E-2</v>
      </c>
      <c r="V69">
        <f t="shared" si="7"/>
        <v>0.84397007029452964</v>
      </c>
      <c r="W69">
        <v>0.57000000000000028</v>
      </c>
      <c r="X69">
        <v>3.2119110164742346</v>
      </c>
      <c r="Y69">
        <v>6.0664642716891723</v>
      </c>
    </row>
    <row r="70" spans="12:25" x14ac:dyDescent="0.35">
      <c r="L70" s="13">
        <f t="shared" si="8"/>
        <v>0.58000000000000029</v>
      </c>
      <c r="M70">
        <v>5.1812655770866698</v>
      </c>
      <c r="N70">
        <v>9.037995430000473</v>
      </c>
      <c r="O70" s="15">
        <f t="shared" si="6"/>
        <v>0.30593250564797353</v>
      </c>
      <c r="P70" s="9">
        <f t="shared" si="4"/>
        <v>8.0166017000774303E-2</v>
      </c>
      <c r="V70">
        <f t="shared" si="7"/>
        <v>0.86750056770472372</v>
      </c>
      <c r="W70">
        <v>0.58000000000000029</v>
      </c>
      <c r="X70">
        <v>3.2476842952997855</v>
      </c>
      <c r="Y70">
        <v>6.0308547031293482</v>
      </c>
    </row>
    <row r="71" spans="12:25" x14ac:dyDescent="0.35">
      <c r="L71" s="13">
        <f t="shared" si="8"/>
        <v>0.5900000000000003</v>
      </c>
      <c r="M71">
        <v>5.1913204726372308</v>
      </c>
      <c r="N71">
        <v>8.9033724132663625</v>
      </c>
      <c r="O71" s="15">
        <f t="shared" si="6"/>
        <v>0.3013755707450585</v>
      </c>
      <c r="P71" s="9">
        <f t="shared" si="4"/>
        <v>7.0111121450213254E-2</v>
      </c>
      <c r="V71">
        <f t="shared" si="7"/>
        <v>0.8915981192837843</v>
      </c>
      <c r="W71">
        <v>0.5900000000000003</v>
      </c>
      <c r="X71">
        <v>3.2830772243189448</v>
      </c>
      <c r="Y71">
        <v>5.9958032001554651</v>
      </c>
    </row>
    <row r="72" spans="12:25" x14ac:dyDescent="0.35">
      <c r="L72" s="13">
        <f t="shared" si="8"/>
        <v>0.60000000000000031</v>
      </c>
      <c r="M72">
        <v>5.2005535001884491</v>
      </c>
      <c r="N72">
        <v>8.7718589388974966</v>
      </c>
      <c r="O72" s="15">
        <f t="shared" si="6"/>
        <v>0.29692389259897478</v>
      </c>
      <c r="P72" s="9">
        <f t="shared" si="4"/>
        <v>6.0878093898995012E-2</v>
      </c>
      <c r="V72">
        <f t="shared" si="7"/>
        <v>0.91629073187415588</v>
      </c>
      <c r="W72">
        <v>0.60000000000000031</v>
      </c>
      <c r="X72">
        <v>3.3180975238787647</v>
      </c>
      <c r="Y72">
        <v>5.9612947329775823</v>
      </c>
    </row>
    <row r="73" spans="12:25" x14ac:dyDescent="0.35">
      <c r="L73" s="13">
        <f t="shared" si="8"/>
        <v>0.61000000000000032</v>
      </c>
      <c r="M73">
        <v>5.2090003944279397</v>
      </c>
      <c r="N73">
        <v>8.6433606759398511</v>
      </c>
      <c r="O73" s="15">
        <f t="shared" si="6"/>
        <v>0.29257427814491632</v>
      </c>
      <c r="P73" s="9">
        <f t="shared" si="4"/>
        <v>5.2431199659504379E-2</v>
      </c>
      <c r="V73">
        <f t="shared" si="7"/>
        <v>0.94160853985844573</v>
      </c>
      <c r="W73">
        <v>0.61000000000000032</v>
      </c>
      <c r="X73">
        <v>3.3527526389485001</v>
      </c>
      <c r="Y73">
        <v>5.9273148058724336</v>
      </c>
    </row>
    <row r="74" spans="12:25" x14ac:dyDescent="0.35">
      <c r="L74" s="13">
        <f t="shared" si="8"/>
        <v>0.62000000000000033</v>
      </c>
      <c r="M74">
        <v>5.2166953133678939</v>
      </c>
      <c r="N74">
        <v>8.5177868361551763</v>
      </c>
      <c r="O74" s="15">
        <f t="shared" si="6"/>
        <v>0.28832365423757927</v>
      </c>
      <c r="P74" s="9">
        <f t="shared" si="4"/>
        <v>4.4736280719550159E-2</v>
      </c>
      <c r="V74">
        <f t="shared" si="7"/>
        <v>0.96758402626170648</v>
      </c>
      <c r="W74">
        <v>0.62000000000000033</v>
      </c>
      <c r="X74">
        <v>3.3870497534435473</v>
      </c>
      <c r="Y74">
        <v>5.8938494372184262</v>
      </c>
    </row>
    <row r="75" spans="12:25" x14ac:dyDescent="0.35">
      <c r="L75" s="13">
        <f t="shared" si="8"/>
        <v>0.63000000000000034</v>
      </c>
      <c r="M75">
        <v>5.2236709153171095</v>
      </c>
      <c r="N75">
        <v>8.3950500150332878</v>
      </c>
      <c r="O75" s="15">
        <f t="shared" si="6"/>
        <v>0.28416906226949235</v>
      </c>
      <c r="P75" s="9">
        <f t="shared" si="4"/>
        <v>3.7760678770334621E-2</v>
      </c>
      <c r="V75">
        <f t="shared" si="7"/>
        <v>0.99425227334386779</v>
      </c>
      <c r="W75">
        <v>0.63000000000000034</v>
      </c>
      <c r="X75">
        <v>3.4209958038616382</v>
      </c>
      <c r="Y75">
        <v>5.8608851403403506</v>
      </c>
    </row>
    <row r="76" spans="12:25" x14ac:dyDescent="0.35">
      <c r="L76" s="13">
        <f t="shared" si="8"/>
        <v>0.64000000000000035</v>
      </c>
      <c r="M76">
        <v>5.2299584316431691</v>
      </c>
      <c r="N76">
        <v>8.2750660411315735</v>
      </c>
      <c r="O76" s="15">
        <f t="shared" si="6"/>
        <v>0.28010765307121943</v>
      </c>
      <c r="P76" s="9">
        <f t="shared" ref="P76:P139" si="9">$P$10-M76</f>
        <v>3.1473162444275005E-2</v>
      </c>
      <c r="V76">
        <f t="shared" si="7"/>
        <v>1.0216512475319823</v>
      </c>
      <c r="W76">
        <v>0.64000000000000035</v>
      </c>
      <c r="X76">
        <v>3.4545974922648965</v>
      </c>
      <c r="Y76">
        <v>5.8284089051277528</v>
      </c>
    </row>
    <row r="77" spans="12:25" x14ac:dyDescent="0.35">
      <c r="L77" s="13">
        <f t="shared" si="8"/>
        <v>0.65000000000000036</v>
      </c>
      <c r="M77">
        <v>5.2355877355819258</v>
      </c>
      <c r="N77">
        <v>8.1577538332404345</v>
      </c>
      <c r="O77" s="15">
        <f t="shared" ref="O77:O140" si="10">+N77/$N$12</f>
        <v>0.27613668207646752</v>
      </c>
      <c r="P77" s="9">
        <f t="shared" si="9"/>
        <v>2.5843858505518291E-2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2:25" x14ac:dyDescent="0.35">
      <c r="L78" s="13">
        <f t="shared" ref="L78:L141" si="12">L77+0.01</f>
        <v>0.66000000000000036</v>
      </c>
      <c r="M78">
        <v>5.2405874073340692</v>
      </c>
      <c r="N78">
        <v>8.0430352649079584</v>
      </c>
      <c r="O78" s="15">
        <f t="shared" si="10"/>
        <v>0.27225350473630139</v>
      </c>
      <c r="P78" s="9">
        <f t="shared" si="9"/>
        <v>2.0844186753374849E-2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2:25" x14ac:dyDescent="0.35">
      <c r="L79" s="13">
        <f t="shared" si="12"/>
        <v>0.67000000000000037</v>
      </c>
      <c r="M79">
        <v>5.2449847956721509</v>
      </c>
      <c r="N79">
        <v>7.930835035888439</v>
      </c>
      <c r="O79" s="15">
        <f t="shared" si="10"/>
        <v>0.26845557216772781</v>
      </c>
      <c r="P79" s="9">
        <f t="shared" si="9"/>
        <v>1.6446798415293173E-2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2:25" x14ac:dyDescent="0.35">
      <c r="L80" s="13">
        <f t="shared" si="12"/>
        <v>0.68000000000000038</v>
      </c>
      <c r="M80">
        <v>5.24880607626665</v>
      </c>
      <c r="N80">
        <v>7.8210805501085989</v>
      </c>
      <c r="O80" s="15">
        <f t="shared" si="10"/>
        <v>0.26474042702290118</v>
      </c>
      <c r="P80" s="9">
        <f t="shared" si="9"/>
        <v>1.262551782079413E-2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L81" s="13">
        <f t="shared" si="12"/>
        <v>0.69000000000000039</v>
      </c>
      <c r="M81">
        <v>5.2520763069255638</v>
      </c>
      <c r="N81">
        <v>7.7137017997722754</v>
      </c>
      <c r="O81" s="15">
        <f t="shared" si="10"/>
        <v>0.26110569956611407</v>
      </c>
      <c r="P81" s="9">
        <f t="shared" si="9"/>
        <v>9.3552871618802769E-3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L82" s="13">
        <f t="shared" si="12"/>
        <v>0.7000000000000004</v>
      </c>
      <c r="M82">
        <v>5.2548194799293348</v>
      </c>
      <c r="N82">
        <v>7.6086312552494082</v>
      </c>
      <c r="O82" s="15">
        <f t="shared" si="10"/>
        <v>0.25754910394658337</v>
      </c>
      <c r="P82" s="9">
        <f t="shared" si="9"/>
        <v>6.6121141581092502E-3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/>
      <c r="L83" s="13">
        <f t="shared" si="12"/>
        <v>0.71000000000000041</v>
      </c>
      <c r="M83">
        <v>5.2570585716309344</v>
      </c>
      <c r="N83">
        <v>7.5058037604182282</v>
      </c>
      <c r="O83" s="15">
        <f t="shared" si="10"/>
        <v>0.25406843465582613</v>
      </c>
      <c r="P83" s="9">
        <f t="shared" si="9"/>
        <v>4.3730224565097231E-3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 s="19"/>
      <c r="L84" s="47">
        <f t="shared" si="12"/>
        <v>0.72000000000000042</v>
      </c>
      <c r="M84" s="19">
        <v>5.258815589479922</v>
      </c>
      <c r="N84" s="19">
        <v>7.405156433151074</v>
      </c>
      <c r="O84" s="48">
        <f t="shared" si="10"/>
        <v>0.25066156315914401</v>
      </c>
      <c r="P84" s="25">
        <f t="shared" si="9"/>
        <v>2.6160046075220933E-3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L85" s="13">
        <f t="shared" si="12"/>
        <v>0.73000000000000043</v>
      </c>
      <c r="M85">
        <v>5.2601116166190103</v>
      </c>
      <c r="N85">
        <v>7.3066285706540777</v>
      </c>
      <c r="O85" s="15">
        <f t="shared" si="10"/>
        <v>0.24732643469140991</v>
      </c>
      <c r="P85" s="9">
        <f t="shared" si="9"/>
        <v>1.3199774684338195E-3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L86" s="13">
        <f t="shared" si="12"/>
        <v>0.74000000000000044</v>
      </c>
      <c r="M86">
        <v>5.2609668541922217</v>
      </c>
      <c r="N86">
        <v>7.2101615593895287</v>
      </c>
      <c r="O86" s="15">
        <f t="shared" si="10"/>
        <v>0.24406106520797646</v>
      </c>
      <c r="P86" s="9">
        <f t="shared" si="9"/>
        <v>4.6473989522244352E-4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L87" s="13">
        <f t="shared" si="12"/>
        <v>0.75000000000000044</v>
      </c>
      <c r="M87" s="19">
        <v>5.2614006614948812</v>
      </c>
      <c r="N87" s="19">
        <v>7.1156987893268475</v>
      </c>
      <c r="O87" s="15">
        <f t="shared" si="10"/>
        <v>0.24086353848210568</v>
      </c>
      <c r="P87" s="41">
        <f t="shared" si="9"/>
        <v>3.0932592562926686E-5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L88" s="13">
        <f t="shared" si="12"/>
        <v>0.76000000000000045</v>
      </c>
      <c r="M88" s="19">
        <v>5.2614315940874441</v>
      </c>
      <c r="N88" s="19">
        <v>7.0231855722840102</v>
      </c>
      <c r="O88" s="15">
        <f t="shared" si="10"/>
        <v>0.23773200334085937</v>
      </c>
      <c r="P88" s="41">
        <f t="shared" si="9"/>
        <v>0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L89" s="13">
        <f t="shared" si="12"/>
        <v>0.77000000000000046</v>
      </c>
      <c r="M89">
        <v>5.2610774399875906</v>
      </c>
      <c r="N89">
        <v>6.9325690641362074</v>
      </c>
      <c r="O89" s="15">
        <f t="shared" si="10"/>
        <v>0.2346646710318934</v>
      </c>
      <c r="P89" s="9">
        <f t="shared" si="9"/>
        <v>3.5415409985350976E-4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L90" s="13">
        <f t="shared" si="12"/>
        <v>0.78000000000000047</v>
      </c>
      <c r="M90">
        <v>5.2603552540478642</v>
      </c>
      <c r="N90">
        <v>6.8437981906821568</v>
      </c>
      <c r="O90" s="15">
        <f t="shared" si="10"/>
        <v>0.23165981271406222</v>
      </c>
      <c r="P90" s="9">
        <f t="shared" si="9"/>
        <v>1.0763400395799039E-3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L91" s="13">
        <f t="shared" si="12"/>
        <v>0.79000000000000048</v>
      </c>
      <c r="M91">
        <v>5.259281390619555</v>
      </c>
      <c r="N91">
        <v>6.7568235769715308</v>
      </c>
      <c r="O91" s="15">
        <f t="shared" si="10"/>
        <v>0.22871575706518091</v>
      </c>
      <c r="P91" s="9">
        <f t="shared" si="9"/>
        <v>2.150203467889078E-3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L92" s="13">
        <f t="shared" si="12"/>
        <v>0.80000000000000049</v>
      </c>
      <c r="M92">
        <v>5.2578715345973954</v>
      </c>
      <c r="N92">
        <v>6.6715974799087432</v>
      </c>
      <c r="O92" s="15">
        <f t="shared" si="10"/>
        <v>0.22583088800069029</v>
      </c>
      <c r="P92" s="9">
        <f t="shared" si="9"/>
        <v>3.5600594900486726E-3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L93" s="13">
        <f t="shared" si="12"/>
        <v>0.8100000000000005</v>
      </c>
      <c r="M93">
        <v>5.2561407309338009</v>
      </c>
      <c r="N93">
        <v>6.5880737239596412</v>
      </c>
      <c r="O93" s="15">
        <f t="shared" si="10"/>
        <v>0.22300364249735447</v>
      </c>
      <c r="P93" s="9">
        <f t="shared" si="9"/>
        <v>5.2908631536432438E-3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L94" s="13">
        <f t="shared" si="12"/>
        <v>0.82000000000000051</v>
      </c>
      <c r="M94">
        <v>5.2541034127061739</v>
      </c>
      <c r="N94">
        <v>6.5062076397979389</v>
      </c>
      <c r="O94" s="15">
        <f t="shared" si="10"/>
        <v>0.22023250851646728</v>
      </c>
      <c r="P94" s="9">
        <f t="shared" si="9"/>
        <v>7.3281813812702268E-3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L95" s="13">
        <f t="shared" si="12"/>
        <v>0.83000000000000052</v>
      </c>
      <c r="M95">
        <v>5.2517734278156922</v>
      </c>
      <c r="N95">
        <v>6.4259560057380556</v>
      </c>
      <c r="O95" s="15">
        <f t="shared" si="10"/>
        <v>0.21751602302137746</v>
      </c>
      <c r="P95" s="9">
        <f t="shared" si="9"/>
        <v>9.6581662717518668E-3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L96" s="13">
        <f t="shared" si="12"/>
        <v>0.84000000000000052</v>
      </c>
      <c r="M96">
        <v>5.2491640643913771</v>
      </c>
      <c r="N96">
        <v>6.347276991809915</v>
      </c>
      <c r="O96" s="15">
        <f t="shared" si="10"/>
        <v>0.21485277008444312</v>
      </c>
      <c r="P96" s="9">
        <f t="shared" si="9"/>
        <v>1.2267529696067037E-2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2:25" x14ac:dyDescent="0.35">
      <c r="L97" s="13">
        <f t="shared" si="12"/>
        <v>0.85000000000000053</v>
      </c>
      <c r="M97">
        <v>5.2462880749688816</v>
      </c>
      <c r="N97">
        <v>6.2701301063399342</v>
      </c>
      <c r="O97" s="15">
        <f t="shared" si="10"/>
        <v>0.21224137907881974</v>
      </c>
      <c r="P97" s="9">
        <f t="shared" si="9"/>
        <v>1.5143519118562487E-2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2:25" x14ac:dyDescent="0.35">
      <c r="L98" s="13">
        <f t="shared" si="12"/>
        <v>0.86000000000000054</v>
      </c>
      <c r="M98" s="19">
        <v>5.2431576995093865</v>
      </c>
      <c r="N98" s="19">
        <v>6.1944761449101371</v>
      </c>
      <c r="O98" s="33">
        <f t="shared" si="10"/>
        <v>0.20968052295074668</v>
      </c>
      <c r="P98" s="25">
        <f t="shared" si="9"/>
        <v>1.8273894578057615E-2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2:25" x14ac:dyDescent="0.35">
      <c r="L99" s="13">
        <f t="shared" si="12"/>
        <v>0.87000000000000055</v>
      </c>
      <c r="M99" s="19">
        <v>5.2397846873201708</v>
      </c>
      <c r="N99" s="19">
        <v>6.1202771415748778</v>
      </c>
      <c r="O99" s="33">
        <f t="shared" si="10"/>
        <v>0.20716891656825295</v>
      </c>
      <c r="P99" s="25">
        <f t="shared" si="9"/>
        <v>2.1646906767273322E-2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2:25" x14ac:dyDescent="0.35">
      <c r="L100" s="13">
        <f t="shared" si="12"/>
        <v>0.88000000000000056</v>
      </c>
      <c r="M100" s="19">
        <v>5.236180317934843</v>
      </c>
      <c r="N100" s="19">
        <v>6.0474963222214937</v>
      </c>
      <c r="O100" s="33">
        <f t="shared" si="10"/>
        <v>0.20470531514243412</v>
      </c>
      <c r="P100" s="25">
        <f t="shared" si="9"/>
        <v>2.5251276152601143E-2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2:25" x14ac:dyDescent="0.35">
      <c r="L101" s="13">
        <f t="shared" si="12"/>
        <v>0.89000000000000057</v>
      </c>
      <c r="M101">
        <v>5.232355421007945</v>
      </c>
      <c r="N101">
        <v>5.9760980599676818</v>
      </c>
      <c r="O101" s="15">
        <f t="shared" si="10"/>
        <v>0.20228851271767137</v>
      </c>
      <c r="P101" s="9">
        <f t="shared" si="9"/>
        <v>2.9076173079499057E-2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2:25" x14ac:dyDescent="0.35">
      <c r="L102" s="13">
        <f t="shared" si="12"/>
        <v>0.90000000000000058</v>
      </c>
      <c r="M102">
        <v>5.228320395275472</v>
      </c>
      <c r="N102">
        <v>5.9060478324945302</v>
      </c>
      <c r="O102" s="15">
        <f t="shared" si="10"/>
        <v>0.19991734072737191</v>
      </c>
      <c r="P102" s="9">
        <f t="shared" si="9"/>
        <v>3.3111198811972109E-2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2:25" x14ac:dyDescent="0.35">
      <c r="L103" s="13">
        <f t="shared" si="12"/>
        <v>0.91000000000000059</v>
      </c>
      <c r="M103">
        <v>5.2240852266299687</v>
      </c>
      <c r="N103">
        <v>5.8373121812197066</v>
      </c>
      <c r="O103" s="15">
        <f t="shared" si="10"/>
        <v>0.19759066661199773</v>
      </c>
      <c r="P103" s="9">
        <f t="shared" si="9"/>
        <v>3.7346367457475438E-2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2:25" x14ac:dyDescent="0.35">
      <c r="L104" s="13">
        <f t="shared" si="12"/>
        <v>0.9200000000000006</v>
      </c>
      <c r="M104">
        <v>5.2196595053560637</v>
      </c>
      <c r="N104">
        <v>5.7698586722207166</v>
      </c>
      <c r="O104" s="15">
        <f t="shared" si="10"/>
        <v>0.19530739249633378</v>
      </c>
      <c r="P104" s="9">
        <f t="shared" si="9"/>
        <v>4.1772088731380386E-2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2:25" x14ac:dyDescent="0.35">
      <c r="L105" s="13">
        <f t="shared" si="12"/>
        <v>0.9300000000000006</v>
      </c>
      <c r="M105">
        <v>5.215052442569827</v>
      </c>
      <c r="N105">
        <v>5.7036558588231028</v>
      </c>
      <c r="O105" s="15">
        <f t="shared" si="10"/>
        <v>0.19306645392311345</v>
      </c>
      <c r="P105" s="9">
        <f t="shared" si="9"/>
        <v>4.6379151517617068E-2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2:25" x14ac:dyDescent="0.35">
      <c r="L106" s="13">
        <f t="shared" si="12"/>
        <v>0.94000000000000061</v>
      </c>
      <c r="M106" s="19">
        <v>5.2102728859028522</v>
      </c>
      <c r="N106" s="19">
        <v>5.6386732457731217</v>
      </c>
      <c r="O106" s="15">
        <f t="shared" si="10"/>
        <v>0.19086681864027813</v>
      </c>
      <c r="P106" s="25">
        <f t="shared" si="9"/>
        <v>5.1158708184591895E-2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2:25" x14ac:dyDescent="0.35">
      <c r="L107" s="13">
        <f t="shared" si="12"/>
        <v>0.95000000000000062</v>
      </c>
      <c r="M107" s="19">
        <v>5.2053293344697193</v>
      </c>
      <c r="N107" s="19">
        <v>5.574881254918874</v>
      </c>
      <c r="O107" s="15">
        <f t="shared" si="10"/>
        <v>0.18870748543929733</v>
      </c>
      <c r="P107" s="25">
        <f t="shared" si="9"/>
        <v>5.6102259617724748E-2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2:25" x14ac:dyDescent="0.35">
      <c r="L108" s="13">
        <f t="shared" si="12"/>
        <v>0.96000000000000063</v>
      </c>
      <c r="M108" s="19">
        <v>5.2002299531554073</v>
      </c>
      <c r="N108" s="19">
        <v>5.5122511923279482</v>
      </c>
      <c r="O108" s="15">
        <f t="shared" si="10"/>
        <v>0.1865874830421142</v>
      </c>
      <c r="P108" s="25">
        <f t="shared" si="9"/>
        <v>6.1201640932036838E-2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2:25" x14ac:dyDescent="0.35">
      <c r="L109" s="13">
        <f t="shared" si="12"/>
        <v>0.97000000000000064</v>
      </c>
      <c r="M109" s="19">
        <v>5.1949825862571792</v>
      </c>
      <c r="N109" s="19">
        <v>5.4507552167735049</v>
      </c>
      <c r="O109" s="15">
        <f t="shared" si="10"/>
        <v>0.18450586903441199</v>
      </c>
      <c r="P109" s="25">
        <f t="shared" si="9"/>
        <v>6.6449007830264861E-2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2:25" x14ac:dyDescent="0.35">
      <c r="L110" s="13">
        <f t="shared" si="12"/>
        <v>0.98000000000000065</v>
      </c>
      <c r="M110" s="19">
        <v>5.1895947705136676</v>
      </c>
      <c r="N110" s="19">
        <v>5.3903663095244898</v>
      </c>
      <c r="O110" s="15">
        <f t="shared" si="10"/>
        <v>0.18246172884302519</v>
      </c>
      <c r="P110" s="25">
        <f t="shared" si="9"/>
        <v>7.183682357377652E-2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2:25" x14ac:dyDescent="0.35">
      <c r="L111" s="13">
        <f t="shared" si="12"/>
        <v>0.99000000000000066</v>
      </c>
      <c r="M111" s="19">
        <v>5.1840737475519525</v>
      </c>
      <c r="N111" s="19">
        <v>5.3310582453788422</v>
      </c>
      <c r="O111" s="15">
        <f t="shared" si="10"/>
        <v>0.18045417475542508</v>
      </c>
      <c r="P111" s="25">
        <f t="shared" si="9"/>
        <v>7.7357846535491603E-2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2:25" x14ac:dyDescent="0.35">
      <c r="L112" s="13">
        <f t="shared" si="12"/>
        <v>1.0000000000000007</v>
      </c>
      <c r="M112" s="19">
        <v>5.1784264757820928</v>
      </c>
      <c r="N112" s="19">
        <v>5.2728055648821242</v>
      </c>
      <c r="O112" s="15">
        <f t="shared" si="10"/>
        <v>0.17848234497933158</v>
      </c>
      <c r="P112" s="22">
        <f t="shared" si="9"/>
        <v>8.3005118305351289E-2</v>
      </c>
      <c r="W112">
        <v>1.0000000000000007</v>
      </c>
      <c r="X112">
        <v>4.4784698945054204</v>
      </c>
      <c r="Y112">
        <v>4.9043801846287431</v>
      </c>
    </row>
    <row r="113" spans="11:25" x14ac:dyDescent="0.35">
      <c r="K113" s="19"/>
      <c r="L113" s="13">
        <f t="shared" si="12"/>
        <v>1.0100000000000007</v>
      </c>
      <c r="M113" s="19">
        <v>5.1726596417665736</v>
      </c>
      <c r="N113" s="19">
        <v>5.2155835476766619</v>
      </c>
      <c r="O113" s="15">
        <f t="shared" si="10"/>
        <v>0.17654540274059252</v>
      </c>
      <c r="P113" s="22">
        <f t="shared" si="9"/>
        <v>8.877195232087054E-2</v>
      </c>
      <c r="W113">
        <v>1.0100000000000007</v>
      </c>
      <c r="X113">
        <v>4.5027270358481113</v>
      </c>
      <c r="Y113">
        <v>4.8839278758794675</v>
      </c>
    </row>
    <row r="114" spans="11:25" x14ac:dyDescent="0.35">
      <c r="K114" s="19"/>
      <c r="L114" s="13">
        <f t="shared" si="12"/>
        <v>1.0200000000000007</v>
      </c>
      <c r="M114" s="19">
        <v>5.1667796710910929</v>
      </c>
      <c r="N114" s="19">
        <v>5.1593681869294823</v>
      </c>
      <c r="O114" s="15">
        <f t="shared" si="10"/>
        <v>0.17464253541757946</v>
      </c>
      <c r="P114" s="22">
        <f t="shared" si="9"/>
        <v>9.4651922996351168E-2</v>
      </c>
      <c r="W114">
        <v>1.0200000000000007</v>
      </c>
      <c r="X114">
        <v>4.526803223220119</v>
      </c>
      <c r="Y114">
        <v>4.863696792805225</v>
      </c>
    </row>
    <row r="115" spans="11:25" x14ac:dyDescent="0.35">
      <c r="K115" s="19"/>
      <c r="L115" s="13">
        <f t="shared" si="12"/>
        <v>1.0300000000000007</v>
      </c>
      <c r="M115" s="19">
        <v>5.160792738761435</v>
      </c>
      <c r="N115" s="19">
        <v>5.1041361647897361</v>
      </c>
      <c r="O115" s="15">
        <f t="shared" si="10"/>
        <v>0.17277295371043136</v>
      </c>
      <c r="P115" s="22">
        <f t="shared" si="9"/>
        <v>0.10063885532600914</v>
      </c>
      <c r="W115">
        <v>1.0300000000000007</v>
      </c>
      <c r="X115">
        <v>4.5507017008532769</v>
      </c>
      <c r="Y115">
        <v>4.8436836445467488</v>
      </c>
    </row>
    <row r="116" spans="11:25" x14ac:dyDescent="0.35">
      <c r="K116" s="19"/>
      <c r="L116" s="24">
        <f t="shared" si="12"/>
        <v>1.0400000000000007</v>
      </c>
      <c r="M116" s="23">
        <v>5.1547047791499816</v>
      </c>
      <c r="N116" s="23">
        <v>5.0498648288290431</v>
      </c>
      <c r="O116" s="15">
        <f t="shared" si="10"/>
        <v>0.17093589084356986</v>
      </c>
      <c r="P116" s="42">
        <f t="shared" si="9"/>
        <v>0.1067268149374625</v>
      </c>
      <c r="R116" s="8"/>
      <c r="W116">
        <v>1.0400000000000007</v>
      </c>
      <c r="X116">
        <v>4.574425699421826</v>
      </c>
      <c r="Y116">
        <v>4.8238852537713042</v>
      </c>
    </row>
    <row r="117" spans="11:25" x14ac:dyDescent="0.35">
      <c r="K117" s="19"/>
      <c r="L117" s="13">
        <f t="shared" si="12"/>
        <v>1.0500000000000007</v>
      </c>
      <c r="M117" s="19">
        <v>5.1485214955142347</v>
      </c>
      <c r="N117" s="19">
        <v>4.9965321694204237</v>
      </c>
      <c r="O117" s="15">
        <f t="shared" si="10"/>
        <v>0.1691306017999851</v>
      </c>
      <c r="P117" s="22">
        <f t="shared" si="9"/>
        <v>0.11291009857320944</v>
      </c>
      <c r="W117">
        <v>1.0500000000000007</v>
      </c>
      <c r="X117">
        <v>4.5979784376809523</v>
      </c>
      <c r="Y117">
        <v>4.8042985528273592</v>
      </c>
    </row>
    <row r="118" spans="11:25" x14ac:dyDescent="0.35">
      <c r="K118" s="19"/>
      <c r="L118" s="13">
        <f t="shared" si="12"/>
        <v>1.0600000000000007</v>
      </c>
      <c r="M118" s="19">
        <v>5.1422483691084411</v>
      </c>
      <c r="N118" s="19">
        <v>4.9441167980138427</v>
      </c>
      <c r="O118" s="15">
        <f t="shared" si="10"/>
        <v>0.16735636258587172</v>
      </c>
      <c r="P118" s="22">
        <f t="shared" si="9"/>
        <v>0.11918322497900302</v>
      </c>
      <c r="W118">
        <v>1.0600000000000007</v>
      </c>
      <c r="X118">
        <v>4.6213631240171686</v>
      </c>
      <c r="Y118">
        <v>4.7849205800338117</v>
      </c>
    </row>
    <row r="119" spans="11:25" x14ac:dyDescent="0.35">
      <c r="K119" s="19"/>
      <c r="L119" s="13">
        <f t="shared" si="12"/>
        <v>1.0700000000000007</v>
      </c>
      <c r="M119" s="19">
        <v>5.1358906679084591</v>
      </c>
      <c r="N119" s="19">
        <v>4.8925979262684374</v>
      </c>
      <c r="O119" s="15">
        <f t="shared" si="10"/>
        <v>0.16561246952426306</v>
      </c>
      <c r="P119" s="22">
        <f t="shared" si="9"/>
        <v>0.12554092617898505</v>
      </c>
      <c r="W119">
        <v>1.0700000000000007</v>
      </c>
      <c r="X119">
        <v>4.6445829579146238</v>
      </c>
      <c r="Y119">
        <v>4.7657484760986701</v>
      </c>
    </row>
    <row r="120" spans="11:25" x14ac:dyDescent="0.35">
      <c r="K120" s="19"/>
      <c r="L120" s="13">
        <f t="shared" si="12"/>
        <v>1.0800000000000007</v>
      </c>
      <c r="M120" s="19">
        <v>5.129453454968842</v>
      </c>
      <c r="N120" s="19">
        <v>4.8419553460035569</v>
      </c>
      <c r="O120" s="15">
        <f t="shared" si="10"/>
        <v>0.16389823857638211</v>
      </c>
      <c r="P120" s="22">
        <f t="shared" si="9"/>
        <v>0.13197813911860212</v>
      </c>
      <c r="W120">
        <v>1.0800000000000007</v>
      </c>
      <c r="X120">
        <v>4.6676411313411146</v>
      </c>
      <c r="Y120">
        <v>4.7467794806623562</v>
      </c>
    </row>
    <row r="121" spans="11:25" x14ac:dyDescent="0.35">
      <c r="K121" s="19"/>
      <c r="L121" s="13">
        <f t="shared" si="12"/>
        <v>1.0900000000000007</v>
      </c>
      <c r="M121" s="19">
        <v>5.1229415964302571</v>
      </c>
      <c r="N121" s="19">
        <v>4.7921694099325869</v>
      </c>
      <c r="O121" s="15">
        <f t="shared" si="10"/>
        <v>0.16221300468948902</v>
      </c>
      <c r="P121" s="22">
        <f t="shared" si="9"/>
        <v>0.13848999765718695</v>
      </c>
      <c r="W121">
        <v>1.0900000000000007</v>
      </c>
      <c r="X121">
        <v>4.69054083005748</v>
      </c>
      <c r="Y121">
        <v>4.7280109289609999</v>
      </c>
    </row>
    <row r="122" spans="11:25" x14ac:dyDescent="0.35">
      <c r="K122" s="19"/>
      <c r="L122" s="13">
        <f t="shared" si="12"/>
        <v>1.1000000000000008</v>
      </c>
      <c r="M122" s="19">
        <v>5.1163597691943723</v>
      </c>
      <c r="N122" s="19">
        <v>4.7432210131453454</v>
      </c>
      <c r="O122" s="15">
        <f t="shared" si="10"/>
        <v>0.16055612117006782</v>
      </c>
      <c r="P122" s="22">
        <f t="shared" si="9"/>
        <v>0.1450718248930718</v>
      </c>
      <c r="W122">
        <v>1.1000000000000008</v>
      </c>
      <c r="X122">
        <v>4.7132852348538075</v>
      </c>
      <c r="Y122">
        <v>4.7094402486051674</v>
      </c>
    </row>
    <row r="123" spans="11:25" x14ac:dyDescent="0.35">
      <c r="K123" s="19"/>
      <c r="L123" s="13">
        <f t="shared" si="12"/>
        <v>1.1100000000000008</v>
      </c>
      <c r="M123" s="19">
        <v>5.1097124682824919</v>
      </c>
      <c r="N123" s="19">
        <v>4.6950915753065274</v>
      </c>
      <c r="O123" s="15">
        <f t="shared" si="10"/>
        <v>0.15892695908125082</v>
      </c>
      <c r="P123" s="22">
        <f t="shared" si="9"/>
        <v>0.15171912580495217</v>
      </c>
      <c r="W123">
        <v>1.1100000000000008</v>
      </c>
      <c r="X123">
        <v>4.7358775227158807</v>
      </c>
      <c r="Y123">
        <v>4.691064956469889</v>
      </c>
    </row>
    <row r="124" spans="11:25" x14ac:dyDescent="0.35">
      <c r="K124" s="19"/>
      <c r="L124" s="13">
        <f t="shared" si="12"/>
        <v>1.1200000000000008</v>
      </c>
      <c r="M124" s="19">
        <v>5.103004013893397</v>
      </c>
      <c r="N124" s="19">
        <v>4.6477630235392224</v>
      </c>
      <c r="O124" s="15">
        <f t="shared" si="10"/>
        <v>0.15732490666343268</v>
      </c>
      <c r="P124" s="22">
        <f t="shared" si="9"/>
        <v>0.15842758019404712</v>
      </c>
      <c r="W124">
        <v>1.1200000000000008</v>
      </c>
      <c r="X124">
        <v>4.7583208679248985</v>
      </c>
      <c r="Y124">
        <v>4.6728826556916871</v>
      </c>
    </row>
    <row r="125" spans="11:25" x14ac:dyDescent="0.35">
      <c r="K125" s="19"/>
      <c r="L125" s="13">
        <f t="shared" si="12"/>
        <v>1.1300000000000008</v>
      </c>
      <c r="M125" s="19">
        <v>5.0962385581751182</v>
      </c>
      <c r="N125" s="19">
        <v>4.6012177759640913</v>
      </c>
      <c r="O125" s="15">
        <f t="shared" si="10"/>
        <v>0.15574936877707812</v>
      </c>
      <c r="P125" s="22">
        <f t="shared" si="9"/>
        <v>0.16519303591232593</v>
      </c>
      <c r="W125">
        <v>1.1300000000000008</v>
      </c>
      <c r="X125">
        <v>4.7806184430936387</v>
      </c>
      <c r="Y125">
        <v>4.6548910327688198</v>
      </c>
    </row>
    <row r="126" spans="11:25" x14ac:dyDescent="0.35">
      <c r="K126" s="19"/>
      <c r="L126" s="13">
        <f t="shared" si="12"/>
        <v>1.1400000000000008</v>
      </c>
      <c r="M126" s="19">
        <v>5.0894200917245618</v>
      </c>
      <c r="N126" s="19">
        <v>4.5554387258661855</v>
      </c>
      <c r="O126" s="15">
        <f t="shared" si="10"/>
        <v>0.15419976636677513</v>
      </c>
      <c r="P126" s="22">
        <f t="shared" si="9"/>
        <v>0.17201150236288232</v>
      </c>
      <c r="W126">
        <v>1.1400000000000008</v>
      </c>
      <c r="X126">
        <v>4.802773420141877</v>
      </c>
      <c r="Y126">
        <v>4.6370878547608472</v>
      </c>
    </row>
    <row r="127" spans="11:25" x14ac:dyDescent="0.35">
      <c r="K127" s="19"/>
      <c r="L127" s="13">
        <f t="shared" si="12"/>
        <v>1.1500000000000008</v>
      </c>
      <c r="M127" s="19">
        <v>5.0825524498282508</v>
      </c>
      <c r="N127" s="19">
        <v>4.5104092264627225</v>
      </c>
      <c r="O127" s="15">
        <f t="shared" si="10"/>
        <v>0.15267553594563021</v>
      </c>
      <c r="P127" s="22">
        <f t="shared" si="9"/>
        <v>0.17887914425919327</v>
      </c>
      <c r="W127">
        <v>1.1500000000000008</v>
      </c>
      <c r="X127">
        <v>4.8247889712138505</v>
      </c>
      <c r="Y127">
        <v>4.6194709665839024</v>
      </c>
    </row>
    <row r="128" spans="11:25" x14ac:dyDescent="0.35">
      <c r="L128" s="13">
        <f t="shared" si="12"/>
        <v>1.1600000000000008</v>
      </c>
      <c r="M128">
        <v>5.0756393184568385</v>
      </c>
      <c r="N128">
        <v>4.46611307624645</v>
      </c>
      <c r="O128" s="15">
        <f t="shared" si="10"/>
        <v>0.15117612909914738</v>
      </c>
      <c r="P128" s="6">
        <f t="shared" si="9"/>
        <v>0.18579227563060563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2"/>
        <v>1.1700000000000008</v>
      </c>
      <c r="M129">
        <v>5.0686842400253278</v>
      </c>
      <c r="N129">
        <v>4.4225345048803808</v>
      </c>
      <c r="O129" s="15">
        <f t="shared" si="10"/>
        <v>0.14970101200777042</v>
      </c>
      <c r="P129" s="6">
        <f t="shared" si="9"/>
        <v>0.19274735406211629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2"/>
        <v>1.1800000000000008</v>
      </c>
      <c r="M130">
        <v>5.0616906189304425</v>
      </c>
      <c r="N130">
        <v>4.3796581596208819</v>
      </c>
      <c r="O130" s="15">
        <f t="shared" si="10"/>
        <v>0.14824966498730999</v>
      </c>
      <c r="P130" s="6">
        <f t="shared" si="9"/>
        <v>0.19974097515700162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2"/>
        <v>1.1900000000000008</v>
      </c>
      <c r="M131">
        <v>5.0546617268759508</v>
      </c>
      <c r="N131">
        <v>4.3374690922471277</v>
      </c>
      <c r="O131" s="15">
        <f t="shared" si="10"/>
        <v>0.14682158204651091</v>
      </c>
      <c r="P131" s="6">
        <f t="shared" si="9"/>
        <v>0.20676986721149326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2"/>
        <v>1.2000000000000008</v>
      </c>
      <c r="M132">
        <v>5.0476007079963301</v>
      </c>
      <c r="N132">
        <v>4.2959527464759946</v>
      </c>
      <c r="O132" s="15">
        <f t="shared" si="10"/>
        <v>0.14541627046105132</v>
      </c>
      <c r="P132" s="6">
        <f t="shared" si="9"/>
        <v>0.213830886091114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2"/>
        <v>1.2100000000000009</v>
      </c>
      <c r="M133">
        <v>5.0405105837884996</v>
      </c>
      <c r="N133">
        <v>4.2550949458424192</v>
      </c>
      <c r="O133" s="15">
        <f t="shared" si="10"/>
        <v>0.14403325036329781</v>
      </c>
      <c r="P133" s="6">
        <f t="shared" si="9"/>
        <v>0.22092101029894451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2"/>
        <v>1.2200000000000009</v>
      </c>
      <c r="M134">
        <v>5.0333942578610582</v>
      </c>
      <c r="N134">
        <v>4.2148818820261837</v>
      </c>
      <c r="O134" s="15">
        <f t="shared" si="10"/>
        <v>0.14267205434717167</v>
      </c>
      <c r="P134" s="6">
        <f t="shared" si="9"/>
        <v>0.22803733622638589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2"/>
        <v>1.2300000000000009</v>
      </c>
      <c r="M135">
        <v>5.0262545205098501</v>
      </c>
      <c r="N135">
        <v>4.1753001036069364</v>
      </c>
      <c r="O135" s="15">
        <f t="shared" si="10"/>
        <v>0.141332227087511</v>
      </c>
      <c r="P135" s="6">
        <f t="shared" si="9"/>
        <v>0.23517707357759399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2"/>
        <v>1.2400000000000009</v>
      </c>
      <c r="M136">
        <v>5.0190940531283657</v>
      </c>
      <c r="N136">
        <v>4.1363365052301306</v>
      </c>
      <c r="O136" s="15">
        <f t="shared" si="10"/>
        <v>0.14001332497334198</v>
      </c>
      <c r="P136" s="6">
        <f t="shared" si="9"/>
        <v>0.24233754095907845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2"/>
        <v>1.2500000000000009</v>
      </c>
      <c r="M137">
        <v>5.0119154324610538</v>
      </c>
      <c r="N137">
        <v>4.0979783171672937</v>
      </c>
      <c r="O137" s="15">
        <f t="shared" si="10"/>
        <v>0.13871491575449829</v>
      </c>
      <c r="P137" s="6">
        <f t="shared" si="9"/>
        <v>0.24951616162639034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2"/>
        <v>1.2600000000000009</v>
      </c>
      <c r="M138">
        <v>5.0047211347071849</v>
      </c>
      <c r="N138">
        <v>4.0602130952548388</v>
      </c>
      <c r="O138" s="15">
        <f t="shared" si="10"/>
        <v>0.13743657820105382</v>
      </c>
      <c r="P138" s="6">
        <f t="shared" si="9"/>
        <v>0.25671045938025916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2"/>
        <v>1.2700000000000009</v>
      </c>
      <c r="M139">
        <v>4.9975135394826182</v>
      </c>
      <c r="N139">
        <v>4.0230287111962966</v>
      </c>
      <c r="O139" s="15">
        <f t="shared" si="10"/>
        <v>0.13617790177505723</v>
      </c>
      <c r="P139" s="6">
        <f t="shared" si="9"/>
        <v>0.26391805460482587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2"/>
        <v>1.2800000000000009</v>
      </c>
      <c r="M140">
        <v>4.9902949336464122</v>
      </c>
      <c r="N140">
        <v>3.986413343213552</v>
      </c>
      <c r="O140" s="15">
        <f t="shared" si="10"/>
        <v>0.13493848631408006</v>
      </c>
      <c r="P140" s="6">
        <f t="shared" ref="P140:P203" si="13">$P$10-M140</f>
        <v>0.27113666044103191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2"/>
        <v>1.2900000000000009</v>
      </c>
      <c r="M141">
        <v>4.9830675149989716</v>
      </c>
      <c r="N141">
        <v>3.9503554670332979</v>
      </c>
      <c r="O141" s="15">
        <f t="shared" ref="O141:O204" si="14">+N141/$N$12</f>
        <v>0.13371794172611173</v>
      </c>
      <c r="P141" s="6">
        <f t="shared" si="13"/>
        <v>0.27836407908847249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5">L141+0.01</f>
        <v>1.3000000000000009</v>
      </c>
      <c r="M142">
        <v>4.9758333958579835</v>
      </c>
      <c r="N142">
        <v>3.914843847195498</v>
      </c>
      <c r="O142" s="15">
        <f t="shared" si="14"/>
        <v>0.13251588769535463</v>
      </c>
      <c r="P142" s="6">
        <f t="shared" si="13"/>
        <v>0.28559819822946064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5"/>
        <v>1.3100000000000009</v>
      </c>
      <c r="M143">
        <v>4.968594606518244</v>
      </c>
      <c r="N143">
        <v>3.8798675286712956</v>
      </c>
      <c r="O143" s="15">
        <f t="shared" si="14"/>
        <v>0.1313319533984936</v>
      </c>
      <c r="P143" s="6">
        <f t="shared" si="13"/>
        <v>0.29283698756920007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5"/>
        <v>1.320000000000001</v>
      </c>
      <c r="M144">
        <v>4.9613530986010907</v>
      </c>
      <c r="N144">
        <v>3.8454158287782838</v>
      </c>
      <c r="O144" s="15">
        <f t="shared" si="14"/>
        <v>0.13016577723103115</v>
      </c>
      <c r="P144" s="6">
        <f t="shared" si="13"/>
        <v>0.30007849548635335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5"/>
        <v>1.330000000000001</v>
      </c>
      <c r="M145">
        <v>4.9541107482988993</v>
      </c>
      <c r="N145">
        <v>3.811478329381607</v>
      </c>
      <c r="O145" s="15">
        <f t="shared" si="14"/>
        <v>0.12901700654329787</v>
      </c>
      <c r="P145" s="6">
        <f t="shared" si="13"/>
        <v>0.30732084578854479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5"/>
        <v>1.340000000000001</v>
      </c>
      <c r="M146">
        <v>4.9468693595199298</v>
      </c>
      <c r="N146">
        <v>3.7780448693698849</v>
      </c>
      <c r="O146" s="15">
        <f t="shared" si="14"/>
        <v>0.12788529738576546</v>
      </c>
      <c r="P146" s="6">
        <f t="shared" si="13"/>
        <v>0.31456223456751431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5"/>
        <v>1.350000000000001</v>
      </c>
      <c r="M147">
        <v>4.9396306669384327</v>
      </c>
      <c r="N147">
        <v>3.7451055373953714</v>
      </c>
      <c r="O147" s="15">
        <f t="shared" si="14"/>
        <v>0.12677031426330412</v>
      </c>
      <c r="P147" s="6">
        <f t="shared" si="13"/>
        <v>0.32180092714901143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5"/>
        <v>1.360000000000001</v>
      </c>
      <c r="M148">
        <v>4.9323963389548204</v>
      </c>
      <c r="N148">
        <v>3.7126506648682471</v>
      </c>
      <c r="O148" s="15">
        <f t="shared" si="14"/>
        <v>0.12567172989804204</v>
      </c>
      <c r="P148" s="6">
        <f t="shared" si="13"/>
        <v>0.32903525513262366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5"/>
        <v>1.370000000000001</v>
      </c>
      <c r="M149">
        <v>4.9251679805703947</v>
      </c>
      <c r="N149">
        <v>3.6806708191953792</v>
      </c>
      <c r="O149" s="15">
        <f t="shared" si="14"/>
        <v>0.12458922500050022</v>
      </c>
      <c r="P149" s="6">
        <f t="shared" si="13"/>
        <v>0.33626361351704936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5"/>
        <v>1.380000000000001</v>
      </c>
      <c r="M150">
        <v>4.9179471361809446</v>
      </c>
      <c r="N150">
        <v>3.6491567972542476</v>
      </c>
      <c r="O150" s="15">
        <f t="shared" si="14"/>
        <v>0.12352248804868754</v>
      </c>
      <c r="P150" s="6">
        <f t="shared" si="13"/>
        <v>0.34348445790649951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5"/>
        <v>1.390000000000001</v>
      </c>
      <c r="M151">
        <v>4.9107352922933734</v>
      </c>
      <c r="N151">
        <v>3.6180996190931931</v>
      </c>
      <c r="O151" s="15">
        <f t="shared" si="14"/>
        <v>0.12247121507485662</v>
      </c>
      <c r="P151" s="6">
        <f t="shared" si="13"/>
        <v>0.35069630179407074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5"/>
        <v>1.400000000000001</v>
      </c>
      <c r="M152" s="19">
        <v>4.9035338801692427</v>
      </c>
      <c r="N152" s="19">
        <v>3.5874905218494395</v>
      </c>
      <c r="O152" s="15">
        <f t="shared" si="14"/>
        <v>0.12143510945963133</v>
      </c>
      <c r="P152" s="6">
        <f t="shared" si="13"/>
        <v>0.35789771391820135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5"/>
        <v>1.410000000000001</v>
      </c>
      <c r="M153" s="19">
        <v>4.8963442783989768</v>
      </c>
      <c r="N153" s="19">
        <v>3.5573209538767609</v>
      </c>
      <c r="O153" s="15">
        <f t="shared" si="14"/>
        <v>0.12041388173323073</v>
      </c>
      <c r="P153" s="6">
        <f t="shared" si="13"/>
        <v>0.36508731568846731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5"/>
        <v>1.420000000000001</v>
      </c>
      <c r="M154" s="19">
        <v>4.8891678154103184</v>
      </c>
      <c r="N154" s="19">
        <v>3.5275825690749558</v>
      </c>
      <c r="O154" s="15">
        <f t="shared" si="14"/>
        <v>0.11940724938352403</v>
      </c>
      <c r="P154" s="6">
        <f t="shared" si="13"/>
        <v>0.37226377867712568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5"/>
        <v>1.430000000000001</v>
      </c>
      <c r="M155" s="19">
        <v>4.8820057719144252</v>
      </c>
      <c r="N155" s="19">
        <v>3.498267221413641</v>
      </c>
      <c r="O155" s="15">
        <f t="shared" si="14"/>
        <v>0.11841493667066319</v>
      </c>
      <c r="P155" s="6">
        <f t="shared" si="13"/>
        <v>0.3794258221730189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5"/>
        <v>1.4400000000000011</v>
      </c>
      <c r="M156" s="19">
        <v>4.8748593832928675</v>
      </c>
      <c r="N156" s="19">
        <v>3.4693669596431747</v>
      </c>
      <c r="O156" s="15">
        <f t="shared" si="14"/>
        <v>0.11743667444804989</v>
      </c>
      <c r="P156" s="6">
        <f t="shared" si="13"/>
        <v>0.3865722107945766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5"/>
        <v>1.4500000000000011</v>
      </c>
      <c r="M157" s="19">
        <v>4.8677298419286137</v>
      </c>
      <c r="N157" s="19">
        <v>3.440874022185795</v>
      </c>
      <c r="O157" s="15">
        <f t="shared" si="14"/>
        <v>0.11647219998940252</v>
      </c>
      <c r="P157" s="6">
        <f t="shared" si="13"/>
        <v>0.39370175215883041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5"/>
        <v>1.4600000000000011</v>
      </c>
      <c r="M158" s="19">
        <v>4.8606182994839431</v>
      </c>
      <c r="N158" s="19">
        <v>3.4127808322003772</v>
      </c>
      <c r="O158" s="15">
        <f t="shared" si="14"/>
        <v>0.11552125682170024</v>
      </c>
      <c r="P158" s="6">
        <f t="shared" si="13"/>
        <v>0.40081329460350101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5"/>
        <v>1.4700000000000011</v>
      </c>
      <c r="M159" s="19">
        <v>4.8535258691281324</v>
      </c>
      <c r="N159" s="19">
        <v>3.3850799928144437</v>
      </c>
      <c r="O159" s="15">
        <f t="shared" si="14"/>
        <v>0.11458359456378844</v>
      </c>
      <c r="P159" s="6">
        <f t="shared" si="13"/>
        <v>0.40790572495931166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5"/>
        <v>1.4800000000000011</v>
      </c>
      <c r="M160" s="19">
        <v>4.8464536277175734</v>
      </c>
      <c r="N160" s="19">
        <v>3.3577642825173304</v>
      </c>
      <c r="O160" s="15">
        <f t="shared" si="14"/>
        <v>0.11365896877043931</v>
      </c>
      <c r="P160" s="6">
        <f t="shared" si="13"/>
        <v>0.41497796636987072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5"/>
        <v>1.4900000000000011</v>
      </c>
      <c r="M161" s="19">
        <v>4.839402617930908</v>
      </c>
      <c r="N161" s="19">
        <v>3.3308266507086652</v>
      </c>
      <c r="O161" s="15">
        <f t="shared" si="14"/>
        <v>0.11274714078166956</v>
      </c>
      <c r="P161" s="6">
        <f t="shared" si="13"/>
        <v>0.42202897615653612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5"/>
        <v>1.5000000000000011</v>
      </c>
      <c r="M162" s="19">
        <v>4.8323738503615692</v>
      </c>
      <c r="N162" s="19">
        <v>3.3042602133965273</v>
      </c>
      <c r="O162" s="15">
        <f t="shared" si="14"/>
        <v>0.1118478775771249</v>
      </c>
      <c r="P162" s="6">
        <f t="shared" si="13"/>
        <v>0.42905774372587491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5"/>
        <v>1.5100000000000011</v>
      </c>
      <c r="M163">
        <v>4.825368305570124</v>
      </c>
      <c r="N163">
        <v>3.2780582490398862</v>
      </c>
      <c r="O163" s="15">
        <f t="shared" si="14"/>
        <v>0.11096095163534828</v>
      </c>
      <c r="P163" s="6">
        <f t="shared" si="13"/>
        <v>0.43606328851732012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5"/>
        <v>1.5200000000000011</v>
      </c>
      <c r="M164">
        <v>4.8183869360985714</v>
      </c>
      <c r="N164">
        <v>3.252214194530147</v>
      </c>
      <c r="O164" s="15">
        <f t="shared" si="14"/>
        <v>0.11008614079775672</v>
      </c>
      <c r="P164" s="6">
        <f t="shared" si="13"/>
        <v>0.44304465798887271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5"/>
        <v>1.5300000000000011</v>
      </c>
      <c r="M165">
        <v>4.8114306684487449</v>
      </c>
      <c r="N165">
        <v>3.2267216413068098</v>
      </c>
      <c r="O165" s="15">
        <f t="shared" si="14"/>
        <v>0.1092232281371581</v>
      </c>
      <c r="P165" s="6">
        <f t="shared" si="13"/>
        <v>0.4500009256386992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5"/>
        <v>1.5400000000000011</v>
      </c>
      <c r="M166">
        <v>4.8045004050268183</v>
      </c>
      <c r="N166">
        <v>3.2015743316024472</v>
      </c>
      <c r="O166" s="15">
        <f t="shared" si="14"/>
        <v>0.10837200183064503</v>
      </c>
      <c r="P166" s="6">
        <f t="shared" si="13"/>
        <v>0.4569311890606258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5"/>
        <v>1.5500000000000012</v>
      </c>
      <c r="M167">
        <v>4.7975970260558345</v>
      </c>
      <c r="N167">
        <v>3.1767661548124133</v>
      </c>
      <c r="O167" s="15">
        <f t="shared" si="14"/>
        <v>0.10753225503671104</v>
      </c>
      <c r="P167" s="6">
        <f t="shared" si="13"/>
        <v>0.46383456803160961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5"/>
        <v>1.5600000000000012</v>
      </c>
      <c r="M168">
        <v>4.7907213914580424</v>
      </c>
      <c r="N168">
        <v>3.1522911439848267</v>
      </c>
      <c r="O168" s="15">
        <f t="shared" si="14"/>
        <v>0.10670378577643787</v>
      </c>
      <c r="P168" s="6">
        <f t="shared" si="13"/>
        <v>0.47071020262940166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5"/>
        <v>1.5700000000000012</v>
      </c>
      <c r="M169">
        <v>4.7838743427089021</v>
      </c>
      <c r="N169">
        <v>3.1281434724266211</v>
      </c>
      <c r="O169" s="15">
        <f t="shared" si="14"/>
        <v>0.10588639681861166</v>
      </c>
      <c r="P169" s="6">
        <f t="shared" si="13"/>
        <v>0.47755725137854199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5"/>
        <v>1.5800000000000012</v>
      </c>
      <c r="M170">
        <v>4.77705670466423</v>
      </c>
      <c r="N170">
        <v>3.1043174504215125</v>
      </c>
      <c r="O170" s="15">
        <f t="shared" si="14"/>
        <v>0.10507989556862748</v>
      </c>
      <c r="P170" s="6">
        <f t="shared" si="13"/>
        <v>0.48437488942321405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5"/>
        <v>1.5900000000000012</v>
      </c>
      <c r="M171">
        <v>4.7702692873622183</v>
      </c>
      <c r="N171">
        <v>3.080807522055983</v>
      </c>
      <c r="O171" s="15">
        <f t="shared" si="14"/>
        <v>0.10428409396105016</v>
      </c>
      <c r="P171" s="6">
        <f t="shared" si="13"/>
        <v>0.49116230672522576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5"/>
        <v>1.6000000000000012</v>
      </c>
      <c r="M172">
        <v>4.7635128878017383</v>
      </c>
      <c r="N172">
        <v>3.0576082621494822</v>
      </c>
      <c r="O172" s="15">
        <f t="shared" si="14"/>
        <v>0.10349880835570284</v>
      </c>
      <c r="P172" s="6">
        <f t="shared" si="13"/>
        <v>0.49791870628570578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5"/>
        <v>1.6100000000000012</v>
      </c>
      <c r="M173">
        <v>4.7567882916983653</v>
      </c>
      <c r="N173">
        <v>3.0347143732851865</v>
      </c>
      <c r="O173" s="15">
        <f t="shared" si="14"/>
        <v>0.10272385943715931</v>
      </c>
      <c r="P173" s="6">
        <f t="shared" si="13"/>
        <v>0.50464330238907884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5"/>
        <v>1.6200000000000012</v>
      </c>
      <c r="M174">
        <v>4.7500962752195379</v>
      </c>
      <c r="N174">
        <v>3.0121206829378306</v>
      </c>
      <c r="O174" s="15">
        <f t="shared" si="14"/>
        <v>0.10195907211752236</v>
      </c>
      <c r="P174" s="6">
        <f t="shared" si="13"/>
        <v>0.51133531886790617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5"/>
        <v>1.6300000000000012</v>
      </c>
      <c r="M175">
        <v>4.7434376067000121</v>
      </c>
      <c r="N175">
        <v>2.9898221406952121</v>
      </c>
      <c r="O175" s="15">
        <f t="shared" si="14"/>
        <v>0.10120427544237277</v>
      </c>
      <c r="P175" s="6">
        <f t="shared" si="13"/>
        <v>0.51799398738743196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5"/>
        <v>1.6400000000000012</v>
      </c>
      <c r="M176">
        <v>4.7368130483389699</v>
      </c>
      <c r="N176">
        <v>2.9678138155701173</v>
      </c>
      <c r="O176" s="15">
        <f t="shared" si="14"/>
        <v>0.10045930249977912</v>
      </c>
      <c r="P176" s="6">
        <f t="shared" si="13"/>
        <v>0.52461854574847422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5"/>
        <v>1.6500000000000012</v>
      </c>
      <c r="M177">
        <v>4.7302233578798605</v>
      </c>
      <c r="N177">
        <v>2.9460908933995471</v>
      </c>
      <c r="O177" s="15">
        <f t="shared" si="14"/>
        <v>9.9723990332262549E-2</v>
      </c>
      <c r="P177" s="6">
        <f t="shared" si="13"/>
        <v>0.53120823620758362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5"/>
        <v>1.6600000000000013</v>
      </c>
      <c r="M178">
        <v>4.7236692902740955</v>
      </c>
      <c r="N178">
        <v>2.9246486743282207</v>
      </c>
      <c r="O178" s="15">
        <f t="shared" si="14"/>
        <v>9.8998179851614493E-2</v>
      </c>
      <c r="P178" s="6">
        <f t="shared" si="13"/>
        <v>0.53776230381334855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5"/>
        <v>1.6700000000000013</v>
      </c>
      <c r="M179">
        <v>4.7171515993296236</v>
      </c>
      <c r="N179">
        <v>2.9034825703734302</v>
      </c>
      <c r="O179" s="15">
        <f t="shared" si="14"/>
        <v>9.8281715756467866E-2</v>
      </c>
      <c r="P179" s="6">
        <f t="shared" si="13"/>
        <v>0.54427999475782052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5"/>
        <v>1.6800000000000013</v>
      </c>
      <c r="M180">
        <v>4.7106710393454252</v>
      </c>
      <c r="N180">
        <v>2.882588103068481</v>
      </c>
      <c r="O180" s="15">
        <f t="shared" si="14"/>
        <v>9.7574446452528607E-2</v>
      </c>
      <c r="P180" s="6">
        <f t="shared" si="13"/>
        <v>0.5507605547420189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5"/>
        <v>1.6900000000000013</v>
      </c>
      <c r="M181">
        <v>4.7042283667327958</v>
      </c>
      <c r="N181">
        <v>2.8619609011819818</v>
      </c>
      <c r="O181" s="15">
        <f t="shared" si="14"/>
        <v>9.687622397537439E-2</v>
      </c>
      <c r="P181" s="6">
        <f t="shared" si="13"/>
        <v>0.55720322735464833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5"/>
        <v>1.7000000000000013</v>
      </c>
      <c r="M182">
        <v>4.6978243416243668</v>
      </c>
      <c r="N182">
        <v>2.8415966985104082</v>
      </c>
      <c r="O182" s="15">
        <f t="shared" si="14"/>
        <v>9.6186903915733993E-2</v>
      </c>
      <c r="P182" s="6">
        <f t="shared" si="13"/>
        <v>0.5636072524630773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5"/>
        <v>1.7100000000000013</v>
      </c>
      <c r="M183">
        <v>4.691459729471644</v>
      </c>
      <c r="N183">
        <v>2.8214913317414174</v>
      </c>
      <c r="O183" s="15">
        <f t="shared" si="14"/>
        <v>9.5506345347161167E-2</v>
      </c>
      <c r="P183" s="6">
        <f t="shared" si="13"/>
        <v>0.56997186461580007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5"/>
        <v>1.7200000000000013</v>
      </c>
      <c r="M184">
        <v>4.685135302631922</v>
      </c>
      <c r="N184">
        <v>2.8016407383854918</v>
      </c>
      <c r="O184" s="15">
        <f t="shared" si="14"/>
        <v>9.4834410756021739E-2</v>
      </c>
      <c r="P184" s="6">
        <f t="shared" si="13"/>
        <v>0.57629629145552208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5"/>
        <v>1.7300000000000013</v>
      </c>
      <c r="M185">
        <v>4.6788518419452512</v>
      </c>
      <c r="N185">
        <v>2.7820409547736062</v>
      </c>
      <c r="O185" s="15">
        <f t="shared" si="14"/>
        <v>9.4170965973715409E-2</v>
      </c>
      <c r="P185" s="6">
        <f t="shared" si="13"/>
        <v>0.58257975214219293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5"/>
        <v>1.7400000000000013</v>
      </c>
      <c r="M186">
        <v>4.6726101383022245</v>
      </c>
      <c r="N186">
        <v>2.7626881141186184</v>
      </c>
      <c r="O186" s="15">
        <f t="shared" si="14"/>
        <v>9.3515880111054592E-2</v>
      </c>
      <c r="P186" s="6">
        <f t="shared" si="13"/>
        <v>0.58882145578521961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5"/>
        <v>1.7500000000000013</v>
      </c>
      <c r="M187">
        <v>4.6664109942031873</v>
      </c>
      <c r="N187">
        <v>2.7435784446382665</v>
      </c>
      <c r="O187" s="15">
        <f t="shared" si="14"/>
        <v>9.2869025494728641E-2</v>
      </c>
      <c r="P187" s="6">
        <f t="shared" si="13"/>
        <v>0.59502059988425682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5"/>
        <v>1.7600000000000013</v>
      </c>
      <c r="M188">
        <v>4.6602552253095917</v>
      </c>
      <c r="N188">
        <v>2.72470826773765</v>
      </c>
      <c r="O188" s="15">
        <f t="shared" si="14"/>
        <v>9.2230277605781563E-2</v>
      </c>
      <c r="P188" s="6">
        <f t="shared" si="13"/>
        <v>0.60117636877785241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5"/>
        <v>1.7700000000000014</v>
      </c>
      <c r="M189">
        <v>4.6541436619879484</v>
      </c>
      <c r="N189">
        <v>2.7060739962491676</v>
      </c>
      <c r="O189" s="15">
        <f t="shared" si="14"/>
        <v>9.1599515020034633E-2</v>
      </c>
      <c r="P189" s="6">
        <f t="shared" si="13"/>
        <v>0.60728793209949572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5"/>
        <v>1.7800000000000014</v>
      </c>
      <c r="M190">
        <v>4.6480771508470449</v>
      </c>
      <c r="N190">
        <v>2.6876721327279873</v>
      </c>
      <c r="O190" s="15">
        <f t="shared" si="14"/>
        <v>9.097661935038874E-2</v>
      </c>
      <c r="P190" s="6">
        <f t="shared" si="13"/>
        <v>0.61335444324039923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5"/>
        <v>1.7900000000000014</v>
      </c>
      <c r="M191">
        <v>4.6420565562688934</v>
      </c>
      <c r="N191">
        <v>2.6694992678011404</v>
      </c>
      <c r="O191" s="15">
        <f t="shared" si="14"/>
        <v>9.0361475190941856E-2</v>
      </c>
      <c r="P191" s="6">
        <f t="shared" si="13"/>
        <v>0.61937503781855074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5"/>
        <v>1.8000000000000014</v>
      </c>
      <c r="M192">
        <v>4.6360827619338965</v>
      </c>
      <c r="N192">
        <v>2.6515520785684421</v>
      </c>
      <c r="O192" s="15">
        <f t="shared" si="14"/>
        <v>8.9753970062860872E-2</v>
      </c>
      <c r="P192" s="6">
        <f t="shared" si="13"/>
        <v>0.62534883215354764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5"/>
        <v>1.8100000000000014</v>
      </c>
      <c r="M193">
        <v>4.6301566723406777</v>
      </c>
      <c r="N193">
        <v>2.6338273270534658</v>
      </c>
      <c r="O193" s="15">
        <f t="shared" si="14"/>
        <v>8.9153994361947722E-2</v>
      </c>
      <c r="P193" s="6">
        <f t="shared" si="13"/>
        <v>0.63127492174676636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5"/>
        <v>1.8200000000000014</v>
      </c>
      <c r="M194">
        <v>4.6242792143210103</v>
      </c>
      <c r="N194">
        <v>2.6163218587028956</v>
      </c>
      <c r="O194" s="15">
        <f t="shared" si="14"/>
        <v>8.8561441307843006E-2</v>
      </c>
      <c r="P194" s="6">
        <f t="shared" si="13"/>
        <v>0.6371523797664338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5"/>
        <v>1.8300000000000014</v>
      </c>
      <c r="M195">
        <v>4.6184513385502362</v>
      </c>
      <c r="N195">
        <v>2.5990326009325972</v>
      </c>
      <c r="O195" s="15">
        <f t="shared" si="14"/>
        <v>8.7976206894811129E-2</v>
      </c>
      <c r="P195" s="6">
        <f t="shared" si="13"/>
        <v>0.64298025553720795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5"/>
        <v>1.8400000000000014</v>
      </c>
      <c r="M196">
        <v>4.612674021053504</v>
      </c>
      <c r="N196">
        <v>2.5819565617188527</v>
      </c>
      <c r="O196" s="15">
        <f t="shared" si="14"/>
        <v>8.7398189844054161E-2</v>
      </c>
      <c r="P196" s="6">
        <f t="shared" si="13"/>
        <v>0.6487575730339401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5"/>
        <v>1.8500000000000014</v>
      </c>
      <c r="M197">
        <v>4.6069482647082012</v>
      </c>
      <c r="N197">
        <v>2.5650908282331994</v>
      </c>
      <c r="O197" s="15">
        <f t="shared" si="14"/>
        <v>8.6827291557501629E-2</v>
      </c>
      <c r="P197" s="6">
        <f t="shared" si="13"/>
        <v>0.65448332937924292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5"/>
        <v>1.8600000000000014</v>
      </c>
      <c r="M198">
        <v>4.6012751007428774</v>
      </c>
      <c r="N198">
        <v>2.5484325655194349</v>
      </c>
      <c r="O198" s="15">
        <f t="shared" si="14"/>
        <v>8.6263416073027746E-2</v>
      </c>
      <c r="P198" s="6">
        <f t="shared" si="13"/>
        <v>0.66015649334456672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5"/>
        <v>1.8700000000000014</v>
      </c>
      <c r="M199">
        <v>4.5956555902329121</v>
      </c>
      <c r="N199">
        <v>2.5319790152113262</v>
      </c>
      <c r="O199" s="15">
        <f t="shared" si="14"/>
        <v>8.5706470021046352E-2</v>
      </c>
      <c r="P199" s="6">
        <f t="shared" si="13"/>
        <v>0.66577600385453195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5"/>
        <v>1.8800000000000014</v>
      </c>
      <c r="M200">
        <v>4.590090825593208</v>
      </c>
      <c r="N200">
        <v>2.5157274942896568</v>
      </c>
      <c r="O200" s="15">
        <f t="shared" si="14"/>
        <v>8.5156362582437431E-2</v>
      </c>
      <c r="P200" s="6">
        <f t="shared" si="13"/>
        <v>0.67134076849423607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5"/>
        <v>1.8900000000000015</v>
      </c>
      <c r="M201">
        <v>4.5845819320681853</v>
      </c>
      <c r="N201">
        <v>2.4996753938772929</v>
      </c>
      <c r="O201" s="15">
        <f t="shared" si="14"/>
        <v>8.4613005447760598E-2</v>
      </c>
      <c r="P201" s="6">
        <f t="shared" si="13"/>
        <v>0.67684966201925878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5"/>
        <v>1.9000000000000015</v>
      </c>
      <c r="M202">
        <v>4.579130069219155</v>
      </c>
      <c r="N202">
        <v>2.4838201780709541</v>
      </c>
      <c r="O202" s="15">
        <f t="shared" si="14"/>
        <v>8.4076312777711049E-2</v>
      </c>
      <c r="P202" s="6">
        <f t="shared" si="13"/>
        <v>0.6823015248682891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5"/>
        <v>1.9100000000000015</v>
      </c>
      <c r="M203">
        <v>4.5737364324094623</v>
      </c>
      <c r="N203">
        <v>2.4681593828084631</v>
      </c>
      <c r="O203" s="15">
        <f t="shared" si="14"/>
        <v>8.3546201164776374E-2</v>
      </c>
      <c r="P203" s="6">
        <f t="shared" si="13"/>
        <v>0.68769516167798184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5"/>
        <v>1.9200000000000015</v>
      </c>
      <c r="M204">
        <v>4.5684022542873519</v>
      </c>
      <c r="N204">
        <v>2.4526906147702503</v>
      </c>
      <c r="O204" s="15">
        <f t="shared" si="14"/>
        <v>8.3022589596052937E-2</v>
      </c>
      <c r="P204" s="6">
        <f t="shared" ref="P204:P212" si="16">$P$10-M204</f>
        <v>0.69302933980009218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5"/>
        <v>1.9300000000000015</v>
      </c>
      <c r="M205">
        <v>4.5631288062668842</v>
      </c>
      <c r="N205">
        <v>2.4374115503139731</v>
      </c>
      <c r="O205" s="15">
        <f t="shared" ref="O205:O212" si="17">+N205/$N$12</f>
        <v>8.2505399417183198E-2</v>
      </c>
      <c r="P205" s="6">
        <f t="shared" si="16"/>
        <v>0.69830278782055988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8">L205+0.01</f>
        <v>1.9400000000000015</v>
      </c>
      <c r="M206">
        <v>4.5579174000069029</v>
      </c>
      <c r="N206">
        <v>2.4223199344410866</v>
      </c>
      <c r="O206" s="15">
        <f t="shared" si="17"/>
        <v>8.1994554297374525E-2</v>
      </c>
      <c r="P206" s="6">
        <f t="shared" si="16"/>
        <v>0.70351419408054117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8"/>
        <v>1.9500000000000015</v>
      </c>
      <c r="M207">
        <v>4.5527693888882439</v>
      </c>
      <c r="N207">
        <v>2.4074135797943099</v>
      </c>
      <c r="O207" s="15">
        <f t="shared" si="17"/>
        <v>8.1489980195463801E-2</v>
      </c>
      <c r="P207" s="6">
        <f t="shared" si="16"/>
        <v>0.7086622051992002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8"/>
        <v>1.9600000000000015</v>
      </c>
      <c r="M208">
        <v>4.5476861694892339</v>
      </c>
      <c r="N208">
        <v>2.3926903656849046</v>
      </c>
      <c r="O208" s="15">
        <f t="shared" si="17"/>
        <v>8.0991605326991248E-2</v>
      </c>
      <c r="P208" s="6">
        <f t="shared" si="16"/>
        <v>0.71374542459821022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8"/>
        <v>1.9700000000000015</v>
      </c>
      <c r="M209">
        <v>4.5426691830595658</v>
      </c>
      <c r="N209">
        <v>2.3781482371487654</v>
      </c>
      <c r="O209" s="15">
        <f t="shared" si="17"/>
        <v>8.0499360132249467E-2</v>
      </c>
      <c r="P209" s="6">
        <f t="shared" si="16"/>
        <v>0.7187624110278783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8"/>
        <v>1.9800000000000015</v>
      </c>
      <c r="M210">
        <v>4.5377199169926179</v>
      </c>
      <c r="N210">
        <v>2.3637852040303033</v>
      </c>
      <c r="O210" s="15">
        <f t="shared" si="17"/>
        <v>8.0013177245273195E-2</v>
      </c>
      <c r="P210" s="6">
        <f t="shared" si="16"/>
        <v>0.7237116770948262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8"/>
        <v>1.9900000000000015</v>
      </c>
      <c r="M211">
        <v>4.5328399062962363</v>
      </c>
      <c r="N211">
        <v>2.3495993400932056</v>
      </c>
      <c r="O211" s="15">
        <f t="shared" si="17"/>
        <v>7.9532991463738975E-2</v>
      </c>
      <c r="P211" s="6">
        <f t="shared" si="16"/>
        <v>0.72859168779120775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8"/>
        <v>2.0000000000000013</v>
      </c>
      <c r="M212">
        <v>4.5280307350620248</v>
      </c>
      <c r="N212">
        <v>2.3355887821571049</v>
      </c>
      <c r="O212" s="15">
        <f t="shared" si="17"/>
        <v>7.9058739719741672E-2</v>
      </c>
      <c r="P212" s="6">
        <f t="shared" si="16"/>
        <v>0.73340085902541929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zoomScale="92" zoomScaleNormal="92" workbookViewId="0">
      <selection activeCell="C12" sqref="C12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7" max="7" width="12.72656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31</v>
      </c>
      <c r="C1" t="s">
        <v>40</v>
      </c>
    </row>
    <row r="2" spans="1:25" ht="16.5" x14ac:dyDescent="0.45">
      <c r="A2" t="s">
        <v>47</v>
      </c>
      <c r="B2">
        <f>+EXP(-C2)</f>
        <v>0.27527078308975234</v>
      </c>
      <c r="C2" s="4">
        <v>1.29</v>
      </c>
      <c r="D2" s="4"/>
      <c r="T2">
        <v>5</v>
      </c>
    </row>
    <row r="3" spans="1:25" ht="16.5" x14ac:dyDescent="0.45">
      <c r="A3" t="s">
        <v>48</v>
      </c>
      <c r="B3">
        <f>+EXP(-C3)</f>
        <v>0.40252422403363597</v>
      </c>
      <c r="C3" s="4">
        <v>0.91</v>
      </c>
      <c r="D3" s="4"/>
    </row>
    <row r="4" spans="1:25" ht="16.5" x14ac:dyDescent="0.45">
      <c r="A4" t="s">
        <v>49</v>
      </c>
      <c r="B4">
        <f>+EXP(-C4)</f>
        <v>0.43604928632153561</v>
      </c>
      <c r="C4" s="46">
        <v>0.83</v>
      </c>
      <c r="D4" s="46"/>
    </row>
    <row r="5" spans="1:25" x14ac:dyDescent="0.35">
      <c r="A5" t="s">
        <v>2</v>
      </c>
      <c r="B5" s="10">
        <v>0.2</v>
      </c>
      <c r="T5">
        <f>+EXP(T2)</f>
        <v>148.4131591025766</v>
      </c>
    </row>
    <row r="6" spans="1:25" x14ac:dyDescent="0.35">
      <c r="A6" t="s">
        <v>7</v>
      </c>
      <c r="B6">
        <v>1</v>
      </c>
      <c r="T6">
        <f>+LN(T5)</f>
        <v>5</v>
      </c>
    </row>
    <row r="7" spans="1:25" x14ac:dyDescent="0.35">
      <c r="A7" t="s">
        <v>9</v>
      </c>
      <c r="B7" s="8">
        <f>SUM(G12:G20)</f>
        <v>1.6047853515264292</v>
      </c>
    </row>
    <row r="8" spans="1:25" x14ac:dyDescent="0.35">
      <c r="A8" t="s">
        <v>10</v>
      </c>
      <c r="B8" s="10">
        <f>B7/B6</f>
        <v>1.6047853515264292</v>
      </c>
    </row>
    <row r="9" spans="1:25" x14ac:dyDescent="0.35">
      <c r="A9" t="s">
        <v>13</v>
      </c>
      <c r="B9" s="8">
        <f>SUM(H12:H20)/B6</f>
        <v>7.9240726121114236</v>
      </c>
      <c r="L9" s="11" t="s">
        <v>15</v>
      </c>
    </row>
    <row r="10" spans="1:25" ht="18.75" customHeight="1" x14ac:dyDescent="0.35">
      <c r="B10" s="8"/>
      <c r="M10" s="10" t="s">
        <v>10</v>
      </c>
      <c r="N10" t="s">
        <v>13</v>
      </c>
      <c r="P10" s="10">
        <f>+MAX(M12:M212)</f>
        <v>4.7085898247000193</v>
      </c>
    </row>
    <row r="11" spans="1:25" ht="39" customHeight="1" x14ac:dyDescent="0.35">
      <c r="A11" s="4" t="s">
        <v>5</v>
      </c>
      <c r="B11" s="4" t="s">
        <v>6</v>
      </c>
      <c r="C11" s="5" t="s">
        <v>3</v>
      </c>
      <c r="D11" s="4" t="s">
        <v>11</v>
      </c>
      <c r="E11" s="4" t="s">
        <v>4</v>
      </c>
      <c r="F11" s="4" t="s">
        <v>0</v>
      </c>
      <c r="G11" s="4" t="s">
        <v>8</v>
      </c>
      <c r="H11" s="4" t="s">
        <v>12</v>
      </c>
      <c r="I11" s="60" t="s">
        <v>38</v>
      </c>
      <c r="J11" s="60" t="s">
        <v>50</v>
      </c>
      <c r="K11" s="49"/>
      <c r="L11" t="s">
        <v>2</v>
      </c>
      <c r="M11" s="12">
        <f>B8</f>
        <v>1.6047853515264292</v>
      </c>
      <c r="N11" s="14">
        <f>B9</f>
        <v>7.9240726121114236</v>
      </c>
      <c r="O11" t="s">
        <v>46</v>
      </c>
      <c r="P11" t="s">
        <v>32</v>
      </c>
      <c r="V11" t="s">
        <v>38</v>
      </c>
      <c r="W11" t="s">
        <v>14</v>
      </c>
      <c r="X11" s="10" t="s">
        <v>10</v>
      </c>
      <c r="Y11" t="s">
        <v>13</v>
      </c>
    </row>
    <row r="12" spans="1:25" x14ac:dyDescent="0.35">
      <c r="A12" s="1">
        <v>0</v>
      </c>
      <c r="B12" s="47">
        <v>0.17696039572375402</v>
      </c>
      <c r="C12" s="8">
        <v>2.0870025946035388E-5</v>
      </c>
      <c r="D12" s="8">
        <v>6.950419948806481E-8</v>
      </c>
      <c r="E12" s="35">
        <f>B6</f>
        <v>1</v>
      </c>
      <c r="F12" s="2">
        <f t="shared" ref="F12:F20" si="0">E12*B12</f>
        <v>0.17696039572375402</v>
      </c>
      <c r="G12" s="8">
        <f t="shared" ref="G12:G20" si="1">B12*E12*C12*$B$5</f>
        <v>7.3863361003508724E-7</v>
      </c>
      <c r="H12" s="8">
        <f t="shared" ref="H12:H20" si="2">D12*E12</f>
        <v>6.950419948806481E-8</v>
      </c>
      <c r="I12" s="8">
        <f t="shared" ref="I12:I20" si="3">+G12/F12</f>
        <v>4.1740051892070778E-6</v>
      </c>
      <c r="J12" s="8">
        <f>-LN(1-I12)</f>
        <v>4.1740139004452651E-6</v>
      </c>
      <c r="L12" s="13">
        <v>0</v>
      </c>
      <c r="M12" s="10">
        <f t="dataTable" ref="M12:N212" dt2D="0" dtr="0" r1="B5"/>
        <v>0</v>
      </c>
      <c r="N12" s="9">
        <v>9.8236587457809339</v>
      </c>
      <c r="O12" s="15">
        <f>+N12/$N$12</f>
        <v>1</v>
      </c>
      <c r="P12" s="9">
        <f t="shared" ref="P12:P75" si="4">$P$10-M12</f>
        <v>4.7085898247000193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 s="1">
        <v>1</v>
      </c>
      <c r="B13" s="47">
        <v>15.07167763276775</v>
      </c>
      <c r="C13" s="8">
        <v>1</v>
      </c>
      <c r="D13" s="8">
        <v>14.704662834712254</v>
      </c>
      <c r="E13" s="35">
        <f>(1-C12*$B$5)*$B$2*E12</f>
        <v>0.27526963410807526</v>
      </c>
      <c r="F13" s="2">
        <f t="shared" si="0"/>
        <v>4.1487751873668408</v>
      </c>
      <c r="G13" s="8">
        <f t="shared" si="1"/>
        <v>0.82975503747336821</v>
      </c>
      <c r="H13" s="8">
        <f t="shared" si="2"/>
        <v>4.0477471581938547</v>
      </c>
      <c r="I13" s="8">
        <f t="shared" si="3"/>
        <v>0.2</v>
      </c>
      <c r="J13" s="8">
        <f t="shared" ref="J13:J20" si="5">-LN(1-I13)</f>
        <v>0.22314355131420971</v>
      </c>
      <c r="L13" s="13">
        <f>L12+0.01</f>
        <v>0.01</v>
      </c>
      <c r="M13" s="10">
        <v>9.8123617933919674E-2</v>
      </c>
      <c r="N13" s="9">
        <v>9.7128099017927063</v>
      </c>
      <c r="O13" s="15">
        <f t="shared" ref="O13:O76" si="6">+N13/$N$12</f>
        <v>0.9887161345017369</v>
      </c>
      <c r="P13" s="9">
        <f t="shared" si="4"/>
        <v>4.6104662067661</v>
      </c>
      <c r="V13">
        <f t="shared" ref="V13:V76" si="7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 s="1">
        <v>2</v>
      </c>
      <c r="B14" s="47">
        <v>37.241619020207978</v>
      </c>
      <c r="C14" s="8">
        <v>0.99949465507486368</v>
      </c>
      <c r="D14" s="8">
        <v>37.241294799550964</v>
      </c>
      <c r="E14" s="35">
        <f>(1-C13*$B$5)*$B$2*E13</f>
        <v>6.0618950193407579E-2</v>
      </c>
      <c r="F14" s="2">
        <f t="shared" si="0"/>
        <v>2.2575478485078477</v>
      </c>
      <c r="G14" s="8">
        <f t="shared" si="1"/>
        <v>0.45128140163187036</v>
      </c>
      <c r="H14" s="8">
        <f t="shared" si="2"/>
        <v>2.2575281945919885</v>
      </c>
      <c r="I14" s="8">
        <f t="shared" si="3"/>
        <v>0.19989893101497272</v>
      </c>
      <c r="J14" s="8">
        <f t="shared" si="5"/>
        <v>0.22301722306267521</v>
      </c>
      <c r="L14" s="13">
        <f t="shared" ref="L14:L77" si="8">L13+0.01</f>
        <v>0.02</v>
      </c>
      <c r="M14" s="10">
        <v>0.19406869195048621</v>
      </c>
      <c r="N14" s="9">
        <v>9.6038664711301855</v>
      </c>
      <c r="O14" s="15">
        <f t="shared" si="6"/>
        <v>0.97762623068058585</v>
      </c>
      <c r="P14" s="9">
        <f t="shared" si="4"/>
        <v>4.5145211327495334</v>
      </c>
      <c r="V14">
        <f t="shared" si="7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 s="1">
        <v>3</v>
      </c>
      <c r="B15" s="47">
        <v>51.490046066117962</v>
      </c>
      <c r="C15" s="8">
        <v>0.99995371719719384</v>
      </c>
      <c r="D15" s="8">
        <v>51.490031647034115</v>
      </c>
      <c r="E15" s="35">
        <f>(1-C14*$B$5)*$B$3*E14</f>
        <v>1.9522942854128505E-2</v>
      </c>
      <c r="F15" s="2">
        <f t="shared" si="0"/>
        <v>1.0052372269052652</v>
      </c>
      <c r="G15" s="8">
        <f t="shared" si="1"/>
        <v>0.2010381403417838</v>
      </c>
      <c r="H15" s="8">
        <f t="shared" si="2"/>
        <v>1.0052369454023153</v>
      </c>
      <c r="I15" s="8">
        <f t="shared" si="3"/>
        <v>0.19999074343943879</v>
      </c>
      <c r="J15" s="8">
        <f t="shared" si="5"/>
        <v>0.22313198068044829</v>
      </c>
      <c r="L15" s="13">
        <f t="shared" si="8"/>
        <v>0.03</v>
      </c>
      <c r="M15" s="10">
        <v>0.28789105767683187</v>
      </c>
      <c r="N15" s="9">
        <v>9.4967842678997076</v>
      </c>
      <c r="O15" s="15">
        <f t="shared" si="6"/>
        <v>0.96672579063054154</v>
      </c>
      <c r="P15" s="9">
        <f>$P$10-M15</f>
        <v>4.4206987670231879</v>
      </c>
      <c r="V15">
        <f t="shared" si="7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A16" s="1">
        <v>4</v>
      </c>
      <c r="B16" s="47">
        <v>58.663337508062853</v>
      </c>
      <c r="C16" s="8">
        <v>0.9999835123660632</v>
      </c>
      <c r="D16" s="8">
        <v>58.663333782348836</v>
      </c>
      <c r="E16" s="35">
        <f>(1-C15*$B$5)*$B$4/(1-(1-C15*$B$5)*$B$4)*E15</f>
        <v>1.0459007438879623E-2</v>
      </c>
      <c r="F16" s="2">
        <f t="shared" si="0"/>
        <v>0.61356028338633539</v>
      </c>
      <c r="G16" s="8">
        <f t="shared" si="1"/>
        <v>0.12271003344579696</v>
      </c>
      <c r="H16" s="8">
        <f t="shared" si="2"/>
        <v>0.61356024441906476</v>
      </c>
      <c r="I16" s="8">
        <f t="shared" si="3"/>
        <v>0.19999670247321266</v>
      </c>
      <c r="J16" s="8">
        <f t="shared" si="5"/>
        <v>0.22313942941422063</v>
      </c>
      <c r="L16" s="13">
        <f t="shared" si="8"/>
        <v>0.04</v>
      </c>
      <c r="M16" s="10">
        <v>0.37964483635380547</v>
      </c>
      <c r="N16" s="9">
        <v>9.3915204317402416</v>
      </c>
      <c r="O16" s="15">
        <f t="shared" si="6"/>
        <v>0.95601045137828233</v>
      </c>
      <c r="P16" s="9">
        <f t="shared" si="4"/>
        <v>4.3289449883462137</v>
      </c>
      <c r="V16">
        <f t="shared" si="7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/>
      <c r="B17" s="2"/>
      <c r="C17" s="6"/>
      <c r="D17" s="10"/>
      <c r="E17" s="35"/>
      <c r="F17" s="2"/>
      <c r="G17" s="8"/>
      <c r="H17" s="8"/>
      <c r="I17" s="8"/>
      <c r="J17" s="8"/>
      <c r="L17" s="13">
        <f t="shared" si="8"/>
        <v>0.05</v>
      </c>
      <c r="M17" s="10">
        <v>0.46938249864476689</v>
      </c>
      <c r="N17" s="9">
        <v>9.2880333784876008</v>
      </c>
      <c r="O17" s="15">
        <f t="shared" si="6"/>
        <v>0.94547597986102949</v>
      </c>
      <c r="P17" s="9">
        <f t="shared" si="4"/>
        <v>4.2392073260552525</v>
      </c>
      <c r="V17">
        <f t="shared" si="7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"/>
      <c r="B18" s="2"/>
      <c r="C18" s="6"/>
      <c r="D18" s="10"/>
      <c r="E18" s="35"/>
      <c r="F18" s="2"/>
      <c r="G18" s="8"/>
      <c r="H18" s="8"/>
      <c r="I18" s="8"/>
      <c r="J18" s="8"/>
      <c r="L18" s="13">
        <f t="shared" si="8"/>
        <v>6.0000000000000005E-2</v>
      </c>
      <c r="M18" s="10">
        <v>0.55715492561551461</v>
      </c>
      <c r="N18" s="9">
        <v>9.1862827530258926</v>
      </c>
      <c r="O18" s="15">
        <f t="shared" si="6"/>
        <v>0.93511826812705789</v>
      </c>
      <c r="P18" s="9">
        <f t="shared" si="4"/>
        <v>4.1514348990845047</v>
      </c>
      <c r="V18">
        <f t="shared" si="7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"/>
      <c r="B19" s="2"/>
      <c r="C19" s="6"/>
      <c r="D19" s="10"/>
      <c r="E19" s="35"/>
      <c r="F19" s="2"/>
      <c r="G19" s="8"/>
      <c r="H19" s="8"/>
      <c r="I19" s="8"/>
      <c r="J19" s="8"/>
      <c r="L19" s="13">
        <f t="shared" si="8"/>
        <v>7.0000000000000007E-2</v>
      </c>
      <c r="M19" s="10">
        <v>0.64301146703058931</v>
      </c>
      <c r="N19" s="9">
        <v>9.0862293842138975</v>
      </c>
      <c r="O19" s="15">
        <f t="shared" si="6"/>
        <v>0.9249333287474234</v>
      </c>
      <c r="P19" s="9">
        <f t="shared" si="4"/>
        <v>4.0655783576694304</v>
      </c>
      <c r="V19">
        <f t="shared" si="7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ht="15" thickBot="1" x14ac:dyDescent="0.4">
      <c r="A20" s="1"/>
      <c r="B20" s="2"/>
      <c r="C20" s="6"/>
      <c r="D20" s="10"/>
      <c r="E20" s="35"/>
      <c r="F20" s="2"/>
      <c r="G20" s="8"/>
      <c r="H20" s="8"/>
      <c r="I20" s="8"/>
      <c r="J20" s="8"/>
      <c r="L20" s="13">
        <f t="shared" si="8"/>
        <v>0.08</v>
      </c>
      <c r="M20" s="10">
        <v>0.726999997102736</v>
      </c>
      <c r="N20" s="9">
        <v>8.987835241780612</v>
      </c>
      <c r="O20" s="15">
        <f t="shared" si="6"/>
        <v>0.91491729042814196</v>
      </c>
      <c r="P20" s="9">
        <f t="shared" si="4"/>
        <v>3.9815898275972832</v>
      </c>
      <c r="V20">
        <f t="shared" si="7"/>
        <v>8.3381608939051013E-2</v>
      </c>
      <c r="W20">
        <v>0.08</v>
      </c>
      <c r="X20">
        <v>0.68828123847819789</v>
      </c>
      <c r="Y20">
        <v>9.041826903890243</v>
      </c>
    </row>
    <row r="21" spans="1:25" ht="15" thickBot="1" x14ac:dyDescent="0.4">
      <c r="D21" t="s">
        <v>41</v>
      </c>
      <c r="E21" s="8">
        <f>+SUM(E12:E20)</f>
        <v>1.365870534594491</v>
      </c>
      <c r="F21" s="8">
        <f>+SUM(F12:F20)</f>
        <v>8.2020809418900438</v>
      </c>
      <c r="G21" s="8">
        <f>+SUM(G12:G20)</f>
        <v>1.6047853515264292</v>
      </c>
      <c r="H21" s="8">
        <f>+SUM(H12:H20)</f>
        <v>7.9240726121114236</v>
      </c>
      <c r="I21" s="61">
        <f>+AVERAGE(I12:I20)</f>
        <v>0.15997811018656266</v>
      </c>
      <c r="J21" s="62">
        <f>+AVERAGE(J12:J20)</f>
        <v>0.17848727169709083</v>
      </c>
      <c r="K21" s="63" t="s">
        <v>51</v>
      </c>
      <c r="L21" s="13">
        <f t="shared" si="8"/>
        <v>0.09</v>
      </c>
      <c r="M21" s="10">
        <v>0.80916696782439479</v>
      </c>
      <c r="N21" s="9">
        <v>8.8910633950903311</v>
      </c>
      <c r="O21" s="15">
        <f t="shared" si="6"/>
        <v>0.90506639381267862</v>
      </c>
      <c r="P21" s="9">
        <f t="shared" si="4"/>
        <v>3.8994228568756246</v>
      </c>
      <c r="V21">
        <f t="shared" si="7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L22" s="13">
        <f t="shared" si="8"/>
        <v>9.9999999999999992E-2</v>
      </c>
      <c r="M22" s="10">
        <v>0.88955746000269664</v>
      </c>
      <c r="N22" s="9">
        <v>8.795877973683325</v>
      </c>
      <c r="O22" s="15">
        <f t="shared" si="6"/>
        <v>0.89537698746518246</v>
      </c>
      <c r="P22" s="9">
        <f t="shared" si="4"/>
        <v>3.8190323646973225</v>
      </c>
      <c r="V22">
        <f t="shared" si="7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5" t="s">
        <v>44</v>
      </c>
      <c r="C23" s="6"/>
      <c r="D23" s="6"/>
      <c r="E23" s="20"/>
      <c r="F23" s="3"/>
      <c r="G23" s="7"/>
      <c r="H23" s="7"/>
      <c r="L23" s="13">
        <f t="shared" si="8"/>
        <v>0.10999999999999999</v>
      </c>
      <c r="M23" s="10">
        <v>0.96821523211251004</v>
      </c>
      <c r="N23" s="9">
        <v>8.7022441295035691</v>
      </c>
      <c r="O23" s="15">
        <f t="shared" si="6"/>
        <v>0.88584552402545635</v>
      </c>
      <c r="P23" s="9">
        <f t="shared" si="4"/>
        <v>3.7403745925875094</v>
      </c>
      <c r="V23">
        <f t="shared" si="7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42</v>
      </c>
      <c r="B24" s="8">
        <v>0.73</v>
      </c>
      <c r="C24" s="8"/>
      <c r="E24" s="7"/>
      <c r="F24" s="7"/>
      <c r="G24" s="7"/>
      <c r="H24" s="7"/>
      <c r="L24" s="13">
        <f t="shared" si="8"/>
        <v>0.11999999999999998</v>
      </c>
      <c r="M24" s="10">
        <v>1.0451827670756046</v>
      </c>
      <c r="N24" s="9">
        <v>8.6101280007299703</v>
      </c>
      <c r="O24" s="15">
        <f t="shared" si="6"/>
        <v>0.87646855652715427</v>
      </c>
      <c r="P24" s="9">
        <f t="shared" si="4"/>
        <v>3.6634070576244149</v>
      </c>
      <c r="V24">
        <f t="shared" si="7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45</v>
      </c>
      <c r="B25" s="8"/>
      <c r="C25" s="6"/>
      <c r="H25" s="7"/>
      <c r="L25" s="13">
        <f t="shared" si="8"/>
        <v>0.12999999999999998</v>
      </c>
      <c r="M25" s="10">
        <v>1.1205013170679188</v>
      </c>
      <c r="N25" s="9">
        <v>8.5194966771321923</v>
      </c>
      <c r="O25" s="15">
        <f t="shared" si="6"/>
        <v>0.86724273487117487</v>
      </c>
      <c r="P25" s="9">
        <f t="shared" si="4"/>
        <v>3.5880885076321007</v>
      </c>
      <c r="V25">
        <f t="shared" si="7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43</v>
      </c>
      <c r="B26" s="8">
        <f>+L52</f>
        <v>0.40000000000000019</v>
      </c>
      <c r="C26" s="8"/>
      <c r="H26" s="7"/>
      <c r="L26" s="13">
        <f t="shared" si="8"/>
        <v>0.13999999999999999</v>
      </c>
      <c r="M26" s="10">
        <v>1.1942109464512392</v>
      </c>
      <c r="N26" s="9">
        <v>8.4303181668767024</v>
      </c>
      <c r="O26" s="15">
        <f t="shared" si="6"/>
        <v>0.8581648024466807</v>
      </c>
      <c r="P26" s="9">
        <f t="shared" si="4"/>
        <v>3.5143788782487801</v>
      </c>
      <c r="V26">
        <f t="shared" si="7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L27" s="13">
        <f t="shared" si="8"/>
        <v>0.15</v>
      </c>
      <c r="M27" s="10">
        <v>1.2663505729202442</v>
      </c>
      <c r="N27" s="9">
        <v>8.3425613647126244</v>
      </c>
      <c r="O27" s="15">
        <f t="shared" si="6"/>
        <v>0.84923159289257566</v>
      </c>
      <c r="P27" s="9">
        <f t="shared" si="4"/>
        <v>3.4422392517797751</v>
      </c>
      <c r="V27">
        <f t="shared" si="7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L28" s="13">
        <f t="shared" si="8"/>
        <v>0.16</v>
      </c>
      <c r="M28" s="10">
        <v>1.336958006950866</v>
      </c>
      <c r="N28" s="9">
        <v>8.2561960214709842</v>
      </c>
      <c r="O28" s="15">
        <f t="shared" si="6"/>
        <v>0.84044002699267784</v>
      </c>
      <c r="P28" s="9">
        <f t="shared" si="4"/>
        <v>3.3716318177491535</v>
      </c>
      <c r="V28">
        <f t="shared" si="7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L29" s="13">
        <f t="shared" si="8"/>
        <v>0.17</v>
      </c>
      <c r="M29" s="10">
        <v>1.4060699896312372</v>
      </c>
      <c r="N29" s="9">
        <v>8.1711927148145431</v>
      </c>
      <c r="O29" s="15">
        <f t="shared" si="6"/>
        <v>0.83178710969819747</v>
      </c>
      <c r="P29" s="9">
        <f t="shared" si="4"/>
        <v>3.3025198350687823</v>
      </c>
      <c r="V29">
        <f t="shared" si="7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L30" s="13">
        <f t="shared" si="8"/>
        <v>0.18000000000000002</v>
      </c>
      <c r="M30" s="9">
        <v>1.4737222289520526</v>
      </c>
      <c r="N30" s="9">
        <v>8.0875228211787427</v>
      </c>
      <c r="O30" s="15">
        <f t="shared" si="6"/>
        <v>0.8232699272714632</v>
      </c>
      <c r="P30" s="9">
        <f t="shared" si="4"/>
        <v>3.2348675957479669</v>
      </c>
      <c r="V30">
        <f t="shared" si="7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L31" s="13">
        <f t="shared" si="8"/>
        <v>0.19000000000000003</v>
      </c>
      <c r="M31" s="9">
        <v>1.5399494346290521</v>
      </c>
      <c r="N31" s="9">
        <v>8.0051584888476199</v>
      </c>
      <c r="O31" s="15">
        <f t="shared" si="6"/>
        <v>0.81488564454518297</v>
      </c>
      <c r="P31" s="9">
        <f t="shared" si="4"/>
        <v>3.1686403900709674</v>
      </c>
      <c r="V31">
        <f t="shared" si="7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L32" s="16">
        <f t="shared" si="8"/>
        <v>0.20000000000000004</v>
      </c>
      <c r="M32" s="17">
        <v>1.6047853515264294</v>
      </c>
      <c r="N32" s="17">
        <v>7.9240726121114218</v>
      </c>
      <c r="O32" s="15">
        <f t="shared" si="6"/>
        <v>0.80663150229181702</v>
      </c>
      <c r="P32" s="9">
        <f t="shared" si="4"/>
        <v>3.1038044731735899</v>
      </c>
      <c r="V32">
        <f t="shared" si="7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L33" s="13">
        <f t="shared" si="8"/>
        <v>0.21000000000000005</v>
      </c>
      <c r="M33" s="9">
        <v>1.6682627917463095</v>
      </c>
      <c r="N33">
        <v>7.8442388064556532</v>
      </c>
      <c r="O33" s="15">
        <f t="shared" si="6"/>
        <v>0.79850481469794521</v>
      </c>
      <c r="P33" s="9">
        <f t="shared" si="4"/>
        <v>3.0403270329537095</v>
      </c>
      <c r="V33">
        <f t="shared" si="7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L34" s="13">
        <f t="shared" si="8"/>
        <v>0.22000000000000006</v>
      </c>
      <c r="M34">
        <v>1.7304136654459896</v>
      </c>
      <c r="N34">
        <v>7.7656313847337115</v>
      </c>
      <c r="O34" s="15">
        <f t="shared" si="6"/>
        <v>0.79050296693875854</v>
      </c>
      <c r="P34" s="9">
        <f t="shared" si="4"/>
        <v>2.9781761592540299</v>
      </c>
      <c r="V34">
        <f t="shared" si="7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L35" s="13">
        <f t="shared" si="8"/>
        <v>0.23000000000000007</v>
      </c>
      <c r="M35">
        <v>1.7912690104414157</v>
      </c>
      <c r="N35">
        <v>7.6882253342780587</v>
      </c>
      <c r="O35" s="15">
        <f t="shared" si="6"/>
        <v>0.78262341284808967</v>
      </c>
      <c r="P35" s="9">
        <f t="shared" si="4"/>
        <v>2.9173208142586038</v>
      </c>
      <c r="V35">
        <f t="shared" si="7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L36" s="13">
        <f t="shared" si="8"/>
        <v>0.24000000000000007</v>
      </c>
      <c r="M36">
        <v>1.8508590206522897</v>
      </c>
      <c r="N36">
        <v>7.6119962949069784</v>
      </c>
      <c r="O36" s="15">
        <f t="shared" si="6"/>
        <v>0.77486367267960921</v>
      </c>
      <c r="P36" s="9">
        <f t="shared" si="4"/>
        <v>2.8577308040477298</v>
      </c>
      <c r="V36">
        <f t="shared" si="7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L37" s="13">
        <f t="shared" si="8"/>
        <v>0.25000000000000006</v>
      </c>
      <c r="M37">
        <v>1.9092130734413535</v>
      </c>
      <c r="N37">
        <v>7.5369205377863429</v>
      </c>
      <c r="O37" s="15">
        <f t="shared" si="6"/>
        <v>0.76722133095505785</v>
      </c>
      <c r="P37" s="9">
        <f t="shared" si="4"/>
        <v>2.7993767512586656</v>
      </c>
      <c r="V37">
        <f t="shared" si="7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L38" s="13">
        <f t="shared" si="8"/>
        <v>0.26000000000000006</v>
      </c>
      <c r="M38">
        <v>1.9663597558976831</v>
      </c>
      <c r="N38">
        <v>7.462974945107864</v>
      </c>
      <c r="O38" s="15">
        <f t="shared" si="6"/>
        <v>0.75969403439559247</v>
      </c>
      <c r="P38" s="9">
        <f t="shared" si="4"/>
        <v>2.7422300688023364</v>
      </c>
      <c r="V38">
        <f t="shared" si="7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L39" s="13">
        <f t="shared" si="8"/>
        <v>0.27000000000000007</v>
      </c>
      <c r="M39">
        <v>2.0223268901112661</v>
      </c>
      <c r="N39">
        <v>7.3901369905472514</v>
      </c>
      <c r="O39" s="15">
        <f t="shared" si="6"/>
        <v>0.75227948993252314</v>
      </c>
      <c r="P39" s="9">
        <f t="shared" si="4"/>
        <v>2.6862629345887532</v>
      </c>
      <c r="V39">
        <f t="shared" si="7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L40" s="13">
        <f t="shared" si="8"/>
        <v>0.28000000000000008</v>
      </c>
      <c r="M40">
        <v>2.0771415574837513</v>
      </c>
      <c r="N40">
        <v>7.3183847204675958</v>
      </c>
      <c r="O40" s="15">
        <f t="shared" si="6"/>
        <v>0.74497546279391036</v>
      </c>
      <c r="P40" s="9">
        <f t="shared" si="4"/>
        <v>2.631448267216268</v>
      </c>
      <c r="V40">
        <f t="shared" si="7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L41" s="13">
        <f t="shared" si="8"/>
        <v>0.29000000000000009</v>
      </c>
      <c r="M41">
        <v>2.1308301221179713</v>
      </c>
      <c r="N41">
        <v>7.2476967358350173</v>
      </c>
      <c r="O41" s="15">
        <f t="shared" si="6"/>
        <v>0.73777977466366684</v>
      </c>
      <c r="P41" s="9">
        <f t="shared" si="4"/>
        <v>2.577759702582048</v>
      </c>
      <c r="V41">
        <f t="shared" si="7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L42" s="13">
        <f t="shared" si="8"/>
        <v>0.3000000000000001</v>
      </c>
      <c r="M42">
        <v>2.1834182533267135</v>
      </c>
      <c r="N42">
        <v>7.1780521748152966</v>
      </c>
      <c r="O42" s="15">
        <f t="shared" si="6"/>
        <v>0.73069030190998108</v>
      </c>
      <c r="P42" s="9">
        <f t="shared" si="4"/>
        <v>2.5251715713733058</v>
      </c>
      <c r="V42">
        <f t="shared" si="7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L43" s="13">
        <f t="shared" si="8"/>
        <v>0.31000000000000011</v>
      </c>
      <c r="M43">
        <v>2.2349309472991949</v>
      </c>
      <c r="N43">
        <v>7.1094306960217741</v>
      </c>
      <c r="O43" s="15">
        <f t="shared" si="6"/>
        <v>0.72370497388003563</v>
      </c>
      <c r="P43" s="9">
        <f t="shared" si="4"/>
        <v>2.4736588774008244</v>
      </c>
      <c r="V43">
        <f t="shared" si="7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L44" s="13">
        <f t="shared" si="8"/>
        <v>0.32000000000000012</v>
      </c>
      <c r="M44">
        <v>2.285392547961774</v>
      </c>
      <c r="N44">
        <v>7.041812462386206</v>
      </c>
      <c r="O44" s="15">
        <f t="shared" si="6"/>
        <v>0.71682177125813984</v>
      </c>
      <c r="P44" s="9">
        <f t="shared" si="4"/>
        <v>2.4231972767382453</v>
      </c>
      <c r="V44">
        <f t="shared" si="7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L45" s="13">
        <f t="shared" si="8"/>
        <v>0.33000000000000013</v>
      </c>
      <c r="M45">
        <v>2.3348267670676619</v>
      </c>
      <c r="N45">
        <v>6.975178125625801</v>
      </c>
      <c r="O45" s="15">
        <f t="shared" si="6"/>
        <v>0.7100387244845513</v>
      </c>
      <c r="P45" s="9">
        <f t="shared" si="4"/>
        <v>2.3737630576323574</v>
      </c>
      <c r="V45">
        <f t="shared" si="7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L46" s="13">
        <f t="shared" si="8"/>
        <v>0.34000000000000014</v>
      </c>
      <c r="M46">
        <v>2.3832567035486525</v>
      </c>
      <c r="N46">
        <v>6.9095088112807987</v>
      </c>
      <c r="O46" s="15">
        <f t="shared" si="6"/>
        <v>0.7033539122323742</v>
      </c>
      <c r="P46" s="9">
        <f t="shared" si="4"/>
        <v>2.3253331211513668</v>
      </c>
      <c r="V46">
        <f t="shared" si="7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L47" s="13">
        <f t="shared" si="8"/>
        <v>0.35000000000000014</v>
      </c>
      <c r="M47">
        <v>2.4307048621603262</v>
      </c>
      <c r="N47">
        <v>6.844786104298346</v>
      </c>
      <c r="O47" s="15">
        <f t="shared" si="6"/>
        <v>0.69676545994007022</v>
      </c>
      <c r="P47" s="9">
        <f t="shared" si="4"/>
        <v>2.2778849625396931</v>
      </c>
      <c r="V47">
        <f t="shared" si="7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L48" s="13">
        <f t="shared" si="8"/>
        <v>0.36000000000000015</v>
      </c>
      <c r="M48">
        <v>2.4771931714506343</v>
      </c>
      <c r="N48">
        <v>6.7809920351395316</v>
      </c>
      <c r="O48" s="15">
        <f t="shared" si="6"/>
        <v>0.69027153839722222</v>
      </c>
      <c r="P48" s="9">
        <f t="shared" si="4"/>
        <v>2.231396653249385</v>
      </c>
      <c r="V48">
        <f t="shared" si="7"/>
        <v>0.44628710262841964</v>
      </c>
      <c r="W48">
        <v>0.36000000000000015</v>
      </c>
      <c r="X48">
        <v>2.3552566529424959</v>
      </c>
      <c r="Y48">
        <v>6.9767568738064725</v>
      </c>
    </row>
    <row r="49" spans="10:25" x14ac:dyDescent="0.35">
      <c r="L49" s="13">
        <f t="shared" si="8"/>
        <v>0.37000000000000016</v>
      </c>
      <c r="M49">
        <v>2.5227430010803253</v>
      </c>
      <c r="N49">
        <v>6.7181090663875409</v>
      </c>
      <c r="O49" s="15">
        <f t="shared" si="6"/>
        <v>0.68387036238131083</v>
      </c>
      <c r="P49" s="9">
        <f t="shared" si="4"/>
        <v>2.185846823619694</v>
      </c>
      <c r="V49">
        <f t="shared" si="7"/>
        <v>0.46203545959655884</v>
      </c>
      <c r="W49">
        <v>0.37000000000000016</v>
      </c>
      <c r="X49">
        <v>2.4014867726881177</v>
      </c>
      <c r="Y49">
        <v>6.9247448304754124</v>
      </c>
    </row>
    <row r="50" spans="10:25" x14ac:dyDescent="0.35">
      <c r="L50" s="13">
        <f t="shared" si="8"/>
        <v>0.38000000000000017</v>
      </c>
      <c r="M50">
        <v>2.5673751785223455</v>
      </c>
      <c r="N50">
        <v>6.6561200798359881</v>
      </c>
      <c r="O50" s="15">
        <f t="shared" si="6"/>
        <v>0.67756018934337059</v>
      </c>
      <c r="P50" s="9">
        <f t="shared" si="4"/>
        <v>2.1412146461776738</v>
      </c>
      <c r="V50">
        <f t="shared" si="7"/>
        <v>0.47803580094300002</v>
      </c>
      <c r="W50">
        <v>0.38000000000000017</v>
      </c>
      <c r="X50">
        <v>2.447075832861878</v>
      </c>
      <c r="Y50">
        <v>6.8737762333934809</v>
      </c>
    </row>
    <row r="51" spans="10:25" x14ac:dyDescent="0.35">
      <c r="L51" s="13">
        <f t="shared" si="8"/>
        <v>0.39000000000000018</v>
      </c>
      <c r="M51">
        <v>2.6111100051660259</v>
      </c>
      <c r="N51">
        <v>6.5950083640374659</v>
      </c>
      <c r="O51" s="15">
        <f t="shared" si="6"/>
        <v>0.6713393181404933</v>
      </c>
      <c r="P51" s="9">
        <f t="shared" si="4"/>
        <v>2.0974798195339934</v>
      </c>
      <c r="V51">
        <f t="shared" si="7"/>
        <v>0.49429632181478034</v>
      </c>
      <c r="W51">
        <v>0.39000000000000018</v>
      </c>
      <c r="X51">
        <v>2.4920423419430988</v>
      </c>
      <c r="Y51">
        <v>6.8238182874033102</v>
      </c>
    </row>
    <row r="52" spans="10:25" x14ac:dyDescent="0.35">
      <c r="L52" s="13">
        <f t="shared" si="8"/>
        <v>0.40000000000000019</v>
      </c>
      <c r="M52">
        <v>2.6539672718506639</v>
      </c>
      <c r="N52">
        <v>6.5347576022932587</v>
      </c>
      <c r="O52" s="15">
        <f t="shared" si="6"/>
        <v>0.66520608781324042</v>
      </c>
      <c r="P52" s="9">
        <f t="shared" si="4"/>
        <v>2.0546225528493554</v>
      </c>
      <c r="V52">
        <f t="shared" si="7"/>
        <v>0.51082562376599094</v>
      </c>
      <c r="W52">
        <v>0.40000000000000019</v>
      </c>
      <c r="X52">
        <v>2.5364039884725749</v>
      </c>
      <c r="Y52">
        <v>6.774839426840698</v>
      </c>
    </row>
    <row r="53" spans="10:25" x14ac:dyDescent="0.35">
      <c r="J53" s="11"/>
      <c r="K53" s="43"/>
      <c r="L53" s="16">
        <f t="shared" si="8"/>
        <v>0.4100000000000002</v>
      </c>
      <c r="M53" s="43">
        <v>2.6959662738519512</v>
      </c>
      <c r="N53" s="43">
        <v>6.4753518610661214</v>
      </c>
      <c r="O53" s="44">
        <f t="shared" si="6"/>
        <v>0.6591588764061207</v>
      </c>
      <c r="P53" s="17">
        <f t="shared" si="4"/>
        <v>2.0126235508480681</v>
      </c>
      <c r="V53">
        <f t="shared" si="7"/>
        <v>0.52763274208237221</v>
      </c>
      <c r="W53">
        <v>0.4100000000000002</v>
      </c>
      <c r="X53">
        <v>2.5801776821088933</v>
      </c>
      <c r="Y53">
        <v>6.7268092657402052</v>
      </c>
    </row>
    <row r="54" spans="10:25" x14ac:dyDescent="0.35">
      <c r="L54" s="13">
        <f t="shared" si="8"/>
        <v>0.42000000000000021</v>
      </c>
      <c r="M54">
        <v>2.7371258253435924</v>
      </c>
      <c r="N54">
        <v>6.4167755787988048</v>
      </c>
      <c r="O54" s="15">
        <f t="shared" si="6"/>
        <v>0.65319609982937188</v>
      </c>
      <c r="P54" s="9">
        <f t="shared" si="4"/>
        <v>1.9714639993564269</v>
      </c>
      <c r="V54">
        <f t="shared" si="7"/>
        <v>0.54472717544167226</v>
      </c>
      <c r="W54">
        <v>0.42000000000000021</v>
      </c>
      <c r="X54">
        <v>2.6233795926300254</v>
      </c>
      <c r="Y54">
        <v>6.6796985502617847</v>
      </c>
    </row>
    <row r="55" spans="10:25" x14ac:dyDescent="0.35">
      <c r="L55" s="13">
        <f t="shared" si="8"/>
        <v>0.43000000000000022</v>
      </c>
      <c r="M55">
        <v>2.7774642733554464</v>
      </c>
      <c r="N55">
        <v>6.359013555121912</v>
      </c>
      <c r="O55" s="15">
        <f t="shared" si="6"/>
        <v>0.64731621076037293</v>
      </c>
      <c r="P55" s="9">
        <f t="shared" si="4"/>
        <v>1.9311255513445729</v>
      </c>
      <c r="V55">
        <f t="shared" si="7"/>
        <v>0.56211891815354154</v>
      </c>
      <c r="W55">
        <v>0.43000000000000022</v>
      </c>
      <c r="X55">
        <v>2.666025186988596</v>
      </c>
      <c r="Y55">
        <v>6.6334791132289181</v>
      </c>
    </row>
    <row r="56" spans="10:25" x14ac:dyDescent="0.35">
      <c r="L56" s="13">
        <f t="shared" si="8"/>
        <v>0.44000000000000022</v>
      </c>
      <c r="M56">
        <v>2.8169995112485053</v>
      </c>
      <c r="N56">
        <v>6.3020509404352572</v>
      </c>
      <c r="O56" s="15">
        <f t="shared" si="6"/>
        <v>0.64151769758307853</v>
      </c>
      <c r="P56" s="9">
        <f t="shared" si="4"/>
        <v>1.891590313451514</v>
      </c>
      <c r="V56">
        <f t="shared" si="7"/>
        <v>0.57981849525294249</v>
      </c>
      <c r="W56">
        <v>0.44000000000000022</v>
      </c>
      <c r="X56">
        <v>2.7081292645230732</v>
      </c>
      <c r="Y56">
        <v>6.5881238306748369</v>
      </c>
    </row>
    <row r="57" spans="10:25" x14ac:dyDescent="0.35">
      <c r="L57" s="13">
        <f t="shared" si="8"/>
        <v>0.45000000000000023</v>
      </c>
      <c r="M57">
        <v>2.8557489917261263</v>
      </c>
      <c r="N57">
        <v>6.2458732258478511</v>
      </c>
      <c r="O57" s="15">
        <f t="shared" si="6"/>
        <v>0.63579908336395841</v>
      </c>
      <c r="P57" s="9">
        <f t="shared" si="4"/>
        <v>1.852840832973893</v>
      </c>
      <c r="V57">
        <f t="shared" si="7"/>
        <v>0.59783700075562074</v>
      </c>
      <c r="W57">
        <v>0.45000000000000023</v>
      </c>
      <c r="X57">
        <v>2.7497059904213512</v>
      </c>
      <c r="Y57">
        <v>6.5436065802987455</v>
      </c>
    </row>
    <row r="58" spans="10:25" x14ac:dyDescent="0.35">
      <c r="L58" s="13">
        <f t="shared" si="8"/>
        <v>0.46000000000000024</v>
      </c>
      <c r="M58">
        <v>2.8937297394000181</v>
      </c>
      <c r="N58">
        <v>6.1904662334620886</v>
      </c>
      <c r="O58" s="15">
        <f t="shared" si="6"/>
        <v>0.63015892486297642</v>
      </c>
      <c r="P58" s="9">
        <f t="shared" si="4"/>
        <v>1.8148600853000012</v>
      </c>
      <c r="V58">
        <f t="shared" si="7"/>
        <v>0.61618613942381728</v>
      </c>
      <c r="W58">
        <v>0.46000000000000024</v>
      </c>
      <c r="X58">
        <v>2.7907689275278251</v>
      </c>
      <c r="Y58">
        <v>6.4999022017395198</v>
      </c>
    </row>
    <row r="59" spans="10:25" x14ac:dyDescent="0.35">
      <c r="L59" s="13">
        <f t="shared" si="8"/>
        <v>0.47000000000000025</v>
      </c>
      <c r="M59">
        <v>2.9309583629286675</v>
      </c>
      <c r="N59">
        <v>6.1358161069885613</v>
      </c>
      <c r="O59" s="15">
        <f t="shared" si="6"/>
        <v>0.62459581157822408</v>
      </c>
      <c r="P59" s="9">
        <f t="shared" si="4"/>
        <v>1.7776314617713518</v>
      </c>
      <c r="V59">
        <f t="shared" si="7"/>
        <v>0.63487827243596995</v>
      </c>
      <c r="W59">
        <v>0.47000000000000025</v>
      </c>
      <c r="X59">
        <v>2.8313310665798666</v>
      </c>
      <c r="Y59">
        <v>6.4569864585789425</v>
      </c>
    </row>
    <row r="60" spans="10:25" x14ac:dyDescent="0.35">
      <c r="L60" s="13">
        <f t="shared" si="8"/>
        <v>0.48000000000000026</v>
      </c>
      <c r="M60">
        <v>2.9674510667450762</v>
      </c>
      <c r="N60">
        <v>6.0819093026783806</v>
      </c>
      <c r="O60" s="15">
        <f t="shared" si="6"/>
        <v>0.61910836482287612</v>
      </c>
      <c r="P60" s="9">
        <f t="shared" si="4"/>
        <v>1.7411387579549431</v>
      </c>
      <c r="V60">
        <f t="shared" si="7"/>
        <v>0.65392646740666438</v>
      </c>
      <c r="W60">
        <v>0.48000000000000026</v>
      </c>
      <c r="X60">
        <v>2.871404854954966</v>
      </c>
      <c r="Y60">
        <v>6.414836001991592</v>
      </c>
    </row>
    <row r="61" spans="10:25" x14ac:dyDescent="0.35">
      <c r="L61" s="13">
        <f t="shared" si="8"/>
        <v>0.49000000000000027</v>
      </c>
      <c r="M61">
        <v>3.0032236623899227</v>
      </c>
      <c r="N61">
        <v>6.0287325805605798</v>
      </c>
      <c r="O61" s="15">
        <f t="shared" si="6"/>
        <v>0.61369523683320137</v>
      </c>
      <c r="P61" s="9">
        <f t="shared" si="4"/>
        <v>1.7053661623100966</v>
      </c>
      <c r="V61">
        <f t="shared" si="7"/>
        <v>0.67334455326376597</v>
      </c>
      <c r="W61">
        <v>0.49000000000000027</v>
      </c>
      <c r="X61">
        <v>2.9110022240051641</v>
      </c>
      <c r="Y61">
        <v>6.3734283359625055</v>
      </c>
    </row>
    <row r="62" spans="10:25" x14ac:dyDescent="0.35">
      <c r="L62" s="13">
        <f t="shared" si="8"/>
        <v>0.50000000000000022</v>
      </c>
      <c r="M62">
        <v>3.0382915794655703</v>
      </c>
      <c r="N62">
        <v>5.9762729959726908</v>
      </c>
      <c r="O62" s="15">
        <f t="shared" si="6"/>
        <v>0.60835510990641661</v>
      </c>
      <c r="P62" s="9">
        <f t="shared" si="4"/>
        <v>1.670298245234449</v>
      </c>
      <c r="V62">
        <f t="shared" si="7"/>
        <v>0.69314718055994573</v>
      </c>
      <c r="W62">
        <v>0.50000000000000022</v>
      </c>
      <c r="X62">
        <v>2.9501346150512724</v>
      </c>
      <c r="Y62">
        <v>6.3327417839981734</v>
      </c>
    </row>
    <row r="63" spans="10:25" x14ac:dyDescent="0.35">
      <c r="L63" s="13">
        <f t="shared" si="8"/>
        <v>0.51000000000000023</v>
      </c>
      <c r="M63">
        <v>3.0726698762256137</v>
      </c>
      <c r="N63">
        <v>5.9245178913730889</v>
      </c>
      <c r="O63" s="15">
        <f t="shared" si="6"/>
        <v>0.6030866955672245</v>
      </c>
      <c r="P63" s="9">
        <f t="shared" si="4"/>
        <v>1.6359199484744056</v>
      </c>
      <c r="V63">
        <f t="shared" si="7"/>
        <v>0.71334988787746523</v>
      </c>
      <c r="W63">
        <v>0.51000000000000023</v>
      </c>
      <c r="X63">
        <v>2.9888130041053667</v>
      </c>
      <c r="Y63">
        <v>6.2927554572601192</v>
      </c>
    </row>
    <row r="64" spans="10:25" x14ac:dyDescent="0.35">
      <c r="L64" s="13">
        <f t="shared" si="8"/>
        <v>0.52000000000000024</v>
      </c>
      <c r="M64">
        <v>3.1063732498140539</v>
      </c>
      <c r="N64">
        <v>5.8734548884242637</v>
      </c>
      <c r="O64" s="15">
        <f t="shared" si="6"/>
        <v>0.59788873376192919</v>
      </c>
      <c r="P64" s="9">
        <f t="shared" si="4"/>
        <v>1.6022165748859654</v>
      </c>
      <c r="V64">
        <f t="shared" si="7"/>
        <v>0.73396917508020099</v>
      </c>
      <c r="W64">
        <v>0.52000000000000024</v>
      </c>
      <c r="X64">
        <v>3.0270479253862774</v>
      </c>
      <c r="Y64">
        <v>6.2534492240541182</v>
      </c>
    </row>
    <row r="65" spans="12:25" x14ac:dyDescent="0.35">
      <c r="L65" s="13">
        <f t="shared" si="8"/>
        <v>0.53000000000000025</v>
      </c>
      <c r="M65">
        <v>3.1394160461675353</v>
      </c>
      <c r="N65">
        <v>5.8230718803365837</v>
      </c>
      <c r="O65" s="15">
        <f t="shared" si="6"/>
        <v>0.59275999207906904</v>
      </c>
      <c r="P65" s="9">
        <f t="shared" si="4"/>
        <v>1.569173778532484</v>
      </c>
      <c r="V65">
        <f t="shared" si="7"/>
        <v>0.75502258427803326</v>
      </c>
      <c r="W65">
        <v>0.53000000000000025</v>
      </c>
      <c r="X65">
        <v>3.0648494936893078</v>
      </c>
      <c r="Y65">
        <v>6.2148036806114844</v>
      </c>
    </row>
    <row r="66" spans="12:25" x14ac:dyDescent="0.35">
      <c r="L66" s="13">
        <f t="shared" si="8"/>
        <v>0.54000000000000026</v>
      </c>
      <c r="M66">
        <v>3.1718122695935236</v>
      </c>
      <c r="N66">
        <v>5.7733570244626335</v>
      </c>
      <c r="O66" s="15">
        <f t="shared" si="6"/>
        <v>0.58769926499555736</v>
      </c>
      <c r="P66" s="9">
        <f t="shared" si="4"/>
        <v>1.5367775551064957</v>
      </c>
      <c r="V66">
        <f t="shared" si="7"/>
        <v>0.77652878949899695</v>
      </c>
      <c r="W66">
        <v>0.54000000000000026</v>
      </c>
      <c r="X66">
        <v>3.1022274256680866</v>
      </c>
      <c r="Y66">
        <v>6.176800123102212</v>
      </c>
    </row>
    <row r="67" spans="12:25" x14ac:dyDescent="0.35">
      <c r="L67" s="13">
        <f t="shared" si="8"/>
        <v>0.55000000000000027</v>
      </c>
      <c r="M67">
        <v>3.2035755920367213</v>
      </c>
      <c r="N67">
        <v>5.7242987351325851</v>
      </c>
      <c r="O67" s="15">
        <f t="shared" si="6"/>
        <v>0.58270537314735793</v>
      </c>
      <c r="P67" s="9">
        <f t="shared" si="4"/>
        <v>1.505014232663298</v>
      </c>
      <c r="V67">
        <f t="shared" si="7"/>
        <v>0.79850769621777218</v>
      </c>
      <c r="W67">
        <v>0.55000000000000027</v>
      </c>
      <c r="X67">
        <v>3.1391910600833204</v>
      </c>
      <c r="Y67">
        <v>6.1394205208227355</v>
      </c>
    </row>
    <row r="68" spans="12:25" x14ac:dyDescent="0.35">
      <c r="L68" s="13">
        <f t="shared" si="8"/>
        <v>0.56000000000000028</v>
      </c>
      <c r="M68">
        <v>3.2347193620455013</v>
      </c>
      <c r="N68">
        <v>5.6758856767215242</v>
      </c>
      <c r="O68" s="15">
        <f t="shared" si="6"/>
        <v>0.57777716262377332</v>
      </c>
      <c r="P68" s="9">
        <f t="shared" si="4"/>
        <v>1.473870462654518</v>
      </c>
      <c r="V68">
        <f t="shared" si="7"/>
        <v>0.82098055206983078</v>
      </c>
      <c r="W68">
        <v>0.56000000000000028</v>
      </c>
      <c r="X68">
        <v>3.1757493770703049</v>
      </c>
      <c r="Y68">
        <v>6.102647490504137</v>
      </c>
    </row>
    <row r="69" spans="12:25" x14ac:dyDescent="0.35">
      <c r="L69" s="13">
        <f t="shared" si="8"/>
        <v>0.57000000000000028</v>
      </c>
      <c r="M69">
        <v>3.2652566134496235</v>
      </c>
      <c r="N69">
        <v>5.6281067569399958</v>
      </c>
      <c r="O69" s="15">
        <f t="shared" si="6"/>
        <v>0.57291350428445575</v>
      </c>
      <c r="P69" s="9">
        <f t="shared" si="4"/>
        <v>1.4433332112503958</v>
      </c>
      <c r="V69">
        <f t="shared" si="7"/>
        <v>0.84397007029452964</v>
      </c>
      <c r="W69">
        <v>0.57000000000000028</v>
      </c>
      <c r="X69">
        <v>3.2119110164742346</v>
      </c>
      <c r="Y69">
        <v>6.0664642716891723</v>
      </c>
    </row>
    <row r="70" spans="12:25" x14ac:dyDescent="0.35">
      <c r="L70" s="13">
        <f t="shared" si="8"/>
        <v>0.58000000000000029</v>
      </c>
      <c r="M70">
        <v>3.2952000737600171</v>
      </c>
      <c r="N70">
        <v>5.5809511203394466</v>
      </c>
      <c r="O70" s="15">
        <f t="shared" si="6"/>
        <v>0.56811329309829239</v>
      </c>
      <c r="P70" s="9">
        <f t="shared" si="4"/>
        <v>1.4133897509400022</v>
      </c>
      <c r="V70">
        <f t="shared" si="7"/>
        <v>0.86750056770472372</v>
      </c>
      <c r="W70">
        <v>0.58000000000000029</v>
      </c>
      <c r="X70">
        <v>3.2476842952997855</v>
      </c>
      <c r="Y70">
        <v>6.0308547031293482</v>
      </c>
    </row>
    <row r="71" spans="12:25" x14ac:dyDescent="0.35">
      <c r="L71" s="13">
        <f t="shared" si="8"/>
        <v>0.5900000000000003</v>
      </c>
      <c r="M71">
        <v>3.3245621723009848</v>
      </c>
      <c r="N71">
        <v>5.5344081420245637</v>
      </c>
      <c r="O71" s="15">
        <f t="shared" si="6"/>
        <v>0.56337544750335322</v>
      </c>
      <c r="P71" s="9">
        <f t="shared" si="4"/>
        <v>1.3840276523990345</v>
      </c>
      <c r="V71">
        <f t="shared" si="7"/>
        <v>0.8915981192837843</v>
      </c>
      <c r="W71">
        <v>0.5900000000000003</v>
      </c>
      <c r="X71">
        <v>3.2830772243189448</v>
      </c>
      <c r="Y71">
        <v>5.9958032001554651</v>
      </c>
    </row>
    <row r="72" spans="12:25" x14ac:dyDescent="0.35">
      <c r="L72" s="13">
        <f t="shared" si="8"/>
        <v>0.60000000000000031</v>
      </c>
      <c r="M72">
        <v>3.3533550480846803</v>
      </c>
      <c r="N72">
        <v>5.4884674215648612</v>
      </c>
      <c r="O72" s="15">
        <f t="shared" si="6"/>
        <v>0.55869890878712059</v>
      </c>
      <c r="P72" s="9">
        <f t="shared" si="4"/>
        <v>1.355234776615339</v>
      </c>
      <c r="V72">
        <f t="shared" si="7"/>
        <v>0.91629073187415588</v>
      </c>
      <c r="W72">
        <v>0.60000000000000031</v>
      </c>
      <c r="X72">
        <v>3.3180975238787647</v>
      </c>
      <c r="Y72">
        <v>5.9612947329775823</v>
      </c>
    </row>
    <row r="73" spans="12:25" x14ac:dyDescent="0.35">
      <c r="L73" s="13">
        <f t="shared" si="8"/>
        <v>0.61000000000000032</v>
      </c>
      <c r="M73">
        <v>3.3815905574373746</v>
      </c>
      <c r="N73">
        <v>5.4431187770982037</v>
      </c>
      <c r="O73" s="15">
        <f t="shared" si="6"/>
        <v>0.55408264048625622</v>
      </c>
      <c r="P73" s="9">
        <f t="shared" si="4"/>
        <v>1.3269992672626447</v>
      </c>
      <c r="V73">
        <f t="shared" si="7"/>
        <v>0.94160853985844573</v>
      </c>
      <c r="W73">
        <v>0.61000000000000032</v>
      </c>
      <c r="X73">
        <v>3.3527526389485001</v>
      </c>
      <c r="Y73">
        <v>5.9273148058724336</v>
      </c>
    </row>
    <row r="74" spans="12:25" x14ac:dyDescent="0.35">
      <c r="L74" s="13">
        <f t="shared" si="8"/>
        <v>0.62000000000000033</v>
      </c>
      <c r="M74">
        <v>3.4092802813865681</v>
      </c>
      <c r="N74">
        <v>5.3983522396192223</v>
      </c>
      <c r="O74" s="15">
        <f t="shared" si="6"/>
        <v>0.54952562780519099</v>
      </c>
      <c r="P74" s="9">
        <f t="shared" si="4"/>
        <v>1.2993095433134512</v>
      </c>
      <c r="V74">
        <f t="shared" si="7"/>
        <v>0.96758402626170648</v>
      </c>
      <c r="W74">
        <v>0.62000000000000033</v>
      </c>
      <c r="X74">
        <v>3.3870497534435473</v>
      </c>
      <c r="Y74">
        <v>5.8938494372184262</v>
      </c>
    </row>
    <row r="75" spans="12:25" x14ac:dyDescent="0.35">
      <c r="L75" s="13">
        <f t="shared" si="8"/>
        <v>0.63000000000000034</v>
      </c>
      <c r="M75">
        <v>3.436435532817665</v>
      </c>
      <c r="N75">
        <v>5.3541580474459005</v>
      </c>
      <c r="O75" s="15">
        <f t="shared" si="6"/>
        <v>0.54502687705285013</v>
      </c>
      <c r="P75" s="9">
        <f t="shared" si="4"/>
        <v>1.2721542918823543</v>
      </c>
      <c r="V75">
        <f t="shared" si="7"/>
        <v>0.99425227334386779</v>
      </c>
      <c r="W75">
        <v>0.63000000000000034</v>
      </c>
      <c r="X75">
        <v>3.4209958038616382</v>
      </c>
      <c r="Y75">
        <v>5.8608851403403506</v>
      </c>
    </row>
    <row r="76" spans="12:25" x14ac:dyDescent="0.35">
      <c r="L76" s="13">
        <f t="shared" si="8"/>
        <v>0.64000000000000035</v>
      </c>
      <c r="M76">
        <v>3.4630673634085545</v>
      </c>
      <c r="N76">
        <v>5.3105266408579013</v>
      </c>
      <c r="O76" s="15">
        <f t="shared" si="6"/>
        <v>0.54058541509686164</v>
      </c>
      <c r="P76" s="9">
        <f t="shared" ref="P76:P139" si="9">$P$10-M76</f>
        <v>1.2455224612914648</v>
      </c>
      <c r="V76">
        <f t="shared" si="7"/>
        <v>1.0216512475319823</v>
      </c>
      <c r="W76">
        <v>0.64000000000000035</v>
      </c>
      <c r="X76">
        <v>3.4545974922648965</v>
      </c>
      <c r="Y76">
        <v>5.8284089051277528</v>
      </c>
    </row>
    <row r="77" spans="12:25" x14ac:dyDescent="0.35">
      <c r="L77" s="13">
        <f t="shared" si="8"/>
        <v>0.65000000000000036</v>
      </c>
      <c r="M77">
        <v>3.4891865703500793</v>
      </c>
      <c r="N77">
        <v>5.2674486569004051</v>
      </c>
      <c r="O77" s="15">
        <f t="shared" ref="O77:O140" si="10">+N77/$N$12</f>
        <v>0.53620028883461257</v>
      </c>
      <c r="P77" s="9">
        <f t="shared" si="9"/>
        <v>1.21940325434994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2:25" x14ac:dyDescent="0.35">
      <c r="L78" s="13">
        <f t="shared" ref="L78:L141" si="12">L77+0.01</f>
        <v>0.66000000000000036</v>
      </c>
      <c r="M78">
        <v>3.5148037028600889</v>
      </c>
      <c r="N78">
        <v>5.2249149243475781</v>
      </c>
      <c r="O78" s="15">
        <f t="shared" si="10"/>
        <v>0.53187056468055505</v>
      </c>
      <c r="P78" s="9">
        <f t="shared" si="9"/>
        <v>1.1937861218399304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2:25" x14ac:dyDescent="0.35">
      <c r="L79" s="13">
        <f t="shared" si="12"/>
        <v>0.67000000000000037</v>
      </c>
      <c r="M79">
        <v>3.5399290684984277</v>
      </c>
      <c r="N79">
        <v>5.1829164588199381</v>
      </c>
      <c r="O79" s="15">
        <f t="shared" si="10"/>
        <v>0.52759532806917764</v>
      </c>
      <c r="P79" s="9">
        <f t="shared" si="9"/>
        <v>1.1686607562015916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2:25" x14ac:dyDescent="0.35">
      <c r="L80" s="13">
        <f t="shared" si="12"/>
        <v>0.68000000000000038</v>
      </c>
      <c r="M80">
        <v>3.5645727392899067</v>
      </c>
      <c r="N80">
        <v>5.1414444580501764</v>
      </c>
      <c r="O80" s="15">
        <f t="shared" si="10"/>
        <v>0.52337368297309028</v>
      </c>
      <c r="P80" s="9">
        <f t="shared" si="9"/>
        <v>1.1440170854101126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L81" s="13">
        <f t="shared" si="12"/>
        <v>0.69000000000000039</v>
      </c>
      <c r="M81">
        <v>3.5887445576620611</v>
      </c>
      <c r="N81">
        <v>5.1004902972922066</v>
      </c>
      <c r="O81" s="15">
        <f t="shared" si="10"/>
        <v>0.51920475143568745</v>
      </c>
      <c r="P81" s="9">
        <f t="shared" si="9"/>
        <v>1.1198452670379582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L82" s="13">
        <f t="shared" si="12"/>
        <v>0.7000000000000004</v>
      </c>
      <c r="M82">
        <v>3.6124541422041685</v>
      </c>
      <c r="N82">
        <v>5.0600455248683893</v>
      </c>
      <c r="O82" s="15">
        <f t="shared" si="10"/>
        <v>0.51508767311787762</v>
      </c>
      <c r="P82" s="9">
        <f t="shared" si="9"/>
        <v>1.0961356824958508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/>
      <c r="L83" s="13">
        <f t="shared" si="12"/>
        <v>0.71000000000000041</v>
      </c>
      <c r="M83">
        <v>3.6357108932538003</v>
      </c>
      <c r="N83">
        <v>5.0201018578501166</v>
      </c>
      <c r="O83" s="15">
        <f t="shared" si="10"/>
        <v>0.51102160485838843</v>
      </c>
      <c r="P83" s="9">
        <f t="shared" si="9"/>
        <v>1.072878931446219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 s="19"/>
      <c r="L84" s="47">
        <f t="shared" si="12"/>
        <v>0.72000000000000042</v>
      </c>
      <c r="M84" s="19">
        <v>3.6585239983168858</v>
      </c>
      <c r="N84" s="19">
        <v>4.9806511778671219</v>
      </c>
      <c r="O84" s="48">
        <f t="shared" si="10"/>
        <v>0.50700572024717494</v>
      </c>
      <c r="P84" s="25">
        <f t="shared" si="9"/>
        <v>1.0500658263831335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L85" s="13">
        <f t="shared" si="12"/>
        <v>0.73000000000000043</v>
      </c>
      <c r="M85">
        <v>3.6809024373270476</v>
      </c>
      <c r="N85">
        <v>4.9416855270410496</v>
      </c>
      <c r="O85" s="15">
        <f t="shared" si="10"/>
        <v>0.50303920921147682</v>
      </c>
      <c r="P85" s="9">
        <f t="shared" si="9"/>
        <v>1.0276873873729717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L86" s="13">
        <f t="shared" si="12"/>
        <v>0.74000000000000044</v>
      </c>
      <c r="M86">
        <v>3.7028549877497579</v>
      </c>
      <c r="N86">
        <v>4.9031971040390312</v>
      </c>
      <c r="O86" s="15">
        <f t="shared" si="10"/>
        <v>0.49912127761409231</v>
      </c>
      <c r="P86" s="9">
        <f t="shared" si="9"/>
        <v>1.0057348369502614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L87" s="13">
        <f t="shared" si="12"/>
        <v>0.75000000000000044</v>
      </c>
      <c r="M87" s="19">
        <v>3.7243902295366098</v>
      </c>
      <c r="N87" s="19">
        <v>4.8651782602431135</v>
      </c>
      <c r="O87" s="15">
        <f t="shared" si="10"/>
        <v>0.4952511468634444</v>
      </c>
      <c r="P87" s="9">
        <f t="shared" si="9"/>
        <v>0.98419959516340949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L88" s="13">
        <f t="shared" si="12"/>
        <v>0.76000000000000045</v>
      </c>
      <c r="M88" s="19">
        <v>3.7455165499348344</v>
      </c>
      <c r="N88" s="19">
        <v>4.8276214960316555</v>
      </c>
      <c r="O88" s="15">
        <f t="shared" si="10"/>
        <v>0.49142805353504598</v>
      </c>
      <c r="P88" s="9">
        <f t="shared" si="9"/>
        <v>0.96307327476518489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L89" s="13">
        <f t="shared" si="12"/>
        <v>0.77000000000000046</v>
      </c>
      <c r="M89">
        <v>3.7662421481569521</v>
      </c>
      <c r="N89">
        <v>4.7905194571688066</v>
      </c>
      <c r="O89" s="15">
        <f t="shared" si="10"/>
        <v>0.487651249003966</v>
      </c>
      <c r="P89" s="9">
        <f t="shared" si="9"/>
        <v>0.94234767654306717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L90" s="13">
        <f t="shared" si="12"/>
        <v>0.78000000000000047</v>
      </c>
      <c r="M90">
        <v>3.7865750399153075</v>
      </c>
      <c r="N90">
        <v>4.7538649312985273</v>
      </c>
      <c r="O90" s="15">
        <f t="shared" si="10"/>
        <v>0.48391999908793837</v>
      </c>
      <c r="P90" s="9">
        <f t="shared" si="9"/>
        <v>0.92201478478471177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L91" s="13">
        <f t="shared" si="12"/>
        <v>0.79000000000000048</v>
      </c>
      <c r="M91">
        <v>3.8065230618259962</v>
      </c>
      <c r="N91">
        <v>4.7176508445395156</v>
      </c>
      <c r="O91" s="15">
        <f t="shared" si="10"/>
        <v>0.48023358370074215</v>
      </c>
      <c r="P91" s="9">
        <f t="shared" si="9"/>
        <v>0.9020667628740231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L92" s="13">
        <f t="shared" si="12"/>
        <v>0.80000000000000049</v>
      </c>
      <c r="M92">
        <v>3.8260938756865812</v>
      </c>
      <c r="N92">
        <v>4.6818702581777893</v>
      </c>
      <c r="O92" s="15">
        <f t="shared" si="10"/>
        <v>0.47659129651552273</v>
      </c>
      <c r="P92" s="9">
        <f t="shared" si="9"/>
        <v>0.88249594901343809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L93" s="13">
        <f t="shared" si="12"/>
        <v>0.8100000000000005</v>
      </c>
      <c r="M93">
        <v>3.845294972631776</v>
      </c>
      <c r="N93">
        <v>4.6465163654535617</v>
      </c>
      <c r="O93" s="15">
        <f t="shared" si="10"/>
        <v>0.47299244463771178</v>
      </c>
      <c r="P93" s="9">
        <f t="shared" si="9"/>
        <v>0.8632948520682433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L94" s="13">
        <f t="shared" si="12"/>
        <v>0.82000000000000051</v>
      </c>
      <c r="M94">
        <v>3.8641336771711492</v>
      </c>
      <c r="N94">
        <v>4.6115824884393835</v>
      </c>
      <c r="O94" s="15">
        <f t="shared" si="10"/>
        <v>0.46943634828723735</v>
      </c>
      <c r="P94" s="9">
        <f t="shared" si="9"/>
        <v>0.8444561475288701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L95" s="13">
        <f t="shared" si="12"/>
        <v>0.83000000000000052</v>
      </c>
      <c r="M95">
        <v>3.8826171511127372</v>
      </c>
      <c r="N95">
        <v>4.5770620750064639</v>
      </c>
      <c r="O95" s="15">
        <f t="shared" si="10"/>
        <v>0.46592234048971021</v>
      </c>
      <c r="P95" s="9">
        <f t="shared" si="9"/>
        <v>0.8259726735872821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L96" s="13">
        <f t="shared" si="12"/>
        <v>0.84000000000000052</v>
      </c>
      <c r="M96">
        <v>3.9007523973762996</v>
      </c>
      <c r="N96">
        <v>4.5429486958763396</v>
      </c>
      <c r="O96" s="15">
        <f t="shared" si="10"/>
        <v>0.46244976677629868</v>
      </c>
      <c r="P96" s="9">
        <f t="shared" si="9"/>
        <v>0.80783742732371966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2:25" x14ac:dyDescent="0.35">
      <c r="L97" s="13">
        <f t="shared" si="12"/>
        <v>0.85000000000000053</v>
      </c>
      <c r="M97">
        <v>3.9185462636998469</v>
      </c>
      <c r="N97">
        <v>4.5092360417550523</v>
      </c>
      <c r="O97" s="15">
        <f t="shared" si="10"/>
        <v>0.45901798489200163</v>
      </c>
      <c r="P97" s="9">
        <f t="shared" si="9"/>
        <v>0.79004356100017237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2:25" x14ac:dyDescent="0.35">
      <c r="L98" s="13">
        <f t="shared" si="12"/>
        <v>0.86000000000000054</v>
      </c>
      <c r="M98" s="19">
        <v>3.9360054462428749</v>
      </c>
      <c r="N98" s="19">
        <v>4.4759179205472019</v>
      </c>
      <c r="O98" s="33">
        <f t="shared" si="10"/>
        <v>0.45562636451205307</v>
      </c>
      <c r="P98" s="25">
        <f t="shared" si="9"/>
        <v>0.77258437845714445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2:25" x14ac:dyDescent="0.35">
      <c r="L99" s="13">
        <f t="shared" si="12"/>
        <v>0.87000000000000055</v>
      </c>
      <c r="M99" s="19">
        <v>3.9531364930896693</v>
      </c>
      <c r="N99" s="19">
        <v>4.442988254647239</v>
      </c>
      <c r="O99" s="33">
        <f t="shared" si="10"/>
        <v>0.45227428696618904</v>
      </c>
      <c r="P99" s="25">
        <f t="shared" si="9"/>
        <v>0.75545333161035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2:25" x14ac:dyDescent="0.35">
      <c r="L100" s="13">
        <f t="shared" si="12"/>
        <v>0.88000000000000056</v>
      </c>
      <c r="M100" s="19">
        <v>3.9699458076559067</v>
      </c>
      <c r="N100" s="19">
        <v>4.4104410783055705</v>
      </c>
      <c r="O100" s="33">
        <f t="shared" si="10"/>
        <v>0.44896114497053019</v>
      </c>
      <c r="P100" s="25">
        <f t="shared" si="9"/>
        <v>0.73864401704411264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2:25" x14ac:dyDescent="0.35">
      <c r="L101" s="13">
        <f t="shared" si="12"/>
        <v>0.89000000000000057</v>
      </c>
      <c r="M101">
        <v>3.986439652001621</v>
      </c>
      <c r="N101">
        <v>4.3782705350670028</v>
      </c>
      <c r="O101" s="15">
        <f t="shared" si="10"/>
        <v>0.44568634236682775</v>
      </c>
      <c r="P101" s="9">
        <f t="shared" si="9"/>
        <v>0.72215017269839832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2:25" x14ac:dyDescent="0.35">
      <c r="L102" s="13">
        <f t="shared" si="12"/>
        <v>0.90000000000000058</v>
      </c>
      <c r="M102">
        <v>4.0026241500535704</v>
      </c>
      <c r="N102">
        <v>4.3464708752793015</v>
      </c>
      <c r="O102" s="15">
        <f t="shared" si="10"/>
        <v>0.4424492938688474</v>
      </c>
      <c r="P102" s="9">
        <f t="shared" si="9"/>
        <v>0.70596567464644888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2:25" x14ac:dyDescent="0.35">
      <c r="L103" s="13">
        <f t="shared" si="12"/>
        <v>0.91000000000000059</v>
      </c>
      <c r="M103">
        <v>4.018505290739828</v>
      </c>
      <c r="N103">
        <v>4.315036453669558</v>
      </c>
      <c r="O103" s="15">
        <f t="shared" si="10"/>
        <v>0.43924942481565543</v>
      </c>
      <c r="P103" s="9">
        <f t="shared" si="9"/>
        <v>0.69008453396019132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2:25" x14ac:dyDescent="0.35">
      <c r="L104" s="13">
        <f t="shared" si="12"/>
        <v>0.9200000000000006</v>
      </c>
      <c r="M104">
        <v>4.0340889310394141</v>
      </c>
      <c r="N104">
        <v>4.2839617269862744</v>
      </c>
      <c r="O104" s="15">
        <f t="shared" si="10"/>
        <v>0.43608617093159419</v>
      </c>
      <c r="P104" s="9">
        <f t="shared" si="9"/>
        <v>0.67450089366060517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2:25" x14ac:dyDescent="0.35">
      <c r="L105" s="13">
        <f t="shared" si="12"/>
        <v>0.9300000000000006</v>
      </c>
      <c r="M105">
        <v>4.0493807989496409</v>
      </c>
      <c r="N105">
        <v>4.2532412517050862</v>
      </c>
      <c r="O105" s="15">
        <f t="shared" si="10"/>
        <v>0.43295897809273642</v>
      </c>
      <c r="P105" s="9">
        <f t="shared" si="9"/>
        <v>0.65920902575037843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2:25" x14ac:dyDescent="0.35">
      <c r="L106" s="13">
        <f t="shared" si="12"/>
        <v>0.94000000000000061</v>
      </c>
      <c r="M106" s="19">
        <v>4.064386496373718</v>
      </c>
      <c r="N106" s="19">
        <v>4.2228696817960891</v>
      </c>
      <c r="O106" s="15">
        <f t="shared" si="10"/>
        <v>0.42986730209961005</v>
      </c>
      <c r="P106" s="25">
        <f t="shared" si="9"/>
        <v>0.64420332832630134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2:25" x14ac:dyDescent="0.35">
      <c r="L107" s="13">
        <f t="shared" si="12"/>
        <v>0.95000000000000062</v>
      </c>
      <c r="M107" s="19">
        <v>4.0791115019311421</v>
      </c>
      <c r="N107" s="19">
        <v>4.1928417665509281</v>
      </c>
      <c r="O107" s="15">
        <f t="shared" si="10"/>
        <v>0.42681060845600632</v>
      </c>
      <c r="P107" s="25">
        <f t="shared" si="9"/>
        <v>0.62947832276887716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2:25" x14ac:dyDescent="0.35">
      <c r="L108" s="13">
        <f t="shared" si="12"/>
        <v>0.96000000000000063</v>
      </c>
      <c r="M108" s="19">
        <v>4.0935611736932502</v>
      </c>
      <c r="N108" s="19">
        <v>4.1631523484676896</v>
      </c>
      <c r="O108" s="15">
        <f t="shared" si="10"/>
        <v>0.42378837215367243</v>
      </c>
      <c r="P108" s="25">
        <f t="shared" si="9"/>
        <v>0.61502865100676907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2:25" x14ac:dyDescent="0.35">
      <c r="L109" s="13">
        <f t="shared" si="12"/>
        <v>0.97000000000000064</v>
      </c>
      <c r="M109" s="19">
        <v>4.107740751846265</v>
      </c>
      <c r="N109" s="19">
        <v>4.1337963611919113</v>
      </c>
      <c r="O109" s="15">
        <f t="shared" si="10"/>
        <v>0.42080007746271669</v>
      </c>
      <c r="P109" s="25">
        <f t="shared" si="9"/>
        <v>0.60084907285375433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2:25" x14ac:dyDescent="0.35">
      <c r="L110" s="13">
        <f t="shared" si="12"/>
        <v>0.98000000000000065</v>
      </c>
      <c r="M110" s="19">
        <v>4.1216553612840361</v>
      </c>
      <c r="N110" s="19">
        <v>4.104768827511899</v>
      </c>
      <c r="O110" s="15">
        <f t="shared" si="10"/>
        <v>0.41784521772754124</v>
      </c>
      <c r="P110" s="25">
        <f t="shared" si="9"/>
        <v>0.58693446341598321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2:25" x14ac:dyDescent="0.35">
      <c r="L111" s="13">
        <f t="shared" si="12"/>
        <v>0.99000000000000066</v>
      </c>
      <c r="M111" s="19">
        <v>4.1353100141326751</v>
      </c>
      <c r="N111" s="19">
        <v>4.0760648574067462</v>
      </c>
      <c r="O111" s="15">
        <f t="shared" si="10"/>
        <v>0.41492329516814036</v>
      </c>
      <c r="P111" s="25">
        <f t="shared" si="9"/>
        <v>0.57327981056734423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2:25" x14ac:dyDescent="0.35">
      <c r="L112" s="13">
        <f t="shared" si="12"/>
        <v>1.0000000000000007</v>
      </c>
      <c r="M112" s="19">
        <v>4.1487096122091218</v>
      </c>
      <c r="N112" s="19">
        <v>4.0476796461453954</v>
      </c>
      <c r="O112" s="15">
        <f t="shared" si="10"/>
        <v>0.41203382068659433</v>
      </c>
      <c r="P112" s="22">
        <f t="shared" si="9"/>
        <v>0.55988021249089748</v>
      </c>
      <c r="W112">
        <v>1.0000000000000007</v>
      </c>
      <c r="X112">
        <v>4.4784698945054204</v>
      </c>
      <c r="Y112">
        <v>4.9043801846287431</v>
      </c>
    </row>
    <row r="113" spans="11:25" x14ac:dyDescent="0.35">
      <c r="K113" s="19"/>
      <c r="L113" s="13">
        <f t="shared" si="12"/>
        <v>1.0100000000000007</v>
      </c>
      <c r="M113" s="19">
        <v>4.1618589494156826</v>
      </c>
      <c r="N113" s="19">
        <v>4.0196084724352428</v>
      </c>
      <c r="O113" s="15">
        <f t="shared" si="10"/>
        <v>0.40917631367860624</v>
      </c>
      <c r="P113" s="22">
        <f t="shared" si="9"/>
        <v>0.54673087528433673</v>
      </c>
      <c r="W113">
        <v>1.0100000000000007</v>
      </c>
      <c r="X113">
        <v>4.5027270358481113</v>
      </c>
      <c r="Y113">
        <v>4.8839278758794675</v>
      </c>
    </row>
    <row r="114" spans="11:25" x14ac:dyDescent="0.35">
      <c r="K114" s="19"/>
      <c r="L114" s="13">
        <f t="shared" si="12"/>
        <v>1.0200000000000007</v>
      </c>
      <c r="M114" s="19">
        <v>4.1747627140724539</v>
      </c>
      <c r="N114" s="19">
        <v>3.9918466966187385</v>
      </c>
      <c r="O114" s="15">
        <f t="shared" si="10"/>
        <v>0.40635030184992504</v>
      </c>
      <c r="P114" s="22">
        <f t="shared" si="9"/>
        <v>0.53382711062756538</v>
      </c>
      <c r="W114">
        <v>1.0200000000000007</v>
      </c>
      <c r="X114">
        <v>4.526803223220119</v>
      </c>
      <c r="Y114">
        <v>4.863696792805225</v>
      </c>
    </row>
    <row r="115" spans="11:25" x14ac:dyDescent="0.35">
      <c r="K115" s="19"/>
      <c r="L115" s="13">
        <f t="shared" si="12"/>
        <v>1.0300000000000007</v>
      </c>
      <c r="M115" s="19">
        <v>4.1874254911895168</v>
      </c>
      <c r="N115" s="19">
        <v>3.9643897589165826</v>
      </c>
      <c r="O115" s="15">
        <f t="shared" si="10"/>
        <v>0.40355532103751152</v>
      </c>
      <c r="P115" s="22">
        <f t="shared" si="9"/>
        <v>0.52116433351050251</v>
      </c>
      <c r="W115">
        <v>1.0300000000000007</v>
      </c>
      <c r="X115">
        <v>4.5507017008532769</v>
      </c>
      <c r="Y115">
        <v>4.8436836445467488</v>
      </c>
    </row>
    <row r="116" spans="11:25" x14ac:dyDescent="0.35">
      <c r="K116" s="19"/>
      <c r="L116" s="24">
        <f t="shared" si="12"/>
        <v>1.0400000000000007</v>
      </c>
      <c r="M116" s="23">
        <v>4.1998517646806999</v>
      </c>
      <c r="N116" s="23">
        <v>3.9372331777160663</v>
      </c>
      <c r="O116" s="15">
        <f t="shared" si="10"/>
        <v>0.40079091503529984</v>
      </c>
      <c r="P116" s="42">
        <f t="shared" si="9"/>
        <v>0.50873806001931943</v>
      </c>
      <c r="R116" s="8"/>
      <c r="W116">
        <v>1.0400000000000007</v>
      </c>
      <c r="X116">
        <v>4.574425699421826</v>
      </c>
      <c r="Y116">
        <v>4.8238852537713042</v>
      </c>
    </row>
    <row r="117" spans="11:25" x14ac:dyDescent="0.35">
      <c r="K117" s="19"/>
      <c r="L117" s="13">
        <f t="shared" si="12"/>
        <v>1.0500000000000007</v>
      </c>
      <c r="M117" s="19">
        <v>4.2120459195206728</v>
      </c>
      <c r="N117" s="19">
        <v>3.9103725479032638</v>
      </c>
      <c r="O117" s="15">
        <f t="shared" si="10"/>
        <v>0.39805663542442282</v>
      </c>
      <c r="P117" s="22">
        <f t="shared" si="9"/>
        <v>0.49654390517934655</v>
      </c>
      <c r="W117">
        <v>1.0500000000000007</v>
      </c>
      <c r="X117">
        <v>4.5979784376809523</v>
      </c>
      <c r="Y117">
        <v>4.8042985528273592</v>
      </c>
    </row>
    <row r="118" spans="11:25" x14ac:dyDescent="0.35">
      <c r="K118" s="19"/>
      <c r="L118" s="13">
        <f t="shared" si="12"/>
        <v>1.0600000000000007</v>
      </c>
      <c r="M118" s="19">
        <v>4.2240122438470262</v>
      </c>
      <c r="N118" s="19">
        <v>3.8838035392377299</v>
      </c>
      <c r="O118" s="15">
        <f t="shared" si="10"/>
        <v>0.39535204140776431</v>
      </c>
      <c r="P118" s="22">
        <f t="shared" si="9"/>
        <v>0.48457758085299307</v>
      </c>
      <c r="W118">
        <v>1.0600000000000007</v>
      </c>
      <c r="X118">
        <v>4.6213631240171686</v>
      </c>
      <c r="Y118">
        <v>4.7849205800338117</v>
      </c>
    </row>
    <row r="119" spans="11:25" x14ac:dyDescent="0.35">
      <c r="K119" s="19"/>
      <c r="L119" s="13">
        <f t="shared" si="12"/>
        <v>1.0700000000000007</v>
      </c>
      <c r="M119" s="19">
        <v>4.2357549310090015</v>
      </c>
      <c r="N119" s="19">
        <v>3.8575218947684715</v>
      </c>
      <c r="O119" s="15">
        <f t="shared" si="10"/>
        <v>0.39267669964871288</v>
      </c>
      <c r="P119" s="22">
        <f t="shared" si="9"/>
        <v>0.47283489369101783</v>
      </c>
      <c r="W119">
        <v>1.0700000000000007</v>
      </c>
      <c r="X119">
        <v>4.6445829579146238</v>
      </c>
      <c r="Y119">
        <v>4.7657484760986701</v>
      </c>
    </row>
    <row r="120" spans="11:25" x14ac:dyDescent="0.35">
      <c r="K120" s="19"/>
      <c r="L120" s="13">
        <f t="shared" si="12"/>
        <v>1.0800000000000007</v>
      </c>
      <c r="M120" s="19">
        <v>4.2472780815644171</v>
      </c>
      <c r="N120" s="19">
        <v>3.8315234292899478</v>
      </c>
      <c r="O120" s="15">
        <f t="shared" si="10"/>
        <v>0.39003018411399021</v>
      </c>
      <c r="P120" s="22">
        <f t="shared" si="9"/>
        <v>0.46131174313560219</v>
      </c>
      <c r="W120">
        <v>1.0800000000000007</v>
      </c>
      <c r="X120">
        <v>4.6676411313411146</v>
      </c>
      <c r="Y120">
        <v>4.7467794806623562</v>
      </c>
    </row>
    <row r="121" spans="11:25" x14ac:dyDescent="0.35">
      <c r="K121" s="19"/>
      <c r="L121" s="13">
        <f t="shared" si="12"/>
        <v>1.0900000000000007</v>
      </c>
      <c r="M121" s="19">
        <v>4.2585857052263325</v>
      </c>
      <c r="N121" s="19">
        <v>3.8058040278369609</v>
      </c>
      <c r="O121" s="15">
        <f t="shared" si="10"/>
        <v>0.3874120759204383</v>
      </c>
      <c r="P121" s="22">
        <f t="shared" si="9"/>
        <v>0.45000411947368679</v>
      </c>
      <c r="W121">
        <v>1.0900000000000007</v>
      </c>
      <c r="X121">
        <v>4.69054083005748</v>
      </c>
      <c r="Y121">
        <v>4.7280109289609999</v>
      </c>
    </row>
    <row r="122" spans="11:25" x14ac:dyDescent="0.35">
      <c r="K122" s="19"/>
      <c r="L122" s="13">
        <f t="shared" si="12"/>
        <v>1.1000000000000008</v>
      </c>
      <c r="M122" s="19">
        <v>4.269681722760903</v>
      </c>
      <c r="N122" s="19">
        <v>3.7803596442172585</v>
      </c>
      <c r="O122" s="15">
        <f t="shared" si="10"/>
        <v>0.38482196318564588</v>
      </c>
      <c r="P122" s="22">
        <f t="shared" si="9"/>
        <v>0.43890810193911634</v>
      </c>
      <c r="W122">
        <v>1.1000000000000008</v>
      </c>
      <c r="X122">
        <v>4.7132852348538075</v>
      </c>
      <c r="Y122">
        <v>4.7094402486051674</v>
      </c>
    </row>
    <row r="123" spans="11:25" x14ac:dyDescent="0.35">
      <c r="K123" s="19"/>
      <c r="L123" s="13">
        <f t="shared" si="12"/>
        <v>1.1100000000000008</v>
      </c>
      <c r="M123" s="19">
        <v>4.2805699678378586</v>
      </c>
      <c r="N123" s="19">
        <v>3.7551862995807808</v>
      </c>
      <c r="O123" s="15">
        <f t="shared" si="10"/>
        <v>0.38225944088230451</v>
      </c>
      <c r="P123" s="22">
        <f t="shared" si="9"/>
        <v>0.42801985686216071</v>
      </c>
      <c r="W123">
        <v>1.1100000000000008</v>
      </c>
      <c r="X123">
        <v>4.7358775227158807</v>
      </c>
      <c r="Y123">
        <v>4.691064956469889</v>
      </c>
    </row>
    <row r="124" spans="11:25" x14ac:dyDescent="0.35">
      <c r="K124" s="19"/>
      <c r="L124" s="13">
        <f t="shared" si="12"/>
        <v>1.1200000000000008</v>
      </c>
      <c r="M124" s="19">
        <v>4.2912541888349773</v>
      </c>
      <c r="N124" s="19">
        <v>3.7302800810244774</v>
      </c>
      <c r="O124" s="15">
        <f t="shared" si="10"/>
        <v>0.37972411069618622</v>
      </c>
      <c r="P124" s="22">
        <f t="shared" si="9"/>
        <v>0.41733563586504197</v>
      </c>
      <c r="W124">
        <v>1.1200000000000008</v>
      </c>
      <c r="X124">
        <v>4.7583208679248985</v>
      </c>
      <c r="Y124">
        <v>4.6728826556916871</v>
      </c>
    </row>
    <row r="125" spans="11:25" x14ac:dyDescent="0.35">
      <c r="K125" s="19"/>
      <c r="L125" s="13">
        <f t="shared" si="12"/>
        <v>1.1300000000000008</v>
      </c>
      <c r="M125" s="19">
        <v>4.3017380505978791</v>
      </c>
      <c r="N125" s="19">
        <v>3.7056371402316644</v>
      </c>
      <c r="O125" s="15">
        <f t="shared" si="10"/>
        <v>0.37721558088763635</v>
      </c>
      <c r="P125" s="22">
        <f t="shared" si="9"/>
        <v>0.40685177410214024</v>
      </c>
      <c r="W125">
        <v>1.1300000000000008</v>
      </c>
      <c r="X125">
        <v>4.7806184430936387</v>
      </c>
      <c r="Y125">
        <v>4.6548910327688198</v>
      </c>
    </row>
    <row r="126" spans="11:25" x14ac:dyDescent="0.35">
      <c r="K126" s="19"/>
      <c r="L126" s="13">
        <f t="shared" si="12"/>
        <v>1.1400000000000008</v>
      </c>
      <c r="M126" s="19">
        <v>4.3120251361564348</v>
      </c>
      <c r="N126" s="19">
        <v>3.6812536921449288</v>
      </c>
      <c r="O126" s="15">
        <f t="shared" si="10"/>
        <v>0.37473346615648206</v>
      </c>
      <c r="P126" s="22">
        <f t="shared" si="9"/>
        <v>0.39656468854358451</v>
      </c>
      <c r="W126">
        <v>1.1400000000000008</v>
      </c>
      <c r="X126">
        <v>4.802773420141877</v>
      </c>
      <c r="Y126">
        <v>4.6370878547608472</v>
      </c>
    </row>
    <row r="127" spans="11:25" x14ac:dyDescent="0.35">
      <c r="K127" s="19"/>
      <c r="L127" s="13">
        <f t="shared" si="12"/>
        <v>1.1500000000000008</v>
      </c>
      <c r="M127" s="19">
        <v>4.3221189483990168</v>
      </c>
      <c r="N127" s="19">
        <v>3.6571260136716295</v>
      </c>
      <c r="O127" s="15">
        <f t="shared" si="10"/>
        <v>0.37227738751025857</v>
      </c>
      <c r="P127" s="22">
        <f t="shared" si="9"/>
        <v>0.38647087630100252</v>
      </c>
      <c r="W127">
        <v>1.1500000000000008</v>
      </c>
      <c r="X127">
        <v>4.8247889712138505</v>
      </c>
      <c r="Y127">
        <v>4.6194709665839024</v>
      </c>
    </row>
    <row r="128" spans="11:25" x14ac:dyDescent="0.35">
      <c r="L128" s="13">
        <f t="shared" si="12"/>
        <v>1.1600000000000008</v>
      </c>
      <c r="M128">
        <v>4.3320229117058178</v>
      </c>
      <c r="N128">
        <v>3.6332504424210481</v>
      </c>
      <c r="O128" s="15">
        <f t="shared" si="10"/>
        <v>0.36984697213565737</v>
      </c>
      <c r="P128" s="6">
        <f t="shared" si="9"/>
        <v>0.37656691299420153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2"/>
        <v>1.1700000000000008</v>
      </c>
      <c r="M129">
        <v>4.3417403735423719</v>
      </c>
      <c r="N129">
        <v>3.6096233754723035</v>
      </c>
      <c r="O129" s="15">
        <f t="shared" si="10"/>
        <v>0.36744185327310613</v>
      </c>
      <c r="P129" s="6">
        <f t="shared" si="9"/>
        <v>0.36684945115764744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2"/>
        <v>1.1800000000000008</v>
      </c>
      <c r="M130">
        <v>4.3512746060144298</v>
      </c>
      <c r="N130">
        <v>3.5862412681721545</v>
      </c>
      <c r="O130" s="15">
        <f t="shared" si="10"/>
        <v>0.36506167009439061</v>
      </c>
      <c r="P130" s="6">
        <f t="shared" si="9"/>
        <v>0.35731521868558946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2"/>
        <v>1.1900000000000008</v>
      </c>
      <c r="M131">
        <v>4.3606288073852637</v>
      </c>
      <c r="N131">
        <v>3.5631006329618433</v>
      </c>
      <c r="O131" s="15">
        <f t="shared" si="10"/>
        <v>0.36270606758323359</v>
      </c>
      <c r="P131" s="6">
        <f t="shared" si="9"/>
        <v>0.34796101731475559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2"/>
        <v>1.2000000000000008</v>
      </c>
      <c r="M132">
        <v>4.3698061035564608</v>
      </c>
      <c r="N132">
        <v>3.5401980382321794</v>
      </c>
      <c r="O132" s="15">
        <f t="shared" si="10"/>
        <v>0.36037469641874764</v>
      </c>
      <c r="P132" s="6">
        <f t="shared" si="9"/>
        <v>0.33878372114355848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2"/>
        <v>1.2100000000000009</v>
      </c>
      <c r="M133">
        <v>4.3788095495132273</v>
      </c>
      <c r="N133">
        <v>3.5175301072060514</v>
      </c>
      <c r="O133" s="15">
        <f t="shared" si="10"/>
        <v>0.35806721286168053</v>
      </c>
      <c r="P133" s="6">
        <f t="shared" si="9"/>
        <v>0.32978027518679198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2"/>
        <v>1.2200000000000009</v>
      </c>
      <c r="M134">
        <v>4.3876421307351885</v>
      </c>
      <c r="N134">
        <v>3.4950935168476298</v>
      </c>
      <c r="O134" s="15">
        <f t="shared" si="10"/>
        <v>0.35578327864337744</v>
      </c>
      <c r="P134" s="6">
        <f t="shared" si="9"/>
        <v>0.3209476939648308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2"/>
        <v>1.2300000000000009</v>
      </c>
      <c r="M135">
        <v>4.3963067645736329</v>
      </c>
      <c r="N135">
        <v>3.4728849967974948</v>
      </c>
      <c r="O135" s="15">
        <f t="shared" si="10"/>
        <v>0.35352256085738215</v>
      </c>
      <c r="P135" s="6">
        <f t="shared" si="9"/>
        <v>0.3122830601263864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2"/>
        <v>1.2400000000000009</v>
      </c>
      <c r="M136">
        <v>4.4048063015961674</v>
      </c>
      <c r="N136">
        <v>3.4509013283329901</v>
      </c>
      <c r="O136" s="15">
        <f t="shared" si="10"/>
        <v>0.35128473185360631</v>
      </c>
      <c r="P136" s="6">
        <f t="shared" si="9"/>
        <v>0.30378352310385193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2"/>
        <v>1.2500000000000009</v>
      </c>
      <c r="M137">
        <v>4.4131435268996144</v>
      </c>
      <c r="N137">
        <v>3.4291393433531021</v>
      </c>
      <c r="O137" s="15">
        <f t="shared" si="10"/>
        <v>0.34906946913499509</v>
      </c>
      <c r="P137" s="6">
        <f t="shared" si="9"/>
        <v>0.29544629780040488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2"/>
        <v>1.2600000000000009</v>
      </c>
      <c r="M138">
        <v>4.4213211613920826</v>
      </c>
      <c r="N138">
        <v>3.4075959233871917</v>
      </c>
      <c r="O138" s="15">
        <f t="shared" si="10"/>
        <v>0.34687645525662081</v>
      </c>
      <c r="P138" s="6">
        <f t="shared" si="9"/>
        <v>0.28726866330793666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2"/>
        <v>1.2700000000000009</v>
      </c>
      <c r="M139">
        <v>4.4293418630450212</v>
      </c>
      <c r="N139">
        <v>3.3862679986269288</v>
      </c>
      <c r="O139" s="15">
        <f t="shared" si="10"/>
        <v>0.34470537772713894</v>
      </c>
      <c r="P139" s="6">
        <f t="shared" si="9"/>
        <v>0.2792479616549981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2"/>
        <v>1.2800000000000009</v>
      </c>
      <c r="M140">
        <v>4.4372082281160861</v>
      </c>
      <c r="N140">
        <v>3.3651525469807946</v>
      </c>
      <c r="O140" s="15">
        <f t="shared" si="10"/>
        <v>0.34255592891254094</v>
      </c>
      <c r="P140" s="6">
        <f t="shared" ref="P140:P203" si="13">$P$10-M140</f>
        <v>0.27138159658393324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2"/>
        <v>1.2900000000000009</v>
      </c>
      <c r="M141">
        <v>4.4449227923435908</v>
      </c>
      <c r="N141">
        <v>3.3442465931505549</v>
      </c>
      <c r="O141" s="15">
        <f t="shared" ref="O141:O204" si="14">+N141/$N$12</f>
        <v>0.34042780594214372</v>
      </c>
      <c r="P141" s="6">
        <f t="shared" si="13"/>
        <v>0.26366703235642852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5">L141+0.01</f>
        <v>1.3000000000000009</v>
      </c>
      <c r="M142">
        <v>4.4524880321133429</v>
      </c>
      <c r="N142">
        <v>3.3235472077290811</v>
      </c>
      <c r="O142" s="15">
        <f t="shared" si="14"/>
        <v>0.33832071061675251</v>
      </c>
      <c r="P142" s="6">
        <f t="shared" si="13"/>
        <v>0.25610179258667642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5"/>
        <v>1.3100000000000009</v>
      </c>
      <c r="M143">
        <v>4.4599063655985711</v>
      </c>
      <c r="N143">
        <v>3.3030515063189814</v>
      </c>
      <c r="O143" s="15">
        <f t="shared" si="14"/>
        <v>0.33623434931894153</v>
      </c>
      <c r="P143" s="6">
        <f t="shared" si="13"/>
        <v>0.24868345910144818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5"/>
        <v>1.320000000000001</v>
      </c>
      <c r="M144">
        <v>4.4671801538736906</v>
      </c>
      <c r="N144">
        <v>3.2827566486714592</v>
      </c>
      <c r="O144" s="15">
        <f t="shared" si="14"/>
        <v>0.33416843292539433</v>
      </c>
      <c r="P144" s="6">
        <f t="shared" si="13"/>
        <v>0.24140967082632869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5"/>
        <v>1.330000000000001</v>
      </c>
      <c r="M145">
        <v>4.4743117020025993</v>
      </c>
      <c r="N145">
        <v>3.2626598378448644</v>
      </c>
      <c r="O145" s="15">
        <f t="shared" si="14"/>
        <v>0.33212267672124829</v>
      </c>
      <c r="P145" s="6">
        <f t="shared" si="13"/>
        <v>0.23427812269741999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5"/>
        <v>1.340000000000001</v>
      </c>
      <c r="M146">
        <v>4.481303260102151</v>
      </c>
      <c r="N146">
        <v>3.2427583193824243</v>
      </c>
      <c r="O146" s="15">
        <f t="shared" si="14"/>
        <v>0.33009680031639177</v>
      </c>
      <c r="P146" s="6">
        <f t="shared" si="13"/>
        <v>0.22728656459786833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5"/>
        <v>1.350000000000001</v>
      </c>
      <c r="M147">
        <v>4.4881570243815352</v>
      </c>
      <c r="N147">
        <v>3.2230493805086309</v>
      </c>
      <c r="O147" s="15">
        <f t="shared" si="14"/>
        <v>0.32809052756366019</v>
      </c>
      <c r="P147" s="6">
        <f t="shared" si="13"/>
        <v>0.22043280031848411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5"/>
        <v>1.360000000000001</v>
      </c>
      <c r="M148">
        <v>4.4948751381581165</v>
      </c>
      <c r="N148">
        <v>3.2035303493438039</v>
      </c>
      <c r="O148" s="15">
        <f t="shared" si="14"/>
        <v>0.32610358647888255</v>
      </c>
      <c r="P148" s="6">
        <f t="shared" si="13"/>
        <v>0.21371468654190284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5"/>
        <v>1.370000000000001</v>
      </c>
      <c r="M149">
        <v>4.5014596928503909</v>
      </c>
      <c r="N149">
        <v>3.1841985941363484</v>
      </c>
      <c r="O149" s="15">
        <f t="shared" si="14"/>
        <v>0.32413570916272905</v>
      </c>
      <c r="P149" s="6">
        <f t="shared" si="13"/>
        <v>0.20713013184962836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5"/>
        <v>1.380000000000001</v>
      </c>
      <c r="M150">
        <v>4.5079127289486856</v>
      </c>
      <c r="N150">
        <v>3.1650515225122438</v>
      </c>
      <c r="O150" s="15">
        <f t="shared" si="14"/>
        <v>0.32218663172431256</v>
      </c>
      <c r="P150" s="6">
        <f t="shared" si="13"/>
        <v>0.20067709575133374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5"/>
        <v>1.390000000000001</v>
      </c>
      <c r="M151">
        <v>4.514236236964126</v>
      </c>
      <c r="N151">
        <v>3.146086580741307</v>
      </c>
      <c r="O151" s="15">
        <f t="shared" si="14"/>
        <v>0.32025609420649803</v>
      </c>
      <c r="P151" s="6">
        <f t="shared" si="13"/>
        <v>0.19435358773589329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5"/>
        <v>1.400000000000001</v>
      </c>
      <c r="M152" s="19">
        <v>4.5204321583564706</v>
      </c>
      <c r="N152" s="19">
        <v>3.1273012530198119</v>
      </c>
      <c r="O152" s="15">
        <f t="shared" si="14"/>
        <v>0.31834384051287667</v>
      </c>
      <c r="P152" s="6">
        <f t="shared" si="13"/>
        <v>0.18815766634354869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5"/>
        <v>1.410000000000001</v>
      </c>
      <c r="M153" s="19">
        <v>4.5265023864413623</v>
      </c>
      <c r="N153" s="19">
        <v>3.1086930607690242</v>
      </c>
      <c r="O153" s="15">
        <f t="shared" si="14"/>
        <v>0.31644961833636026</v>
      </c>
      <c r="P153" s="6">
        <f t="shared" si="13"/>
        <v>0.18208743825865703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5"/>
        <v>1.420000000000001</v>
      </c>
      <c r="M154" s="19">
        <v>4.5324487672774971</v>
      </c>
      <c r="N154" s="19">
        <v>3.0902595619492463</v>
      </c>
      <c r="O154" s="15">
        <f t="shared" si="14"/>
        <v>0.31457317908935417</v>
      </c>
      <c r="P154" s="6">
        <f t="shared" si="13"/>
        <v>0.17614105742252217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5"/>
        <v>1.430000000000001</v>
      </c>
      <c r="M155" s="19">
        <v>4.5382731005342789</v>
      </c>
      <c r="N155" s="19">
        <v>3.0719983503889798</v>
      </c>
      <c r="O155" s="15">
        <f t="shared" si="14"/>
        <v>0.31271427783546962</v>
      </c>
      <c r="P155" s="6">
        <f t="shared" si="13"/>
        <v>0.1703167241657404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5"/>
        <v>1.4400000000000011</v>
      </c>
      <c r="M156" s="19">
        <v>4.5439771403403881</v>
      </c>
      <c r="N156" s="19">
        <v>3.0539070551288088</v>
      </c>
      <c r="O156" s="15">
        <f t="shared" si="14"/>
        <v>0.31087267322273393</v>
      </c>
      <c r="P156" s="6">
        <f t="shared" si="13"/>
        <v>0.16461268435963117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5"/>
        <v>1.4500000000000011</v>
      </c>
      <c r="M157" s="19">
        <v>4.5495625961138355</v>
      </c>
      <c r="N157" s="19">
        <v>3.0359833397796372</v>
      </c>
      <c r="O157" s="15">
        <f t="shared" si="14"/>
        <v>0.30904812741826276</v>
      </c>
      <c r="P157" s="6">
        <f t="shared" si="13"/>
        <v>0.15902722858618379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5"/>
        <v>1.4600000000000011</v>
      </c>
      <c r="M158" s="19">
        <v>4.5550311333738911</v>
      </c>
      <c r="N158" s="19">
        <v>3.0182249018949068</v>
      </c>
      <c r="O158" s="15">
        <f t="shared" si="14"/>
        <v>0.30724040604435432</v>
      </c>
      <c r="P158" s="6">
        <f t="shared" si="13"/>
        <v>0.1535586913261282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5"/>
        <v>1.4700000000000011</v>
      </c>
      <c r="M159" s="19">
        <v>4.5603843745354036</v>
      </c>
      <c r="N159" s="19">
        <v>3.0006294723564477</v>
      </c>
      <c r="O159" s="15">
        <f t="shared" si="14"/>
        <v>0.30544927811597267</v>
      </c>
      <c r="P159" s="6">
        <f t="shared" si="13"/>
        <v>0.14820545016461573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5"/>
        <v>1.4800000000000011</v>
      </c>
      <c r="M160" s="19">
        <v>4.5656238996859235</v>
      </c>
      <c r="N160" s="19">
        <v>2.983194814773618</v>
      </c>
      <c r="O160" s="15">
        <f t="shared" si="14"/>
        <v>0.30367451597958256</v>
      </c>
      <c r="P160" s="6">
        <f t="shared" si="13"/>
        <v>0.14296592501409577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5"/>
        <v>1.4900000000000011</v>
      </c>
      <c r="M161" s="19">
        <v>4.5707512473461032</v>
      </c>
      <c r="N161" s="19">
        <v>2.9659187248953911</v>
      </c>
      <c r="O161" s="15">
        <f t="shared" si="14"/>
        <v>0.30191589525330309</v>
      </c>
      <c r="P161" s="6">
        <f t="shared" si="13"/>
        <v>0.13783857735391614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5"/>
        <v>1.5000000000000011</v>
      </c>
      <c r="M162" s="19">
        <v>4.5757679152137092</v>
      </c>
      <c r="N162" s="19">
        <v>2.9487990300350786</v>
      </c>
      <c r="O162" s="15">
        <f t="shared" si="14"/>
        <v>0.30017319476834731</v>
      </c>
      <c r="P162" s="6">
        <f t="shared" si="13"/>
        <v>0.13282190948631012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5"/>
        <v>1.5100000000000011</v>
      </c>
      <c r="M163">
        <v>4.5806753608917683</v>
      </c>
      <c r="N163">
        <v>2.9318335885073483</v>
      </c>
      <c r="O163" s="15">
        <f t="shared" si="14"/>
        <v>0.29844619651171339</v>
      </c>
      <c r="P163" s="6">
        <f t="shared" si="13"/>
        <v>0.127914463808251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5"/>
        <v>1.5200000000000011</v>
      </c>
      <c r="M164">
        <v>4.5854750026011519</v>
      </c>
      <c r="N164">
        <v>2.9150202890772809</v>
      </c>
      <c r="O164" s="15">
        <f t="shared" si="14"/>
        <v>0.2967346855701013</v>
      </c>
      <c r="P164" s="6">
        <f t="shared" si="13"/>
        <v>0.12311482209886737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5"/>
        <v>1.5300000000000011</v>
      </c>
      <c r="M165">
        <v>4.5901682198780209</v>
      </c>
      <c r="N165">
        <v>2.8983570504210947</v>
      </c>
      <c r="O165" s="15">
        <f t="shared" si="14"/>
        <v>0.29503845007501728</v>
      </c>
      <c r="P165" s="6">
        <f t="shared" si="13"/>
        <v>0.11842160482199837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5"/>
        <v>1.5400000000000011</v>
      </c>
      <c r="M166">
        <v>4.5947563542565186</v>
      </c>
      <c r="N166">
        <v>2.8818418205983258</v>
      </c>
      <c r="O166" s="15">
        <f t="shared" si="14"/>
        <v>0.29335728114904436</v>
      </c>
      <c r="P166" s="6">
        <f t="shared" si="13"/>
        <v>0.11383347044350067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5"/>
        <v>1.5500000000000012</v>
      </c>
      <c r="M167">
        <v>4.5992407099370221</v>
      </c>
      <c r="N167">
        <v>2.865472576535121</v>
      </c>
      <c r="O167" s="15">
        <f t="shared" si="14"/>
        <v>0.29169097285324419</v>
      </c>
      <c r="P167" s="6">
        <f t="shared" si="13"/>
        <v>0.10934911476299725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5"/>
        <v>1.5600000000000012</v>
      </c>
      <c r="M168">
        <v>4.6036225544403875</v>
      </c>
      <c r="N168">
        <v>2.8492473235184117</v>
      </c>
      <c r="O168" s="15">
        <f t="shared" si="14"/>
        <v>0.2900393221356663</v>
      </c>
      <c r="P168" s="6">
        <f t="shared" si="13"/>
        <v>0.10496727025963182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5"/>
        <v>1.5700000000000012</v>
      </c>
      <c r="M169">
        <v>4.6079031192484514</v>
      </c>
      <c r="N169">
        <v>2.8331640947006775</v>
      </c>
      <c r="O169" s="15">
        <f t="shared" si="14"/>
        <v>0.28840212878093563</v>
      </c>
      <c r="P169" s="6">
        <f t="shared" si="13"/>
        <v>0.10068670545156788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5"/>
        <v>1.5800000000000012</v>
      </c>
      <c r="M170">
        <v>4.6120836004311681</v>
      </c>
      <c r="N170">
        <v>2.8172209506150572</v>
      </c>
      <c r="O170" s="15">
        <f t="shared" si="14"/>
        <v>0.28677919536089319</v>
      </c>
      <c r="P170" s="6">
        <f t="shared" si="13"/>
        <v>9.6506224268851248E-2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5"/>
        <v>1.5900000000000012</v>
      </c>
      <c r="M171">
        <v>4.616165159260702</v>
      </c>
      <c r="N171">
        <v>2.8014159787005428</v>
      </c>
      <c r="O171" s="15">
        <f t="shared" si="14"/>
        <v>0.28517032718626301</v>
      </c>
      <c r="P171" s="6">
        <f t="shared" si="13"/>
        <v>9.2424665439317266E-2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5"/>
        <v>1.6000000000000012</v>
      </c>
      <c r="M172">
        <v>4.6201489228127786</v>
      </c>
      <c r="N172">
        <v>2.7857472928370313</v>
      </c>
      <c r="O172" s="15">
        <f t="shared" si="14"/>
        <v>0.28357533225932285</v>
      </c>
      <c r="P172" s="6">
        <f t="shared" si="13"/>
        <v>8.8440901887240742E-2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5"/>
        <v>1.6100000000000012</v>
      </c>
      <c r="M173">
        <v>4.6240359845556132</v>
      </c>
      <c r="N173">
        <v>2.7702130328899668</v>
      </c>
      <c r="O173" s="15">
        <f t="shared" si="14"/>
        <v>0.28199402122755113</v>
      </c>
      <c r="P173" s="6">
        <f t="shared" si="13"/>
        <v>8.4553840144406145E-2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5"/>
        <v>1.6200000000000012</v>
      </c>
      <c r="M174">
        <v>4.6278274049267107</v>
      </c>
      <c r="N174">
        <v>2.7548113642643854</v>
      </c>
      <c r="O174" s="15">
        <f t="shared" si="14"/>
        <v>0.28042620733823048</v>
      </c>
      <c r="P174" s="6">
        <f t="shared" si="13"/>
        <v>8.0762419773308558E-2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5"/>
        <v>1.6300000000000012</v>
      </c>
      <c r="M175">
        <v>4.6315242118978155</v>
      </c>
      <c r="N175">
        <v>2.7395404774680832</v>
      </c>
      <c r="O175" s="15">
        <f t="shared" si="14"/>
        <v>0.2788717063939809</v>
      </c>
      <c r="P175" s="6">
        <f t="shared" si="13"/>
        <v>7.7065612802203809E-2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5"/>
        <v>1.6400000000000012</v>
      </c>
      <c r="M176">
        <v>4.6351274015283295</v>
      </c>
      <c r="N176">
        <v>2.7243985876837482</v>
      </c>
      <c r="O176" s="15">
        <f t="shared" si="14"/>
        <v>0.27733033670920454</v>
      </c>
      <c r="P176" s="6">
        <f t="shared" si="13"/>
        <v>7.3462423171689828E-2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5"/>
        <v>1.6500000000000012</v>
      </c>
      <c r="M177">
        <v>4.6386379385074195</v>
      </c>
      <c r="N177">
        <v>2.7093839343497907</v>
      </c>
      <c r="O177" s="15">
        <f t="shared" si="14"/>
        <v>0.27580191906741641</v>
      </c>
      <c r="P177" s="6">
        <f t="shared" si="13"/>
        <v>6.9951886192599844E-2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5"/>
        <v>1.6600000000000013</v>
      </c>
      <c r="M178">
        <v>4.6420567566851387</v>
      </c>
      <c r="N178">
        <v>2.6944947807497091</v>
      </c>
      <c r="O178" s="15">
        <f t="shared" si="14"/>
        <v>0.274286276679444</v>
      </c>
      <c r="P178" s="6">
        <f t="shared" si="13"/>
        <v>6.653306801488057E-2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5"/>
        <v>1.6700000000000013</v>
      </c>
      <c r="M179">
        <v>4.6453847595927789</v>
      </c>
      <c r="N179">
        <v>2.6797294136097523</v>
      </c>
      <c r="O179" s="15">
        <f t="shared" si="14"/>
        <v>0.27278323514247099</v>
      </c>
      <c r="P179" s="6">
        <f t="shared" si="13"/>
        <v>6.3205065107240443E-2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5"/>
        <v>1.6800000000000013</v>
      </c>
      <c r="M180">
        <v>4.6486228209527196</v>
      </c>
      <c r="N180">
        <v>2.6650861427047139</v>
      </c>
      <c r="O180" s="15">
        <f t="shared" si="14"/>
        <v>0.27129262239990937</v>
      </c>
      <c r="P180" s="6">
        <f t="shared" si="13"/>
        <v>5.9967003747299685E-2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5"/>
        <v>1.6900000000000013</v>
      </c>
      <c r="M181">
        <v>4.6517717851780365</v>
      </c>
      <c r="N181">
        <v>2.650563300471648</v>
      </c>
      <c r="O181" s="15">
        <f t="shared" si="14"/>
        <v>0.26981426870207725</v>
      </c>
      <c r="P181" s="6">
        <f t="shared" si="13"/>
        <v>5.6818039521982833E-2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5"/>
        <v>1.7000000000000013</v>
      </c>
      <c r="M182">
        <v>4.6548324678620858</v>
      </c>
      <c r="N182">
        <v>2.6361592416313298</v>
      </c>
      <c r="O182" s="15">
        <f t="shared" si="14"/>
        <v>0.26834800656766583</v>
      </c>
      <c r="P182" s="6">
        <f t="shared" si="13"/>
        <v>5.3757356837933479E-2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5"/>
        <v>1.7100000000000013</v>
      </c>
      <c r="M183">
        <v>4.657805656258315</v>
      </c>
      <c r="N183">
        <v>2.6218723428172761</v>
      </c>
      <c r="O183" s="15">
        <f t="shared" si="14"/>
        <v>0.2668936707459752</v>
      </c>
      <c r="P183" s="6">
        <f t="shared" si="13"/>
        <v>5.0784168441704303E-2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5"/>
        <v>1.7200000000000013</v>
      </c>
      <c r="M184">
        <v>4.6606921097505074</v>
      </c>
      <c r="N184">
        <v>2.6077010022121594</v>
      </c>
      <c r="O184" s="15">
        <f t="shared" si="14"/>
        <v>0.2654510981799032</v>
      </c>
      <c r="P184" s="6">
        <f t="shared" si="13"/>
        <v>4.7897714949511894E-2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5"/>
        <v>1.7300000000000013</v>
      </c>
      <c r="M185">
        <v>4.6634925603137116</v>
      </c>
      <c r="N185">
        <v>2.5936436391914257</v>
      </c>
      <c r="O185" s="15">
        <f t="shared" si="14"/>
        <v>0.26402012796966751</v>
      </c>
      <c r="P185" s="6">
        <f t="shared" si="13"/>
        <v>4.5097264386307678E-2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5"/>
        <v>1.7400000000000013</v>
      </c>
      <c r="M186">
        <v>4.6662077129660364</v>
      </c>
      <c r="N186">
        <v>2.5796986939739739</v>
      </c>
      <c r="O186" s="15">
        <f t="shared" si="14"/>
        <v>0.2626006013372465</v>
      </c>
      <c r="P186" s="6">
        <f t="shared" si="13"/>
        <v>4.2382111733982875E-2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5"/>
        <v>1.7500000000000013</v>
      </c>
      <c r="M187">
        <v>4.6688382462115579</v>
      </c>
      <c r="N187">
        <v>2.5658646272797134</v>
      </c>
      <c r="O187" s="15">
        <f t="shared" si="14"/>
        <v>0.26119236159152021</v>
      </c>
      <c r="P187" s="6">
        <f t="shared" si="13"/>
        <v>3.9751578488461448E-2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5"/>
        <v>1.7600000000000013</v>
      </c>
      <c r="M188">
        <v>4.6713848124745043</v>
      </c>
      <c r="N188">
        <v>2.5521399199938557</v>
      </c>
      <c r="O188" s="15">
        <f t="shared" si="14"/>
        <v>0.25979525409409698</v>
      </c>
      <c r="P188" s="6">
        <f t="shared" si="13"/>
        <v>3.7205012225514977E-2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5"/>
        <v>1.7700000000000014</v>
      </c>
      <c r="M189">
        <v>4.6738480385249481</v>
      </c>
      <c r="N189">
        <v>2.5385230728377772</v>
      </c>
      <c r="O189" s="15">
        <f t="shared" si="14"/>
        <v>0.25840912622580892</v>
      </c>
      <c r="P189" s="6">
        <f t="shared" si="13"/>
        <v>3.4741786175071177E-2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5"/>
        <v>1.7800000000000014</v>
      </c>
      <c r="M190">
        <v>4.6762285258961835</v>
      </c>
      <c r="N190">
        <v>2.5250126060463103</v>
      </c>
      <c r="O190" s="15">
        <f t="shared" si="14"/>
        <v>0.25703382735386171</v>
      </c>
      <c r="P190" s="6">
        <f t="shared" si="13"/>
        <v>3.2361298803835759E-2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5"/>
        <v>1.7900000000000014</v>
      </c>
      <c r="M191">
        <v>4.6785268512939888</v>
      </c>
      <c r="N191">
        <v>2.5116070590513182</v>
      </c>
      <c r="O191" s="15">
        <f t="shared" si="14"/>
        <v>0.25566920879962401</v>
      </c>
      <c r="P191" s="6">
        <f t="shared" si="13"/>
        <v>3.006297340603048E-2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5"/>
        <v>1.8000000000000014</v>
      </c>
      <c r="M192">
        <v>4.6807435669979354</v>
      </c>
      <c r="N192">
        <v>2.4983049901713934</v>
      </c>
      <c r="O192" s="15">
        <f t="shared" si="14"/>
        <v>0.25431512380704041</v>
      </c>
      <c r="P192" s="6">
        <f t="shared" si="13"/>
        <v>2.7846257702083932E-2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5"/>
        <v>1.8100000000000014</v>
      </c>
      <c r="M193">
        <v>4.6828792012549503</v>
      </c>
      <c r="N193">
        <v>2.4851049763075759</v>
      </c>
      <c r="O193" s="15">
        <f t="shared" si="14"/>
        <v>0.25297142751165691</v>
      </c>
      <c r="P193" s="6">
        <f t="shared" si="13"/>
        <v>2.5710623445069025E-2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5"/>
        <v>1.8200000000000014</v>
      </c>
      <c r="M194">
        <v>4.6849342586653027</v>
      </c>
      <c r="N194">
        <v>2.4720056126449115</v>
      </c>
      <c r="O194" s="15">
        <f t="shared" si="14"/>
        <v>0.2516379769102412</v>
      </c>
      <c r="P194" s="6">
        <f t="shared" si="13"/>
        <v>2.3655566034716635E-2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5"/>
        <v>1.8300000000000014</v>
      </c>
      <c r="M195">
        <v>4.6869092205611524</v>
      </c>
      <c r="N195">
        <v>2.4590055123597696</v>
      </c>
      <c r="O195" s="15">
        <f t="shared" si="14"/>
        <v>0.25031463083098887</v>
      </c>
      <c r="P195" s="6">
        <f t="shared" si="13"/>
        <v>2.1680604138866855E-2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5"/>
        <v>1.8400000000000014</v>
      </c>
      <c r="M196">
        <v>4.6888045453778586</v>
      </c>
      <c r="N196">
        <v>2.4461033063327386</v>
      </c>
      <c r="O196" s="15">
        <f t="shared" si="14"/>
        <v>0.24900124990429776</v>
      </c>
      <c r="P196" s="6">
        <f t="shared" si="13"/>
        <v>1.9785279322160676E-2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5"/>
        <v>1.8500000000000014</v>
      </c>
      <c r="M197">
        <v>4.6906206690182186</v>
      </c>
      <c r="N197">
        <v>2.4332976428670268</v>
      </c>
      <c r="O197" s="15">
        <f t="shared" si="14"/>
        <v>0.2476976965341024</v>
      </c>
      <c r="P197" s="6">
        <f t="shared" si="13"/>
        <v>1.7969155681800686E-2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5"/>
        <v>1.8600000000000014</v>
      </c>
      <c r="M198">
        <v>4.6923580052097424</v>
      </c>
      <c r="N198">
        <v>2.4205871874121976</v>
      </c>
      <c r="O198" s="15">
        <f t="shared" si="14"/>
        <v>0.24640383486975173</v>
      </c>
      <c r="P198" s="6">
        <f t="shared" si="13"/>
        <v>1.6231819490276855E-2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5"/>
        <v>1.8700000000000014</v>
      </c>
      <c r="M199">
        <v>4.6940169458551955</v>
      </c>
      <c r="N199">
        <v>2.4079706222931665</v>
      </c>
      <c r="O199" s="15">
        <f t="shared" si="14"/>
        <v>0.24511953077842225</v>
      </c>
      <c r="P199" s="6">
        <f t="shared" si="13"/>
        <v>1.4572878844823833E-2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5"/>
        <v>1.8800000000000014</v>
      </c>
      <c r="M200">
        <v>4.6955978613764646</v>
      </c>
      <c r="N200">
        <v>2.3954466464443032</v>
      </c>
      <c r="O200" s="15">
        <f t="shared" si="14"/>
        <v>0.24384465181805098</v>
      </c>
      <c r="P200" s="6">
        <f t="shared" si="13"/>
        <v>1.2991963323554678E-2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5"/>
        <v>1.8900000000000015</v>
      </c>
      <c r="M201">
        <v>4.6971011010519721</v>
      </c>
      <c r="N201">
        <v>2.3830139751485606</v>
      </c>
      <c r="O201" s="15">
        <f t="shared" si="14"/>
        <v>0.24257906721078007</v>
      </c>
      <c r="P201" s="6">
        <f t="shared" si="13"/>
        <v>1.1488723648047205E-2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5"/>
        <v>1.9000000000000015</v>
      </c>
      <c r="M202">
        <v>4.6985269933477625</v>
      </c>
      <c r="N202">
        <v>2.3706713397814942</v>
      </c>
      <c r="O202" s="15">
        <f t="shared" si="14"/>
        <v>0.24132264781689922</v>
      </c>
      <c r="P202" s="6">
        <f t="shared" si="13"/>
        <v>1.0062831352256829E-2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5"/>
        <v>1.9100000000000015</v>
      </c>
      <c r="M203">
        <v>4.699875846242338</v>
      </c>
      <c r="N203">
        <v>2.3584174875600814</v>
      </c>
      <c r="O203" s="15">
        <f t="shared" si="14"/>
        <v>0.24007526610927674</v>
      </c>
      <c r="P203" s="6">
        <f t="shared" si="13"/>
        <v>8.7139784576812929E-3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5"/>
        <v>1.9200000000000015</v>
      </c>
      <c r="M204">
        <v>4.7011479475454898</v>
      </c>
      <c r="N204">
        <v>2.346251181296231</v>
      </c>
      <c r="O204" s="15">
        <f t="shared" si="14"/>
        <v>0.238836796148268</v>
      </c>
      <c r="P204" s="6">
        <f t="shared" ref="P204:P212" si="16">$P$10-M204</f>
        <v>7.4418771545294859E-3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5"/>
        <v>1.9300000000000015</v>
      </c>
      <c r="M205">
        <v>4.702343565211156</v>
      </c>
      <c r="N205">
        <v>2.3341711991548801</v>
      </c>
      <c r="O205" s="15">
        <f t="shared" ref="O205:O212" si="17">+N205/$N$12</f>
        <v>0.23760711355709097</v>
      </c>
      <c r="P205" s="6">
        <f t="shared" si="16"/>
        <v>6.2462594888632594E-3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8">L205+0.01</f>
        <v>1.9400000000000015</v>
      </c>
      <c r="M206">
        <v>4.7034629476444705</v>
      </c>
      <c r="N206">
        <v>2.3221763344165742</v>
      </c>
      <c r="O206" s="15">
        <f t="shared" si="17"/>
        <v>0.23638609549765791</v>
      </c>
      <c r="P206" s="6">
        <f t="shared" si="16"/>
        <v>5.1268770555488175E-3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8"/>
        <v>1.9500000000000015</v>
      </c>
      <c r="M207">
        <v>4.7045063240031606</v>
      </c>
      <c r="N207">
        <v>2.3102653952444534</v>
      </c>
      <c r="O207" s="15">
        <f t="shared" si="17"/>
        <v>0.23517362064685587</v>
      </c>
      <c r="P207" s="6">
        <f t="shared" si="16"/>
        <v>4.0835006968586995E-3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8"/>
        <v>1.9600000000000015</v>
      </c>
      <c r="M208">
        <v>4.7054739044933722</v>
      </c>
      <c r="N208">
        <v>2.298437204455519</v>
      </c>
      <c r="O208" s="15">
        <f t="shared" si="17"/>
        <v>0.23396956917326267</v>
      </c>
      <c r="P208" s="6">
        <f t="shared" si="16"/>
        <v>3.1159202066470826E-3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8"/>
        <v>1.9700000000000015</v>
      </c>
      <c r="M209">
        <v>4.7063658806600372</v>
      </c>
      <c r="N209">
        <v>2.2866905992961195</v>
      </c>
      <c r="O209" s="15">
        <f t="shared" si="17"/>
        <v>0.23277382271429245</v>
      </c>
      <c r="P209" s="6">
        <f t="shared" si="16"/>
        <v>2.2239440399820509E-3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8"/>
        <v>1.9800000000000015</v>
      </c>
      <c r="M210">
        <v>4.7071824256719541</v>
      </c>
      <c r="N210">
        <v>2.2750244312215413</v>
      </c>
      <c r="O210" s="15">
        <f t="shared" si="17"/>
        <v>0.23158626435375915</v>
      </c>
      <c r="P210" s="6">
        <f t="shared" si="16"/>
        <v>1.4073990280651927E-3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8"/>
        <v>1.9900000000000015</v>
      </c>
      <c r="M211">
        <v>4.7079236946016234</v>
      </c>
      <c r="N211">
        <v>2.2634375656796375</v>
      </c>
      <c r="O211" s="15">
        <f t="shared" si="17"/>
        <v>0.23040677859985098</v>
      </c>
      <c r="P211" s="6">
        <f t="shared" si="16"/>
        <v>6.6613009839588955E-4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8"/>
        <v>2.0000000000000013</v>
      </c>
      <c r="M212">
        <v>4.7085898247000193</v>
      </c>
      <c r="N212">
        <v>2.2519288818983876</v>
      </c>
      <c r="O212" s="15">
        <f t="shared" si="17"/>
        <v>0.22923525136350509</v>
      </c>
      <c r="P212" s="6">
        <f t="shared" si="16"/>
        <v>0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topLeftCell="A7" zoomScale="92" zoomScaleNormal="92" workbookViewId="0">
      <selection activeCell="I11" sqref="I11:K21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7" max="7" width="12.72656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31</v>
      </c>
      <c r="C1" t="s">
        <v>40</v>
      </c>
    </row>
    <row r="2" spans="1:25" ht="16.5" x14ac:dyDescent="0.45">
      <c r="A2" t="s">
        <v>47</v>
      </c>
      <c r="B2">
        <f>+EXP(-C2/2)</f>
        <v>0.52466254210659291</v>
      </c>
      <c r="C2" s="4">
        <v>1.29</v>
      </c>
      <c r="D2" s="4"/>
      <c r="T2">
        <v>5</v>
      </c>
    </row>
    <row r="3" spans="1:25" ht="16.5" x14ac:dyDescent="0.45">
      <c r="A3" t="s">
        <v>48</v>
      </c>
      <c r="B3">
        <f>+EXP(-C3/2)</f>
        <v>0.63444796794822822</v>
      </c>
      <c r="C3" s="4">
        <v>0.91</v>
      </c>
      <c r="D3" s="4"/>
    </row>
    <row r="4" spans="1:25" ht="16.5" x14ac:dyDescent="0.45">
      <c r="A4" t="s">
        <v>49</v>
      </c>
      <c r="B4">
        <f>+EXP(-C4/2)</f>
        <v>0.66034028070498285</v>
      </c>
      <c r="C4" s="46">
        <v>0.83</v>
      </c>
      <c r="D4" s="46"/>
    </row>
    <row r="5" spans="1:25" x14ac:dyDescent="0.35">
      <c r="A5" t="s">
        <v>2</v>
      </c>
      <c r="B5" s="10">
        <v>0.2</v>
      </c>
      <c r="T5">
        <f>+EXP(T2)</f>
        <v>148.4131591025766</v>
      </c>
    </row>
    <row r="6" spans="1:25" x14ac:dyDescent="0.35">
      <c r="A6" t="s">
        <v>7</v>
      </c>
      <c r="B6">
        <v>1</v>
      </c>
      <c r="T6">
        <f>+LN(T5)</f>
        <v>5</v>
      </c>
    </row>
    <row r="7" spans="1:25" x14ac:dyDescent="0.35">
      <c r="A7" t="s">
        <v>9</v>
      </c>
      <c r="B7" s="8">
        <f>SUM(G12:G20)</f>
        <v>2.3601412535592292</v>
      </c>
    </row>
    <row r="8" spans="1:25" x14ac:dyDescent="0.35">
      <c r="A8" t="s">
        <v>10</v>
      </c>
      <c r="B8" s="10">
        <f>B7/B6</f>
        <v>2.3601412535592292</v>
      </c>
    </row>
    <row r="9" spans="1:25" x14ac:dyDescent="0.35">
      <c r="A9" t="s">
        <v>13</v>
      </c>
      <c r="B9" s="8">
        <f>SUM(H12:H20)/B6</f>
        <v>12.339095844737002</v>
      </c>
      <c r="L9" s="11" t="s">
        <v>15</v>
      </c>
    </row>
    <row r="10" spans="1:25" ht="18.75" customHeight="1" x14ac:dyDescent="0.35">
      <c r="B10" s="8"/>
      <c r="M10" s="10" t="s">
        <v>10</v>
      </c>
      <c r="N10" t="s">
        <v>13</v>
      </c>
      <c r="P10" s="10">
        <f>+MAX(M12:M212)</f>
        <v>3.3931466558437999</v>
      </c>
    </row>
    <row r="11" spans="1:25" ht="39" customHeight="1" x14ac:dyDescent="0.35">
      <c r="A11" s="4" t="s">
        <v>5</v>
      </c>
      <c r="B11" s="4" t="s">
        <v>6</v>
      </c>
      <c r="C11" s="5" t="s">
        <v>3</v>
      </c>
      <c r="D11" s="4" t="s">
        <v>11</v>
      </c>
      <c r="E11" s="4" t="s">
        <v>4</v>
      </c>
      <c r="F11" s="4" t="s">
        <v>0</v>
      </c>
      <c r="G11" s="4" t="s">
        <v>8</v>
      </c>
      <c r="H11" s="4" t="s">
        <v>12</v>
      </c>
      <c r="I11" s="60" t="s">
        <v>38</v>
      </c>
      <c r="J11" s="60" t="s">
        <v>50</v>
      </c>
      <c r="K11" s="49"/>
      <c r="L11" t="s">
        <v>2</v>
      </c>
      <c r="M11" s="12">
        <f>B8</f>
        <v>2.3601412535592292</v>
      </c>
      <c r="N11" s="14">
        <f>B9</f>
        <v>12.339095844737002</v>
      </c>
      <c r="O11" t="s">
        <v>46</v>
      </c>
      <c r="P11" t="s">
        <v>32</v>
      </c>
      <c r="V11" t="s">
        <v>38</v>
      </c>
      <c r="W11" t="s">
        <v>14</v>
      </c>
      <c r="X11" s="10" t="s">
        <v>10</v>
      </c>
      <c r="Y11" t="s">
        <v>13</v>
      </c>
    </row>
    <row r="12" spans="1:25" x14ac:dyDescent="0.35">
      <c r="A12" s="1">
        <v>0</v>
      </c>
      <c r="B12" s="2">
        <v>0.16749036836490588</v>
      </c>
      <c r="C12" s="6">
        <v>1.9394093167354783E-5</v>
      </c>
      <c r="D12" s="10">
        <v>5.9201958634944423E-8</v>
      </c>
      <c r="E12" s="35">
        <f>B6</f>
        <v>1</v>
      </c>
      <c r="F12" s="2">
        <f t="shared" ref="F12:F20" si="0">E12*B12</f>
        <v>0.16749036836490588</v>
      </c>
      <c r="G12" s="8">
        <f t="shared" ref="G12:G20" si="1">B12*E12*C12*$B$5</f>
        <v>6.4966476174071143E-7</v>
      </c>
      <c r="H12" s="8">
        <f t="shared" ref="H12:H20" si="2">D12*E12</f>
        <v>5.9201958634944423E-8</v>
      </c>
      <c r="I12" s="8">
        <f t="shared" ref="I12:I20" si="3">+G12/F12</f>
        <v>3.8788186334709573E-6</v>
      </c>
      <c r="J12" s="8">
        <f>-LN(1-I12)</f>
        <v>3.8788261561434794E-6</v>
      </c>
      <c r="L12" s="13">
        <v>0</v>
      </c>
      <c r="M12" s="10">
        <f t="dataTable" ref="M12:N212" dt2D="0" dtr="0" r1="B5"/>
        <v>0</v>
      </c>
      <c r="N12" s="9">
        <v>20.43606855027555</v>
      </c>
      <c r="O12" s="15">
        <f>+N12/$N$12</f>
        <v>1</v>
      </c>
      <c r="P12" s="9">
        <f t="shared" ref="P12:P75" si="4">$P$10-M12</f>
        <v>3.3931466558437999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 s="1">
        <v>0.5</v>
      </c>
      <c r="B13" s="2">
        <v>3.6817764629132981</v>
      </c>
      <c r="C13" s="6">
        <v>1.7761121320098956E-2</v>
      </c>
      <c r="D13" s="10">
        <v>2.3998231028374666E-2</v>
      </c>
      <c r="E13" s="35">
        <f>(1-C12*$B$5)*$B$2*E12</f>
        <v>0.52466050703574829</v>
      </c>
      <c r="F13" s="2">
        <f t="shared" si="0"/>
        <v>1.9316827058243748</v>
      </c>
      <c r="G13" s="8">
        <f t="shared" si="1"/>
        <v>6.8617701780167495E-3</v>
      </c>
      <c r="H13" s="8">
        <f t="shared" si="2"/>
        <v>1.2590924059308079E-2</v>
      </c>
      <c r="I13" s="8">
        <f t="shared" si="3"/>
        <v>3.5522242640197914E-3</v>
      </c>
      <c r="J13" s="8">
        <f t="shared" ref="J13:J20" si="5">-LN(1-I13)</f>
        <v>3.5585483935567418E-3</v>
      </c>
      <c r="L13" s="13">
        <f>L12+0.01</f>
        <v>0.01</v>
      </c>
      <c r="M13" s="10">
        <v>0.1930329150671666</v>
      </c>
      <c r="N13" s="9">
        <v>19.854120530744236</v>
      </c>
      <c r="O13" s="15">
        <f t="shared" ref="O13:O75" si="6">+N13/$N$12</f>
        <v>0.9715234846614631</v>
      </c>
      <c r="P13" s="9">
        <f t="shared" si="4"/>
        <v>3.2001137407766334</v>
      </c>
      <c r="V13">
        <f t="shared" ref="V13:V76" si="7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 s="1">
        <v>1</v>
      </c>
      <c r="B14" s="2">
        <v>11.640583217367388</v>
      </c>
      <c r="C14" s="6">
        <v>0.7</v>
      </c>
      <c r="D14" s="10">
        <v>9.9844223355497093</v>
      </c>
      <c r="E14" s="35">
        <f>(1-C13*$B$5)*$B$2*E13</f>
        <v>0.27429189560224271</v>
      </c>
      <c r="F14" s="2">
        <f t="shared" si="0"/>
        <v>3.1929176366073539</v>
      </c>
      <c r="G14" s="8">
        <f t="shared" si="1"/>
        <v>0.44700846912502956</v>
      </c>
      <c r="H14" s="8">
        <f t="shared" si="2"/>
        <v>2.7386461289113013</v>
      </c>
      <c r="I14" s="8">
        <f t="shared" si="3"/>
        <v>0.14000000000000001</v>
      </c>
      <c r="J14" s="8">
        <f t="shared" si="5"/>
        <v>0.15082288973458366</v>
      </c>
      <c r="L14" s="13">
        <f t="shared" ref="L14:L77" si="8">L13+0.01</f>
        <v>0.02</v>
      </c>
      <c r="M14" s="10">
        <v>0.37494637554566473</v>
      </c>
      <c r="N14" s="9">
        <v>19.297472461050326</v>
      </c>
      <c r="O14" s="15">
        <f t="shared" si="6"/>
        <v>0.94428497406807377</v>
      </c>
      <c r="P14" s="9">
        <f t="shared" si="4"/>
        <v>3.0182002802981351</v>
      </c>
      <c r="V14">
        <f t="shared" si="7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 s="1">
        <v>1.5</v>
      </c>
      <c r="B15" s="2">
        <v>21.445821767432797</v>
      </c>
      <c r="C15" s="6">
        <v>0.98251951048259312</v>
      </c>
      <c r="D15" s="10">
        <v>21.414675435573955</v>
      </c>
      <c r="E15" s="35">
        <f>(1-C14*$B$5)*$B$3*E14</f>
        <v>0.14966058477897898</v>
      </c>
      <c r="F15" s="2">
        <f t="shared" si="0"/>
        <v>3.2095942267797488</v>
      </c>
      <c r="G15" s="8">
        <f t="shared" si="1"/>
        <v>0.63069778970867918</v>
      </c>
      <c r="H15" s="8">
        <f t="shared" si="2"/>
        <v>3.2049328485400346</v>
      </c>
      <c r="I15" s="8">
        <f t="shared" si="3"/>
        <v>0.19650390209651863</v>
      </c>
      <c r="J15" s="8">
        <f t="shared" si="5"/>
        <v>0.21878295019037405</v>
      </c>
      <c r="L15" s="13">
        <f t="shared" si="8"/>
        <v>0.03</v>
      </c>
      <c r="M15" s="10">
        <v>0.54645547515485793</v>
      </c>
      <c r="N15" s="9">
        <v>18.764663395542097</v>
      </c>
      <c r="O15" s="15">
        <f t="shared" si="6"/>
        <v>0.91821297963345716</v>
      </c>
      <c r="P15" s="9">
        <f>$P$10-M15</f>
        <v>2.8466911806889419</v>
      </c>
      <c r="V15">
        <f t="shared" si="7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A16" s="1">
        <v>2</v>
      </c>
      <c r="B16" s="2">
        <v>30.898244995618196</v>
      </c>
      <c r="C16" s="6">
        <v>0.99819703163184326</v>
      </c>
      <c r="D16" s="10">
        <v>30.896567796185305</v>
      </c>
      <c r="E16" s="35">
        <f>(1-C15*$B$5)*$B$4*E15</f>
        <v>7.9407038612558808E-2</v>
      </c>
      <c r="F16" s="2">
        <f t="shared" si="0"/>
        <v>2.4535381334273563</v>
      </c>
      <c r="G16" s="8">
        <f t="shared" si="1"/>
        <v>0.48982289635654414</v>
      </c>
      <c r="H16" s="8">
        <f t="shared" si="2"/>
        <v>2.4534049519872276</v>
      </c>
      <c r="I16" s="8">
        <f t="shared" si="3"/>
        <v>0.19963940632636867</v>
      </c>
      <c r="J16" s="8">
        <f t="shared" si="5"/>
        <v>0.22269291077587217</v>
      </c>
      <c r="L16" s="13">
        <f t="shared" si="8"/>
        <v>0.04</v>
      </c>
      <c r="M16" s="10">
        <v>0.70822113445588797</v>
      </c>
      <c r="N16" s="9">
        <v>18.254338949857853</v>
      </c>
      <c r="O16" s="15">
        <f t="shared" si="6"/>
        <v>0.89324122714452925</v>
      </c>
      <c r="P16" s="9">
        <f t="shared" si="4"/>
        <v>2.6849255213879122</v>
      </c>
      <c r="V16">
        <f t="shared" si="7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>
        <v>2.5</v>
      </c>
      <c r="B17" s="2">
        <v>38.937892568676482</v>
      </c>
      <c r="C17" s="6">
        <v>0.99963104920430046</v>
      </c>
      <c r="D17" s="10">
        <v>38.937676934719669</v>
      </c>
      <c r="E17" s="35">
        <f>(1-C16*$B$5)*$B$4*E16</f>
        <v>4.1967440903387394E-2</v>
      </c>
      <c r="F17" s="2">
        <f t="shared" si="0"/>
        <v>1.6341237052783775</v>
      </c>
      <c r="G17" s="8">
        <f t="shared" si="1"/>
        <v>0.32670415880740872</v>
      </c>
      <c r="H17" s="8">
        <f t="shared" si="2"/>
        <v>1.6341146556730382</v>
      </c>
      <c r="I17" s="8">
        <f t="shared" si="3"/>
        <v>0.1999262098408601</v>
      </c>
      <c r="J17" s="8">
        <f t="shared" si="5"/>
        <v>0.22305131786891982</v>
      </c>
      <c r="L17" s="13">
        <f t="shared" si="8"/>
        <v>0.05</v>
      </c>
      <c r="M17" s="10">
        <v>0.86085495597397454</v>
      </c>
      <c r="N17" s="9">
        <v>17.765241845393319</v>
      </c>
      <c r="O17" s="15">
        <f t="shared" si="6"/>
        <v>0.86930819407306115</v>
      </c>
      <c r="P17" s="9">
        <f t="shared" si="4"/>
        <v>2.5322916998698255</v>
      </c>
      <c r="V17">
        <f t="shared" si="7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">
        <v>3</v>
      </c>
      <c r="B18" s="2">
        <v>45.300647294373853</v>
      </c>
      <c r="C18" s="6">
        <v>0.99987744598528916</v>
      </c>
      <c r="D18" s="10">
        <v>45.300595857460465</v>
      </c>
      <c r="E18" s="35">
        <f>(1-C17*$B$5)*$B$4*E17</f>
        <v>2.2172278296600328E-2</v>
      </c>
      <c r="F18" s="2">
        <f t="shared" si="0"/>
        <v>1.0044185588269918</v>
      </c>
      <c r="G18" s="8">
        <f t="shared" si="1"/>
        <v>0.20085909266003152</v>
      </c>
      <c r="H18" s="8">
        <f t="shared" si="2"/>
        <v>1.0044174183534333</v>
      </c>
      <c r="I18" s="8">
        <f t="shared" si="3"/>
        <v>0.19997548919705785</v>
      </c>
      <c r="J18" s="8">
        <f t="shared" si="5"/>
        <v>0.22311291327988148</v>
      </c>
      <c r="L18" s="13">
        <f t="shared" si="8"/>
        <v>6.0000000000000005E-2</v>
      </c>
      <c r="M18" s="10">
        <v>1.0049235712743796</v>
      </c>
      <c r="N18" s="9">
        <v>17.296203441580001</v>
      </c>
      <c r="O18" s="15">
        <f t="shared" si="6"/>
        <v>0.84635669522388579</v>
      </c>
      <c r="P18" s="9">
        <f t="shared" si="4"/>
        <v>2.3882230845694203</v>
      </c>
      <c r="V18">
        <f t="shared" si="7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">
        <v>3.5</v>
      </c>
      <c r="B19" s="2">
        <v>50.117940659421741</v>
      </c>
      <c r="C19" s="6">
        <v>0.99994298215642108</v>
      </c>
      <c r="D19" s="10">
        <v>50.117921717044808</v>
      </c>
      <c r="E19" s="35">
        <f>(1-C18*$B$5)*$B$4*E18</f>
        <v>1.1713357648153025E-2</v>
      </c>
      <c r="F19" s="2">
        <f t="shared" si="0"/>
        <v>0.58704936353271708</v>
      </c>
      <c r="G19" s="8">
        <f t="shared" si="1"/>
        <v>0.11740317824878682</v>
      </c>
      <c r="H19" s="8">
        <f t="shared" si="2"/>
        <v>0.58704914165388133</v>
      </c>
      <c r="I19" s="8">
        <f t="shared" si="3"/>
        <v>0.19998859643128422</v>
      </c>
      <c r="J19" s="8">
        <f t="shared" si="5"/>
        <v>0.22312929695490885</v>
      </c>
      <c r="L19" s="13">
        <f t="shared" si="8"/>
        <v>7.0000000000000007E-2</v>
      </c>
      <c r="M19" s="10">
        <v>1.1409525408543004</v>
      </c>
      <c r="N19" s="9">
        <v>16.846136137653438</v>
      </c>
      <c r="O19" s="15">
        <f t="shared" si="6"/>
        <v>0.82433351092993346</v>
      </c>
      <c r="P19" s="9">
        <f t="shared" si="4"/>
        <v>2.2521941149894995</v>
      </c>
      <c r="V19">
        <f t="shared" si="7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ht="15" thickBot="1" x14ac:dyDescent="0.4">
      <c r="A20" s="1">
        <v>4</v>
      </c>
      <c r="B20" s="2">
        <v>53.662968044524632</v>
      </c>
      <c r="C20" s="6">
        <v>0.99996647968775232</v>
      </c>
      <c r="D20" s="10">
        <v>53.662958593524479</v>
      </c>
      <c r="E20" s="35">
        <f>(1-C19*$B$5)*$B$4/(1-(1-C19*$B$5)*$B$4)*E19</f>
        <v>1.3117795492583309E-2</v>
      </c>
      <c r="F20" s="2">
        <f t="shared" si="0"/>
        <v>0.70393984033310741</v>
      </c>
      <c r="G20" s="8">
        <f t="shared" si="1"/>
        <v>0.14078324880997117</v>
      </c>
      <c r="H20" s="8">
        <f t="shared" si="2"/>
        <v>0.70393971635682018</v>
      </c>
      <c r="I20" s="8">
        <f t="shared" si="3"/>
        <v>0.19999329593755047</v>
      </c>
      <c r="J20" s="8">
        <f t="shared" si="5"/>
        <v>0.22313517127126048</v>
      </c>
      <c r="L20" s="13">
        <f t="shared" si="8"/>
        <v>0.08</v>
      </c>
      <c r="M20" s="10">
        <v>1.2694298595215285</v>
      </c>
      <c r="N20" s="9">
        <v>16.414026541515124</v>
      </c>
      <c r="O20" s="15">
        <f t="shared" si="6"/>
        <v>0.80318905278353092</v>
      </c>
      <c r="P20" s="9">
        <f t="shared" si="4"/>
        <v>2.1237167963222712</v>
      </c>
      <c r="V20">
        <f t="shared" si="7"/>
        <v>8.3381608939051013E-2</v>
      </c>
      <c r="W20">
        <v>0.08</v>
      </c>
      <c r="X20">
        <v>0.68828123847819789</v>
      </c>
      <c r="Y20">
        <v>9.041826903890243</v>
      </c>
    </row>
    <row r="21" spans="1:25" ht="15" thickBot="1" x14ac:dyDescent="0.4">
      <c r="D21" t="s">
        <v>41</v>
      </c>
      <c r="E21" s="8">
        <f>+SUM(E12:E20)</f>
        <v>2.1169908983702528</v>
      </c>
      <c r="F21" s="8">
        <f>+SUM(F12:F20)</f>
        <v>14.884754538974933</v>
      </c>
      <c r="G21" s="8">
        <f>+SUM(G12:G20)</f>
        <v>2.3601412535592292</v>
      </c>
      <c r="H21" s="8">
        <f>+SUM(H12:H20)</f>
        <v>12.339095844737002</v>
      </c>
      <c r="I21" s="61">
        <f>+AVERAGE(I14:I20)</f>
        <v>0.19086098568994858</v>
      </c>
      <c r="J21" s="62">
        <f>+AVERAGE(J14:J20)</f>
        <v>0.21210392143940007</v>
      </c>
      <c r="K21" s="63" t="s">
        <v>51</v>
      </c>
      <c r="L21" s="13">
        <f t="shared" si="8"/>
        <v>0.09</v>
      </c>
      <c r="M21" s="10">
        <v>1.3908091129590414</v>
      </c>
      <c r="N21" s="9">
        <v>15.998929316845123</v>
      </c>
      <c r="O21" s="15">
        <f t="shared" si="6"/>
        <v>0.78287706255660416</v>
      </c>
      <c r="P21" s="9">
        <f t="shared" si="4"/>
        <v>2.0023375428847583</v>
      </c>
      <c r="V21">
        <f t="shared" si="7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L22" s="13">
        <f t="shared" si="8"/>
        <v>9.9999999999999992E-2</v>
      </c>
      <c r="M22" s="10">
        <v>1.505512325224283</v>
      </c>
      <c r="N22" s="9">
        <v>15.599961631190723</v>
      </c>
      <c r="O22" s="15">
        <f t="shared" si="6"/>
        <v>0.76335434052849571</v>
      </c>
      <c r="P22" s="9">
        <f t="shared" si="4"/>
        <v>1.8876343306195169</v>
      </c>
      <c r="V22">
        <f t="shared" si="7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5" t="s">
        <v>44</v>
      </c>
      <c r="C23" s="6"/>
      <c r="D23" s="6"/>
      <c r="E23" s="20"/>
      <c r="F23" s="3"/>
      <c r="G23" s="7"/>
      <c r="H23" s="7"/>
      <c r="L23" s="13">
        <f t="shared" si="8"/>
        <v>0.10999999999999999</v>
      </c>
      <c r="M23" s="10">
        <v>1.6139325318391391</v>
      </c>
      <c r="N23" s="9">
        <v>15.216298137656947</v>
      </c>
      <c r="O23" s="15">
        <f t="shared" si="6"/>
        <v>0.74458049992456976</v>
      </c>
      <c r="P23" s="9">
        <f t="shared" si="4"/>
        <v>1.7792141240046608</v>
      </c>
      <c r="V23">
        <f t="shared" si="7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42</v>
      </c>
      <c r="B24" s="8">
        <v>0.74</v>
      </c>
      <c r="C24" s="8"/>
      <c r="E24" s="7"/>
      <c r="F24" s="7"/>
      <c r="G24" s="7"/>
      <c r="H24" s="7"/>
      <c r="L24" s="13">
        <f t="shared" si="8"/>
        <v>0.11999999999999998</v>
      </c>
      <c r="M24" s="10">
        <v>1.7164361087563815</v>
      </c>
      <c r="N24" s="9">
        <v>14.847166431321002</v>
      </c>
      <c r="O24" s="15">
        <f t="shared" si="6"/>
        <v>0.72651774458452822</v>
      </c>
      <c r="P24" s="9">
        <f t="shared" si="4"/>
        <v>1.6767105470874184</v>
      </c>
      <c r="V24">
        <f t="shared" si="7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45</v>
      </c>
      <c r="B25" s="8"/>
      <c r="C25" s="6"/>
      <c r="H25" s="7"/>
      <c r="L25" s="13">
        <f t="shared" si="8"/>
        <v>0.12999999999999998</v>
      </c>
      <c r="M25" s="10">
        <v>1.8133648837284508</v>
      </c>
      <c r="N25" s="9">
        <v>14.491842928802075</v>
      </c>
      <c r="O25" s="15">
        <f t="shared" si="6"/>
        <v>0.70913066733702423</v>
      </c>
      <c r="P25" s="9">
        <f t="shared" si="4"/>
        <v>1.5797817721153491</v>
      </c>
      <c r="V25">
        <f t="shared" si="7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43</v>
      </c>
      <c r="B26" s="8">
        <f>+L53</f>
        <v>0.4100000000000002</v>
      </c>
      <c r="C26" s="8"/>
      <c r="H26" s="7"/>
      <c r="L26" s="13">
        <f t="shared" si="8"/>
        <v>0.13999999999999999</v>
      </c>
      <c r="M26" s="10">
        <v>1.9050380533616895</v>
      </c>
      <c r="N26" s="9">
        <v>14.149649125722279</v>
      </c>
      <c r="O26" s="15">
        <f t="shared" si="6"/>
        <v>0.69238606686565907</v>
      </c>
      <c r="P26" s="9">
        <f t="shared" si="4"/>
        <v>1.4881086024821104</v>
      </c>
      <c r="V26">
        <f t="shared" si="7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L27" s="13">
        <f t="shared" si="8"/>
        <v>0.15</v>
      </c>
      <c r="M27" s="10">
        <v>1.9917539263356083</v>
      </c>
      <c r="N27" s="9">
        <v>13.819948192244622</v>
      </c>
      <c r="O27" s="15">
        <f t="shared" si="6"/>
        <v>0.67625278111813147</v>
      </c>
      <c r="P27" s="9">
        <f t="shared" si="4"/>
        <v>1.4013927295081916</v>
      </c>
      <c r="V27">
        <f t="shared" si="7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L28" s="13">
        <f t="shared" si="8"/>
        <v>0.16</v>
      </c>
      <c r="M28" s="10">
        <v>2.0737915108374048</v>
      </c>
      <c r="N28" s="9">
        <v>13.502141871597006</v>
      </c>
      <c r="O28" s="15">
        <f t="shared" si="6"/>
        <v>0.66070153554143118</v>
      </c>
      <c r="P28" s="9">
        <f t="shared" si="4"/>
        <v>1.3193551450063952</v>
      </c>
      <c r="V28">
        <f t="shared" si="7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L29" s="13">
        <f t="shared" si="8"/>
        <v>0.17</v>
      </c>
      <c r="M29" s="10">
        <v>2.1514119621520202</v>
      </c>
      <c r="N29" s="9">
        <v>13.195667650592723</v>
      </c>
      <c r="O29" s="15">
        <f t="shared" si="6"/>
        <v>0.64570480462666091</v>
      </c>
      <c r="P29" s="9">
        <f t="shared" si="4"/>
        <v>1.2417346936917797</v>
      </c>
      <c r="V29">
        <f t="shared" si="7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L30" s="13">
        <f t="shared" si="8"/>
        <v>0.18000000000000002</v>
      </c>
      <c r="M30" s="9">
        <v>2.2248599045116051</v>
      </c>
      <c r="N30" s="9">
        <v>12.899996174728544</v>
      </c>
      <c r="O30" s="15">
        <f t="shared" si="6"/>
        <v>0.6312366854217959</v>
      </c>
      <c r="P30" s="9">
        <f t="shared" si="4"/>
        <v>1.1682867513321948</v>
      </c>
      <c r="V30">
        <f t="shared" si="7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L31" s="13">
        <f t="shared" si="8"/>
        <v>0.19000000000000003</v>
      </c>
      <c r="M31" s="9">
        <v>2.2943646397064237</v>
      </c>
      <c r="N31" s="9">
        <v>12.614628883555213</v>
      </c>
      <c r="O31" s="15">
        <f t="shared" si="6"/>
        <v>0.6172727818230539</v>
      </c>
      <c r="P31" s="9">
        <f t="shared" si="4"/>
        <v>1.0987820161373762</v>
      </c>
      <c r="V31">
        <f t="shared" si="7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L32" s="16">
        <f t="shared" si="8"/>
        <v>0.20000000000000004</v>
      </c>
      <c r="M32" s="17">
        <v>2.3601412535592301</v>
      </c>
      <c r="N32" s="17">
        <v>12.339095844737002</v>
      </c>
      <c r="O32" s="15">
        <f t="shared" si="6"/>
        <v>0.60379009858873411</v>
      </c>
      <c r="P32" s="9">
        <f t="shared" si="4"/>
        <v>1.0330054022845698</v>
      </c>
      <c r="V32">
        <f t="shared" si="7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L33" s="13">
        <f t="shared" si="8"/>
        <v>0.21000000000000005</v>
      </c>
      <c r="M33" s="9">
        <v>2.4223916301390815</v>
      </c>
      <c r="N33">
        <v>12.072953767600634</v>
      </c>
      <c r="O33" s="15">
        <f t="shared" si="6"/>
        <v>0.59076694413602604</v>
      </c>
      <c r="P33" s="9">
        <f t="shared" si="4"/>
        <v>0.97075502570471839</v>
      </c>
      <c r="V33">
        <f t="shared" si="7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L34" s="13">
        <f t="shared" si="8"/>
        <v>0.22000000000000006</v>
      </c>
      <c r="M34">
        <v>2.4813053825147158</v>
      </c>
      <c r="N34">
        <v>11.815784179065195</v>
      </c>
      <c r="O34" s="15">
        <f t="shared" si="6"/>
        <v>0.57818284128362241</v>
      </c>
      <c r="P34" s="9">
        <f t="shared" si="4"/>
        <v>0.91184127332908416</v>
      </c>
      <c r="V34">
        <f t="shared" si="7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L35" s="13">
        <f t="shared" si="8"/>
        <v>0.23000000000000007</v>
      </c>
      <c r="M35">
        <v>2.5370607079018823</v>
      </c>
      <c r="N35">
        <v>11.567191746683442</v>
      </c>
      <c r="O35" s="15">
        <f t="shared" si="6"/>
        <v>0.56601844519294664</v>
      </c>
      <c r="P35" s="9">
        <f t="shared" si="4"/>
        <v>0.85608594794191761</v>
      </c>
      <c r="V35">
        <f t="shared" si="7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L36" s="13">
        <f t="shared" si="8"/>
        <v>0.24000000000000007</v>
      </c>
      <c r="M36">
        <v>2.5898251742260929</v>
      </c>
      <c r="N36">
        <v>11.326802735144069</v>
      </c>
      <c r="O36" s="15">
        <f t="shared" si="6"/>
        <v>0.55425546784003832</v>
      </c>
      <c r="P36" s="9">
        <f t="shared" si="4"/>
        <v>0.803321481617707</v>
      </c>
      <c r="V36">
        <f t="shared" si="7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L37" s="13">
        <f t="shared" si="8"/>
        <v>0.25000000000000006</v>
      </c>
      <c r="M37">
        <v>2.6397564443873973</v>
      </c>
      <c r="N37">
        <v>11.094263584013154</v>
      </c>
      <c r="O37" s="15">
        <f t="shared" si="6"/>
        <v>0.54287660842004581</v>
      </c>
      <c r="P37" s="9">
        <f t="shared" si="4"/>
        <v>0.75339021145640261</v>
      </c>
      <c r="V37">
        <f t="shared" si="7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L38" s="13">
        <f t="shared" si="8"/>
        <v>0.26000000000000006</v>
      </c>
      <c r="M38">
        <v>2.6870029438643495</v>
      </c>
      <c r="N38">
        <v>10.869239595755515</v>
      </c>
      <c r="O38" s="15">
        <f t="shared" si="6"/>
        <v>0.53186548914805631</v>
      </c>
      <c r="P38" s="9">
        <f t="shared" si="4"/>
        <v>0.70614371197945047</v>
      </c>
      <c r="V38">
        <f t="shared" si="7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L39" s="13">
        <f t="shared" si="8"/>
        <v>0.27000000000000007</v>
      </c>
      <c r="M39">
        <v>2.7317044767193721</v>
      </c>
      <c r="N39">
        <v>10.651413724194549</v>
      </c>
      <c r="O39" s="15">
        <f t="shared" si="6"/>
        <v>0.52120659597469055</v>
      </c>
      <c r="P39" s="9">
        <f t="shared" si="4"/>
        <v>0.66144217912442782</v>
      </c>
      <c r="V39">
        <f t="shared" si="7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L40" s="13">
        <f t="shared" si="8"/>
        <v>0.28000000000000008</v>
      </c>
      <c r="M40">
        <v>2.7739927945579734</v>
      </c>
      <c r="N40">
        <v>10.440485454560166</v>
      </c>
      <c r="O40" s="15">
        <f t="shared" si="6"/>
        <v>0.51088522378338719</v>
      </c>
      <c r="P40" s="9">
        <f t="shared" si="4"/>
        <v>0.6191538612858265</v>
      </c>
      <c r="V40">
        <f t="shared" si="7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L41" s="13">
        <f t="shared" si="8"/>
        <v>0.29000000000000009</v>
      </c>
      <c r="M41">
        <v>2.813992122541455</v>
      </c>
      <c r="N41">
        <v>10.236169767154507</v>
      </c>
      <c r="O41" s="15">
        <f t="shared" si="6"/>
        <v>0.50088742567936273</v>
      </c>
      <c r="P41" s="9">
        <f t="shared" si="4"/>
        <v>0.5791545333023449</v>
      </c>
      <c r="V41">
        <f t="shared" si="7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L42" s="13">
        <f t="shared" si="8"/>
        <v>0.3000000000000001</v>
      </c>
      <c r="M42">
        <v>2.851819646150068</v>
      </c>
      <c r="N42">
        <v>10.038196177448242</v>
      </c>
      <c r="O42" s="15">
        <f t="shared" si="6"/>
        <v>0.49119996601855653</v>
      </c>
      <c r="P42" s="9">
        <f t="shared" si="4"/>
        <v>0.54132700969373193</v>
      </c>
      <c r="V42">
        <f t="shared" si="7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L43" s="13">
        <f t="shared" si="8"/>
        <v>0.31000000000000011</v>
      </c>
      <c r="M43">
        <v>2.8875859620347999</v>
      </c>
      <c r="N43">
        <v>9.8463078461176288</v>
      </c>
      <c r="O43" s="15">
        <f t="shared" si="6"/>
        <v>0.4818102768589933</v>
      </c>
      <c r="P43" s="9">
        <f t="shared" si="4"/>
        <v>0.50556069380900004</v>
      </c>
      <c r="V43">
        <f t="shared" si="7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L44" s="13">
        <f t="shared" si="8"/>
        <v>0.32000000000000012</v>
      </c>
      <c r="M44">
        <v>2.9213954959758963</v>
      </c>
      <c r="N44">
        <v>9.6602607531546933</v>
      </c>
      <c r="O44" s="15">
        <f t="shared" si="6"/>
        <v>0.47270641754744158</v>
      </c>
      <c r="P44" s="9">
        <f t="shared" si="4"/>
        <v>0.47175115986790361</v>
      </c>
      <c r="V44">
        <f t="shared" si="7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L45" s="13">
        <f t="shared" si="8"/>
        <v>0.33000000000000013</v>
      </c>
      <c r="M45">
        <v>2.9533468906803209</v>
      </c>
      <c r="N45">
        <v>9.4798229307388695</v>
      </c>
      <c r="O45" s="15">
        <f t="shared" si="6"/>
        <v>0.46387703718145179</v>
      </c>
      <c r="P45" s="9">
        <f t="shared" si="4"/>
        <v>0.43979976516347907</v>
      </c>
      <c r="V45">
        <f t="shared" si="7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L46" s="13">
        <f t="shared" si="8"/>
        <v>0.34000000000000014</v>
      </c>
      <c r="M46">
        <v>2.9835333658944525</v>
      </c>
      <c r="N46">
        <v>9.3047737500557375</v>
      </c>
      <c r="O46" s="15">
        <f t="shared" si="6"/>
        <v>0.45531133971119297</v>
      </c>
      <c r="P46" s="9">
        <f t="shared" si="4"/>
        <v>0.40961328994934743</v>
      </c>
      <c r="V46">
        <f t="shared" si="7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L47" s="13">
        <f t="shared" si="8"/>
        <v>0.35000000000000014</v>
      </c>
      <c r="M47">
        <v>3.0120430530792097</v>
      </c>
      <c r="N47">
        <v>9.1349032576941021</v>
      </c>
      <c r="O47" s="15">
        <f t="shared" si="6"/>
        <v>0.44699905146731028</v>
      </c>
      <c r="P47" s="9">
        <f t="shared" si="4"/>
        <v>0.38110360276459021</v>
      </c>
      <c r="V47">
        <f t="shared" si="7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L48" s="13">
        <f t="shared" si="8"/>
        <v>0.36000000000000015</v>
      </c>
      <c r="M48">
        <v>3.0389593066891329</v>
      </c>
      <c r="N48">
        <v>8.9700115576523451</v>
      </c>
      <c r="O48" s="15">
        <f t="shared" si="6"/>
        <v>0.43893039092058622</v>
      </c>
      <c r="P48" s="9">
        <f t="shared" si="4"/>
        <v>0.35418734915466699</v>
      </c>
      <c r="V48">
        <f t="shared" si="7"/>
        <v>0.44628710262841964</v>
      </c>
      <c r="W48">
        <v>0.36000000000000015</v>
      </c>
      <c r="X48">
        <v>2.3552566529424959</v>
      </c>
      <c r="Y48">
        <v>6.9767568738064725</v>
      </c>
    </row>
    <row r="49" spans="10:25" x14ac:dyDescent="0.35">
      <c r="L49" s="13">
        <f t="shared" si="8"/>
        <v>0.37000000000000016</v>
      </c>
      <c r="M49">
        <v>3.0643609939122949</v>
      </c>
      <c r="N49">
        <v>8.8099082353439755</v>
      </c>
      <c r="O49" s="15">
        <f t="shared" si="6"/>
        <v>0.43109604049675138</v>
      </c>
      <c r="P49" s="9">
        <f t="shared" si="4"/>
        <v>0.32878566193150505</v>
      </c>
      <c r="V49">
        <f t="shared" si="7"/>
        <v>0.46203545959655884</v>
      </c>
      <c r="W49">
        <v>0.37000000000000016</v>
      </c>
      <c r="X49">
        <v>2.4014867726881177</v>
      </c>
      <c r="Y49">
        <v>6.9247448304754124</v>
      </c>
    </row>
    <row r="50" spans="10:25" x14ac:dyDescent="0.35">
      <c r="L50" s="13">
        <f t="shared" si="8"/>
        <v>0.38000000000000017</v>
      </c>
      <c r="M50">
        <v>3.0883227645618212</v>
      </c>
      <c r="N50">
        <v>8.6544118203152749</v>
      </c>
      <c r="O50" s="15">
        <f t="shared" si="6"/>
        <v>0.42348712028559832</v>
      </c>
      <c r="P50" s="9">
        <f t="shared" si="4"/>
        <v>0.30482389128197873</v>
      </c>
      <c r="V50">
        <f t="shared" si="7"/>
        <v>0.47803580094300002</v>
      </c>
      <c r="W50">
        <v>0.38000000000000017</v>
      </c>
      <c r="X50">
        <v>2.447075832861878</v>
      </c>
      <c r="Y50">
        <v>6.8737762333934809</v>
      </c>
    </row>
    <row r="51" spans="10:25" x14ac:dyDescent="0.35">
      <c r="L51" s="13">
        <f t="shared" si="8"/>
        <v>0.39000000000000018</v>
      </c>
      <c r="M51">
        <v>3.110915302660235</v>
      </c>
      <c r="N51">
        <v>8.5033492846786416</v>
      </c>
      <c r="O51" s="15">
        <f t="shared" si="6"/>
        <v>0.41609516349777492</v>
      </c>
      <c r="P51" s="9">
        <f t="shared" si="4"/>
        <v>0.28223135318356496</v>
      </c>
      <c r="V51">
        <f t="shared" si="7"/>
        <v>0.49429632181478034</v>
      </c>
      <c r="W51">
        <v>0.39000000000000018</v>
      </c>
      <c r="X51">
        <v>2.4920423419430988</v>
      </c>
      <c r="Y51">
        <v>6.8238182874033102</v>
      </c>
    </row>
    <row r="52" spans="10:25" x14ac:dyDescent="0.35">
      <c r="L52" s="13">
        <f t="shared" si="8"/>
        <v>0.40000000000000019</v>
      </c>
      <c r="M52">
        <v>3.1322055611229729</v>
      </c>
      <c r="N52">
        <v>8.3565555745274551</v>
      </c>
      <c r="O52" s="15">
        <f t="shared" si="6"/>
        <v>0.40891209353546526</v>
      </c>
      <c r="P52" s="9">
        <f t="shared" si="4"/>
        <v>0.26094109472082705</v>
      </c>
      <c r="V52">
        <f t="shared" si="7"/>
        <v>0.51082562376599094</v>
      </c>
      <c r="W52">
        <v>0.40000000000000019</v>
      </c>
      <c r="X52">
        <v>2.5364039884725749</v>
      </c>
      <c r="Y52">
        <v>6.774839426840698</v>
      </c>
    </row>
    <row r="53" spans="10:25" x14ac:dyDescent="0.35">
      <c r="J53" s="11" t="s">
        <v>43</v>
      </c>
      <c r="K53" s="43"/>
      <c r="L53" s="16">
        <f t="shared" si="8"/>
        <v>0.4100000000000002</v>
      </c>
      <c r="M53" s="43">
        <v>3.1522569808257406</v>
      </c>
      <c r="N53" s="43">
        <v>8.2138731718347895</v>
      </c>
      <c r="O53" s="44">
        <f t="shared" si="6"/>
        <v>0.40193020255473932</v>
      </c>
      <c r="P53" s="17">
        <f t="shared" si="4"/>
        <v>0.24088967501805936</v>
      </c>
      <c r="V53">
        <f t="shared" si="7"/>
        <v>0.52763274208237221</v>
      </c>
      <c r="W53">
        <v>0.4100000000000002</v>
      </c>
      <c r="X53">
        <v>2.5801776821088933</v>
      </c>
      <c r="Y53">
        <v>6.7268092657402052</v>
      </c>
    </row>
    <row r="54" spans="10:25" x14ac:dyDescent="0.35">
      <c r="L54" s="13">
        <f t="shared" si="8"/>
        <v>0.42000000000000021</v>
      </c>
      <c r="M54">
        <v>3.1711296952303498</v>
      </c>
      <c r="N54">
        <v>8.0751516845523046</v>
      </c>
      <c r="O54" s="15">
        <f t="shared" si="6"/>
        <v>0.39514213140782517</v>
      </c>
      <c r="P54" s="9">
        <f t="shared" si="4"/>
        <v>0.22201696061345011</v>
      </c>
      <c r="V54">
        <f t="shared" si="7"/>
        <v>0.54472717544167226</v>
      </c>
      <c r="W54">
        <v>0.42000000000000021</v>
      </c>
      <c r="X54">
        <v>2.6233795926300254</v>
      </c>
      <c r="Y54">
        <v>6.6796985502617847</v>
      </c>
    </row>
    <row r="55" spans="10:25" x14ac:dyDescent="0.35">
      <c r="L55" s="13">
        <f t="shared" si="8"/>
        <v>0.43000000000000022</v>
      </c>
      <c r="M55">
        <v>3.1888807216441784</v>
      </c>
      <c r="N55">
        <v>7.9402474628189372</v>
      </c>
      <c r="O55" s="15">
        <f t="shared" si="6"/>
        <v>0.38854085086301371</v>
      </c>
      <c r="P55" s="9">
        <f t="shared" si="4"/>
        <v>0.20426593419962158</v>
      </c>
      <c r="V55">
        <f t="shared" si="7"/>
        <v>0.56211891815354154</v>
      </c>
      <c r="W55">
        <v>0.43000000000000022</v>
      </c>
      <c r="X55">
        <v>2.666025186988596</v>
      </c>
      <c r="Y55">
        <v>6.6334791132289181</v>
      </c>
    </row>
    <row r="56" spans="10:25" x14ac:dyDescent="0.35">
      <c r="L56" s="13">
        <f t="shared" si="8"/>
        <v>0.44000000000000022</v>
      </c>
      <c r="M56">
        <v>3.2055641400982835</v>
      </c>
      <c r="N56">
        <v>7.8090232393643575</v>
      </c>
      <c r="O56" s="15">
        <f t="shared" si="6"/>
        <v>0.38211964400848836</v>
      </c>
      <c r="P56" s="9">
        <f t="shared" si="4"/>
        <v>0.18758251574551643</v>
      </c>
      <c r="V56">
        <f t="shared" si="7"/>
        <v>0.57981849525294249</v>
      </c>
      <c r="W56">
        <v>0.44000000000000022</v>
      </c>
      <c r="X56">
        <v>2.7081292645230732</v>
      </c>
      <c r="Y56">
        <v>6.5881238306748369</v>
      </c>
    </row>
    <row r="57" spans="10:25" x14ac:dyDescent="0.35">
      <c r="L57" s="13">
        <f t="shared" si="8"/>
        <v>0.45000000000000023</v>
      </c>
      <c r="M57">
        <v>3.2212312607474471</v>
      </c>
      <c r="N57">
        <v>7.6813477923509241</v>
      </c>
      <c r="O57" s="15">
        <f t="shared" si="6"/>
        <v>0.37587208975413977</v>
      </c>
      <c r="P57" s="9">
        <f t="shared" si="4"/>
        <v>0.17191539509635279</v>
      </c>
      <c r="V57">
        <f t="shared" si="7"/>
        <v>0.59783700075562074</v>
      </c>
      <c r="W57">
        <v>0.45000000000000023</v>
      </c>
      <c r="X57">
        <v>2.7497059904213512</v>
      </c>
      <c r="Y57">
        <v>6.5436065802987455</v>
      </c>
    </row>
    <row r="58" spans="10:25" x14ac:dyDescent="0.35">
      <c r="L58" s="13">
        <f t="shared" si="8"/>
        <v>0.46000000000000024</v>
      </c>
      <c r="M58">
        <v>3.2359307806213184</v>
      </c>
      <c r="N58">
        <v>7.5570956290421583</v>
      </c>
      <c r="O58" s="15">
        <f t="shared" si="6"/>
        <v>0.36979204735248661</v>
      </c>
      <c r="P58" s="9">
        <f t="shared" si="4"/>
        <v>0.15721587522248148</v>
      </c>
      <c r="V58">
        <f t="shared" si="7"/>
        <v>0.61618613942381728</v>
      </c>
      <c r="W58">
        <v>0.46000000000000024</v>
      </c>
      <c r="X58">
        <v>2.7907689275278251</v>
      </c>
      <c r="Y58">
        <v>6.4999022017395198</v>
      </c>
    </row>
    <row r="59" spans="10:25" x14ac:dyDescent="0.35">
      <c r="L59" s="13">
        <f t="shared" si="8"/>
        <v>0.47000000000000025</v>
      </c>
      <c r="M59">
        <v>3.2497089304883482</v>
      </c>
      <c r="N59">
        <v>7.4361466888166063</v>
      </c>
      <c r="O59" s="15">
        <f t="shared" si="6"/>
        <v>0.36387364186622584</v>
      </c>
      <c r="P59" s="9">
        <f t="shared" si="4"/>
        <v>0.14343772535545174</v>
      </c>
      <c r="V59">
        <f t="shared" si="7"/>
        <v>0.63487827243596995</v>
      </c>
      <c r="W59">
        <v>0.47000000000000025</v>
      </c>
      <c r="X59">
        <v>2.8313310665798666</v>
      </c>
      <c r="Y59">
        <v>6.4569864585789425</v>
      </c>
    </row>
    <row r="60" spans="10:25" x14ac:dyDescent="0.35">
      <c r="L60" s="13">
        <f t="shared" si="8"/>
        <v>0.48000000000000026</v>
      </c>
      <c r="M60">
        <v>3.2626096125330233</v>
      </c>
      <c r="N60">
        <v>7.3183860641653391</v>
      </c>
      <c r="O60" s="15">
        <f t="shared" si="6"/>
        <v>0.35811125051577797</v>
      </c>
      <c r="P60" s="9">
        <f t="shared" si="4"/>
        <v>0.13053704331077665</v>
      </c>
      <c r="V60">
        <f t="shared" si="7"/>
        <v>0.65392646740666438</v>
      </c>
      <c r="W60">
        <v>0.48000000000000026</v>
      </c>
      <c r="X60">
        <v>2.871404854954966</v>
      </c>
      <c r="Y60">
        <v>6.414836001991592</v>
      </c>
    </row>
    <row r="61" spans="10:25" x14ac:dyDescent="0.35">
      <c r="L61" s="13">
        <f t="shared" si="8"/>
        <v>0.49000000000000027</v>
      </c>
      <c r="M61">
        <v>3.2746745294910262</v>
      </c>
      <c r="N61">
        <v>7.2037037384195797</v>
      </c>
      <c r="O61" s="15">
        <f t="shared" si="6"/>
        <v>0.35249948984548929</v>
      </c>
      <c r="P61" s="9">
        <f t="shared" si="4"/>
        <v>0.11847212635277371</v>
      </c>
      <c r="V61">
        <f t="shared" si="7"/>
        <v>0.67334455326376597</v>
      </c>
      <c r="W61">
        <v>0.49000000000000027</v>
      </c>
      <c r="X61">
        <v>2.9110022240051641</v>
      </c>
      <c r="Y61">
        <v>6.3734283359625055</v>
      </c>
    </row>
    <row r="62" spans="10:25" x14ac:dyDescent="0.35">
      <c r="L62" s="13">
        <f t="shared" si="8"/>
        <v>0.50000000000000022</v>
      </c>
      <c r="M62">
        <v>3.2859433058361418</v>
      </c>
      <c r="N62">
        <v>7.0919943390539304</v>
      </c>
      <c r="O62" s="15">
        <f t="shared" si="6"/>
        <v>0.34703320365199625</v>
      </c>
      <c r="P62" s="9">
        <f t="shared" si="4"/>
        <v>0.10720335000765813</v>
      </c>
      <c r="V62">
        <f t="shared" si="7"/>
        <v>0.69314718055994573</v>
      </c>
      <c r="W62">
        <v>0.50000000000000022</v>
      </c>
      <c r="X62">
        <v>2.9501346150512724</v>
      </c>
      <c r="Y62">
        <v>6.3327417839981734</v>
      </c>
    </row>
    <row r="63" spans="10:25" x14ac:dyDescent="0.35">
      <c r="L63" s="13">
        <f t="shared" si="8"/>
        <v>0.51000000000000023</v>
      </c>
      <c r="M63">
        <v>3.2964536015663457</v>
      </c>
      <c r="N63">
        <v>6.9831569055008389</v>
      </c>
      <c r="O63" s="15">
        <f t="shared" si="6"/>
        <v>0.34170745162266941</v>
      </c>
      <c r="P63" s="9">
        <f t="shared" si="4"/>
        <v>9.6693054277454227E-2</v>
      </c>
      <c r="V63">
        <f t="shared" si="7"/>
        <v>0.71334988787746523</v>
      </c>
      <c r="W63">
        <v>0.51000000000000023</v>
      </c>
      <c r="X63">
        <v>2.9888130041053667</v>
      </c>
      <c r="Y63">
        <v>6.2927554572601192</v>
      </c>
    </row>
    <row r="64" spans="10:25" x14ac:dyDescent="0.35">
      <c r="L64" s="13">
        <f t="shared" si="8"/>
        <v>0.52000000000000024</v>
      </c>
      <c r="M64">
        <v>3.3062412190941646</v>
      </c>
      <c r="N64">
        <v>6.877094670494178</v>
      </c>
      <c r="O64" s="15">
        <f t="shared" si="6"/>
        <v>0.33651749863607944</v>
      </c>
      <c r="P64" s="9">
        <f t="shared" si="4"/>
        <v>8.6905436749635356E-2</v>
      </c>
      <c r="V64">
        <f t="shared" si="7"/>
        <v>0.73396917508020099</v>
      </c>
      <c r="W64">
        <v>0.52000000000000024</v>
      </c>
      <c r="X64">
        <v>3.0270479253862774</v>
      </c>
      <c r="Y64">
        <v>6.2534492240541182</v>
      </c>
    </row>
    <row r="65" spans="12:25" x14ac:dyDescent="0.35">
      <c r="L65" s="13">
        <f t="shared" si="8"/>
        <v>0.53000000000000025</v>
      </c>
      <c r="M65">
        <v>3.3153402037077004</v>
      </c>
      <c r="N65">
        <v>6.7737148540351289</v>
      </c>
      <c r="O65" s="15">
        <f t="shared" si="6"/>
        <v>0.3314588046801103</v>
      </c>
      <c r="P65" s="9">
        <f t="shared" si="4"/>
        <v>7.7806452136099491E-2</v>
      </c>
      <c r="V65">
        <f t="shared" si="7"/>
        <v>0.75502258427803326</v>
      </c>
      <c r="W65">
        <v>0.53000000000000025</v>
      </c>
      <c r="X65">
        <v>3.0648494936893078</v>
      </c>
      <c r="Y65">
        <v>6.2148036806114844</v>
      </c>
    </row>
    <row r="66" spans="12:25" x14ac:dyDescent="0.35">
      <c r="L66" s="13">
        <f t="shared" si="8"/>
        <v>0.54000000000000026</v>
      </c>
      <c r="M66">
        <v>3.3237829380333217</v>
      </c>
      <c r="N66">
        <v>6.6729284691423052</v>
      </c>
      <c r="O66" s="15">
        <f t="shared" si="6"/>
        <v>0.32652701534671308</v>
      </c>
      <c r="P66" s="9">
        <f t="shared" si="4"/>
        <v>6.9363717810478231E-2</v>
      </c>
      <c r="V66">
        <f t="shared" si="7"/>
        <v>0.77652878949899695</v>
      </c>
      <c r="W66">
        <v>0.54000000000000026</v>
      </c>
      <c r="X66">
        <v>3.1022274256680866</v>
      </c>
      <c r="Y66">
        <v>6.176800123102212</v>
      </c>
    </row>
    <row r="67" spans="12:25" x14ac:dyDescent="0.35">
      <c r="L67" s="13">
        <f t="shared" si="8"/>
        <v>0.55000000000000027</v>
      </c>
      <c r="M67">
        <v>3.3316002308986277</v>
      </c>
      <c r="N67">
        <v>6.5746501386110756</v>
      </c>
      <c r="O67" s="15">
        <f t="shared" si="6"/>
        <v>0.32171795286537275</v>
      </c>
      <c r="P67" s="9">
        <f t="shared" si="4"/>
        <v>6.1546424945172262E-2</v>
      </c>
      <c r="V67">
        <f t="shared" si="7"/>
        <v>0.79850769621777218</v>
      </c>
      <c r="W67">
        <v>0.55000000000000027</v>
      </c>
      <c r="X67">
        <v>3.1391910600833204</v>
      </c>
      <c r="Y67">
        <v>6.1394205208227355</v>
      </c>
    </row>
    <row r="68" spans="12:25" x14ac:dyDescent="0.35">
      <c r="L68" s="13">
        <f t="shared" si="8"/>
        <v>0.56000000000000028</v>
      </c>
      <c r="M68">
        <v>3.3388214009645978</v>
      </c>
      <c r="N68">
        <v>6.4787979220647252</v>
      </c>
      <c r="O68" s="15">
        <f t="shared" si="6"/>
        <v>0.31702760764018711</v>
      </c>
      <c r="P68" s="9">
        <f t="shared" si="4"/>
        <v>5.4325254879202145E-2</v>
      </c>
      <c r="V68">
        <f t="shared" si="7"/>
        <v>0.82098055206983078</v>
      </c>
      <c r="W68">
        <v>0.56000000000000028</v>
      </c>
      <c r="X68">
        <v>3.1757493770703049</v>
      </c>
      <c r="Y68">
        <v>6.102647490504137</v>
      </c>
    </row>
    <row r="69" spans="12:25" x14ac:dyDescent="0.35">
      <c r="L69" s="13">
        <f t="shared" si="8"/>
        <v>0.57000000000000028</v>
      </c>
      <c r="M69">
        <v>3.3454743554686317</v>
      </c>
      <c r="N69">
        <v>6.3852931526330323</v>
      </c>
      <c r="O69" s="15">
        <f t="shared" si="6"/>
        <v>0.31245213025804497</v>
      </c>
      <c r="P69" s="9">
        <f t="shared" si="4"/>
        <v>4.7672300375168231E-2</v>
      </c>
      <c r="V69">
        <f t="shared" si="7"/>
        <v>0.84397007029452964</v>
      </c>
      <c r="W69">
        <v>0.57000000000000028</v>
      </c>
      <c r="X69">
        <v>3.2119110164742346</v>
      </c>
      <c r="Y69">
        <v>6.0664642716891723</v>
      </c>
    </row>
    <row r="70" spans="12:25" x14ac:dyDescent="0.35">
      <c r="L70" s="13">
        <f t="shared" si="8"/>
        <v>0.58000000000000029</v>
      </c>
      <c r="M70">
        <v>3.3515856643951811</v>
      </c>
      <c r="N70">
        <v>6.2940602826424374</v>
      </c>
      <c r="O70" s="15">
        <f t="shared" si="6"/>
        <v>0.30798782393776869</v>
      </c>
      <c r="P70" s="9">
        <f t="shared" si="4"/>
        <v>4.15609914486188E-2</v>
      </c>
      <c r="V70">
        <f t="shared" si="7"/>
        <v>0.86750056770472372</v>
      </c>
      <c r="W70">
        <v>0.58000000000000029</v>
      </c>
      <c r="X70">
        <v>3.2476842952997855</v>
      </c>
      <c r="Y70">
        <v>6.0308547031293482</v>
      </c>
    </row>
    <row r="71" spans="12:25" x14ac:dyDescent="0.35">
      <c r="L71" s="13">
        <f t="shared" si="8"/>
        <v>0.5900000000000003</v>
      </c>
      <c r="M71">
        <v>3.3571806303677474</v>
      </c>
      <c r="N71">
        <v>6.2050267377465014</v>
      </c>
      <c r="O71" s="15">
        <f t="shared" si="6"/>
        <v>0.30363113739226694</v>
      </c>
      <c r="P71" s="9">
        <f t="shared" si="4"/>
        <v>3.5966025476052543E-2</v>
      </c>
      <c r="V71">
        <f t="shared" si="7"/>
        <v>0.8915981192837843</v>
      </c>
      <c r="W71">
        <v>0.5900000000000003</v>
      </c>
      <c r="X71">
        <v>3.2830772243189448</v>
      </c>
      <c r="Y71">
        <v>5.9958032001554651</v>
      </c>
    </row>
    <row r="72" spans="12:25" x14ac:dyDescent="0.35">
      <c r="L72" s="13">
        <f t="shared" si="8"/>
        <v>0.60000000000000031</v>
      </c>
      <c r="M72">
        <v>3.3622833545349131</v>
      </c>
      <c r="N72">
        <v>6.1181227789664696</v>
      </c>
      <c r="O72" s="15">
        <f t="shared" si="6"/>
        <v>0.29937865807775321</v>
      </c>
      <c r="P72" s="9">
        <f t="shared" si="4"/>
        <v>3.0863301308886815E-2</v>
      </c>
      <c r="V72">
        <f t="shared" si="7"/>
        <v>0.91629073187415588</v>
      </c>
      <c r="W72">
        <v>0.60000000000000031</v>
      </c>
      <c r="X72">
        <v>3.3180975238787647</v>
      </c>
      <c r="Y72">
        <v>5.9612947329775823</v>
      </c>
    </row>
    <row r="73" spans="12:25" x14ac:dyDescent="0.35">
      <c r="L73" s="13">
        <f t="shared" si="8"/>
        <v>0.61000000000000032</v>
      </c>
      <c r="M73">
        <v>3.3669167987036803</v>
      </c>
      <c r="N73">
        <v>6.0332813721494185</v>
      </c>
      <c r="O73" s="15">
        <f t="shared" si="6"/>
        <v>0.29522710580592904</v>
      </c>
      <c r="P73" s="9">
        <f t="shared" si="4"/>
        <v>2.6229857140119606E-2</v>
      </c>
      <c r="V73">
        <f t="shared" si="7"/>
        <v>0.94160853985844573</v>
      </c>
      <c r="W73">
        <v>0.61000000000000032</v>
      </c>
      <c r="X73">
        <v>3.3527526389485001</v>
      </c>
      <c r="Y73">
        <v>5.9273148058724336</v>
      </c>
    </row>
    <row r="74" spans="12:25" x14ac:dyDescent="0.35">
      <c r="L74" s="13">
        <f t="shared" si="8"/>
        <v>0.62000000000000033</v>
      </c>
      <c r="M74">
        <v>3.3711028439555011</v>
      </c>
      <c r="N74">
        <v>5.9504380643861765</v>
      </c>
      <c r="O74" s="15">
        <f t="shared" si="6"/>
        <v>0.29117332669673118</v>
      </c>
      <c r="P74" s="9">
        <f t="shared" si="4"/>
        <v>2.2043811888298848E-2</v>
      </c>
      <c r="V74">
        <f t="shared" si="7"/>
        <v>0.96758402626170648</v>
      </c>
      <c r="W74">
        <v>0.62000000000000033</v>
      </c>
      <c r="X74">
        <v>3.3870497534435473</v>
      </c>
      <c r="Y74">
        <v>5.8938494372184262</v>
      </c>
    </row>
    <row r="75" spans="12:25" x14ac:dyDescent="0.35">
      <c r="L75" s="13">
        <f t="shared" si="8"/>
        <v>0.63000000000000034</v>
      </c>
      <c r="M75">
        <v>3.3748623459639635</v>
      </c>
      <c r="N75">
        <v>5.8695308669632942</v>
      </c>
      <c r="O75" s="15">
        <f t="shared" si="6"/>
        <v>0.28721428745080974</v>
      </c>
      <c r="P75" s="9">
        <f t="shared" si="4"/>
        <v>1.8284309879836425E-2</v>
      </c>
      <c r="V75">
        <f t="shared" si="7"/>
        <v>0.99425227334386779</v>
      </c>
      <c r="W75">
        <v>0.63000000000000034</v>
      </c>
      <c r="X75">
        <v>3.4209958038616382</v>
      </c>
      <c r="Y75">
        <v>5.8608851403403506</v>
      </c>
    </row>
    <row r="76" spans="12:25" x14ac:dyDescent="0.35">
      <c r="L76" s="13">
        <f t="shared" si="8"/>
        <v>0.64000000000000035</v>
      </c>
      <c r="M76">
        <v>3.3782151872178674</v>
      </c>
      <c r="N76">
        <v>5.7905001444527509</v>
      </c>
      <c r="O76" s="15">
        <f t="shared" ref="O76:O139" si="9">+N76/$N$12</f>
        <v>0.28334706992234449</v>
      </c>
      <c r="P76" s="9">
        <f t="shared" ref="P76:P139" si="10">$P$10-M76</f>
        <v>1.4931468625932531E-2</v>
      </c>
      <c r="V76">
        <f t="shared" si="7"/>
        <v>1.0216512475319823</v>
      </c>
      <c r="W76">
        <v>0.64000000000000035</v>
      </c>
      <c r="X76">
        <v>3.4545974922648965</v>
      </c>
      <c r="Y76">
        <v>5.8284089051277528</v>
      </c>
    </row>
    <row r="77" spans="12:25" x14ac:dyDescent="0.35">
      <c r="L77" s="13">
        <f t="shared" si="8"/>
        <v>0.65000000000000036</v>
      </c>
      <c r="M77">
        <v>3.381180326339472</v>
      </c>
      <c r="N77">
        <v>5.7132885095703738</v>
      </c>
      <c r="O77" s="15">
        <f t="shared" si="9"/>
        <v>0.27956886597414249</v>
      </c>
      <c r="P77" s="9">
        <f t="shared" si="10"/>
        <v>1.1966329504327966E-2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2:25" x14ac:dyDescent="0.35">
      <c r="L78" s="13">
        <f t="shared" ref="L78:L141" si="12">L77+0.01</f>
        <v>0.66000000000000036</v>
      </c>
      <c r="M78">
        <v>3.3837758446747253</v>
      </c>
      <c r="N78">
        <v>5.6378407234590631</v>
      </c>
      <c r="O78" s="15">
        <f t="shared" si="9"/>
        <v>0.27587697259818816</v>
      </c>
      <c r="P78" s="9">
        <f t="shared" si="10"/>
        <v>9.3708111690746776E-3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2:25" x14ac:dyDescent="0.35">
      <c r="L79" s="13">
        <f t="shared" si="12"/>
        <v>0.67000000000000037</v>
      </c>
      <c r="M79">
        <v>3.3860189903203608</v>
      </c>
      <c r="N79">
        <v>5.5641036010761384</v>
      </c>
      <c r="O79" s="15">
        <f t="shared" si="9"/>
        <v>0.27226878728595355</v>
      </c>
      <c r="P79" s="9">
        <f t="shared" si="10"/>
        <v>7.1276655234391306E-3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2:25" x14ac:dyDescent="0.35">
      <c r="L80" s="13">
        <f t="shared" si="12"/>
        <v>0.68000000000000038</v>
      </c>
      <c r="M80">
        <v>3.3879262197416962</v>
      </c>
      <c r="N80">
        <v>5.4920259213856344</v>
      </c>
      <c r="O80" s="15">
        <f t="shared" si="9"/>
        <v>0.26874180363382971</v>
      </c>
      <c r="P80" s="9">
        <f t="shared" si="10"/>
        <v>5.2204361021037649E-3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L81" s="13">
        <f t="shared" si="12"/>
        <v>0.69000000000000039</v>
      </c>
      <c r="M81">
        <v>3.3895132371247181</v>
      </c>
      <c r="N81">
        <v>5.4215583420761764</v>
      </c>
      <c r="O81" s="15">
        <f t="shared" si="9"/>
        <v>0.26529360717000894</v>
      </c>
      <c r="P81" s="9">
        <f t="shared" si="10"/>
        <v>3.633418719081849E-3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L82" s="13">
        <f t="shared" si="12"/>
        <v>0.7000000000000004</v>
      </c>
      <c r="M82">
        <v>3.3907950315966278</v>
      </c>
      <c r="N82">
        <v>5.3526533185435481</v>
      </c>
      <c r="O82" s="15">
        <f t="shared" si="9"/>
        <v>0.26192187139005146</v>
      </c>
      <c r="P82" s="9">
        <f t="shared" si="10"/>
        <v>2.3516242471721682E-3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 t="s">
        <v>32</v>
      </c>
      <c r="L83" s="13">
        <f t="shared" si="12"/>
        <v>0.71000000000000041</v>
      </c>
      <c r="M83">
        <v>3.391785912440195</v>
      </c>
      <c r="N83">
        <v>5.2852650268940833</v>
      </c>
      <c r="O83" s="15">
        <f t="shared" si="9"/>
        <v>0.25862435398920303</v>
      </c>
      <c r="P83" s="9">
        <f t="shared" si="10"/>
        <v>1.3607434036049249E-3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 s="19"/>
      <c r="L84" s="47">
        <f t="shared" si="12"/>
        <v>0.72000000000000042</v>
      </c>
      <c r="M84" s="19">
        <v>3.3924995424191726</v>
      </c>
      <c r="N84" s="19">
        <v>5.2193492907407846</v>
      </c>
      <c r="O84" s="48">
        <f t="shared" si="9"/>
        <v>0.25539889328030313</v>
      </c>
      <c r="P84" s="25">
        <f t="shared" si="10"/>
        <v>6.4711342462731025E-4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L85" s="13">
        <f t="shared" si="12"/>
        <v>0.73000000000000043</v>
      </c>
      <c r="M85">
        <v>3.3929489693244737</v>
      </c>
      <c r="N85">
        <v>5.1548635115787782</v>
      </c>
      <c r="O85" s="15">
        <f t="shared" si="9"/>
        <v>0.2522434047868406</v>
      </c>
      <c r="P85" s="9">
        <f t="shared" si="10"/>
        <v>1.976865193262789E-4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L86" s="13">
        <f t="shared" si="12"/>
        <v>0.74000000000000044</v>
      </c>
      <c r="M86">
        <v>3.3931466558437999</v>
      </c>
      <c r="N86">
        <v>5.0917666025402815</v>
      </c>
      <c r="O86" s="15">
        <f t="shared" si="9"/>
        <v>0.24915587800137939</v>
      </c>
      <c r="P86" s="41">
        <f t="shared" si="10"/>
        <v>0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L87" s="13">
        <f t="shared" si="12"/>
        <v>0.75000000000000044</v>
      </c>
      <c r="M87" s="19">
        <v>3.3931045078509436</v>
      </c>
      <c r="N87" s="19">
        <v>5.0300189253419987</v>
      </c>
      <c r="O87" s="15">
        <f t="shared" si="9"/>
        <v>0.24613437330019997</v>
      </c>
      <c r="P87" s="41">
        <f t="shared" si="10"/>
        <v>4.2147992856289562E-5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L88" s="13">
        <f t="shared" si="12"/>
        <v>0.76000000000000045</v>
      </c>
      <c r="M88" s="19">
        <v>3.3928339012048818</v>
      </c>
      <c r="N88" s="19">
        <v>4.9695822302494372</v>
      </c>
      <c r="O88" s="15">
        <f t="shared" si="9"/>
        <v>0.24317701900556749</v>
      </c>
      <c r="P88" s="9">
        <f t="shared" si="10"/>
        <v>3.1275463891811128E-4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L89" s="13">
        <f t="shared" si="12"/>
        <v>0.77000000000000046</v>
      </c>
      <c r="M89">
        <v>3.3923457071432281</v>
      </c>
      <c r="N89">
        <v>4.9104195988937445</v>
      </c>
      <c r="O89" s="15">
        <f t="shared" si="9"/>
        <v>0.240282008587583</v>
      </c>
      <c r="P89" s="9">
        <f t="shared" si="10"/>
        <v>8.0094870057179079E-4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L90" s="13">
        <f t="shared" si="12"/>
        <v>0.78000000000000047</v>
      </c>
      <c r="M90">
        <v>3.3916503163493372</v>
      </c>
      <c r="N90">
        <v>4.8524953897867036</v>
      </c>
      <c r="O90" s="15">
        <f t="shared" si="9"/>
        <v>0.23744759799806381</v>
      </c>
      <c r="P90" s="9">
        <f t="shared" si="10"/>
        <v>1.4963394944627062E-3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L91" s="13">
        <f t="shared" si="12"/>
        <v>0.79000000000000048</v>
      </c>
      <c r="M91">
        <v>3.3907576617674833</v>
      </c>
      <c r="N91">
        <v>4.7957751863890685</v>
      </c>
      <c r="O91" s="15">
        <f t="shared" si="9"/>
        <v>0.23467210312936657</v>
      </c>
      <c r="P91" s="9">
        <f t="shared" si="10"/>
        <v>2.3889940763166528E-3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L92" s="13">
        <f t="shared" si="12"/>
        <v>0.80000000000000049</v>
      </c>
      <c r="M92">
        <v>3.3896772402360424</v>
      </c>
      <c r="N92">
        <v>4.740225747596166</v>
      </c>
      <c r="O92" s="15">
        <f t="shared" si="9"/>
        <v>0.23195389739149466</v>
      </c>
      <c r="P92" s="9">
        <f t="shared" si="10"/>
        <v>3.4694156077574867E-3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L93" s="13">
        <f t="shared" si="12"/>
        <v>0.8100000000000005</v>
      </c>
      <c r="M93">
        <v>3.3884181330043326</v>
      </c>
      <c r="N93">
        <v>4.6858149605129773</v>
      </c>
      <c r="O93" s="15">
        <f t="shared" si="9"/>
        <v>0.2292914094012371</v>
      </c>
      <c r="P93" s="9">
        <f t="shared" si="10"/>
        <v>4.7285228394673418E-3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L94" s="13">
        <f t="shared" si="12"/>
        <v>0.82000000000000051</v>
      </c>
      <c r="M94">
        <v>3.386989025194846</v>
      </c>
      <c r="N94">
        <v>4.6325117953985329</v>
      </c>
      <c r="O94" s="15">
        <f t="shared" si="9"/>
        <v>0.22668312077745845</v>
      </c>
      <c r="P94" s="9">
        <f t="shared" si="10"/>
        <v>6.1576306489539157E-3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L95" s="13">
        <f t="shared" si="12"/>
        <v>0.83000000000000052</v>
      </c>
      <c r="M95">
        <v>3.3853982242689518</v>
      </c>
      <c r="N95">
        <v>4.5802862626666148</v>
      </c>
      <c r="O95" s="15">
        <f t="shared" si="9"/>
        <v>0.22412756403701026</v>
      </c>
      <c r="P95" s="9">
        <f t="shared" si="10"/>
        <v>7.7484315748481691E-3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L96" s="13">
        <f t="shared" si="12"/>
        <v>0.84000000000000052</v>
      </c>
      <c r="M96">
        <v>3.3836536775506536</v>
      </c>
      <c r="N96">
        <v>4.5291093718364319</v>
      </c>
      <c r="O96" s="15">
        <f t="shared" si="9"/>
        <v>0.22162332058606074</v>
      </c>
      <c r="P96" s="9">
        <f t="shared" si="10"/>
        <v>9.4929782931463258E-3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2:25" x14ac:dyDescent="0.35">
      <c r="L97" s="13">
        <f t="shared" si="12"/>
        <v>0.85000000000000053</v>
      </c>
      <c r="M97">
        <v>3.3817629888598542</v>
      </c>
      <c r="N97">
        <v>4.4789530923331862</v>
      </c>
      <c r="O97" s="15">
        <f t="shared" si="9"/>
        <v>0.21916901880194536</v>
      </c>
      <c r="P97" s="9">
        <f t="shared" si="10"/>
        <v>1.1383666983945773E-2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2:25" x14ac:dyDescent="0.35">
      <c r="L98" s="13">
        <f t="shared" si="12"/>
        <v>0.86000000000000054</v>
      </c>
      <c r="M98" s="19">
        <v>3.3797334343035179</v>
      </c>
      <c r="N98" s="19">
        <v>4.4297903160442393</v>
      </c>
      <c r="O98" s="33">
        <f t="shared" si="9"/>
        <v>0.21676333220092425</v>
      </c>
      <c r="P98" s="25">
        <f t="shared" si="10"/>
        <v>1.3413221540282017E-2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2:25" x14ac:dyDescent="0.35">
      <c r="L99" s="13">
        <f t="shared" si="12"/>
        <v>0.87000000000000055</v>
      </c>
      <c r="M99" s="19">
        <v>3.3775719772703678</v>
      </c>
      <c r="N99" s="19">
        <v>4.3815948215420786</v>
      </c>
      <c r="O99" s="33">
        <f t="shared" si="9"/>
        <v>0.21440497768750141</v>
      </c>
      <c r="P99" s="25">
        <f t="shared" si="10"/>
        <v>1.5574678573432088E-2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2:25" x14ac:dyDescent="0.35">
      <c r="L100" s="13">
        <f t="shared" si="12"/>
        <v>0.88000000000000056</v>
      </c>
      <c r="M100" s="19">
        <v>3.3752852826720949</v>
      </c>
      <c r="N100" s="19">
        <v>4.3343412398903505</v>
      </c>
      <c r="O100" s="33">
        <f t="shared" si="9"/>
        <v>0.21209271388120823</v>
      </c>
      <c r="P100" s="25">
        <f t="shared" si="10"/>
        <v>1.7861373171704997E-2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2:25" x14ac:dyDescent="0.35">
      <c r="L101" s="13">
        <f t="shared" si="12"/>
        <v>0.89000000000000057</v>
      </c>
      <c r="M101">
        <v>3.3728797304716336</v>
      </c>
      <c r="N101">
        <v>4.2880050219539818</v>
      </c>
      <c r="O101" s="15">
        <f t="shared" si="9"/>
        <v>0.2098253395169867</v>
      </c>
      <c r="P101" s="9">
        <f t="shared" si="10"/>
        <v>2.0266925372166344E-2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2:25" x14ac:dyDescent="0.35">
      <c r="L102" s="13">
        <f t="shared" si="12"/>
        <v>0.90000000000000058</v>
      </c>
      <c r="M102">
        <v>3.3703614285367385</v>
      </c>
      <c r="N102">
        <v>4.2425624071389434</v>
      </c>
      <c r="O102" s="15">
        <f t="shared" si="9"/>
        <v>0.20760169191552935</v>
      </c>
      <c r="P102" s="9">
        <f t="shared" si="10"/>
        <v>2.2785227307061451E-2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2:25" x14ac:dyDescent="0.35">
      <c r="L103" s="13">
        <f t="shared" si="12"/>
        <v>0.91000000000000059</v>
      </c>
      <c r="M103">
        <v>3.36773622485497</v>
      </c>
      <c r="N103">
        <v>4.1979903934912999</v>
      </c>
      <c r="O103" s="15">
        <f t="shared" si="9"/>
        <v>0.20542064552013339</v>
      </c>
      <c r="P103" s="9">
        <f t="shared" si="10"/>
        <v>2.5410430988829891E-2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2:25" x14ac:dyDescent="0.35">
      <c r="L104" s="13">
        <f t="shared" si="12"/>
        <v>0.9200000000000006</v>
      </c>
      <c r="M104">
        <v>3.3650097191441373</v>
      </c>
      <c r="N104">
        <v>4.1542667090892058</v>
      </c>
      <c r="O104" s="15">
        <f t="shared" si="9"/>
        <v>0.20328111049682263</v>
      </c>
      <c r="P104" s="9">
        <f t="shared" si="10"/>
        <v>2.8136936699662662E-2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2:25" x14ac:dyDescent="0.35">
      <c r="L105" s="13">
        <f t="shared" si="12"/>
        <v>0.9300000000000006</v>
      </c>
      <c r="M105">
        <v>3.3621872738904197</v>
      </c>
      <c r="N105">
        <v>4.1113697846650874</v>
      </c>
      <c r="O105" s="15">
        <f t="shared" si="9"/>
        <v>0.20118203139466626</v>
      </c>
      <c r="P105" s="9">
        <f t="shared" si="10"/>
        <v>3.0959381953380216E-2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2:25" x14ac:dyDescent="0.35">
      <c r="L106" s="13">
        <f t="shared" si="12"/>
        <v>0.94000000000000061</v>
      </c>
      <c r="M106" s="19">
        <v>3.3592740248445319</v>
      </c>
      <c r="N106" s="19">
        <v>4.0692787273988058</v>
      </c>
      <c r="O106" s="15">
        <f t="shared" si="9"/>
        <v>0.19912238586339728</v>
      </c>
      <c r="P106" s="25">
        <f t="shared" si="10"/>
        <v>3.3872630999268072E-2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2:25" x14ac:dyDescent="0.35">
      <c r="L107" s="13">
        <f t="shared" si="12"/>
        <v>0.95000000000000062</v>
      </c>
      <c r="M107" s="19">
        <v>3.3562748910047246</v>
      </c>
      <c r="N107" s="19">
        <v>4.0279732958257375</v>
      </c>
      <c r="O107" s="15">
        <f t="shared" si="9"/>
        <v>0.19710118342558733</v>
      </c>
      <c r="P107" s="25">
        <f t="shared" si="10"/>
        <v>3.6871764839075283E-2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2:25" x14ac:dyDescent="0.35">
      <c r="L108" s="13">
        <f t="shared" si="12"/>
        <v>0.96000000000000063</v>
      </c>
      <c r="M108" s="19">
        <v>3.3531945841137638</v>
      </c>
      <c r="N108" s="19">
        <v>3.9874338758068109</v>
      </c>
      <c r="O108" s="15">
        <f t="shared" si="9"/>
        <v>0.19511746430078628</v>
      </c>
      <c r="P108" s="25">
        <f t="shared" si="10"/>
        <v>3.9952071730036121E-2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2:25" x14ac:dyDescent="0.35">
      <c r="L109" s="13">
        <f t="shared" si="12"/>
        <v>0.97000000000000064</v>
      </c>
      <c r="M109" s="19">
        <v>3.3500376176956173</v>
      </c>
      <c r="N109" s="19">
        <v>3.947641457510354</v>
      </c>
      <c r="O109" s="15">
        <f t="shared" si="9"/>
        <v>0.19317029827917298</v>
      </c>
      <c r="P109" s="25">
        <f t="shared" si="10"/>
        <v>4.3109038148182677E-2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2:25" x14ac:dyDescent="0.35">
      <c r="L110" s="13">
        <f t="shared" si="12"/>
        <v>0.98000000000000065</v>
      </c>
      <c r="M110" s="19">
        <v>3.3468083156561859</v>
      </c>
      <c r="N110" s="19">
        <v>3.9085776133583385</v>
      </c>
      <c r="O110" s="15">
        <f t="shared" si="9"/>
        <v>0.19125878364239668</v>
      </c>
      <c r="P110" s="25">
        <f t="shared" si="10"/>
        <v>4.6338340187614069E-2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2:25" x14ac:dyDescent="0.35">
      <c r="L111" s="13">
        <f t="shared" si="12"/>
        <v>0.99000000000000066</v>
      </c>
      <c r="M111" s="19">
        <v>3.3435108204710957</v>
      </c>
      <c r="N111" s="19">
        <v>3.8702244768920648</v>
      </c>
      <c r="O111" s="15">
        <f t="shared" si="9"/>
        <v>0.18938204612940979</v>
      </c>
      <c r="P111" s="25">
        <f t="shared" si="10"/>
        <v>4.9635835372704218E-2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2:25" x14ac:dyDescent="0.35">
      <c r="L112" s="13">
        <f t="shared" si="12"/>
        <v>1.0000000000000007</v>
      </c>
      <c r="M112" s="19">
        <v>3.3401491009823818</v>
      </c>
      <c r="N112" s="19">
        <v>3.832564722514765</v>
      </c>
      <c r="O112" s="15">
        <f t="shared" si="9"/>
        <v>0.18753923794521077</v>
      </c>
      <c r="P112" s="22">
        <f t="shared" si="10"/>
        <v>5.2997554861418106E-2</v>
      </c>
      <c r="W112">
        <v>1.0000000000000007</v>
      </c>
      <c r="X112">
        <v>4.4784698945054204</v>
      </c>
      <c r="Y112">
        <v>4.9043801846287431</v>
      </c>
    </row>
    <row r="113" spans="11:25" x14ac:dyDescent="0.35">
      <c r="K113" s="19"/>
      <c r="L113" s="13">
        <f t="shared" si="12"/>
        <v>1.0100000000000007</v>
      </c>
      <c r="M113" s="19">
        <v>3.3367269598247238</v>
      </c>
      <c r="N113" s="19">
        <v>3.7955815460707965</v>
      </c>
      <c r="O113" s="15">
        <f t="shared" si="9"/>
        <v>0.18572953681052409</v>
      </c>
      <c r="P113" s="22">
        <f t="shared" si="10"/>
        <v>5.6419696019076149E-2</v>
      </c>
      <c r="W113">
        <v>1.0100000000000007</v>
      </c>
      <c r="X113">
        <v>4.5027270358481113</v>
      </c>
      <c r="Y113">
        <v>4.8839278758794675</v>
      </c>
    </row>
    <row r="114" spans="11:25" x14ac:dyDescent="0.35">
      <c r="K114" s="19"/>
      <c r="L114" s="13">
        <f t="shared" si="12"/>
        <v>1.0200000000000007</v>
      </c>
      <c r="M114" s="19">
        <v>3.3332480405008043</v>
      </c>
      <c r="N114" s="19">
        <v>3.7592586462232269</v>
      </c>
      <c r="O114" s="15">
        <f t="shared" si="9"/>
        <v>0.18395214505054783</v>
      </c>
      <c r="P114" s="22">
        <f t="shared" si="10"/>
        <v>5.9898615342995676E-2</v>
      </c>
      <c r="W114">
        <v>1.0200000000000007</v>
      </c>
      <c r="X114">
        <v>4.526803223220119</v>
      </c>
      <c r="Y114">
        <v>4.863696792805225</v>
      </c>
    </row>
    <row r="115" spans="11:25" x14ac:dyDescent="0.35">
      <c r="K115" s="19"/>
      <c r="L115" s="13">
        <f t="shared" si="12"/>
        <v>1.0300000000000007</v>
      </c>
      <c r="M115" s="19">
        <v>3.3297158341243773</v>
      </c>
      <c r="N115" s="19">
        <v>3.7235802065935522</v>
      </c>
      <c r="O115" s="15">
        <f t="shared" si="9"/>
        <v>0.18220628872099498</v>
      </c>
      <c r="P115" s="22">
        <f t="shared" si="10"/>
        <v>6.3430821719422603E-2</v>
      </c>
      <c r="W115">
        <v>1.0300000000000007</v>
      </c>
      <c r="X115">
        <v>4.5507017008532769</v>
      </c>
      <c r="Y115">
        <v>4.8436836445467488</v>
      </c>
    </row>
    <row r="116" spans="11:25" x14ac:dyDescent="0.35">
      <c r="K116" s="19"/>
      <c r="L116" s="24">
        <f t="shared" si="12"/>
        <v>1.0400000000000007</v>
      </c>
      <c r="M116" s="23">
        <v>3.3261336858486383</v>
      </c>
      <c r="N116" s="23">
        <v>3.6885308786292104</v>
      </c>
      <c r="O116" s="15">
        <f t="shared" si="9"/>
        <v>0.18049121676974783</v>
      </c>
      <c r="P116" s="42">
        <f t="shared" si="10"/>
        <v>6.7012969995161598E-2</v>
      </c>
      <c r="R116" s="8"/>
      <c r="W116">
        <v>1.0400000000000007</v>
      </c>
      <c r="X116">
        <v>4.574425699421826</v>
      </c>
      <c r="Y116">
        <v>4.8238852537713042</v>
      </c>
    </row>
    <row r="117" spans="11:25" x14ac:dyDescent="0.35">
      <c r="K117" s="19"/>
      <c r="L117" s="13">
        <f t="shared" si="12"/>
        <v>1.0500000000000007</v>
      </c>
      <c r="M117" s="19">
        <v>3.3225048009965943</v>
      </c>
      <c r="N117" s="19">
        <v>3.6540957651662502</v>
      </c>
      <c r="O117" s="15">
        <f t="shared" si="9"/>
        <v>0.17880620023252858</v>
      </c>
      <c r="P117" s="22">
        <f t="shared" si="10"/>
        <v>7.0641854847205643E-2</v>
      </c>
      <c r="W117">
        <v>1.0500000000000007</v>
      </c>
      <c r="X117">
        <v>4.5979784376809523</v>
      </c>
      <c r="Y117">
        <v>4.8042985528273592</v>
      </c>
    </row>
    <row r="118" spans="11:25" x14ac:dyDescent="0.35">
      <c r="K118" s="19"/>
      <c r="L118" s="13">
        <f t="shared" si="12"/>
        <v>1.0600000000000007</v>
      </c>
      <c r="M118" s="19">
        <v>3.3188322509093084</v>
      </c>
      <c r="N118" s="19">
        <v>3.620260404656221</v>
      </c>
      <c r="O118" s="15">
        <f t="shared" si="9"/>
        <v>0.1771505314610724</v>
      </c>
      <c r="P118" s="22">
        <f t="shared" si="10"/>
        <v>7.4314404934491485E-2</v>
      </c>
      <c r="W118">
        <v>1.0600000000000007</v>
      </c>
      <c r="X118">
        <v>4.6213631240171686</v>
      </c>
      <c r="Y118">
        <v>4.7849205800338117</v>
      </c>
    </row>
    <row r="119" spans="11:25" x14ac:dyDescent="0.35">
      <c r="K119" s="19"/>
      <c r="L119" s="13">
        <f t="shared" si="12"/>
        <v>1.0700000000000007</v>
      </c>
      <c r="M119" s="19">
        <v>3.3151189785270256</v>
      </c>
      <c r="N119" s="19">
        <v>3.5870107560278859</v>
      </c>
      <c r="O119" s="15">
        <f t="shared" si="9"/>
        <v>0.1755235233823641</v>
      </c>
      <c r="P119" s="22">
        <f t="shared" si="10"/>
        <v>7.8027677316774291E-2</v>
      </c>
      <c r="W119">
        <v>1.0700000000000007</v>
      </c>
      <c r="X119">
        <v>4.6445829579146238</v>
      </c>
      <c r="Y119">
        <v>4.7657484760986701</v>
      </c>
    </row>
    <row r="120" spans="11:25" x14ac:dyDescent="0.35">
      <c r="K120" s="19"/>
      <c r="L120" s="13">
        <f t="shared" si="12"/>
        <v>1.0800000000000007</v>
      </c>
      <c r="M120" s="19">
        <v>3.3113678037175065</v>
      </c>
      <c r="N120" s="19">
        <v>3.5543331841558365</v>
      </c>
      <c r="O120" s="15">
        <f t="shared" si="9"/>
        <v>0.17392450878757262</v>
      </c>
      <c r="P120" s="22">
        <f t="shared" si="10"/>
        <v>8.1778852126293433E-2</v>
      </c>
      <c r="W120">
        <v>1.0800000000000007</v>
      </c>
      <c r="X120">
        <v>4.6676411313411146</v>
      </c>
      <c r="Y120">
        <v>4.7467794806623562</v>
      </c>
    </row>
    <row r="121" spans="11:25" x14ac:dyDescent="0.35">
      <c r="K121" s="19"/>
      <c r="L121" s="13">
        <f t="shared" si="12"/>
        <v>1.0900000000000007</v>
      </c>
      <c r="M121" s="19">
        <v>3.3075814283651179</v>
      </c>
      <c r="N121" s="19">
        <v>3.5222144459094982</v>
      </c>
      <c r="O121" s="15">
        <f t="shared" si="9"/>
        <v>0.1723528396493858</v>
      </c>
      <c r="P121" s="22">
        <f t="shared" si="10"/>
        <v>8.5565227478682004E-2</v>
      </c>
      <c r="W121">
        <v>1.0900000000000007</v>
      </c>
      <c r="X121">
        <v>4.69054083005748</v>
      </c>
      <c r="Y121">
        <v>4.7280109289609999</v>
      </c>
    </row>
    <row r="122" spans="11:25" x14ac:dyDescent="0.35">
      <c r="K122" s="19"/>
      <c r="L122" s="13">
        <f t="shared" si="12"/>
        <v>1.1000000000000008</v>
      </c>
      <c r="M122" s="19">
        <v>3.3037624412335762</v>
      </c>
      <c r="N122" s="19">
        <v>3.4906416767572979</v>
      </c>
      <c r="O122" s="15">
        <f t="shared" si="9"/>
        <v>0.17080788646651079</v>
      </c>
      <c r="P122" s="22">
        <f t="shared" si="10"/>
        <v>8.9384214610223722E-2</v>
      </c>
      <c r="W122">
        <v>1.1000000000000008</v>
      </c>
      <c r="X122">
        <v>4.7132852348538075</v>
      </c>
      <c r="Y122">
        <v>4.7094402486051674</v>
      </c>
    </row>
    <row r="123" spans="11:25" x14ac:dyDescent="0.35">
      <c r="K123" s="19"/>
      <c r="L123" s="13">
        <f t="shared" si="12"/>
        <v>1.1100000000000008</v>
      </c>
      <c r="M123" s="19">
        <v>3.2999133226146093</v>
      </c>
      <c r="N123" s="19">
        <v>3.4596023779020459</v>
      </c>
      <c r="O123" s="15">
        <f t="shared" si="9"/>
        <v>0.16928903763416855</v>
      </c>
      <c r="P123" s="22">
        <f t="shared" si="10"/>
        <v>9.3233333229190585E-2</v>
      </c>
      <c r="W123">
        <v>1.1100000000000008</v>
      </c>
      <c r="X123">
        <v>4.7358775227158807</v>
      </c>
      <c r="Y123">
        <v>4.691064956469889</v>
      </c>
    </row>
    <row r="124" spans="11:25" x14ac:dyDescent="0.35">
      <c r="K124" s="19"/>
      <c r="L124" s="13">
        <f t="shared" si="12"/>
        <v>1.1200000000000008</v>
      </c>
      <c r="M124" s="19">
        <v>3.2960364487741787</v>
      </c>
      <c r="N124" s="19">
        <v>3.4290844039247084</v>
      </c>
      <c r="O124" s="15">
        <f t="shared" si="9"/>
        <v>0.16779569883946549</v>
      </c>
      <c r="P124" s="22">
        <f t="shared" si="10"/>
        <v>9.7110207069621257E-2</v>
      </c>
      <c r="W124">
        <v>1.1200000000000008</v>
      </c>
      <c r="X124">
        <v>4.7583208679248985</v>
      </c>
      <c r="Y124">
        <v>4.6728826556916871</v>
      </c>
    </row>
    <row r="125" spans="11:25" x14ac:dyDescent="0.35">
      <c r="K125" s="19"/>
      <c r="L125" s="13">
        <f t="shared" si="12"/>
        <v>1.1300000000000008</v>
      </c>
      <c r="M125" s="19">
        <v>3.292134096207362</v>
      </c>
      <c r="N125" s="19">
        <v>3.3990759509149253</v>
      </c>
      <c r="O125" s="15">
        <f t="shared" si="9"/>
        <v>0.16632729248058301</v>
      </c>
      <c r="P125" s="22">
        <f t="shared" si="10"/>
        <v>0.10101255963643796</v>
      </c>
      <c r="W125">
        <v>1.1300000000000008</v>
      </c>
      <c r="X125">
        <v>4.7806184430936387</v>
      </c>
      <c r="Y125">
        <v>4.6548910327688198</v>
      </c>
    </row>
    <row r="126" spans="11:25" x14ac:dyDescent="0.35">
      <c r="K126" s="19"/>
      <c r="L126" s="13">
        <f t="shared" si="12"/>
        <v>1.1400000000000008</v>
      </c>
      <c r="M126" s="19">
        <v>3.2882084457124221</v>
      </c>
      <c r="N126" s="19">
        <v>3.3695655450676019</v>
      </c>
      <c r="O126" s="15">
        <f t="shared" si="9"/>
        <v>0.16488325710877341</v>
      </c>
      <c r="P126" s="22">
        <f t="shared" si="10"/>
        <v>0.10493821013137783</v>
      </c>
      <c r="W126">
        <v>1.1400000000000008</v>
      </c>
      <c r="X126">
        <v>4.802773420141877</v>
      </c>
      <c r="Y126">
        <v>4.6370878547608472</v>
      </c>
    </row>
    <row r="127" spans="11:25" x14ac:dyDescent="0.35">
      <c r="K127" s="19"/>
      <c r="L127" s="13">
        <f t="shared" si="12"/>
        <v>1.1500000000000008</v>
      </c>
      <c r="M127" s="19">
        <v>3.2842615862940963</v>
      </c>
      <c r="N127" s="19">
        <v>3.3405420317259238</v>
      </c>
      <c r="O127" s="15">
        <f t="shared" si="9"/>
        <v>0.16346304689220087</v>
      </c>
      <c r="P127" s="22">
        <f t="shared" si="10"/>
        <v>0.10888506954970367</v>
      </c>
      <c r="W127">
        <v>1.1500000000000008</v>
      </c>
      <c r="X127">
        <v>4.8247889712138505</v>
      </c>
      <c r="Y127">
        <v>4.6194709665839024</v>
      </c>
    </row>
    <row r="128" spans="11:25" x14ac:dyDescent="0.35">
      <c r="L128" s="13">
        <f t="shared" si="12"/>
        <v>1.1600000000000008</v>
      </c>
      <c r="M128">
        <v>3.2802955189056693</v>
      </c>
      <c r="N128">
        <v>3.3119945648521334</v>
      </c>
      <c r="O128" s="15">
        <f t="shared" si="9"/>
        <v>0.16206613110071388</v>
      </c>
      <c r="P128" s="6">
        <f t="shared" si="10"/>
        <v>0.11285113693813065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2"/>
        <v>1.1700000000000008</v>
      </c>
      <c r="M129">
        <v>3.2763121600389136</v>
      </c>
      <c r="N129">
        <v>3.283912596908193</v>
      </c>
      <c r="O129" s="15">
        <f t="shared" si="9"/>
        <v>0.1606919936106749</v>
      </c>
      <c r="P129" s="6">
        <f t="shared" si="10"/>
        <v>0.11683449580488636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2"/>
        <v>1.1800000000000008</v>
      </c>
      <c r="M130">
        <v>3.2723133451705548</v>
      </c>
      <c r="N130">
        <v>3.2562858691293979</v>
      </c>
      <c r="O130" s="15">
        <f t="shared" si="9"/>
        <v>0.15934013242901809</v>
      </c>
      <c r="P130" s="6">
        <f t="shared" si="10"/>
        <v>0.1208333106732451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2"/>
        <v>1.1900000000000008</v>
      </c>
      <c r="M131">
        <v>3.2683008320735274</v>
      </c>
      <c r="N131">
        <v>3.2291044021747441</v>
      </c>
      <c r="O131" s="15">
        <f t="shared" si="9"/>
        <v>0.15801005923574299</v>
      </c>
      <c r="P131" s="6">
        <f t="shared" si="10"/>
        <v>0.12484582377027253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2"/>
        <v>1.2000000000000008</v>
      </c>
      <c r="M132">
        <v>3.2642763040008593</v>
      </c>
      <c r="N132">
        <v>3.2023584871386181</v>
      </c>
      <c r="O132" s="15">
        <f t="shared" si="9"/>
        <v>0.15670129894408868</v>
      </c>
      <c r="P132" s="6">
        <f t="shared" si="10"/>
        <v>0.1288703518429406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2"/>
        <v>1.2100000000000009</v>
      </c>
      <c r="M133">
        <v>3.2602413727496962</v>
      </c>
      <c r="N133">
        <v>3.176038676909112</v>
      </c>
      <c r="O133" s="15">
        <f t="shared" si="9"/>
        <v>0.15541338927766946</v>
      </c>
      <c r="P133" s="6">
        <f t="shared" si="10"/>
        <v>0.13290528309410377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2"/>
        <v>1.2200000000000009</v>
      </c>
      <c r="M134">
        <v>3.2561975816126192</v>
      </c>
      <c r="N134">
        <v>3.1501357778589312</v>
      </c>
      <c r="O134" s="15">
        <f t="shared" si="9"/>
        <v>0.15414588036388516</v>
      </c>
      <c r="P134" s="6">
        <f t="shared" si="10"/>
        <v>0.13694907423118075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2"/>
        <v>1.2300000000000009</v>
      </c>
      <c r="M135">
        <v>3.2521464082230387</v>
      </c>
      <c r="N135">
        <v>3.1246408418555003</v>
      </c>
      <c r="O135" s="15">
        <f t="shared" si="9"/>
        <v>0.15289833434295116</v>
      </c>
      <c r="P135" s="6">
        <f t="shared" si="10"/>
        <v>0.14100024762076124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2"/>
        <v>1.2400000000000009</v>
      </c>
      <c r="M136">
        <v>3.2480892673012001</v>
      </c>
      <c r="N136">
        <v>3.0995451585774831</v>
      </c>
      <c r="O136" s="15">
        <f t="shared" si="9"/>
        <v>0.15167032499192171</v>
      </c>
      <c r="P136" s="6">
        <f t="shared" si="10"/>
        <v>0.14505738854259986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2"/>
        <v>1.2500000000000009</v>
      </c>
      <c r="M137">
        <v>3.2440275133069667</v>
      </c>
      <c r="N137">
        <v>3.0748402481255446</v>
      </c>
      <c r="O137" s="15">
        <f t="shared" si="9"/>
        <v>0.15046143736311185</v>
      </c>
      <c r="P137" s="6">
        <f t="shared" si="10"/>
        <v>0.14911914253683323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2"/>
        <v>1.2600000000000009</v>
      </c>
      <c r="M138">
        <v>3.2399624430053491</v>
      </c>
      <c r="N138">
        <v>3.0505178539156863</v>
      </c>
      <c r="O138" s="15">
        <f t="shared" si="9"/>
        <v>0.14927126743634625</v>
      </c>
      <c r="P138" s="6">
        <f t="shared" si="10"/>
        <v>0.15318421283845085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2"/>
        <v>1.2700000000000009</v>
      </c>
      <c r="M139">
        <v>3.235895297950369</v>
      </c>
      <c r="N139">
        <v>3.0265699358440248</v>
      </c>
      <c r="O139" s="15">
        <f t="shared" si="9"/>
        <v>0.14809942178449073</v>
      </c>
      <c r="P139" s="6">
        <f t="shared" si="10"/>
        <v>0.15725135789343092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2"/>
        <v>1.2800000000000009</v>
      </c>
      <c r="M140">
        <v>3.2318272668927071</v>
      </c>
      <c r="N140">
        <v>3.0029886637124013</v>
      </c>
      <c r="O140" s="15">
        <f t="shared" ref="O140:O203" si="13">+N140/$N$12</f>
        <v>0.14694551725174707</v>
      </c>
      <c r="P140" s="6">
        <f t="shared" ref="P140:P203" si="14">$P$10-M140</f>
        <v>0.16131938895109288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2"/>
        <v>1.2900000000000009</v>
      </c>
      <c r="M141">
        <v>3.2277594881162543</v>
      </c>
      <c r="N141">
        <v>2.9797664109046544</v>
      </c>
      <c r="O141" s="15">
        <f t="shared" si="13"/>
        <v>0.14580918064421333</v>
      </c>
      <c r="P141" s="6">
        <f t="shared" si="14"/>
        <v>0.16538716772754558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5">L141+0.01</f>
        <v>1.3000000000000009</v>
      </c>
      <c r="M142">
        <v>3.2236930517085103</v>
      </c>
      <c r="N142">
        <v>2.9568957483038476</v>
      </c>
      <c r="O142" s="15">
        <f t="shared" si="13"/>
        <v>0.14469004843223518</v>
      </c>
      <c r="P142" s="6">
        <f t="shared" si="14"/>
        <v>0.16945360413528965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5"/>
        <v>1.3100000000000009</v>
      </c>
      <c r="M143">
        <v>3.2196290017695155</v>
      </c>
      <c r="N143">
        <v>2.9343694384411552</v>
      </c>
      <c r="O143" s="15">
        <f t="shared" si="13"/>
        <v>0.14358776646409269</v>
      </c>
      <c r="P143" s="6">
        <f t="shared" si="14"/>
        <v>0.17351765407428443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5"/>
        <v>1.320000000000001</v>
      </c>
      <c r="M144">
        <v>3.2155683385638172</v>
      </c>
      <c r="N144">
        <v>2.9121804298675489</v>
      </c>
      <c r="O144" s="15">
        <f t="shared" si="13"/>
        <v>0.14250198969058961</v>
      </c>
      <c r="P144" s="6">
        <f t="shared" si="14"/>
        <v>0.17757831727998274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5"/>
        <v>1.330000000000001</v>
      </c>
      <c r="M145">
        <v>3.2115120206197805</v>
      </c>
      <c r="N145">
        <v>2.8903218517397744</v>
      </c>
      <c r="O145" s="15">
        <f t="shared" si="13"/>
        <v>0.14143238190012838</v>
      </c>
      <c r="P145" s="6">
        <f t="shared" si="14"/>
        <v>0.18163463522401946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5"/>
        <v>1.340000000000001</v>
      </c>
      <c r="M146">
        <v>3.2074609667803347</v>
      </c>
      <c r="N146">
        <v>2.8687870086124949</v>
      </c>
      <c r="O146" s="15">
        <f t="shared" si="13"/>
        <v>0.14037861546387373</v>
      </c>
      <c r="P146" s="6">
        <f t="shared" si="14"/>
        <v>0.18568568906346528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5"/>
        <v>1.350000000000001</v>
      </c>
      <c r="M147">
        <v>3.2034160582090845</v>
      </c>
      <c r="N147">
        <v>2.8475693754288152</v>
      </c>
      <c r="O147" s="15">
        <f t="shared" si="13"/>
        <v>0.1393403710906235</v>
      </c>
      <c r="P147" s="6">
        <f t="shared" si="14"/>
        <v>0.18973059763471545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5"/>
        <v>1.360000000000001</v>
      </c>
      <c r="M148">
        <v>3.1993781403555648</v>
      </c>
      <c r="N148">
        <v>2.8266625927017555</v>
      </c>
      <c r="O148" s="15">
        <f t="shared" si="13"/>
        <v>0.13831733759102322</v>
      </c>
      <c r="P148" s="6">
        <f t="shared" si="14"/>
        <v>0.19376851548823515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5"/>
        <v>1.370000000000001</v>
      </c>
      <c r="M149">
        <v>3.1953480248832089</v>
      </c>
      <c r="N149">
        <v>2.8060604618795137</v>
      </c>
      <c r="O149" s="15">
        <f t="shared" si="13"/>
        <v>0.13730921165077409</v>
      </c>
      <c r="P149" s="6">
        <f t="shared" si="14"/>
        <v>0.19779863096059103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5"/>
        <v>1.380000000000001</v>
      </c>
      <c r="M150">
        <v>3.1913264915634865</v>
      </c>
      <c r="N150">
        <v>2.7857569408877403</v>
      </c>
      <c r="O150" s="15">
        <f t="shared" si="13"/>
        <v>0.13631569761250278</v>
      </c>
      <c r="P150" s="6">
        <f t="shared" si="14"/>
        <v>0.20182016428031346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5"/>
        <v>1.390000000000001</v>
      </c>
      <c r="M151">
        <v>3.1873142901395144</v>
      </c>
      <c r="N151">
        <v>2.7657461398422041</v>
      </c>
      <c r="O151" s="15">
        <f t="shared" si="13"/>
        <v>0.13533650726596883</v>
      </c>
      <c r="P151" s="6">
        <f t="shared" si="14"/>
        <v>0.20583236570428554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5"/>
        <v>1.400000000000001</v>
      </c>
      <c r="M152" s="19">
        <v>3.1833121421622499</v>
      </c>
      <c r="N152" s="19">
        <v>2.7460223169256563</v>
      </c>
      <c r="O152" s="15">
        <f t="shared" si="13"/>
        <v>0.13437135964630684</v>
      </c>
      <c r="P152" s="6">
        <f t="shared" si="14"/>
        <v>0.20983451368155004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5"/>
        <v>1.410000000000001</v>
      </c>
      <c r="M153" s="19">
        <v>3.1793207428023451</v>
      </c>
      <c r="N153" s="19">
        <v>2.7265798744228369</v>
      </c>
      <c r="O153" s="15">
        <f t="shared" si="13"/>
        <v>0.13341998084000717</v>
      </c>
      <c r="P153" s="6">
        <f t="shared" si="14"/>
        <v>0.21382591304145482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5"/>
        <v>1.420000000000001</v>
      </c>
      <c r="M154" s="19">
        <v>3.1753407626405092</v>
      </c>
      <c r="N154" s="19">
        <v>2.7074133549078736</v>
      </c>
      <c r="O154" s="15">
        <f t="shared" si="13"/>
        <v>0.13248210379835354</v>
      </c>
      <c r="P154" s="6">
        <f t="shared" si="14"/>
        <v>0.21780589320329069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5"/>
        <v>1.430000000000001</v>
      </c>
      <c r="M155" s="19">
        <v>3.1713728494391615</v>
      </c>
      <c r="N155" s="19">
        <v>2.6885174375785632</v>
      </c>
      <c r="O155" s="15">
        <f t="shared" si="13"/>
        <v>0.13155746815804806</v>
      </c>
      <c r="P155" s="6">
        <f t="shared" si="14"/>
        <v>0.2217738064046384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5"/>
        <v>1.4400000000000011</v>
      </c>
      <c r="M156" s="19">
        <v>3.167417629898027</v>
      </c>
      <c r="N156" s="19">
        <v>2.6698869347322116</v>
      </c>
      <c r="O156" s="15">
        <f t="shared" si="13"/>
        <v>0.13064582006876327</v>
      </c>
      <c r="P156" s="6">
        <f t="shared" si="14"/>
        <v>0.22572902594577293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5"/>
        <v>1.4500000000000011</v>
      </c>
      <c r="M157" s="19">
        <v>3.1634757113962211</v>
      </c>
      <c r="N157" s="19">
        <v>2.6515167883779815</v>
      </c>
      <c r="O157" s="15">
        <f t="shared" si="13"/>
        <v>0.12974691202737376</v>
      </c>
      <c r="P157" s="6">
        <f t="shared" si="14"/>
        <v>0.22967094444757885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5"/>
        <v>1.4600000000000011</v>
      </c>
      <c r="M158" s="19">
        <v>3.1595476837232512</v>
      </c>
      <c r="N158" s="19">
        <v>2.6334020669808464</v>
      </c>
      <c r="O158" s="15">
        <f t="shared" si="13"/>
        <v>0.12886050271862778</v>
      </c>
      <c r="P158" s="6">
        <f t="shared" si="14"/>
        <v>0.2335989721205487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5"/>
        <v>1.4700000000000011</v>
      </c>
      <c r="M159" s="19">
        <v>3.1556341208012721</v>
      </c>
      <c r="N159" s="19">
        <v>2.6155379623324846</v>
      </c>
      <c r="O159" s="15">
        <f t="shared" si="13"/>
        <v>0.1279863568620305</v>
      </c>
      <c r="P159" s="6">
        <f t="shared" si="14"/>
        <v>0.23751253504252778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5"/>
        <v>1.4800000000000011</v>
      </c>
      <c r="M160" s="19">
        <v>3.1517355824008368</v>
      </c>
      <c r="N160" s="19">
        <v>2.5979197865446233</v>
      </c>
      <c r="O160" s="15">
        <f t="shared" si="13"/>
        <v>0.12712424506471887</v>
      </c>
      <c r="P160" s="6">
        <f t="shared" si="14"/>
        <v>0.24141107344296309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5"/>
        <v>1.4900000000000011</v>
      </c>
      <c r="M161" s="19">
        <v>3.1478526158522824</v>
      </c>
      <c r="N161" s="19">
        <v>2.5805429691605011</v>
      </c>
      <c r="O161" s="15">
        <f t="shared" si="13"/>
        <v>0.1262739436801168</v>
      </c>
      <c r="P161" s="6">
        <f t="shared" si="14"/>
        <v>0.24529403999151755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5"/>
        <v>1.5000000000000011</v>
      </c>
      <c r="M162" s="19">
        <v>3.1439857577548183</v>
      </c>
      <c r="N162" s="19">
        <v>2.5634030543803514</v>
      </c>
      <c r="O162" s="15">
        <f t="shared" si="13"/>
        <v>0.12543523467216927</v>
      </c>
      <c r="P162" s="6">
        <f t="shared" si="14"/>
        <v>0.24916089808898167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5"/>
        <v>1.5100000000000011</v>
      </c>
      <c r="M163">
        <v>3.140135535685276</v>
      </c>
      <c r="N163">
        <v>2.5464956983968641</v>
      </c>
      <c r="O163" s="15">
        <f t="shared" si="13"/>
        <v>0.12460790548495827</v>
      </c>
      <c r="P163" s="6">
        <f t="shared" si="14"/>
        <v>0.25301112015852389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5"/>
        <v>1.5200000000000011</v>
      </c>
      <c r="M164">
        <v>3.1363024699084248</v>
      </c>
      <c r="N164">
        <v>2.5298166668368718</v>
      </c>
      <c r="O164" s="15">
        <f t="shared" si="13"/>
        <v>0.12379174891751676</v>
      </c>
      <c r="P164" s="6">
        <f t="shared" si="14"/>
        <v>0.25684418593537517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5"/>
        <v>1.5300000000000011</v>
      </c>
      <c r="M165">
        <v>3.1324870750906779</v>
      </c>
      <c r="N165">
        <v>2.5133618323055429</v>
      </c>
      <c r="O165" s="15">
        <f t="shared" si="13"/>
        <v>0.12298656300365825</v>
      </c>
      <c r="P165" s="6">
        <f t="shared" si="14"/>
        <v>0.26065958075312201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5"/>
        <v>1.5400000000000011</v>
      </c>
      <c r="M166">
        <v>3.1286898620188857</v>
      </c>
      <c r="N166">
        <v>2.4971271720295722</v>
      </c>
      <c r="O166" s="15">
        <f t="shared" si="13"/>
        <v>0.12219215089665092</v>
      </c>
      <c r="P166" s="6">
        <f t="shared" si="14"/>
        <v>0.26445679382491427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5"/>
        <v>1.5500000000000012</v>
      </c>
      <c r="M167">
        <v>3.1249113393259762</v>
      </c>
      <c r="N167">
        <v>2.4811087655959745</v>
      </c>
      <c r="O167" s="15">
        <f t="shared" si="13"/>
        <v>0.1214083207585698</v>
      </c>
      <c r="P167" s="6">
        <f t="shared" si="14"/>
        <v>0.26823531651782373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5"/>
        <v>1.5600000000000012</v>
      </c>
      <c r="M168">
        <v>3.1211520152249359</v>
      </c>
      <c r="N168">
        <v>2.4653027927832127</v>
      </c>
      <c r="O168" s="15">
        <f t="shared" si="13"/>
        <v>0.12063488565416716</v>
      </c>
      <c r="P168" s="6">
        <f t="shared" si="14"/>
        <v>0.27199464061886403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5"/>
        <v>1.5700000000000012</v>
      </c>
      <c r="M169">
        <v>3.1174123992527805</v>
      </c>
      <c r="N169">
        <v>2.4497055314815497</v>
      </c>
      <c r="O169" s="15">
        <f t="shared" si="13"/>
        <v>0.11987166344910891</v>
      </c>
      <c r="P169" s="6">
        <f t="shared" si="14"/>
        <v>0.27573425659101947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5"/>
        <v>1.5800000000000012</v>
      </c>
      <c r="M170">
        <v>3.1136930040259054</v>
      </c>
      <c r="N170">
        <v>2.4343133556995649</v>
      </c>
      <c r="O170" s="15">
        <f t="shared" si="13"/>
        <v>0.11911847671242724</v>
      </c>
      <c r="P170" s="6">
        <f t="shared" si="14"/>
        <v>0.2794536518178945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5"/>
        <v>1.5900000000000012</v>
      </c>
      <c r="M171">
        <v>3.1099943470083011</v>
      </c>
      <c r="N171">
        <v>2.4191227336539773</v>
      </c>
      <c r="O171" s="15">
        <f t="shared" si="13"/>
        <v>0.11837515262304985</v>
      </c>
      <c r="P171" s="6">
        <f t="shared" si="14"/>
        <v>0.2831523088354988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5"/>
        <v>1.6000000000000012</v>
      </c>
      <c r="M172">
        <v>3.1063169522939518</v>
      </c>
      <c r="N172">
        <v>2.4041302259399542</v>
      </c>
      <c r="O172" s="15">
        <f t="shared" si="13"/>
        <v>0.1176415228802674</v>
      </c>
      <c r="P172" s="6">
        <f t="shared" si="14"/>
        <v>0.28682970354984816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5"/>
        <v>1.6100000000000012</v>
      </c>
      <c r="M173">
        <v>3.1026613524047626</v>
      </c>
      <c r="N173">
        <v>2.3893324837792411</v>
      </c>
      <c r="O173" s="15">
        <f t="shared" si="13"/>
        <v>0.11691742361800918</v>
      </c>
      <c r="P173" s="6">
        <f t="shared" si="14"/>
        <v>0.29048530343903733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5"/>
        <v>1.6200000000000012</v>
      </c>
      <c r="M174">
        <v>3.0990280901052314</v>
      </c>
      <c r="N174">
        <v>2.3747262473435016</v>
      </c>
      <c r="O174" s="15">
        <f t="shared" si="13"/>
        <v>0.11620269532279887</v>
      </c>
      <c r="P174" s="6">
        <f t="shared" si="14"/>
        <v>0.29411856573856854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5"/>
        <v>1.6300000000000012</v>
      </c>
      <c r="M175">
        <v>3.095417720235135</v>
      </c>
      <c r="N175">
        <v>2.3603083441504036</v>
      </c>
      <c r="O175" s="15">
        <f t="shared" si="13"/>
        <v>0.11549718275527013</v>
      </c>
      <c r="P175" s="6">
        <f t="shared" si="14"/>
        <v>0.29772893560866498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5"/>
        <v>1.6400000000000012</v>
      </c>
      <c r="M176">
        <v>3.0918308115613038</v>
      </c>
      <c r="N176">
        <v>2.3460756875300368</v>
      </c>
      <c r="O176" s="15">
        <f t="shared" si="13"/>
        <v>0.1148007348751237</v>
      </c>
      <c r="P176" s="6">
        <f t="shared" si="14"/>
        <v>0.30131584428249614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5"/>
        <v>1.6500000000000012</v>
      </c>
      <c r="M177">
        <v>3.0882679486496971</v>
      </c>
      <c r="N177">
        <v>2.3320252751593644</v>
      </c>
      <c r="O177" s="15">
        <f t="shared" si="13"/>
        <v>0.11411320476941346</v>
      </c>
      <c r="P177" s="6">
        <f t="shared" si="14"/>
        <v>0.30487870719410282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5"/>
        <v>1.6600000000000013</v>
      </c>
      <c r="M178">
        <v>3.0847297337587745</v>
      </c>
      <c r="N178">
        <v>2.3181541876624805</v>
      </c>
      <c r="O178" s="15">
        <f t="shared" si="13"/>
        <v>0.11343444958405288</v>
      </c>
      <c r="P178" s="6">
        <f t="shared" si="14"/>
        <v>0.30841692208502547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5"/>
        <v>1.6700000000000013</v>
      </c>
      <c r="M179">
        <v>3.0812167887552193</v>
      </c>
      <c r="N179">
        <v>2.3044595872745268</v>
      </c>
      <c r="O179" s="15">
        <f t="shared" si="13"/>
        <v>0.11276433045843617</v>
      </c>
      <c r="P179" s="6">
        <f t="shared" si="14"/>
        <v>0.31192986708858061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5"/>
        <v>1.6800000000000013</v>
      </c>
      <c r="M180">
        <v>3.0777297570530178</v>
      </c>
      <c r="N180">
        <v>2.2909387165672137</v>
      </c>
      <c r="O180" s="15">
        <f t="shared" si="13"/>
        <v>0.11210271246307421</v>
      </c>
      <c r="P180" s="6">
        <f t="shared" si="14"/>
        <v>0.31541689879078216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5"/>
        <v>1.6900000000000013</v>
      </c>
      <c r="M181">
        <v>3.074269305576828</v>
      </c>
      <c r="N181">
        <v>2.2775888972339589</v>
      </c>
      <c r="O181" s="15">
        <f t="shared" si="13"/>
        <v>0.11144946454014752</v>
      </c>
      <c r="P181" s="6">
        <f t="shared" si="14"/>
        <v>0.31887735026697195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5"/>
        <v>1.7000000000000013</v>
      </c>
      <c r="M182">
        <v>3.0708361267505406</v>
      </c>
      <c r="N182">
        <v>2.2644075289327068</v>
      </c>
      <c r="O182" s="15">
        <f t="shared" si="13"/>
        <v>0.11080445944688196</v>
      </c>
      <c r="P182" s="6">
        <f t="shared" si="14"/>
        <v>0.3223105290932593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5"/>
        <v>1.7100000000000013</v>
      </c>
      <c r="M183">
        <v>3.0674309405119531</v>
      </c>
      <c r="N183">
        <v>2.251392088184609</v>
      </c>
      <c r="O183" s="15">
        <f t="shared" si="13"/>
        <v>0.11016757370165761</v>
      </c>
      <c r="P183" s="6">
        <f t="shared" si="14"/>
        <v>0.32571571533184684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5"/>
        <v>1.7200000000000013</v>
      </c>
      <c r="M184">
        <v>3.0640544963543364</v>
      </c>
      <c r="N184">
        <v>2.2385401273267562</v>
      </c>
      <c r="O184" s="15">
        <f t="shared" si="13"/>
        <v>0.10953868753276289</v>
      </c>
      <c r="P184" s="6">
        <f t="shared" si="14"/>
        <v>0.32909215948946358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5"/>
        <v>1.7300000000000013</v>
      </c>
      <c r="M185">
        <v>3.0607075753957811</v>
      </c>
      <c r="N185">
        <v>2.2258492735172695</v>
      </c>
      <c r="O185" s="15">
        <f t="shared" si="13"/>
        <v>0.10891768482971041</v>
      </c>
      <c r="P185" s="6">
        <f t="shared" si="14"/>
        <v>0.33243908044801884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5"/>
        <v>1.7400000000000013</v>
      </c>
      <c r="M186">
        <v>3.0573909924770297</v>
      </c>
      <c r="N186">
        <v>2.2133172277910638</v>
      </c>
      <c r="O186" s="15">
        <f t="shared" si="13"/>
        <v>0.10830445309703272</v>
      </c>
      <c r="P186" s="6">
        <f t="shared" si="14"/>
        <v>0.33575566336677021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5"/>
        <v>1.7500000000000013</v>
      </c>
      <c r="M187">
        <v>3.0541055982886056</v>
      </c>
      <c r="N187">
        <v>2.2009417641647202</v>
      </c>
      <c r="O187" s="15">
        <f t="shared" si="13"/>
        <v>0.10769888341048081</v>
      </c>
      <c r="P187" s="6">
        <f t="shared" si="14"/>
        <v>0.33904105755519431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5"/>
        <v>1.7600000000000013</v>
      </c>
      <c r="M188">
        <v>3.0508522815279169</v>
      </c>
      <c r="N188">
        <v>2.1887207287888852</v>
      </c>
      <c r="O188" s="15">
        <f t="shared" si="13"/>
        <v>0.10710087037554851</v>
      </c>
      <c r="P188" s="6">
        <f t="shared" si="14"/>
        <v>0.34229437431588305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5"/>
        <v>1.7700000000000014</v>
      </c>
      <c r="M189">
        <v>3.0476319710870623</v>
      </c>
      <c r="N189">
        <v>2.1766520391467492</v>
      </c>
      <c r="O189" s="15">
        <f t="shared" si="13"/>
        <v>0.10651031208825144</v>
      </c>
      <c r="P189" s="6">
        <f t="shared" si="14"/>
        <v>0.34551468475673763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5"/>
        <v>1.7800000000000014</v>
      </c>
      <c r="M190">
        <v>3.0444456382719691</v>
      </c>
      <c r="N190">
        <v>2.1647336832971247</v>
      </c>
      <c r="O190" s="15">
        <f t="shared" si="13"/>
        <v>0.10592711009808863</v>
      </c>
      <c r="P190" s="6">
        <f t="shared" si="14"/>
        <v>0.34870101757183081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5"/>
        <v>1.7900000000000014</v>
      </c>
      <c r="M191">
        <v>3.0412942990535337</v>
      </c>
      <c r="N191">
        <v>2.152963719160776</v>
      </c>
      <c r="O191" s="15">
        <f t="shared" si="13"/>
        <v>0.10535116937312028</v>
      </c>
      <c r="P191" s="6">
        <f t="shared" si="14"/>
        <v>0.35185235679026627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5"/>
        <v>1.8000000000000014</v>
      </c>
      <c r="M192">
        <v>3.0381790163513855</v>
      </c>
      <c r="N192">
        <v>2.1413402738486389</v>
      </c>
      <c r="O192" s="15">
        <f t="shared" si="13"/>
        <v>0.10478239826709557</v>
      </c>
      <c r="P192" s="6">
        <f t="shared" si="14"/>
        <v>0.35496763949241439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5"/>
        <v>1.8100000000000014</v>
      </c>
      <c r="M193">
        <v>3.0351009023508215</v>
      </c>
      <c r="N193">
        <v>2.1298615430306409</v>
      </c>
      <c r="O193" s="15">
        <f t="shared" si="13"/>
        <v>0.10422070848856704</v>
      </c>
      <c r="P193" s="6">
        <f t="shared" si="14"/>
        <v>0.3580457534929784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5"/>
        <v>1.8200000000000014</v>
      </c>
      <c r="M194">
        <v>3.0320611208535397</v>
      </c>
      <c r="N194">
        <v>2.1185257903438783</v>
      </c>
      <c r="O194" s="15">
        <f t="shared" si="13"/>
        <v>0.10366601507193091</v>
      </c>
      <c r="P194" s="6">
        <f t="shared" si="14"/>
        <v>0.36108553499026019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5"/>
        <v>1.8300000000000014</v>
      </c>
      <c r="M195">
        <v>3.0290608896626887</v>
      </c>
      <c r="N195">
        <v>2.1073313468389441</v>
      </c>
      <c r="O195" s="15">
        <f t="shared" si="13"/>
        <v>0.10311823635033411</v>
      </c>
      <c r="P195" s="6">
        <f t="shared" si="14"/>
        <v>0.36408576618111121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5"/>
        <v>1.8400000000000014</v>
      </c>
      <c r="M196">
        <v>3.0261014830027371</v>
      </c>
      <c r="N196">
        <v>2.0962766104632302</v>
      </c>
      <c r="O196" s="15">
        <f t="shared" si="13"/>
        <v>0.10257729393039079</v>
      </c>
      <c r="P196" s="6">
        <f t="shared" si="14"/>
        <v>0.36704517284106286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5"/>
        <v>1.8500000000000014</v>
      </c>
      <c r="M197">
        <v>3.0231842339747432</v>
      </c>
      <c r="N197">
        <v>2.0853600455801051</v>
      </c>
      <c r="O197" s="15">
        <f t="shared" si="13"/>
        <v>0.10204311266865403</v>
      </c>
      <c r="P197" s="6">
        <f t="shared" si="14"/>
        <v>0.3699624218690567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5"/>
        <v>1.8600000000000014</v>
      </c>
      <c r="M198">
        <v>3.0203105370474139</v>
      </c>
      <c r="N198">
        <v>2.0745801825228387</v>
      </c>
      <c r="O198" s="15">
        <f t="shared" si="13"/>
        <v>0.10151562064978814</v>
      </c>
      <c r="P198" s="6">
        <f t="shared" si="14"/>
        <v>0.37283611879638601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5"/>
        <v>1.8700000000000014</v>
      </c>
      <c r="M199">
        <v>3.0174818505845136</v>
      </c>
      <c r="N199">
        <v>2.0639356171822674</v>
      </c>
      <c r="O199" s="15">
        <f t="shared" si="13"/>
        <v>0.1009947491663918</v>
      </c>
      <c r="P199" s="6">
        <f t="shared" si="14"/>
        <v>0.37566480525928636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5"/>
        <v>1.8800000000000014</v>
      </c>
      <c r="M200">
        <v>3.0146996994089981</v>
      </c>
      <c r="N200">
        <v>2.0534250106271479</v>
      </c>
      <c r="O200" s="15">
        <f t="shared" si="13"/>
        <v>0.10048043270042077</v>
      </c>
      <c r="P200" s="6">
        <f t="shared" si="14"/>
        <v>0.37844695643480186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5"/>
        <v>1.8900000000000015</v>
      </c>
      <c r="M201">
        <v>3.0119656774043722</v>
      </c>
      <c r="N201">
        <v>2.0430470887562429</v>
      </c>
      <c r="O201" s="15">
        <f t="shared" si="13"/>
        <v>9.9972608906163385E-2</v>
      </c>
      <c r="P201" s="6">
        <f t="shared" si="14"/>
        <v>0.38118097843942778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5"/>
        <v>1.9000000000000015</v>
      </c>
      <c r="M202">
        <v>3.0092814501536318</v>
      </c>
      <c r="N202">
        <v>2.0328006419811691</v>
      </c>
      <c r="O202" s="15">
        <f t="shared" si="13"/>
        <v>9.9471218594721328E-2</v>
      </c>
      <c r="P202" s="6">
        <f t="shared" si="14"/>
        <v>0.38386520569016813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5"/>
        <v>1.9100000000000015</v>
      </c>
      <c r="M203">
        <v>3.0066487576162144</v>
      </c>
      <c r="N203">
        <v>2.0226845249391037</v>
      </c>
      <c r="O203" s="15">
        <f t="shared" si="13"/>
        <v>9.8976205719951485E-2</v>
      </c>
      <c r="P203" s="6">
        <f t="shared" si="14"/>
        <v>0.38649789822758551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5"/>
        <v>1.9200000000000015</v>
      </c>
      <c r="M204">
        <v>3.0040694168433508</v>
      </c>
      <c r="N204">
        <v>2.0126976562344527</v>
      </c>
      <c r="O204" s="15">
        <f t="shared" ref="O204:O212" si="16">+N204/$N$12</f>
        <v>9.8487517365824964E-2</v>
      </c>
      <c r="P204" s="6">
        <f t="shared" ref="P204:P212" si="17">$P$10-M204</f>
        <v>0.3890772390004491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5"/>
        <v>1.9300000000000015</v>
      </c>
      <c r="M205">
        <v>3.0015453247321782</v>
      </c>
      <c r="N205">
        <v>2.0028390182086295</v>
      </c>
      <c r="O205" s="15">
        <f t="shared" si="16"/>
        <v>9.8005103735161636E-2</v>
      </c>
      <c r="P205" s="6">
        <f t="shared" si="17"/>
        <v>0.39160133111162176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8">L205+0.01</f>
        <v>1.9400000000000015</v>
      </c>
      <c r="M206">
        <v>2.9990784608189651</v>
      </c>
      <c r="N206">
        <v>1.9931076567370989</v>
      </c>
      <c r="O206" s="15">
        <f t="shared" si="16"/>
        <v>9.7528918139698884E-2</v>
      </c>
      <c r="P206" s="6">
        <f t="shared" si="17"/>
        <v>0.39406819502483481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8"/>
        <v>1.9500000000000015</v>
      </c>
      <c r="M207">
        <v>2.9966708901117922</v>
      </c>
      <c r="N207">
        <v>1.9835026810529084</v>
      </c>
      <c r="O207" s="15">
        <f t="shared" si="16"/>
        <v>9.7058916991456454E-2</v>
      </c>
      <c r="P207" s="6">
        <f t="shared" si="17"/>
        <v>0.39647576573200771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8"/>
        <v>1.9600000000000015</v>
      </c>
      <c r="M208">
        <v>2.9943247659630154</v>
      </c>
      <c r="N208">
        <v>1.9740232635958912</v>
      </c>
      <c r="O208" s="15">
        <f t="shared" si="16"/>
        <v>9.6595059795357485E-2</v>
      </c>
      <c r="P208" s="6">
        <f t="shared" si="17"/>
        <v>0.39882188988078449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8"/>
        <v>1.9700000000000015</v>
      </c>
      <c r="M209">
        <v>2.9920423329818537</v>
      </c>
      <c r="N209">
        <v>1.9646686398868261</v>
      </c>
      <c r="O209" s="15">
        <f t="shared" si="16"/>
        <v>9.613730914307074E-2</v>
      </c>
      <c r="P209" s="6">
        <f t="shared" si="17"/>
        <v>0.40110432286194619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8"/>
        <v>1.9800000000000015</v>
      </c>
      <c r="M210">
        <v>2.9898259299873384</v>
      </c>
      <c r="N210">
        <v>1.9554381084257981</v>
      </c>
      <c r="O210" s="15">
        <f t="shared" si="16"/>
        <v>9.5685630708037137E-2</v>
      </c>
      <c r="P210" s="6">
        <f t="shared" si="17"/>
        <v>0.4033207258564615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8"/>
        <v>1.9900000000000015</v>
      </c>
      <c r="M211">
        <v>2.9876779930020025</v>
      </c>
      <c r="N211">
        <v>1.9463310306140671</v>
      </c>
      <c r="O211" s="15">
        <f t="shared" si="16"/>
        <v>9.5239993241646462E-2</v>
      </c>
      <c r="P211" s="6">
        <f t="shared" si="17"/>
        <v>0.40546866284179739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8"/>
        <v>2.0000000000000013</v>
      </c>
      <c r="M212">
        <v>2.9856010582864951</v>
      </c>
      <c r="N212">
        <v>1.9373468306987611</v>
      </c>
      <c r="O212" s="15">
        <f t="shared" si="16"/>
        <v>9.4800368570531091E-2</v>
      </c>
      <c r="P212" s="6">
        <f t="shared" si="17"/>
        <v>0.4075455975573048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topLeftCell="A7" zoomScale="92" zoomScaleNormal="92" workbookViewId="0">
      <selection activeCell="K21" sqref="I11:K21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7" max="7" width="12.7265625" customWidth="1"/>
    <col min="8" max="8" width="11.54296875" customWidth="1"/>
    <col min="9" max="9" width="12" bestFit="1" customWidth="1"/>
    <col min="10" max="10" width="10.81640625" bestFit="1" customWidth="1"/>
    <col min="12" max="12" width="9.7265625" customWidth="1"/>
  </cols>
  <sheetData>
    <row r="1" spans="1:25" x14ac:dyDescent="0.35">
      <c r="A1" t="s">
        <v>31</v>
      </c>
      <c r="C1" t="s">
        <v>40</v>
      </c>
      <c r="M1" s="29">
        <v>0.99</v>
      </c>
    </row>
    <row r="2" spans="1:25" ht="16.5" x14ac:dyDescent="0.45">
      <c r="A2" t="s">
        <v>47</v>
      </c>
      <c r="B2">
        <f>+EXP(-C2/2)</f>
        <v>0.52466254210659291</v>
      </c>
      <c r="C2" s="4">
        <v>1.29</v>
      </c>
      <c r="D2" s="4"/>
      <c r="M2" s="4">
        <v>1.08</v>
      </c>
      <c r="T2">
        <v>5</v>
      </c>
    </row>
    <row r="3" spans="1:25" ht="16.5" x14ac:dyDescent="0.45">
      <c r="A3" t="s">
        <v>48</v>
      </c>
      <c r="B3">
        <f>+EXP(-C3/2)</f>
        <v>0.58274825237398964</v>
      </c>
      <c r="C3" s="4">
        <v>1.08</v>
      </c>
      <c r="D3" s="4"/>
      <c r="M3" s="4">
        <v>1.29</v>
      </c>
    </row>
    <row r="4" spans="1:25" ht="16.5" x14ac:dyDescent="0.45">
      <c r="A4" t="s">
        <v>49</v>
      </c>
      <c r="B4">
        <f>+EXP(-C4/2)</f>
        <v>0.60957090729630925</v>
      </c>
      <c r="C4" s="46">
        <v>0.99</v>
      </c>
      <c r="D4" s="46"/>
    </row>
    <row r="5" spans="1:25" x14ac:dyDescent="0.35">
      <c r="A5" t="s">
        <v>2</v>
      </c>
      <c r="B5" s="10">
        <v>0.2</v>
      </c>
      <c r="T5">
        <f>+EXP(T2)</f>
        <v>148.4131591025766</v>
      </c>
    </row>
    <row r="6" spans="1:25" x14ac:dyDescent="0.35">
      <c r="A6" t="s">
        <v>7</v>
      </c>
      <c r="B6">
        <v>1</v>
      </c>
      <c r="T6">
        <f>+LN(T5)</f>
        <v>5</v>
      </c>
    </row>
    <row r="7" spans="1:25" x14ac:dyDescent="0.35">
      <c r="A7" t="s">
        <v>9</v>
      </c>
      <c r="B7" s="8">
        <f>SUM(G12:G20)</f>
        <v>1.2788766680607819</v>
      </c>
    </row>
    <row r="8" spans="1:25" x14ac:dyDescent="0.35">
      <c r="A8" t="s">
        <v>10</v>
      </c>
      <c r="B8" s="10">
        <f>B7/B6</f>
        <v>1.2788766680607819</v>
      </c>
    </row>
    <row r="9" spans="1:25" x14ac:dyDescent="0.35">
      <c r="A9" t="s">
        <v>13</v>
      </c>
      <c r="B9" s="8">
        <f>SUM(H12:H20)/B6</f>
        <v>6.7683878909199118</v>
      </c>
      <c r="L9" s="11" t="s">
        <v>15</v>
      </c>
    </row>
    <row r="10" spans="1:25" ht="18.75" customHeight="1" x14ac:dyDescent="0.35">
      <c r="B10" s="8"/>
      <c r="M10" s="10" t="s">
        <v>10</v>
      </c>
      <c r="N10" t="s">
        <v>13</v>
      </c>
      <c r="P10" s="10">
        <f>+MAX(M12:M212)</f>
        <v>2.3067567739594859</v>
      </c>
    </row>
    <row r="11" spans="1:25" ht="39" customHeight="1" x14ac:dyDescent="0.35">
      <c r="A11" s="4" t="s">
        <v>5</v>
      </c>
      <c r="B11" s="4" t="s">
        <v>6</v>
      </c>
      <c r="C11" s="5" t="s">
        <v>3</v>
      </c>
      <c r="D11" s="4" t="s">
        <v>11</v>
      </c>
      <c r="E11" s="4" t="s">
        <v>4</v>
      </c>
      <c r="F11" s="4" t="s">
        <v>0</v>
      </c>
      <c r="G11" s="4" t="s">
        <v>8</v>
      </c>
      <c r="H11" s="4" t="s">
        <v>12</v>
      </c>
      <c r="I11" s="60" t="s">
        <v>38</v>
      </c>
      <c r="J11" s="60" t="s">
        <v>50</v>
      </c>
      <c r="K11" s="49"/>
      <c r="L11" t="s">
        <v>2</v>
      </c>
      <c r="M11" s="12">
        <f>B8</f>
        <v>1.2788766680607819</v>
      </c>
      <c r="N11" s="14">
        <f>B9</f>
        <v>6.7683878909199118</v>
      </c>
      <c r="O11" t="s">
        <v>46</v>
      </c>
      <c r="P11" t="s">
        <v>32</v>
      </c>
      <c r="V11" t="s">
        <v>38</v>
      </c>
      <c r="W11" t="s">
        <v>14</v>
      </c>
      <c r="X11" s="10" t="s">
        <v>10</v>
      </c>
      <c r="Y11" t="s">
        <v>13</v>
      </c>
    </row>
    <row r="12" spans="1:25" x14ac:dyDescent="0.35">
      <c r="A12" s="1">
        <v>0</v>
      </c>
      <c r="B12" s="2">
        <v>0.14406307693321435</v>
      </c>
      <c r="C12" s="6">
        <v>1.5963452233777271E-5</v>
      </c>
      <c r="D12" s="10">
        <v>3.849204547284974E-8</v>
      </c>
      <c r="E12" s="35">
        <f>B6</f>
        <v>1</v>
      </c>
      <c r="F12" s="2">
        <f t="shared" ref="F12:F20" si="0">E12*B12</f>
        <v>0.14406307693321435</v>
      </c>
      <c r="G12" s="8">
        <f t="shared" ref="G12:G20" si="1">B12*E12*C12*$B$5</f>
        <v>4.5994880945486956E-7</v>
      </c>
      <c r="H12" s="8">
        <f t="shared" ref="H12:H20" si="2">D12*E12</f>
        <v>3.849204547284974E-8</v>
      </c>
      <c r="I12" s="8">
        <f t="shared" ref="I12:I20" si="3">+G12/F12</f>
        <v>3.1926904467554545E-6</v>
      </c>
      <c r="J12" s="8">
        <f>-LN(1-I12)</f>
        <v>3.1926955434430351E-6</v>
      </c>
      <c r="L12" s="13">
        <v>0</v>
      </c>
      <c r="M12" s="10">
        <f t="dataTable" ref="M12:N212" dt2D="0" dtr="0" r1="B5"/>
        <v>0</v>
      </c>
      <c r="N12" s="9">
        <v>10.029166296916745</v>
      </c>
      <c r="O12" s="15">
        <f>+N12/$N$12</f>
        <v>1</v>
      </c>
      <c r="P12" s="41">
        <f t="shared" ref="P12:P75" si="4">$P$10-M12</f>
        <v>2.3067567739594859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 s="1">
        <v>0.5</v>
      </c>
      <c r="B13" s="2">
        <v>2.5541403856464129</v>
      </c>
      <c r="C13" s="6">
        <v>5.4849343167174807E-3</v>
      </c>
      <c r="D13" s="10">
        <v>3.0367349560582041E-3</v>
      </c>
      <c r="E13" s="35">
        <f>(1-C12*$B$5)*$B$2*E12</f>
        <v>0.52466086702150694</v>
      </c>
      <c r="F13" s="2">
        <f>E13*B13</f>
        <v>1.340057509227893</v>
      </c>
      <c r="G13" s="8">
        <f t="shared" si="1"/>
        <v>1.4700254837478046E-3</v>
      </c>
      <c r="H13" s="8">
        <f t="shared" si="2"/>
        <v>1.5932559949600152E-3</v>
      </c>
      <c r="I13" s="8">
        <f t="shared" si="3"/>
        <v>1.0969868633434962E-3</v>
      </c>
      <c r="J13" s="8">
        <f t="shared" ref="J13:J20" si="5">-LN(1-I13)</f>
        <v>1.0975889938257463E-3</v>
      </c>
      <c r="L13" s="13">
        <f>L12+0.01</f>
        <v>0.01</v>
      </c>
      <c r="M13" s="10">
        <v>9.4130353360861119E-2</v>
      </c>
      <c r="N13" s="9">
        <v>9.8094045142338029</v>
      </c>
      <c r="O13" s="15">
        <f t="shared" ref="O13:O76" si="6">+N13/$N$12</f>
        <v>0.97808773170402974</v>
      </c>
      <c r="P13" s="41">
        <f t="shared" si="4"/>
        <v>2.2126264205986246</v>
      </c>
      <c r="V13">
        <f t="shared" ref="V13:V76" si="7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 s="1">
        <v>1</v>
      </c>
      <c r="B14" s="2">
        <v>7.929506507383917</v>
      </c>
      <c r="C14" s="6">
        <v>0.26115125706507286</v>
      </c>
      <c r="D14" s="10">
        <v>2.5381900147819669</v>
      </c>
      <c r="E14" s="35">
        <f>(1-C13*$B$5)*$B$2*E13</f>
        <v>0.27496793676653292</v>
      </c>
      <c r="F14" s="2">
        <f t="shared" si="0"/>
        <v>2.180360043912152</v>
      </c>
      <c r="G14" s="8">
        <f t="shared" si="1"/>
        <v>0.11388075326442321</v>
      </c>
      <c r="H14" s="8">
        <f t="shared" si="2"/>
        <v>0.69792087148601312</v>
      </c>
      <c r="I14" s="8">
        <f t="shared" si="3"/>
        <v>5.2230251413014579E-2</v>
      </c>
      <c r="J14" s="8">
        <f t="shared" si="5"/>
        <v>5.3643687464897012E-2</v>
      </c>
      <c r="L14" s="13">
        <f t="shared" ref="L14:L77" si="8">L13+0.01</f>
        <v>0.02</v>
      </c>
      <c r="M14" s="10">
        <v>0.18404406139991733</v>
      </c>
      <c r="N14" s="9">
        <v>9.5973402978580946</v>
      </c>
      <c r="O14" s="15">
        <f t="shared" si="6"/>
        <v>0.95694298147280632</v>
      </c>
      <c r="P14" s="41">
        <f t="shared" si="4"/>
        <v>2.1227127125595686</v>
      </c>
      <c r="V14">
        <f t="shared" si="7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 s="1">
        <v>1.5</v>
      </c>
      <c r="B15" s="2">
        <v>14.704641409635729</v>
      </c>
      <c r="C15" s="6">
        <v>0.87226704022095669</v>
      </c>
      <c r="D15" s="10">
        <v>14.274936594131935</v>
      </c>
      <c r="E15" s="35">
        <f>(1-C14*$B$5)*$B$3*E14</f>
        <v>0.15186786139473196</v>
      </c>
      <c r="F15" s="2">
        <f t="shared" si="0"/>
        <v>2.233162443457795</v>
      </c>
      <c r="G15" s="8">
        <f t="shared" si="1"/>
        <v>0.38958279897750608</v>
      </c>
      <c r="H15" s="8">
        <f t="shared" si="2"/>
        <v>2.167904092096216</v>
      </c>
      <c r="I15" s="8">
        <f t="shared" si="3"/>
        <v>0.17445340804419135</v>
      </c>
      <c r="J15" s="8">
        <f t="shared" si="5"/>
        <v>0.19170957632333241</v>
      </c>
      <c r="L15" s="13">
        <f t="shared" si="8"/>
        <v>0.03</v>
      </c>
      <c r="M15" s="10">
        <v>0.26996099329725587</v>
      </c>
      <c r="N15" s="9">
        <v>9.3926118553900864</v>
      </c>
      <c r="O15" s="15">
        <f t="shared" si="6"/>
        <v>0.93652967528094988</v>
      </c>
      <c r="P15" s="41">
        <f>$P$10-M15</f>
        <v>2.0367957806622301</v>
      </c>
      <c r="V15">
        <f t="shared" si="7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A16" s="1">
        <v>2</v>
      </c>
      <c r="B16" s="2">
        <v>21.445008821700142</v>
      </c>
      <c r="C16" s="6">
        <v>0.98251565738346636</v>
      </c>
      <c r="D16" s="10">
        <v>21.413853640752869</v>
      </c>
      <c r="E16" s="35">
        <f>(1-C15*$B$5)*$B$4*E15</f>
        <v>7.6424340128583665E-2</v>
      </c>
      <c r="F16" s="2">
        <f t="shared" si="0"/>
        <v>1.6389206482500889</v>
      </c>
      <c r="G16" s="8">
        <f t="shared" si="1"/>
        <v>0.32205303962295462</v>
      </c>
      <c r="H16" s="8">
        <f t="shared" si="2"/>
        <v>1.6365396341046068</v>
      </c>
      <c r="I16" s="8">
        <f t="shared" si="3"/>
        <v>0.19650313147669329</v>
      </c>
      <c r="J16" s="8">
        <f t="shared" si="5"/>
        <v>0.21878199110736438</v>
      </c>
      <c r="L16" s="13">
        <f t="shared" si="8"/>
        <v>0.04</v>
      </c>
      <c r="M16" s="10">
        <v>0.35208741301250435</v>
      </c>
      <c r="N16" s="9">
        <v>9.1948789072926065</v>
      </c>
      <c r="O16" s="15">
        <f t="shared" si="6"/>
        <v>0.91681388413305875</v>
      </c>
      <c r="P16" s="41">
        <f t="shared" si="4"/>
        <v>1.9546693609469816</v>
      </c>
      <c r="V16">
        <f t="shared" si="7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>
        <v>2.5</v>
      </c>
      <c r="B17" s="2">
        <v>27.373367432395199</v>
      </c>
      <c r="C17" s="6">
        <v>0.99604565458011463</v>
      </c>
      <c r="D17" s="10">
        <v>27.368758809064392</v>
      </c>
      <c r="E17" s="35">
        <f>(1-C16*$B$5)*$B$4*E16</f>
        <v>3.7431748788449508E-2</v>
      </c>
      <c r="F17" s="2">
        <f t="shared" si="0"/>
        <v>1.0246330132233421</v>
      </c>
      <c r="G17" s="8">
        <f t="shared" si="1"/>
        <v>0.20411625207208781</v>
      </c>
      <c r="H17" s="8">
        <f t="shared" si="2"/>
        <v>1.0244605043925628</v>
      </c>
      <c r="I17" s="8">
        <f t="shared" si="3"/>
        <v>0.19920913091602294</v>
      </c>
      <c r="J17" s="8">
        <f t="shared" si="5"/>
        <v>0.22215545328891811</v>
      </c>
      <c r="L17" s="13">
        <f t="shared" si="8"/>
        <v>0.05</v>
      </c>
      <c r="M17" s="10">
        <v>0.43061697657335901</v>
      </c>
      <c r="N17" s="9">
        <v>9.0038211272515269</v>
      </c>
      <c r="O17" s="15">
        <f t="shared" si="6"/>
        <v>0.89776366855334333</v>
      </c>
      <c r="P17" s="41">
        <f t="shared" si="4"/>
        <v>1.8761397973861269</v>
      </c>
      <c r="V17">
        <f t="shared" si="7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">
        <v>3</v>
      </c>
      <c r="B18" s="2">
        <v>32.224642731186648</v>
      </c>
      <c r="C18" s="6">
        <v>0.99863706741290581</v>
      </c>
      <c r="D18" s="10">
        <v>32.223473496220478</v>
      </c>
      <c r="E18" s="35">
        <f>(1-C17*$B$5)*$B$4*E17</f>
        <v>1.8271889557690213E-2</v>
      </c>
      <c r="F18" s="2">
        <f t="shared" si="0"/>
        <v>0.58880511302026717</v>
      </c>
      <c r="G18" s="8">
        <f t="shared" si="1"/>
        <v>0.11760052226885685</v>
      </c>
      <c r="H18" s="8">
        <f t="shared" si="2"/>
        <v>0.58878374888809826</v>
      </c>
      <c r="I18" s="8">
        <f t="shared" si="3"/>
        <v>0.19972741348258119</v>
      </c>
      <c r="J18" s="8">
        <f t="shared" si="5"/>
        <v>0.22280287620379197</v>
      </c>
      <c r="L18" s="13">
        <f t="shared" si="8"/>
        <v>6.0000000000000005E-2</v>
      </c>
      <c r="M18" s="10">
        <v>0.50573164382864388</v>
      </c>
      <c r="N18" s="9">
        <v>8.8191367160622569</v>
      </c>
      <c r="O18" s="15">
        <f t="shared" si="6"/>
        <v>0.87934893638901113</v>
      </c>
      <c r="P18" s="41">
        <f t="shared" si="4"/>
        <v>1.801025130130842</v>
      </c>
      <c r="V18">
        <f t="shared" si="7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">
        <v>3.5</v>
      </c>
      <c r="B19" s="2">
        <v>36.019176706741966</v>
      </c>
      <c r="C19" s="6">
        <v>0.99936214599453588</v>
      </c>
      <c r="D19" s="10">
        <v>36.018738376607203</v>
      </c>
      <c r="E19" s="35">
        <f>(1-C18*$B$5)*$B$4*E18</f>
        <v>8.9134459085419993E-3</v>
      </c>
      <c r="F19" s="2">
        <f t="shared" si="0"/>
        <v>0.32105498324576048</v>
      </c>
      <c r="G19" s="8">
        <f t="shared" si="1"/>
        <v>6.41700394077446E-2</v>
      </c>
      <c r="H19" s="8">
        <f t="shared" si="2"/>
        <v>0.32105107621381418</v>
      </c>
      <c r="I19" s="8">
        <f t="shared" si="3"/>
        <v>0.19987242919890721</v>
      </c>
      <c r="J19" s="8">
        <f t="shared" si="5"/>
        <v>0.22298410052579645</v>
      </c>
      <c r="L19" s="13">
        <f t="shared" si="8"/>
        <v>7.0000000000000007E-2</v>
      </c>
      <c r="M19" s="10">
        <v>0.57760251308928712</v>
      </c>
      <c r="N19" s="9">
        <v>8.640541095894358</v>
      </c>
      <c r="O19" s="15">
        <f t="shared" si="6"/>
        <v>0.86154131261645439</v>
      </c>
      <c r="P19" s="41">
        <f t="shared" si="4"/>
        <v>1.7291542608701986</v>
      </c>
      <c r="V19">
        <f t="shared" si="7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ht="15" thickBot="1" x14ac:dyDescent="0.4">
      <c r="A20" s="1">
        <v>4</v>
      </c>
      <c r="B20" s="2">
        <v>38.900893781103335</v>
      </c>
      <c r="C20" s="6">
        <v>0.99962854670045753</v>
      </c>
      <c r="D20" s="10">
        <v>38.900676247752642</v>
      </c>
      <c r="E20" s="35">
        <f>(1-C19*$B$5)*$B$4/(1-(1-C19*$B$5)*$B$4)*E19</f>
        <v>8.4866048895658186E-3</v>
      </c>
      <c r="F20" s="2">
        <f t="shared" si="0"/>
        <v>0.3301365153711921</v>
      </c>
      <c r="G20" s="8">
        <f t="shared" si="1"/>
        <v>6.6002777014651612E-2</v>
      </c>
      <c r="H20" s="8">
        <f t="shared" si="2"/>
        <v>0.33013466925159446</v>
      </c>
      <c r="I20" s="8">
        <f t="shared" si="3"/>
        <v>0.19992570934009155</v>
      </c>
      <c r="J20" s="8">
        <f t="shared" si="5"/>
        <v>0.22305069230085586</v>
      </c>
      <c r="L20" s="13">
        <f t="shared" si="8"/>
        <v>0.08</v>
      </c>
      <c r="M20" s="10">
        <v>0.64639058614584521</v>
      </c>
      <c r="N20" s="9">
        <v>8.467765713245587</v>
      </c>
      <c r="O20" s="15">
        <f t="shared" si="6"/>
        <v>0.84431401998477407</v>
      </c>
      <c r="P20" s="41">
        <f t="shared" si="4"/>
        <v>1.6603661878136406</v>
      </c>
      <c r="V20">
        <f t="shared" si="7"/>
        <v>8.3381608939051013E-2</v>
      </c>
      <c r="W20">
        <v>0.08</v>
      </c>
      <c r="X20">
        <v>0.68828123847819789</v>
      </c>
      <c r="Y20">
        <v>9.041826903890243</v>
      </c>
    </row>
    <row r="21" spans="1:25" ht="15" thickBot="1" x14ac:dyDescent="0.4">
      <c r="D21" t="s">
        <v>41</v>
      </c>
      <c r="E21" s="8">
        <f>+SUM(E12:E20)</f>
        <v>2.101024694455603</v>
      </c>
      <c r="F21" s="8">
        <f>+SUM(F12:F20)</f>
        <v>9.8011933466417069</v>
      </c>
      <c r="G21" s="8">
        <f>+SUM(G12:G20)</f>
        <v>1.2788766680607819</v>
      </c>
      <c r="H21" s="8">
        <f>+SUM(H12:H20)</f>
        <v>6.7683878909199118</v>
      </c>
      <c r="I21" s="61">
        <f>+AVERAGE(I14:I20)</f>
        <v>0.17456021055307172</v>
      </c>
      <c r="J21" s="62">
        <f>+AVERAGE(J14:J20)</f>
        <v>0.19358976817356519</v>
      </c>
      <c r="K21" s="63" t="s">
        <v>51</v>
      </c>
      <c r="L21" s="13">
        <f t="shared" si="8"/>
        <v>0.09</v>
      </c>
      <c r="M21" s="10">
        <v>0.71224747033155256</v>
      </c>
      <c r="N21" s="9">
        <v>8.3005569401759942</v>
      </c>
      <c r="O21" s="15">
        <f t="shared" si="6"/>
        <v>0.82764176945872603</v>
      </c>
      <c r="P21" s="41">
        <f t="shared" si="4"/>
        <v>1.5945093036279334</v>
      </c>
      <c r="V21">
        <f t="shared" si="7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L22" s="13">
        <f t="shared" si="8"/>
        <v>9.9999999999999992E-2</v>
      </c>
      <c r="M22" s="10">
        <v>0.77531602357978158</v>
      </c>
      <c r="N22" s="9">
        <v>8.1386750645366881</v>
      </c>
      <c r="O22" s="15">
        <f t="shared" si="6"/>
        <v>0.81150065953525485</v>
      </c>
      <c r="P22" s="41">
        <f t="shared" si="4"/>
        <v>1.5314407503797043</v>
      </c>
      <c r="V22">
        <f t="shared" si="7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5" t="s">
        <v>44</v>
      </c>
      <c r="C23" s="6"/>
      <c r="D23" s="6"/>
      <c r="E23" s="20"/>
      <c r="F23" s="3"/>
      <c r="G23" s="7"/>
      <c r="H23" s="7"/>
      <c r="L23" s="13">
        <f t="shared" si="8"/>
        <v>0.10999999999999999</v>
      </c>
      <c r="M23" s="10">
        <v>0.83573094779102752</v>
      </c>
      <c r="N23" s="9">
        <v>7.9818933608971685</v>
      </c>
      <c r="O23" s="15">
        <f t="shared" si="6"/>
        <v>0.79586808360641426</v>
      </c>
      <c r="P23" s="41">
        <f t="shared" si="4"/>
        <v>1.4710258261684583</v>
      </c>
      <c r="V23">
        <f t="shared" si="7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42</v>
      </c>
      <c r="B24" s="8">
        <f>+L138</f>
        <v>1.2600000000000009</v>
      </c>
      <c r="C24" s="8"/>
      <c r="E24" s="7"/>
      <c r="F24" s="7"/>
      <c r="G24" s="7"/>
      <c r="H24" s="7"/>
      <c r="L24" s="13">
        <f t="shared" si="8"/>
        <v>0.11999999999999998</v>
      </c>
      <c r="M24" s="10">
        <v>0.8936193352656967</v>
      </c>
      <c r="N24" s="9">
        <v>7.8299972347472631</v>
      </c>
      <c r="O24" s="15">
        <f t="shared" si="6"/>
        <v>0.78072264462844032</v>
      </c>
      <c r="P24" s="41">
        <f t="shared" si="4"/>
        <v>1.4131374386937892</v>
      </c>
      <c r="V24">
        <f t="shared" si="7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45</v>
      </c>
      <c r="B25" s="8"/>
      <c r="C25" s="6"/>
      <c r="H25" s="7"/>
      <c r="L25" s="13">
        <f t="shared" si="8"/>
        <v>0.12999999999999998</v>
      </c>
      <c r="M25" s="10">
        <v>0.94910117246541648</v>
      </c>
      <c r="N25" s="9">
        <v>7.6827834333202167</v>
      </c>
      <c r="O25" s="15">
        <f t="shared" si="6"/>
        <v>0.76604407643356409</v>
      </c>
      <c r="P25" s="41">
        <f t="shared" si="4"/>
        <v>1.3576556014940695</v>
      </c>
      <c r="V25">
        <f t="shared" si="7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43</v>
      </c>
      <c r="B26" s="8">
        <f>+L68</f>
        <v>0.56000000000000028</v>
      </c>
      <c r="C26" s="8"/>
      <c r="H26" s="7"/>
      <c r="L26" s="13">
        <f t="shared" si="8"/>
        <v>0.13999999999999999</v>
      </c>
      <c r="M26" s="10">
        <v>1.0022898049288747</v>
      </c>
      <c r="N26" s="9">
        <v>7.540059317065027</v>
      </c>
      <c r="O26" s="15">
        <f t="shared" si="6"/>
        <v>0.75181317108911216</v>
      </c>
      <c r="P26" s="41">
        <f t="shared" si="4"/>
        <v>1.3044669690306112</v>
      </c>
      <c r="V26">
        <f t="shared" si="7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L27" s="13">
        <f t="shared" si="8"/>
        <v>0.15</v>
      </c>
      <c r="M27" s="10">
        <v>1.0532923667812124</v>
      </c>
      <c r="N27" s="9">
        <v>7.4016421864002178</v>
      </c>
      <c r="O27" s="15">
        <f t="shared" si="6"/>
        <v>0.73801171176867375</v>
      </c>
      <c r="P27" s="41">
        <f t="shared" si="4"/>
        <v>1.2534644071782735</v>
      </c>
      <c r="V27">
        <f t="shared" si="7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L28" s="13">
        <f t="shared" si="8"/>
        <v>0.16</v>
      </c>
      <c r="M28" s="10">
        <v>1.1022101779324638</v>
      </c>
      <c r="N28" s="9">
        <v>7.2673586589173631</v>
      </c>
      <c r="O28" s="15">
        <f t="shared" si="6"/>
        <v>0.72462241065357136</v>
      </c>
      <c r="P28" s="41">
        <f t="shared" si="4"/>
        <v>1.2045465960270221</v>
      </c>
      <c r="V28">
        <f t="shared" si="7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L29" s="13">
        <f t="shared" si="8"/>
        <v>0.17</v>
      </c>
      <c r="M29" s="10">
        <v>1.149139111755167</v>
      </c>
      <c r="N29" s="9">
        <v>7.1370440926794538</v>
      </c>
      <c r="O29" s="15">
        <f t="shared" si="6"/>
        <v>0.71162885143041121</v>
      </c>
      <c r="P29" s="41">
        <f t="shared" si="4"/>
        <v>1.1576176622043188</v>
      </c>
      <c r="V29">
        <f t="shared" si="7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L30" s="13">
        <f t="shared" si="8"/>
        <v>0.18000000000000002</v>
      </c>
      <c r="M30" s="9">
        <v>1.194169935759348</v>
      </c>
      <c r="N30" s="9">
        <v>7.0105420516834052</v>
      </c>
      <c r="O30" s="15">
        <f t="shared" si="6"/>
        <v>0.69901543599278515</v>
      </c>
      <c r="P30" s="41">
        <f t="shared" si="4"/>
        <v>1.1125868382001378</v>
      </c>
      <c r="V30">
        <f t="shared" si="7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L31" s="13">
        <f t="shared" si="8"/>
        <v>0.19000000000000003</v>
      </c>
      <c r="M31" s="9">
        <v>1.2373886275406403</v>
      </c>
      <c r="N31" s="9">
        <v>6.8877038099347123</v>
      </c>
      <c r="O31" s="15">
        <f t="shared" si="6"/>
        <v>0.68676733499295861</v>
      </c>
      <c r="P31" s="41">
        <f t="shared" si="4"/>
        <v>1.0693681464188456</v>
      </c>
      <c r="V31">
        <f t="shared" si="7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L32" s="16">
        <f t="shared" si="8"/>
        <v>0.20000000000000004</v>
      </c>
      <c r="M32" s="17">
        <v>1.2788766680607822</v>
      </c>
      <c r="N32" s="17">
        <v>6.7683878909199118</v>
      </c>
      <c r="O32" s="15">
        <f t="shared" si="6"/>
        <v>0.67487044192304491</v>
      </c>
      <c r="P32" s="41">
        <f t="shared" si="4"/>
        <v>1.0278801058987037</v>
      </c>
      <c r="V32">
        <f t="shared" si="7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L33" s="13">
        <f t="shared" si="8"/>
        <v>0.21000000000000005</v>
      </c>
      <c r="M33" s="9">
        <v>1.3187113141261455</v>
      </c>
      <c r="N33">
        <v>6.6524596395649178</v>
      </c>
      <c r="O33" s="15">
        <f t="shared" si="6"/>
        <v>0.66331133043531998</v>
      </c>
      <c r="P33" s="41">
        <f t="shared" si="4"/>
        <v>0.98804545983334036</v>
      </c>
      <c r="V33">
        <f t="shared" si="7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L34" s="13">
        <f t="shared" si="8"/>
        <v>0.22000000000000006</v>
      </c>
      <c r="M34">
        <v>1.356965851756565</v>
      </c>
      <c r="N34">
        <v>6.5397908240378069</v>
      </c>
      <c r="O34" s="15">
        <f t="shared" si="6"/>
        <v>0.65207721463830215</v>
      </c>
      <c r="P34" s="41">
        <f t="shared" si="4"/>
        <v>0.94979092220292083</v>
      </c>
      <c r="V34">
        <f t="shared" si="7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L35" s="13">
        <f t="shared" si="8"/>
        <v>0.23000000000000007</v>
      </c>
      <c r="M35">
        <v>1.3937098319813062</v>
      </c>
      <c r="N35">
        <v>6.4302592649972254</v>
      </c>
      <c r="O35" s="15">
        <f t="shared" si="6"/>
        <v>0.64115591212941325</v>
      </c>
      <c r="P35" s="41">
        <f t="shared" si="4"/>
        <v>0.9130469419781797</v>
      </c>
      <c r="V35">
        <f t="shared" si="7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L36" s="13">
        <f t="shared" si="8"/>
        <v>0.24000000000000007</v>
      </c>
      <c r="M36">
        <v>1.4290092904594203</v>
      </c>
      <c r="N36">
        <v>6.3237484901055359</v>
      </c>
      <c r="O36" s="15">
        <f t="shared" si="6"/>
        <v>0.63053580954676547</v>
      </c>
      <c r="P36" s="41">
        <f t="shared" si="4"/>
        <v>0.8777474835000656</v>
      </c>
      <c r="V36">
        <f t="shared" si="7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L37" s="13">
        <f t="shared" si="8"/>
        <v>0.25000000000000006</v>
      </c>
      <c r="M37">
        <v>1.4629269521962922</v>
      </c>
      <c r="N37">
        <v>6.2201474118215963</v>
      </c>
      <c r="O37" s="15">
        <f t="shared" si="6"/>
        <v>0.62020583044214239</v>
      </c>
      <c r="P37" s="41">
        <f t="shared" si="4"/>
        <v>0.84382982176319365</v>
      </c>
      <c r="V37">
        <f t="shared" si="7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L38" s="13">
        <f t="shared" si="8"/>
        <v>0.26000000000000006</v>
      </c>
      <c r="M38">
        <v>1.4955224225152242</v>
      </c>
      <c r="N38">
        <v>6.1193500266643204</v>
      </c>
      <c r="O38" s="15">
        <f t="shared" si="6"/>
        <v>0.61015540529481349</v>
      </c>
      <c r="P38" s="41">
        <f t="shared" si="4"/>
        <v>0.8112343514442617</v>
      </c>
      <c r="V38">
        <f t="shared" si="7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L39" s="13">
        <f t="shared" si="8"/>
        <v>0.27000000000000007</v>
      </c>
      <c r="M39">
        <v>1.5268523653411497</v>
      </c>
      <c r="N39">
        <v>6.0212551342971254</v>
      </c>
      <c r="O39" s="15">
        <f t="shared" si="6"/>
        <v>0.60037444350167302</v>
      </c>
      <c r="P39" s="41">
        <f t="shared" si="4"/>
        <v>0.77990440861833621</v>
      </c>
      <c r="V39">
        <f t="shared" si="7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L40" s="13">
        <f t="shared" si="8"/>
        <v>0.28000000000000008</v>
      </c>
      <c r="M40">
        <v>1.5569706697617112</v>
      </c>
      <c r="N40">
        <v>5.9257660749265613</v>
      </c>
      <c r="O40" s="15">
        <f t="shared" si="6"/>
        <v>0.59085330719347151</v>
      </c>
      <c r="P40" s="41">
        <f t="shared" si="4"/>
        <v>0.74978610419777469</v>
      </c>
      <c r="V40">
        <f t="shared" si="7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L41" s="13">
        <f t="shared" si="8"/>
        <v>0.29000000000000009</v>
      </c>
      <c r="M41">
        <v>1.5859286057480135</v>
      </c>
      <c r="N41">
        <v>5.8327904836380249</v>
      </c>
      <c r="O41" s="15">
        <f t="shared" si="6"/>
        <v>0.58158278673983033</v>
      </c>
      <c r="P41" s="41">
        <f t="shared" si="4"/>
        <v>0.72082816821147233</v>
      </c>
      <c r="V41">
        <f t="shared" si="7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L42" s="13">
        <f t="shared" si="8"/>
        <v>0.3000000000000001</v>
      </c>
      <c r="M42">
        <v>1.6137749698423367</v>
      </c>
      <c r="N42">
        <v>5.7422400604084984</v>
      </c>
      <c r="O42" s="15">
        <f t="shared" si="6"/>
        <v>0.57255407781739831</v>
      </c>
      <c r="P42" s="41">
        <f t="shared" si="4"/>
        <v>0.69298180411714916</v>
      </c>
      <c r="V42">
        <f t="shared" si="7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L43" s="13">
        <f t="shared" si="8"/>
        <v>0.31000000000000011</v>
      </c>
      <c r="M43">
        <v>1.6405562215521565</v>
      </c>
      <c r="N43">
        <v>5.6540303546422228</v>
      </c>
      <c r="O43" s="15">
        <f t="shared" si="6"/>
        <v>0.56375875992608027</v>
      </c>
      <c r="P43" s="41">
        <f t="shared" si="4"/>
        <v>0.66620055240732934</v>
      </c>
      <c r="V43">
        <f t="shared" si="7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L44" s="13">
        <f t="shared" si="8"/>
        <v>0.32000000000000012</v>
      </c>
      <c r="M44">
        <v>1.6663166111282974</v>
      </c>
      <c r="N44">
        <v>5.5680805631713772</v>
      </c>
      <c r="O44" s="15">
        <f t="shared" si="6"/>
        <v>0.55518877624784879</v>
      </c>
      <c r="P44" s="41">
        <f t="shared" si="4"/>
        <v>0.64044016283118843</v>
      </c>
      <c r="V44">
        <f t="shared" si="7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L45" s="13">
        <f t="shared" si="8"/>
        <v>0.33000000000000013</v>
      </c>
      <c r="M45">
        <v>1.6910982993491672</v>
      </c>
      <c r="N45">
        <v>5.4843133407509326</v>
      </c>
      <c r="O45" s="15">
        <f t="shared" si="6"/>
        <v>0.54683641475134059</v>
      </c>
      <c r="P45" s="41">
        <f t="shared" si="4"/>
        <v>0.61565847461031864</v>
      </c>
      <c r="V45">
        <f t="shared" si="7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L46" s="13">
        <f t="shared" si="8"/>
        <v>0.34000000000000014</v>
      </c>
      <c r="M46">
        <v>1.7149414698823193</v>
      </c>
      <c r="N46">
        <v>5.4026546221561249</v>
      </c>
      <c r="O46" s="15">
        <f t="shared" si="6"/>
        <v>0.53869429045334072</v>
      </c>
      <c r="P46" s="41">
        <f t="shared" si="4"/>
        <v>0.59181530407716654</v>
      </c>
      <c r="V46">
        <f t="shared" si="7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L47" s="13">
        <f t="shared" si="8"/>
        <v>0.35000000000000014</v>
      </c>
      <c r="M47">
        <v>1.7378844347484321</v>
      </c>
      <c r="N47">
        <v>5.3230334550627889</v>
      </c>
      <c r="O47" s="15">
        <f t="shared" si="6"/>
        <v>0.53075532875541631</v>
      </c>
      <c r="P47" s="41">
        <f t="shared" si="4"/>
        <v>0.56887233921105373</v>
      </c>
      <c r="V47">
        <f t="shared" si="7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L48" s="13">
        <f t="shared" si="8"/>
        <v>0.36000000000000015</v>
      </c>
      <c r="M48">
        <v>1.7599637333708802</v>
      </c>
      <c r="N48">
        <v>5.2453818429565624</v>
      </c>
      <c r="O48" s="15">
        <f t="shared" si="6"/>
        <v>0.52301274978052203</v>
      </c>
      <c r="P48" s="41">
        <f t="shared" si="4"/>
        <v>0.54679304058860567</v>
      </c>
      <c r="V48">
        <f t="shared" si="7"/>
        <v>0.44628710262841964</v>
      </c>
      <c r="W48">
        <v>0.36000000000000015</v>
      </c>
      <c r="X48">
        <v>2.3552566529424959</v>
      </c>
      <c r="Y48">
        <v>6.9767568738064725</v>
      </c>
    </row>
    <row r="49" spans="10:25" x14ac:dyDescent="0.35">
      <c r="L49" s="13">
        <f t="shared" si="8"/>
        <v>0.37000000000000016</v>
      </c>
      <c r="M49">
        <v>1.7812142256557832</v>
      </c>
      <c r="N49">
        <v>5.1696345973764339</v>
      </c>
      <c r="O49" s="15">
        <f t="shared" si="6"/>
        <v>0.51546005364032388</v>
      </c>
      <c r="P49" s="41">
        <f t="shared" si="4"/>
        <v>0.52554254830370262</v>
      </c>
      <c r="V49">
        <f t="shared" si="7"/>
        <v>0.46203545959655884</v>
      </c>
      <c r="W49">
        <v>0.37000000000000016</v>
      </c>
      <c r="X49">
        <v>2.4014867726881177</v>
      </c>
      <c r="Y49">
        <v>6.9247448304754124</v>
      </c>
    </row>
    <row r="50" spans="10:25" x14ac:dyDescent="0.35">
      <c r="L50" s="13">
        <f t="shared" si="8"/>
        <v>0.38000000000000017</v>
      </c>
      <c r="M50">
        <v>1.8016691795125876</v>
      </c>
      <c r="N50">
        <v>5.0957291988526237</v>
      </c>
      <c r="O50" s="15">
        <f t="shared" si="6"/>
        <v>0.50809100656942918</v>
      </c>
      <c r="P50" s="41">
        <f t="shared" si="4"/>
        <v>0.50508759444689821</v>
      </c>
      <c r="V50">
        <f t="shared" si="7"/>
        <v>0.47803580094300002</v>
      </c>
      <c r="W50">
        <v>0.38000000000000017</v>
      </c>
      <c r="X50">
        <v>2.447075832861878</v>
      </c>
      <c r="Y50">
        <v>6.8737762333934809</v>
      </c>
    </row>
    <row r="51" spans="10:25" x14ac:dyDescent="0.35">
      <c r="L51" s="13">
        <f t="shared" si="8"/>
        <v>0.39000000000000018</v>
      </c>
      <c r="M51">
        <v>1.8213603531934028</v>
      </c>
      <c r="N51">
        <v>5.0236056659484287</v>
      </c>
      <c r="O51" s="15">
        <f t="shared" si="6"/>
        <v>0.50089962786765529</v>
      </c>
      <c r="P51" s="41">
        <f t="shared" si="4"/>
        <v>0.48539642076608303</v>
      </c>
      <c r="V51">
        <f t="shared" si="7"/>
        <v>0.49429632181478034</v>
      </c>
      <c r="W51">
        <v>0.39000000000000018</v>
      </c>
      <c r="X51">
        <v>2.4920423419430988</v>
      </c>
      <c r="Y51">
        <v>6.8238182874033102</v>
      </c>
    </row>
    <row r="52" spans="10:25" x14ac:dyDescent="0.35">
      <c r="L52" s="13">
        <f t="shared" si="8"/>
        <v>0.40000000000000019</v>
      </c>
      <c r="M52">
        <v>1.8403180728002406</v>
      </c>
      <c r="N52">
        <v>4.953206431861072</v>
      </c>
      <c r="O52" s="15">
        <f t="shared" si="6"/>
        <v>0.49388017759600122</v>
      </c>
      <c r="P52" s="41">
        <f t="shared" si="4"/>
        <v>0.46643870115924524</v>
      </c>
      <c r="V52">
        <f t="shared" si="7"/>
        <v>0.51082562376599094</v>
      </c>
      <c r="W52">
        <v>0.40000000000000019</v>
      </c>
      <c r="X52">
        <v>2.5364039884725749</v>
      </c>
      <c r="Y52">
        <v>6.774839426840698</v>
      </c>
    </row>
    <row r="53" spans="10:25" x14ac:dyDescent="0.35">
      <c r="J53" s="11"/>
      <c r="K53" s="43"/>
      <c r="L53" s="16">
        <f t="shared" si="8"/>
        <v>0.4100000000000002</v>
      </c>
      <c r="M53" s="43">
        <v>1.8585713052827537</v>
      </c>
      <c r="N53" s="43">
        <v>4.8844762280780358</v>
      </c>
      <c r="O53" s="44">
        <f t="shared" si="6"/>
        <v>0.48702714497611477</v>
      </c>
      <c r="P53" s="51">
        <f t="shared" si="4"/>
        <v>0.44818546867673215</v>
      </c>
      <c r="V53">
        <f t="shared" si="7"/>
        <v>0.52763274208237221</v>
      </c>
      <c r="W53">
        <v>0.4100000000000002</v>
      </c>
      <c r="X53">
        <v>2.5801776821088933</v>
      </c>
      <c r="Y53">
        <v>6.7268092657402052</v>
      </c>
    </row>
    <row r="54" spans="10:25" x14ac:dyDescent="0.35">
      <c r="L54" s="13">
        <f t="shared" si="8"/>
        <v>0.42000000000000021</v>
      </c>
      <c r="M54">
        <v>1.8761477272246907</v>
      </c>
      <c r="N54">
        <v>4.8173619746233234</v>
      </c>
      <c r="O54" s="15">
        <f t="shared" si="6"/>
        <v>0.48033523744683737</v>
      </c>
      <c r="P54" s="41">
        <f t="shared" si="4"/>
        <v>0.43060904673479516</v>
      </c>
      <c r="V54">
        <f t="shared" si="7"/>
        <v>0.54472717544167226</v>
      </c>
      <c r="W54">
        <v>0.42000000000000021</v>
      </c>
      <c r="X54">
        <v>2.6233795926300254</v>
      </c>
      <c r="Y54">
        <v>6.6796985502617847</v>
      </c>
    </row>
    <row r="55" spans="10:25" x14ac:dyDescent="0.35">
      <c r="L55" s="13">
        <f t="shared" si="8"/>
        <v>0.43000000000000022</v>
      </c>
      <c r="M55">
        <v>1.8930737896950749</v>
      </c>
      <c r="N55">
        <v>4.7518126764629391</v>
      </c>
      <c r="O55" s="15">
        <f t="shared" si="6"/>
        <v>0.47379937033487851</v>
      </c>
      <c r="P55" s="41">
        <f t="shared" si="4"/>
        <v>0.41368298426441097</v>
      </c>
      <c r="V55">
        <f t="shared" si="7"/>
        <v>0.56211891815354154</v>
      </c>
      <c r="W55">
        <v>0.43000000000000022</v>
      </c>
      <c r="X55">
        <v>2.666025186988596</v>
      </c>
      <c r="Y55">
        <v>6.6334791132289181</v>
      </c>
    </row>
    <row r="56" spans="10:25" x14ac:dyDescent="0.35">
      <c r="L56" s="13">
        <f t="shared" si="8"/>
        <v>0.44000000000000022</v>
      </c>
      <c r="M56">
        <v>1.9093747794196185</v>
      </c>
      <c r="N56">
        <v>4.687779325670677</v>
      </c>
      <c r="O56" s="15">
        <f t="shared" si="6"/>
        <v>0.46741465709984642</v>
      </c>
      <c r="P56" s="41">
        <f t="shared" si="4"/>
        <v>0.39738199453986733</v>
      </c>
      <c r="V56">
        <f t="shared" si="7"/>
        <v>0.57981849525294249</v>
      </c>
      <c r="W56">
        <v>0.44000000000000022</v>
      </c>
      <c r="X56">
        <v>2.7081292645230732</v>
      </c>
      <c r="Y56">
        <v>6.5881238306748369</v>
      </c>
    </row>
    <row r="57" spans="10:25" x14ac:dyDescent="0.35">
      <c r="L57" s="13">
        <f t="shared" si="8"/>
        <v>0.45000000000000023</v>
      </c>
      <c r="M57">
        <v>1.9250748765092029</v>
      </c>
      <c r="N57">
        <v>4.6252148089846017</v>
      </c>
      <c r="O57" s="15">
        <f t="shared" si="6"/>
        <v>0.46117640011678002</v>
      </c>
      <c r="P57" s="41">
        <f t="shared" si="4"/>
        <v>0.38168189745028291</v>
      </c>
      <c r="V57">
        <f t="shared" si="7"/>
        <v>0.59783700075562074</v>
      </c>
      <c r="W57">
        <v>0.45000000000000023</v>
      </c>
      <c r="X57">
        <v>2.7497059904213512</v>
      </c>
      <c r="Y57">
        <v>6.5436065802987455</v>
      </c>
    </row>
    <row r="58" spans="10:25" x14ac:dyDescent="0.35">
      <c r="L58" s="13">
        <f t="shared" si="8"/>
        <v>0.46000000000000024</v>
      </c>
      <c r="M58">
        <v>1.9401972089650024</v>
      </c>
      <c r="N58">
        <v>4.5640738204114601</v>
      </c>
      <c r="O58" s="15">
        <f t="shared" si="6"/>
        <v>0.45508008196200594</v>
      </c>
      <c r="P58" s="41">
        <f t="shared" si="4"/>
        <v>0.3665595649944835</v>
      </c>
      <c r="V58">
        <f t="shared" si="7"/>
        <v>0.61618613942381728</v>
      </c>
      <c r="W58">
        <v>0.46000000000000024</v>
      </c>
      <c r="X58">
        <v>2.7907689275278251</v>
      </c>
      <c r="Y58">
        <v>6.4999022017395198</v>
      </c>
    </row>
    <row r="59" spans="10:25" x14ac:dyDescent="0.35">
      <c r="L59" s="13">
        <f t="shared" si="8"/>
        <v>0.47000000000000025</v>
      </c>
      <c r="M59">
        <v>1.954763904164045</v>
      </c>
      <c r="N59">
        <v>4.5043127785609434</v>
      </c>
      <c r="O59" s="15">
        <f t="shared" si="6"/>
        <v>0.44912135717060536</v>
      </c>
      <c r="P59" s="41">
        <f t="shared" si="4"/>
        <v>0.35199286979544087</v>
      </c>
      <c r="V59">
        <f t="shared" si="7"/>
        <v>0.63487827243596995</v>
      </c>
      <c r="W59">
        <v>0.47000000000000025</v>
      </c>
      <c r="X59">
        <v>2.8313310665798666</v>
      </c>
      <c r="Y59">
        <v>6.4569864585789425</v>
      </c>
    </row>
    <row r="60" spans="10:25" x14ac:dyDescent="0.35">
      <c r="L60" s="13">
        <f t="shared" si="8"/>
        <v>0.48000000000000026</v>
      </c>
      <c r="M60">
        <v>1.968796137514442</v>
      </c>
      <c r="N60">
        <v>4.445889748414408</v>
      </c>
      <c r="O60" s="15">
        <f t="shared" si="6"/>
        <v>0.44329604443603676</v>
      </c>
      <c r="P60" s="41">
        <f t="shared" si="4"/>
        <v>0.33796063644504382</v>
      </c>
      <c r="V60">
        <f t="shared" si="7"/>
        <v>0.65392646740666438</v>
      </c>
      <c r="W60">
        <v>0.48000000000000026</v>
      </c>
      <c r="X60">
        <v>2.871404854954966</v>
      </c>
      <c r="Y60">
        <v>6.414836001991592</v>
      </c>
    </row>
    <row r="61" spans="10:25" x14ac:dyDescent="0.35">
      <c r="L61" s="13">
        <f t="shared" si="8"/>
        <v>0.49000000000000027</v>
      </c>
      <c r="M61">
        <v>1.9823141784561431</v>
      </c>
      <c r="N61">
        <v>4.3887643672535903</v>
      </c>
      <c r="O61" s="15">
        <f t="shared" si="6"/>
        <v>0.43760011922454839</v>
      </c>
      <c r="P61" s="41">
        <f t="shared" si="4"/>
        <v>0.32444259550334276</v>
      </c>
      <c r="V61">
        <f t="shared" si="7"/>
        <v>0.67334455326376597</v>
      </c>
      <c r="W61">
        <v>0.49000000000000027</v>
      </c>
      <c r="X61">
        <v>2.9110022240051641</v>
      </c>
      <c r="Y61">
        <v>6.3734283359625055</v>
      </c>
    </row>
    <row r="62" spans="10:25" x14ac:dyDescent="0.35">
      <c r="L62" s="13">
        <f t="shared" si="8"/>
        <v>0.50000000000000022</v>
      </c>
      <c r="M62">
        <v>1.9953374339707257</v>
      </c>
      <c r="N62">
        <v>4.3328977744940547</v>
      </c>
      <c r="O62" s="15">
        <f t="shared" si="6"/>
        <v>0.4320297067789286</v>
      </c>
      <c r="P62" s="41">
        <f t="shared" si="4"/>
        <v>0.31141933998876015</v>
      </c>
      <c r="V62">
        <f t="shared" si="7"/>
        <v>0.69314718055994573</v>
      </c>
      <c r="W62">
        <v>0.50000000000000022</v>
      </c>
      <c r="X62">
        <v>2.9501346150512724</v>
      </c>
      <c r="Y62">
        <v>6.3327417839981734</v>
      </c>
    </row>
    <row r="63" spans="10:25" x14ac:dyDescent="0.35">
      <c r="L63" s="13">
        <f t="shared" si="8"/>
        <v>0.51000000000000023</v>
      </c>
      <c r="M63">
        <v>2.0078844897523878</v>
      </c>
      <c r="N63">
        <v>4.2782525451858993</v>
      </c>
      <c r="O63" s="15">
        <f t="shared" si="6"/>
        <v>0.42658107548791541</v>
      </c>
      <c r="P63" s="41">
        <f t="shared" si="4"/>
        <v>0.2988722842070981</v>
      </c>
      <c r="V63">
        <f t="shared" si="7"/>
        <v>0.71334988787746523</v>
      </c>
      <c r="W63">
        <v>0.51000000000000023</v>
      </c>
      <c r="X63">
        <v>2.9888130041053667</v>
      </c>
      <c r="Y63">
        <v>6.2927554572601192</v>
      </c>
    </row>
    <row r="64" spans="10:25" x14ac:dyDescent="0.35">
      <c r="L64" s="13">
        <f t="shared" si="8"/>
        <v>0.52000000000000024</v>
      </c>
      <c r="M64">
        <v>2.0199731491817992</v>
      </c>
      <c r="N64">
        <v>4.2247926269605758</v>
      </c>
      <c r="O64" s="15">
        <f t="shared" si="6"/>
        <v>0.4212506305992153</v>
      </c>
      <c r="P64" s="41">
        <f t="shared" si="4"/>
        <v>0.28678362477768671</v>
      </c>
      <c r="V64">
        <f t="shared" si="7"/>
        <v>0.73396917508020099</v>
      </c>
      <c r="W64">
        <v>0.52000000000000024</v>
      </c>
      <c r="X64">
        <v>3.0270479253862774</v>
      </c>
      <c r="Y64">
        <v>6.2534492240541182</v>
      </c>
    </row>
    <row r="65" spans="12:25" x14ac:dyDescent="0.35">
      <c r="L65" s="13">
        <f t="shared" si="8"/>
        <v>0.53000000000000025</v>
      </c>
      <c r="M65">
        <v>2.0316204702348037</v>
      </c>
      <c r="N65">
        <v>4.172483280217806</v>
      </c>
      <c r="O65" s="15">
        <f t="shared" si="6"/>
        <v>0.41603490825558925</v>
      </c>
      <c r="P65" s="41">
        <f t="shared" si="4"/>
        <v>0.27513630372468212</v>
      </c>
      <c r="V65">
        <f t="shared" si="7"/>
        <v>0.75502258427803326</v>
      </c>
      <c r="W65">
        <v>0.53000000000000025</v>
      </c>
      <c r="X65">
        <v>3.0648494936893078</v>
      </c>
      <c r="Y65">
        <v>6.2148036806114844</v>
      </c>
    </row>
    <row r="66" spans="12:25" x14ac:dyDescent="0.35">
      <c r="L66" s="13">
        <f t="shared" si="8"/>
        <v>0.54000000000000026</v>
      </c>
      <c r="M66">
        <v>2.042842800449022</v>
      </c>
      <c r="N66">
        <v>4.121291021360534</v>
      </c>
      <c r="O66" s="15">
        <f t="shared" si="6"/>
        <v>0.41093056983485632</v>
      </c>
      <c r="P66" s="41">
        <f t="shared" si="4"/>
        <v>0.26391397351046386</v>
      </c>
      <c r="V66">
        <f t="shared" si="7"/>
        <v>0.77652878949899695</v>
      </c>
      <c r="W66">
        <v>0.54000000000000026</v>
      </c>
      <c r="X66">
        <v>3.1022274256680866</v>
      </c>
      <c r="Y66">
        <v>6.176800123102212</v>
      </c>
    </row>
    <row r="67" spans="12:25" x14ac:dyDescent="0.35">
      <c r="L67" s="13">
        <f t="shared" si="8"/>
        <v>0.55000000000000027</v>
      </c>
      <c r="M67">
        <v>2.0536558100631352</v>
      </c>
      <c r="N67">
        <v>4.071183568898749</v>
      </c>
      <c r="O67" s="50">
        <f t="shared" si="6"/>
        <v>0.40593439657594949</v>
      </c>
      <c r="P67" s="41">
        <f t="shared" si="4"/>
        <v>0.25310096389635062</v>
      </c>
      <c r="V67">
        <f t="shared" si="7"/>
        <v>0.79850769621777218</v>
      </c>
      <c r="W67">
        <v>0.55000000000000027</v>
      </c>
      <c r="X67">
        <v>3.1391910600833204</v>
      </c>
      <c r="Y67">
        <v>6.1394205208227355</v>
      </c>
    </row>
    <row r="68" spans="12:25" x14ac:dyDescent="0.35">
      <c r="L68" s="13">
        <f t="shared" si="8"/>
        <v>0.56000000000000028</v>
      </c>
      <c r="M68">
        <v>2.0640745234359712</v>
      </c>
      <c r="N68">
        <v>4.0221297922549306</v>
      </c>
      <c r="O68" s="50">
        <f t="shared" si="6"/>
        <v>0.4010432844743485</v>
      </c>
      <c r="P68" s="41">
        <f t="shared" si="4"/>
        <v>0.24268225052351466</v>
      </c>
      <c r="V68">
        <f t="shared" si="7"/>
        <v>0.82098055206983078</v>
      </c>
      <c r="W68">
        <v>0.56000000000000028</v>
      </c>
      <c r="X68">
        <v>3.1757493770703049</v>
      </c>
      <c r="Y68">
        <v>6.102647490504137</v>
      </c>
    </row>
    <row r="69" spans="12:25" x14ac:dyDescent="0.35">
      <c r="L69" s="13">
        <f t="shared" si="8"/>
        <v>0.57000000000000028</v>
      </c>
      <c r="M69">
        <v>2.0741133488454757</v>
      </c>
      <c r="N69">
        <v>3.9740996631149939</v>
      </c>
      <c r="O69" s="15">
        <f t="shared" si="6"/>
        <v>0.3962542394313221</v>
      </c>
      <c r="P69" s="41">
        <f t="shared" si="4"/>
        <v>0.23264342511401015</v>
      </c>
      <c r="V69">
        <f t="shared" si="7"/>
        <v>0.84397007029452964</v>
      </c>
      <c r="W69">
        <v>0.57000000000000028</v>
      </c>
      <c r="X69">
        <v>3.2119110164742346</v>
      </c>
      <c r="Y69">
        <v>6.0664642716891723</v>
      </c>
    </row>
    <row r="70" spans="12:25" x14ac:dyDescent="0.35">
      <c r="L70" s="13">
        <f t="shared" si="8"/>
        <v>0.58000000000000029</v>
      </c>
      <c r="M70">
        <v>2.0837861067610395</v>
      </c>
      <c r="N70">
        <v>3.9270642091787118</v>
      </c>
      <c r="O70" s="15">
        <f t="shared" si="6"/>
        <v>0.39156437264242039</v>
      </c>
      <c r="P70" s="41">
        <f t="shared" si="4"/>
        <v>0.22297066719844638</v>
      </c>
      <c r="V70">
        <f t="shared" si="7"/>
        <v>0.86750056770472372</v>
      </c>
      <c r="W70">
        <v>0.58000000000000029</v>
      </c>
      <c r="X70">
        <v>3.2476842952997855</v>
      </c>
      <c r="Y70">
        <v>6.0308547031293482</v>
      </c>
    </row>
    <row r="71" spans="12:25" x14ac:dyDescent="0.35">
      <c r="L71" s="13">
        <f t="shared" si="8"/>
        <v>0.5900000000000003</v>
      </c>
      <c r="M71">
        <v>2.0931060566766222</v>
      </c>
      <c r="N71">
        <v>3.8809954701732186</v>
      </c>
      <c r="O71" s="15">
        <f t="shared" si="6"/>
        <v>0.38697089621161712</v>
      </c>
      <c r="P71" s="41">
        <f t="shared" si="4"/>
        <v>0.21365071728286367</v>
      </c>
      <c r="V71">
        <f t="shared" si="7"/>
        <v>0.8915981192837843</v>
      </c>
      <c r="W71">
        <v>0.5900000000000003</v>
      </c>
      <c r="X71">
        <v>3.2830772243189448</v>
      </c>
      <c r="Y71">
        <v>5.9958032001554651</v>
      </c>
    </row>
    <row r="72" spans="12:25" x14ac:dyDescent="0.35">
      <c r="L72" s="13">
        <f t="shared" si="8"/>
        <v>0.60000000000000031</v>
      </c>
      <c r="M72">
        <v>2.1020859225864523</v>
      </c>
      <c r="N72">
        <v>3.8358664560018947</v>
      </c>
      <c r="O72" s="15">
        <f t="shared" si="6"/>
        <v>0.38247111897836916</v>
      </c>
      <c r="P72" s="41">
        <f t="shared" si="4"/>
        <v>0.20467085137303354</v>
      </c>
      <c r="V72">
        <f t="shared" si="7"/>
        <v>0.91629073187415588</v>
      </c>
      <c r="W72">
        <v>0.60000000000000031</v>
      </c>
      <c r="X72">
        <v>3.3180975238787647</v>
      </c>
      <c r="Y72">
        <v>5.9612947329775823</v>
      </c>
    </row>
    <row r="73" spans="12:25" x14ac:dyDescent="0.35">
      <c r="L73" s="13">
        <f t="shared" si="8"/>
        <v>0.61000000000000032</v>
      </c>
      <c r="M73">
        <v>2.1107379171798586</v>
      </c>
      <c r="N73">
        <v>3.7916511069091539</v>
      </c>
      <c r="O73" s="15">
        <f t="shared" si="6"/>
        <v>0.37806244254567967</v>
      </c>
      <c r="P73" s="41">
        <f t="shared" si="4"/>
        <v>0.19601885677962727</v>
      </c>
      <c r="V73">
        <f t="shared" si="7"/>
        <v>0.94160853985844573</v>
      </c>
      <c r="W73">
        <v>0.61000000000000032</v>
      </c>
      <c r="X73">
        <v>3.3527526389485001</v>
      </c>
      <c r="Y73">
        <v>5.9273148058724336</v>
      </c>
    </row>
    <row r="74" spans="12:25" x14ac:dyDescent="0.35">
      <c r="L74" s="13">
        <f t="shared" si="8"/>
        <v>0.62000000000000033</v>
      </c>
      <c r="M74">
        <v>2.1190737648269402</v>
      </c>
      <c r="N74">
        <v>3.7483242555492047</v>
      </c>
      <c r="O74" s="15">
        <f t="shared" si="6"/>
        <v>0.37374235749800533</v>
      </c>
      <c r="P74" s="41">
        <f t="shared" si="4"/>
        <v>0.18768300913254565</v>
      </c>
      <c r="V74">
        <f t="shared" si="7"/>
        <v>0.96758402626170648</v>
      </c>
      <c r="W74">
        <v>0.62000000000000033</v>
      </c>
      <c r="X74">
        <v>3.3870497534435473</v>
      </c>
      <c r="Y74">
        <v>5.8938494372184262</v>
      </c>
    </row>
    <row r="75" spans="12:25" x14ac:dyDescent="0.35">
      <c r="L75" s="13">
        <f t="shared" si="8"/>
        <v>0.63000000000000034</v>
      </c>
      <c r="M75">
        <v>2.127104723422232</v>
      </c>
      <c r="N75">
        <v>3.705861590853905</v>
      </c>
      <c r="O75" s="15">
        <f t="shared" si="6"/>
        <v>0.36950843979854969</v>
      </c>
      <c r="P75" s="41">
        <f t="shared" si="4"/>
        <v>0.17965205053725386</v>
      </c>
      <c r="V75">
        <f t="shared" si="7"/>
        <v>0.99425227334386779</v>
      </c>
      <c r="W75">
        <v>0.63000000000000034</v>
      </c>
      <c r="X75">
        <v>3.4209958038616382</v>
      </c>
      <c r="Y75">
        <v>5.8608851403403506</v>
      </c>
    </row>
    <row r="76" spans="12:25" x14ac:dyDescent="0.35">
      <c r="L76" s="13">
        <f t="shared" si="8"/>
        <v>0.64000000000000035</v>
      </c>
      <c r="M76">
        <v>2.1348416051494041</v>
      </c>
      <c r="N76">
        <v>3.664239623601437</v>
      </c>
      <c r="O76" s="15">
        <f t="shared" si="6"/>
        <v>0.36535834735614364</v>
      </c>
      <c r="P76" s="41">
        <f t="shared" ref="P76:P139" si="9">$P$10-M76</f>
        <v>0.17191516881008173</v>
      </c>
      <c r="V76">
        <f t="shared" si="7"/>
        <v>1.0216512475319823</v>
      </c>
      <c r="W76">
        <v>0.64000000000000035</v>
      </c>
      <c r="X76">
        <v>3.4545974922648965</v>
      </c>
      <c r="Y76">
        <v>5.8284089051277528</v>
      </c>
    </row>
    <row r="77" spans="12:25" x14ac:dyDescent="0.35">
      <c r="L77" s="13">
        <f t="shared" si="8"/>
        <v>0.65000000000000036</v>
      </c>
      <c r="M77">
        <v>2.1422947962260173</v>
      </c>
      <c r="N77">
        <v>3.6234356535934853</v>
      </c>
      <c r="O77" s="15">
        <f t="shared" ref="O77:O140" si="10">+N77/$N$12</f>
        <v>0.36128981675250849</v>
      </c>
      <c r="P77" s="41">
        <f t="shared" si="9"/>
        <v>0.1644619777334686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2:25" x14ac:dyDescent="0.35">
      <c r="L78" s="13">
        <f t="shared" ref="L78:L141" si="12">L77+0.01</f>
        <v>0.66000000000000036</v>
      </c>
      <c r="M78">
        <v>2.149474275683843</v>
      </c>
      <c r="N78">
        <v>3.5834277383544642</v>
      </c>
      <c r="O78" s="15">
        <f t="shared" si="10"/>
        <v>0.35730066012128175</v>
      </c>
      <c r="P78" s="41">
        <f t="shared" si="9"/>
        <v>0.15728249827564289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2:25" x14ac:dyDescent="0.35">
      <c r="L79" s="13">
        <f t="shared" si="12"/>
        <v>0.67000000000000037</v>
      </c>
      <c r="M79">
        <v>2.1563896332367727</v>
      </c>
      <c r="N79">
        <v>3.5441946632714321</v>
      </c>
      <c r="O79" s="15">
        <f t="shared" si="10"/>
        <v>0.35338876217069204</v>
      </c>
      <c r="P79" s="41">
        <f t="shared" si="9"/>
        <v>0.15036714072271318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2:25" x14ac:dyDescent="0.35">
      <c r="L80" s="13">
        <f t="shared" si="12"/>
        <v>0.68000000000000038</v>
      </c>
      <c r="M80">
        <v>2.1630500862852542</v>
      </c>
      <c r="N80">
        <v>3.5057159130983973</v>
      </c>
      <c r="O80" s="15">
        <f t="shared" si="10"/>
        <v>0.34955207734227672</v>
      </c>
      <c r="P80" s="41">
        <f t="shared" si="9"/>
        <v>0.14370668767423167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L81" s="13">
        <f t="shared" si="12"/>
        <v>0.69000000000000039</v>
      </c>
      <c r="M81">
        <v>2.1694644961032159</v>
      </c>
      <c r="N81">
        <v>3.467971644753213</v>
      </c>
      <c r="O81" s="15">
        <f t="shared" si="10"/>
        <v>0.34578862709848246</v>
      </c>
      <c r="P81" s="41">
        <f t="shared" si="9"/>
        <v>0.13729227785626996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L82" s="13">
        <f t="shared" si="12"/>
        <v>0.7000000000000004</v>
      </c>
      <c r="M82">
        <v>2.1756413832507131</v>
      </c>
      <c r="N82">
        <v>3.4309426613396243</v>
      </c>
      <c r="O82" s="15">
        <f t="shared" si="10"/>
        <v>0.34209649733242481</v>
      </c>
      <c r="P82" s="41">
        <f t="shared" si="9"/>
        <v>0.13111539070877276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 t="s">
        <v>32</v>
      </c>
      <c r="L83" s="13">
        <f t="shared" si="12"/>
        <v>0.71000000000000041</v>
      </c>
      <c r="M83">
        <v>2.1815889422529611</v>
      </c>
      <c r="N83">
        <v>3.3946103873309235</v>
      </c>
      <c r="O83" s="15">
        <f t="shared" si="10"/>
        <v>0.33847383589347046</v>
      </c>
      <c r="P83" s="41">
        <f t="shared" si="9"/>
        <v>0.12516783170652479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 s="19"/>
      <c r="L84" s="47">
        <f t="shared" si="12"/>
        <v>0.72000000000000042</v>
      </c>
      <c r="M84" s="19">
        <v>2.1873150555840462</v>
      </c>
      <c r="N84" s="19">
        <v>3.3589568448555265</v>
      </c>
      <c r="O84" s="48">
        <f t="shared" si="10"/>
        <v>0.33491885022269163</v>
      </c>
      <c r="P84" s="52">
        <f t="shared" si="9"/>
        <v>0.11944171837543971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L85" s="13">
        <f t="shared" si="12"/>
        <v>0.73000000000000043</v>
      </c>
      <c r="M85">
        <v>2.192827306991334</v>
      </c>
      <c r="N85">
        <v>3.3239646310281414</v>
      </c>
      <c r="O85" s="15">
        <f t="shared" si="10"/>
        <v>0.33142980509257525</v>
      </c>
      <c r="P85" s="41">
        <f t="shared" si="9"/>
        <v>0.11392946696815187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L86" s="13">
        <f t="shared" si="12"/>
        <v>0.74000000000000044</v>
      </c>
      <c r="M86">
        <v>2.1981329941945673</v>
      </c>
      <c r="N86">
        <v>3.2896168962735737</v>
      </c>
      <c r="O86" s="15">
        <f t="shared" si="10"/>
        <v>0.32800502044570712</v>
      </c>
      <c r="P86" s="41">
        <f t="shared" si="9"/>
        <v>0.10862377976491855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L87" s="13">
        <f t="shared" si="12"/>
        <v>0.75000000000000044</v>
      </c>
      <c r="M87" s="19">
        <v>2.2032391409916139</v>
      </c>
      <c r="N87" s="19">
        <v>3.255897323593167</v>
      </c>
      <c r="O87" s="15">
        <f t="shared" si="10"/>
        <v>0.32464286932744585</v>
      </c>
      <c r="P87" s="41">
        <f t="shared" si="9"/>
        <v>0.10351763296787198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L88" s="13">
        <f t="shared" si="12"/>
        <v>0.76000000000000045</v>
      </c>
      <c r="M88" s="19">
        <v>2.2081525088010769</v>
      </c>
      <c r="N88" s="19">
        <v>3.2227901087268145</v>
      </c>
      <c r="O88" s="15">
        <f t="shared" si="10"/>
        <v>0.32134177590789303</v>
      </c>
      <c r="P88" s="41">
        <f t="shared" si="9"/>
        <v>9.8604265158408921E-2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L89" s="13">
        <f t="shared" si="12"/>
        <v>0.77000000000000046</v>
      </c>
      <c r="M89">
        <v>2.2128796076702129</v>
      </c>
      <c r="N89">
        <v>3.190279941166076</v>
      </c>
      <c r="O89" s="15">
        <f t="shared" si="10"/>
        <v>0.3181002135887267</v>
      </c>
      <c r="P89" s="41">
        <f t="shared" si="9"/>
        <v>9.3877166289273006E-2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L90" s="13">
        <f t="shared" si="12"/>
        <v>0.78000000000000047</v>
      </c>
      <c r="M90">
        <v>2.2174267067750129</v>
      </c>
      <c r="N90">
        <v>3.1583519859764801</v>
      </c>
      <c r="O90" s="15">
        <f t="shared" si="10"/>
        <v>0.31491670319071768</v>
      </c>
      <c r="P90" s="41">
        <f t="shared" si="9"/>
        <v>8.9330067184473005E-2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L91" s="13">
        <f t="shared" si="12"/>
        <v>0.79000000000000048</v>
      </c>
      <c r="M91">
        <v>2.2217998444378257</v>
      </c>
      <c r="N91">
        <v>3.1269918663894223</v>
      </c>
      <c r="O91" s="15">
        <f t="shared" si="10"/>
        <v>0.31178981121798227</v>
      </c>
      <c r="P91" s="41">
        <f t="shared" si="9"/>
        <v>8.4956929521660118E-2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L92" s="13">
        <f t="shared" si="12"/>
        <v>0.80000000000000049</v>
      </c>
      <c r="M92">
        <v>2.2260048376864581</v>
      </c>
      <c r="N92">
        <v>3.096185647126279</v>
      </c>
      <c r="O92" s="15">
        <f t="shared" si="10"/>
        <v>0.30871814819524285</v>
      </c>
      <c r="P92" s="41">
        <f t="shared" si="9"/>
        <v>8.0751936273027791E-2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L93" s="13">
        <f t="shared" si="12"/>
        <v>0.8100000000000005</v>
      </c>
      <c r="M93">
        <v>2.2300472913773799</v>
      </c>
      <c r="N93">
        <v>3.0659198184193857</v>
      </c>
      <c r="O93" s="15">
        <f t="shared" si="10"/>
        <v>0.30570036707457304</v>
      </c>
      <c r="P93" s="41">
        <f t="shared" si="9"/>
        <v>7.670948258210597E-2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L94" s="13">
        <f t="shared" si="12"/>
        <v>0.82000000000000051</v>
      </c>
      <c r="M94">
        <v>2.2339326069044452</v>
      </c>
      <c r="N94">
        <v>3.0361812806965083</v>
      </c>
      <c r="O94" s="15">
        <f t="shared" si="10"/>
        <v>0.30273516170829851</v>
      </c>
      <c r="P94" s="41">
        <f t="shared" si="9"/>
        <v>7.2824167055040689E-2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L95" s="13">
        <f t="shared" si="12"/>
        <v>0.83000000000000052</v>
      </c>
      <c r="M95">
        <v>2.237665990513328</v>
      </c>
      <c r="N95">
        <v>3.006957329897213</v>
      </c>
      <c r="O95" s="15">
        <f t="shared" si="10"/>
        <v>0.29982126538490428</v>
      </c>
      <c r="P95" s="41">
        <f t="shared" si="9"/>
        <v>6.9090783446157822E-2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L96" s="13">
        <f t="shared" si="12"/>
        <v>0.84000000000000052</v>
      </c>
      <c r="M96">
        <v>2.2412524612408369</v>
      </c>
      <c r="N96">
        <v>2.9782356433912813</v>
      </c>
      <c r="O96" s="15">
        <f t="shared" si="10"/>
        <v>0.29695744942497132</v>
      </c>
      <c r="P96" s="41">
        <f t="shared" si="9"/>
        <v>6.5504312718648983E-2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2:25" x14ac:dyDescent="0.35">
      <c r="L97" s="13">
        <f t="shared" si="12"/>
        <v>0.85000000000000053</v>
      </c>
      <c r="M97">
        <v>2.2446968584971816</v>
      </c>
      <c r="N97">
        <v>2.9500042664708777</v>
      </c>
      <c r="O97" s="15">
        <f t="shared" si="10"/>
        <v>0.29414252183432177</v>
      </c>
      <c r="P97" s="41">
        <f t="shared" si="9"/>
        <v>6.2059915462304271E-2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2:25" x14ac:dyDescent="0.35">
      <c r="L98" s="13">
        <f t="shared" si="12"/>
        <v>0.86000000000000054</v>
      </c>
      <c r="M98" s="19">
        <v>2.2480038493083683</v>
      </c>
      <c r="N98" s="19">
        <v>2.9222515993897344</v>
      </c>
      <c r="O98" s="33">
        <f t="shared" si="10"/>
        <v>0.29137532601170635</v>
      </c>
      <c r="P98" s="52">
        <f t="shared" si="9"/>
        <v>5.8752924651117588E-2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2:25" x14ac:dyDescent="0.35">
      <c r="L99" s="13">
        <f t="shared" si="12"/>
        <v>0.87000000000000055</v>
      </c>
      <c r="M99" s="19">
        <v>2.2511779352349346</v>
      </c>
      <c r="N99" s="19">
        <v>2.8949663849239813</v>
      </c>
      <c r="O99" s="33">
        <f t="shared" si="10"/>
        <v>0.28865473950850506</v>
      </c>
      <c r="P99" s="52">
        <f t="shared" si="9"/>
        <v>5.5578838724551272E-2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2:25" x14ac:dyDescent="0.35">
      <c r="L100" s="13">
        <f t="shared" si="12"/>
        <v>0.88000000000000056</v>
      </c>
      <c r="M100" s="19">
        <v>2.2542234589824073</v>
      </c>
      <c r="N100" s="19">
        <v>2.8681376964306278</v>
      </c>
      <c r="O100" s="33">
        <f t="shared" si="10"/>
        <v>0.28597967283804793</v>
      </c>
      <c r="P100" s="52">
        <f t="shared" si="9"/>
        <v>5.2533314977078582E-2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2:25" x14ac:dyDescent="0.35">
      <c r="L101" s="13">
        <f t="shared" si="12"/>
        <v>0.89000000000000057</v>
      </c>
      <c r="M101">
        <v>2.2571446107180666</v>
      </c>
      <c r="N101">
        <v>2.8417549263809376</v>
      </c>
      <c r="O101" s="15">
        <f t="shared" si="10"/>
        <v>0.28334906833228751</v>
      </c>
      <c r="P101" s="41">
        <f t="shared" si="9"/>
        <v>4.961216324141926E-2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2:25" x14ac:dyDescent="0.35">
      <c r="L102" s="13">
        <f t="shared" si="12"/>
        <v>0.90000000000000058</v>
      </c>
      <c r="M102">
        <v>2.2599454341078338</v>
      </c>
      <c r="N102">
        <v>2.8158077753471096</v>
      </c>
      <c r="O102" s="15">
        <f t="shared" si="10"/>
        <v>0.28076189904366927</v>
      </c>
      <c r="P102" s="41">
        <f t="shared" si="9"/>
        <v>4.681133985165209E-2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2:25" x14ac:dyDescent="0.35">
      <c r="L103" s="13">
        <f t="shared" si="12"/>
        <v>0.91000000000000059</v>
      </c>
      <c r="M103">
        <v>2.2626298320863816</v>
      </c>
      <c r="N103">
        <v>2.7902862414218115</v>
      </c>
      <c r="O103" s="15">
        <f t="shared" si="10"/>
        <v>0.27821716769016241</v>
      </c>
      <c r="P103" s="41">
        <f t="shared" si="9"/>
        <v>4.4126941873104286E-2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2:25" x14ac:dyDescent="0.35">
      <c r="L104" s="13">
        <f t="shared" si="12"/>
        <v>0.9200000000000006</v>
      </c>
      <c r="M104">
        <v>2.2652015723729044</v>
      </c>
      <c r="N104">
        <v>2.7651806100511527</v>
      </c>
      <c r="O104" s="15">
        <f t="shared" si="10"/>
        <v>0.27571390564151366</v>
      </c>
      <c r="P104" s="41">
        <f t="shared" si="9"/>
        <v>4.1555201586581436E-2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2:25" x14ac:dyDescent="0.35">
      <c r="L105" s="13">
        <f t="shared" si="12"/>
        <v>0.9300000000000006</v>
      </c>
      <c r="M105">
        <v>2.2676642927443553</v>
      </c>
      <c r="N105">
        <v>2.7404814442626688</v>
      </c>
      <c r="O105" s="15">
        <f t="shared" si="10"/>
        <v>0.27325117194488757</v>
      </c>
      <c r="P105" s="41">
        <f t="shared" si="9"/>
        <v>3.9092481215130537E-2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2:25" x14ac:dyDescent="0.35">
      <c r="L106" s="13">
        <f t="shared" si="12"/>
        <v>0.94000000000000061</v>
      </c>
      <c r="M106" s="19">
        <v>2.2700215060773479</v>
      </c>
      <c r="N106" s="19">
        <v>2.7161795752708122</v>
      </c>
      <c r="O106" s="15">
        <f t="shared" si="10"/>
        <v>0.27082805238814756</v>
      </c>
      <c r="P106" s="52">
        <f t="shared" si="9"/>
        <v>3.673526788213799E-2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2:25" x14ac:dyDescent="0.35">
      <c r="L107" s="13">
        <f t="shared" si="12"/>
        <v>0.95000000000000062</v>
      </c>
      <c r="M107" s="19">
        <v>2.2722766051693584</v>
      </c>
      <c r="N107" s="19">
        <v>2.6922660934433678</v>
      </c>
      <c r="O107" s="15">
        <f t="shared" si="10"/>
        <v>0.26844365859912483</v>
      </c>
      <c r="P107" s="52">
        <f t="shared" si="9"/>
        <v>3.4480168790127497E-2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2:25" x14ac:dyDescent="0.35">
      <c r="L108" s="13">
        <f t="shared" si="12"/>
        <v>0.96000000000000063</v>
      </c>
      <c r="M108" s="19">
        <v>2.2744328673493421</v>
      </c>
      <c r="N108" s="19">
        <v>2.668732339612975</v>
      </c>
      <c r="O108" s="15">
        <f t="shared" si="10"/>
        <v>0.26609712717929707</v>
      </c>
      <c r="P108" s="52">
        <f t="shared" si="9"/>
        <v>3.2323906610143727E-2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2:25" x14ac:dyDescent="0.35">
      <c r="L109" s="13">
        <f t="shared" si="12"/>
        <v>0.97000000000000064</v>
      </c>
      <c r="M109" s="19">
        <v>2.2764934588873746</v>
      </c>
      <c r="N109" s="19">
        <v>2.6455698967187726</v>
      </c>
      <c r="O109" s="15">
        <f t="shared" si="10"/>
        <v>0.26378761887038377</v>
      </c>
      <c r="P109" s="52">
        <f t="shared" si="9"/>
        <v>3.0263315072111219E-2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2:25" x14ac:dyDescent="0.35">
      <c r="L110" s="13">
        <f t="shared" si="12"/>
        <v>0.98000000000000065</v>
      </c>
      <c r="M110" s="19">
        <v>2.2784614392124327</v>
      </c>
      <c r="N110" s="19">
        <v>2.6227705817639206</v>
      </c>
      <c r="O110" s="15">
        <f t="shared" si="10"/>
        <v>0.26151431775243728</v>
      </c>
      <c r="P110" s="52">
        <f t="shared" si="9"/>
        <v>2.8295334747053147E-2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2:25" x14ac:dyDescent="0.35">
      <c r="L111" s="13">
        <f t="shared" si="12"/>
        <v>0.99000000000000066</v>
      </c>
      <c r="M111" s="19">
        <v>2.2803397649470121</v>
      </c>
      <c r="N111" s="19">
        <v>2.6003264380754052</v>
      </c>
      <c r="O111" s="15">
        <f t="shared" si="10"/>
        <v>0.25927643047207427</v>
      </c>
      <c r="P111" s="52">
        <f t="shared" si="9"/>
        <v>2.6417009012473791E-2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2:25" x14ac:dyDescent="0.35">
      <c r="L112" s="13">
        <f t="shared" si="12"/>
        <v>1.0000000000000007</v>
      </c>
      <c r="M112" s="19">
        <v>2.2821312937668523</v>
      </c>
      <c r="N112" s="19">
        <v>2.5782297278532784</v>
      </c>
      <c r="O112" s="15">
        <f t="shared" si="10"/>
        <v>0.25707318549956643</v>
      </c>
      <c r="P112" s="52">
        <f t="shared" si="9"/>
        <v>2.4625480192633553E-2</v>
      </c>
      <c r="W112">
        <v>1.0000000000000007</v>
      </c>
      <c r="X112">
        <v>4.4784698945054204</v>
      </c>
      <c r="Y112">
        <v>4.9043801846287431</v>
      </c>
    </row>
    <row r="113" spans="11:25" x14ac:dyDescent="0.35">
      <c r="K113" s="19"/>
      <c r="L113" s="13">
        <f t="shared" si="12"/>
        <v>1.0100000000000007</v>
      </c>
      <c r="M113" s="19">
        <v>2.2838387880935791</v>
      </c>
      <c r="N113" s="19">
        <v>2.5564729249969891</v>
      </c>
      <c r="O113" s="15">
        <f t="shared" si="10"/>
        <v>0.25490383241355991</v>
      </c>
      <c r="P113" s="52">
        <f t="shared" si="9"/>
        <v>2.2917985865906765E-2</v>
      </c>
      <c r="W113">
        <v>1.0100000000000007</v>
      </c>
      <c r="X113">
        <v>4.5027270358481113</v>
      </c>
      <c r="Y113">
        <v>4.8839278758794675</v>
      </c>
    </row>
    <row r="114" spans="11:25" x14ac:dyDescent="0.35">
      <c r="K114" s="19"/>
      <c r="L114" s="13">
        <f t="shared" si="12"/>
        <v>1.0200000000000007</v>
      </c>
      <c r="M114" s="19">
        <v>2.2854649186278224</v>
      </c>
      <c r="N114" s="19">
        <v>2.5350487081972028</v>
      </c>
      <c r="O114" s="15">
        <f t="shared" si="10"/>
        <v>0.25276764121226603</v>
      </c>
      <c r="P114" s="52">
        <f t="shared" si="9"/>
        <v>2.1291855331663445E-2</v>
      </c>
      <c r="W114">
        <v>1.0200000000000007</v>
      </c>
      <c r="X114">
        <v>4.526803223220119</v>
      </c>
      <c r="Y114">
        <v>4.863696792805225</v>
      </c>
    </row>
    <row r="115" spans="11:25" x14ac:dyDescent="0.35">
      <c r="K115" s="19"/>
      <c r="L115" s="13">
        <f t="shared" si="12"/>
        <v>1.0300000000000007</v>
      </c>
      <c r="M115" s="19">
        <v>2.2870122677298528</v>
      </c>
      <c r="N115" s="19">
        <v>2.5139499542819306</v>
      </c>
      <c r="O115" s="15">
        <f t="shared" si="10"/>
        <v>0.25066390165000968</v>
      </c>
      <c r="P115" s="52">
        <f t="shared" si="9"/>
        <v>1.9744506229633085E-2</v>
      </c>
      <c r="W115">
        <v>1.0300000000000007</v>
      </c>
      <c r="X115">
        <v>4.5507017008532769</v>
      </c>
      <c r="Y115">
        <v>4.8436836445467488</v>
      </c>
    </row>
    <row r="116" spans="11:25" x14ac:dyDescent="0.35">
      <c r="K116" s="19"/>
      <c r="L116" s="24">
        <f t="shared" si="12"/>
        <v>1.0400000000000007</v>
      </c>
      <c r="M116" s="23">
        <v>2.2884833326545815</v>
      </c>
      <c r="N116" s="23">
        <v>2.4931697318063843</v>
      </c>
      <c r="O116" s="15">
        <f t="shared" si="10"/>
        <v>0.24859192259807841</v>
      </c>
      <c r="P116" s="53">
        <f t="shared" si="9"/>
        <v>1.8273441304904381E-2</v>
      </c>
      <c r="R116" s="8"/>
      <c r="W116">
        <v>1.0400000000000007</v>
      </c>
      <c r="X116">
        <v>4.574425699421826</v>
      </c>
      <c r="Y116">
        <v>4.8238852537713042</v>
      </c>
    </row>
    <row r="117" spans="11:25" x14ac:dyDescent="0.35">
      <c r="K117" s="19"/>
      <c r="L117" s="13">
        <f t="shared" si="12"/>
        <v>1.0500000000000007</v>
      </c>
      <c r="M117" s="19">
        <v>2.2898805286473456</v>
      </c>
      <c r="N117" s="19">
        <v>2.4727012948764888</v>
      </c>
      <c r="O117" s="15">
        <f t="shared" si="10"/>
        <v>0.24655103142887044</v>
      </c>
      <c r="P117" s="52">
        <f t="shared" si="9"/>
        <v>1.687624531214027E-2</v>
      </c>
      <c r="W117">
        <v>1.0500000000000007</v>
      </c>
      <c r="X117">
        <v>4.5979784376809523</v>
      </c>
      <c r="Y117">
        <v>4.8042985528273592</v>
      </c>
    </row>
    <row r="118" spans="11:25" x14ac:dyDescent="0.35">
      <c r="K118" s="19"/>
      <c r="L118" s="13">
        <f t="shared" si="12"/>
        <v>1.0600000000000007</v>
      </c>
      <c r="M118" s="19">
        <v>2.2912061919066531</v>
      </c>
      <c r="N118" s="19">
        <v>2.4525380771964054</v>
      </c>
      <c r="O118" s="15">
        <f t="shared" si="10"/>
        <v>0.2445405734223777</v>
      </c>
      <c r="P118" s="52">
        <f t="shared" si="9"/>
        <v>1.5550582052832773E-2</v>
      </c>
      <c r="W118">
        <v>1.0600000000000007</v>
      </c>
      <c r="X118">
        <v>4.6213631240171686</v>
      </c>
      <c r="Y118">
        <v>4.7849205800338117</v>
      </c>
    </row>
    <row r="119" spans="11:25" x14ac:dyDescent="0.35">
      <c r="K119" s="19"/>
      <c r="L119" s="13">
        <f t="shared" si="12"/>
        <v>1.0700000000000007</v>
      </c>
      <c r="M119" s="19">
        <v>2.2924625824197657</v>
      </c>
      <c r="N119" s="19">
        <v>2.4326736863309182</v>
      </c>
      <c r="O119" s="15">
        <f t="shared" si="10"/>
        <v>0.24255991119409318</v>
      </c>
      <c r="P119" s="52">
        <f t="shared" si="9"/>
        <v>1.4294191539720114E-2</v>
      </c>
      <c r="W119">
        <v>1.0700000000000007</v>
      </c>
      <c r="X119">
        <v>4.6445829579146238</v>
      </c>
      <c r="Y119">
        <v>4.7657484760986701</v>
      </c>
    </row>
    <row r="120" spans="11:25" x14ac:dyDescent="0.35">
      <c r="K120" s="19"/>
      <c r="L120" s="13">
        <f t="shared" si="12"/>
        <v>1.0800000000000007</v>
      </c>
      <c r="M120" s="19">
        <v>2.2936518866766935</v>
      </c>
      <c r="N120" s="19">
        <v>2.4131018981739238</v>
      </c>
      <c r="O120" s="15">
        <f t="shared" si="10"/>
        <v>0.24060842414346853</v>
      </c>
      <c r="P120" s="52">
        <f t="shared" si="9"/>
        <v>1.3104887282792355E-2</v>
      </c>
      <c r="W120">
        <v>1.0800000000000007</v>
      </c>
      <c r="X120">
        <v>4.6676411313411146</v>
      </c>
      <c r="Y120">
        <v>4.7467794806623562</v>
      </c>
    </row>
    <row r="121" spans="11:25" x14ac:dyDescent="0.35">
      <c r="K121" s="19"/>
      <c r="L121" s="13">
        <f t="shared" si="12"/>
        <v>1.0900000000000007</v>
      </c>
      <c r="M121" s="19">
        <v>2.2947762202679511</v>
      </c>
      <c r="N121" s="19">
        <v>2.3938166516147068</v>
      </c>
      <c r="O121" s="15">
        <f t="shared" si="10"/>
        <v>0.2386855079220927</v>
      </c>
      <c r="P121" s="52">
        <f t="shared" si="9"/>
        <v>1.1980553691534723E-2</v>
      </c>
      <c r="W121">
        <v>1.0900000000000007</v>
      </c>
      <c r="X121">
        <v>4.69054083005748</v>
      </c>
      <c r="Y121">
        <v>4.7280109289609999</v>
      </c>
    </row>
    <row r="122" spans="11:25" x14ac:dyDescent="0.35">
      <c r="K122" s="19"/>
      <c r="L122" s="13">
        <f t="shared" si="12"/>
        <v>1.1000000000000008</v>
      </c>
      <c r="M122" s="19">
        <v>2.2958376303711869</v>
      </c>
      <c r="N122" s="19">
        <v>2.3748120433940354</v>
      </c>
      <c r="O122" s="15">
        <f t="shared" si="10"/>
        <v>0.2367905739207975</v>
      </c>
      <c r="P122" s="52">
        <f t="shared" si="9"/>
        <v>1.091914358829893E-2</v>
      </c>
      <c r="W122">
        <v>1.1000000000000008</v>
      </c>
      <c r="X122">
        <v>4.7132852348538075</v>
      </c>
      <c r="Y122">
        <v>4.7094402486051674</v>
      </c>
    </row>
    <row r="123" spans="11:25" x14ac:dyDescent="0.35">
      <c r="K123" s="19"/>
      <c r="L123" s="13">
        <f t="shared" si="12"/>
        <v>1.1100000000000008</v>
      </c>
      <c r="M123" s="19">
        <v>2.2968380981315004</v>
      </c>
      <c r="N123" s="19">
        <v>2.3560823231424757</v>
      </c>
      <c r="O123" s="15">
        <f t="shared" si="10"/>
        <v>0.23492304877493189</v>
      </c>
      <c r="P123" s="52">
        <f t="shared" si="9"/>
        <v>9.9186758279854459E-3</v>
      </c>
      <c r="W123">
        <v>1.1100000000000008</v>
      </c>
      <c r="X123">
        <v>4.7358775227158807</v>
      </c>
      <c r="Y123">
        <v>4.691064956469889</v>
      </c>
    </row>
    <row r="124" spans="11:25" x14ac:dyDescent="0.35">
      <c r="K124" s="19"/>
      <c r="L124" s="13">
        <f t="shared" si="12"/>
        <v>1.1200000000000008</v>
      </c>
      <c r="M124" s="19">
        <v>2.2977795409401303</v>
      </c>
      <c r="N124" s="19">
        <v>2.3376218885937052</v>
      </c>
      <c r="O124" s="15">
        <f t="shared" si="10"/>
        <v>0.23308237388708547</v>
      </c>
      <c r="P124" s="52">
        <f t="shared" si="9"/>
        <v>8.9772330193556016E-3</v>
      </c>
      <c r="W124">
        <v>1.1200000000000008</v>
      </c>
      <c r="X124">
        <v>4.7583208679248985</v>
      </c>
      <c r="Y124">
        <v>4.6728826556916871</v>
      </c>
    </row>
    <row r="125" spans="11:25" x14ac:dyDescent="0.35">
      <c r="K125" s="19"/>
      <c r="L125" s="13">
        <f t="shared" si="12"/>
        <v>1.1300000000000008</v>
      </c>
      <c r="M125" s="19">
        <v>2.298663814615916</v>
      </c>
      <c r="N125" s="19">
        <v>2.3194252809658793</v>
      </c>
      <c r="O125" s="15">
        <f t="shared" si="10"/>
        <v>0.2312680049665681</v>
      </c>
      <c r="P125" s="52">
        <f t="shared" si="9"/>
        <v>8.0929593435699054E-3</v>
      </c>
      <c r="W125">
        <v>1.1300000000000008</v>
      </c>
      <c r="X125">
        <v>4.7806184430936387</v>
      </c>
      <c r="Y125">
        <v>4.6548910327688198</v>
      </c>
    </row>
    <row r="126" spans="11:25" x14ac:dyDescent="0.35">
      <c r="K126" s="19"/>
      <c r="L126" s="13">
        <f t="shared" si="12"/>
        <v>1.1400000000000008</v>
      </c>
      <c r="M126" s="19">
        <v>2.2994927154937739</v>
      </c>
      <c r="N126" s="19">
        <v>2.3014871805044552</v>
      </c>
      <c r="O126" s="15">
        <f t="shared" si="10"/>
        <v>0.22947941158498875</v>
      </c>
      <c r="P126" s="52">
        <f t="shared" si="9"/>
        <v>7.2640584657119867E-3</v>
      </c>
      <c r="W126">
        <v>1.1400000000000008</v>
      </c>
      <c r="X126">
        <v>4.802773420141877</v>
      </c>
      <c r="Y126">
        <v>4.6370878547608472</v>
      </c>
    </row>
    <row r="127" spans="11:25" x14ac:dyDescent="0.35">
      <c r="K127" s="19"/>
      <c r="L127" s="13">
        <f t="shared" si="12"/>
        <v>1.1500000000000008</v>
      </c>
      <c r="M127" s="19">
        <v>2.3002679824242187</v>
      </c>
      <c r="N127" s="19">
        <v>2.2838024021801737</v>
      </c>
      <c r="O127" s="15">
        <f t="shared" si="10"/>
        <v>0.22771607674730454</v>
      </c>
      <c r="P127" s="52">
        <f t="shared" si="9"/>
        <v>6.4887915352671577E-3</v>
      </c>
      <c r="W127">
        <v>1.1500000000000008</v>
      </c>
      <c r="X127">
        <v>4.8247889712138505</v>
      </c>
      <c r="Y127">
        <v>4.6194709665839024</v>
      </c>
    </row>
    <row r="128" spans="11:25" x14ac:dyDescent="0.35">
      <c r="L128" s="13">
        <f t="shared" si="12"/>
        <v>1.1600000000000008</v>
      </c>
      <c r="M128">
        <v>2.3009912986878081</v>
      </c>
      <c r="N128">
        <v>2.2663658915361267</v>
      </c>
      <c r="O128" s="15">
        <f t="shared" si="10"/>
        <v>0.22597749647773543</v>
      </c>
      <c r="P128" s="41">
        <f t="shared" si="9"/>
        <v>5.7654752716778113E-3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2"/>
        <v>1.1700000000000008</v>
      </c>
      <c r="M129">
        <v>2.3016642938281757</v>
      </c>
      <c r="N129">
        <v>2.2491727206781924</v>
      </c>
      <c r="O129" s="15">
        <f t="shared" si="10"/>
        <v>0.22426317941997362</v>
      </c>
      <c r="P129" s="41">
        <f t="shared" si="9"/>
        <v>5.0924801313101398E-3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2"/>
        <v>1.1800000000000008</v>
      </c>
      <c r="M130">
        <v>2.3022885454072113</v>
      </c>
      <c r="N130">
        <v>2.2322180844032933</v>
      </c>
      <c r="O130" s="15">
        <f t="shared" si="10"/>
        <v>0.22257264645113536</v>
      </c>
      <c r="P130" s="41">
        <f t="shared" si="9"/>
        <v>4.4682285522745779E-3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2"/>
        <v>1.1900000000000008</v>
      </c>
      <c r="M131">
        <v>2.302865580685729</v>
      </c>
      <c r="N131">
        <v>2.2154972964602133</v>
      </c>
      <c r="O131" s="15">
        <f t="shared" si="10"/>
        <v>0.22090543030893017</v>
      </c>
      <c r="P131" s="41">
        <f t="shared" si="9"/>
        <v>3.8911932737568655E-3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2"/>
        <v>1.2000000000000008</v>
      </c>
      <c r="M132">
        <v>2.303396878232876</v>
      </c>
      <c r="N132">
        <v>2.1990057859379353</v>
      </c>
      <c r="O132" s="15">
        <f t="shared" si="10"/>
        <v>0.21926107523154473</v>
      </c>
      <c r="P132" s="41">
        <f t="shared" si="9"/>
        <v>3.359895726609885E-3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2"/>
        <v>1.2100000000000009</v>
      </c>
      <c r="M133">
        <v>2.3038838694673571</v>
      </c>
      <c r="N133">
        <v>2.1827390937766751</v>
      </c>
      <c r="O133" s="15">
        <f t="shared" si="10"/>
        <v>0.21763913660976106</v>
      </c>
      <c r="P133" s="41">
        <f t="shared" si="9"/>
        <v>2.8729044921287361E-3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2"/>
        <v>1.2200000000000009</v>
      </c>
      <c r="M134">
        <v>2.3043279401334291</v>
      </c>
      <c r="N134">
        <v>2.1666928693969814</v>
      </c>
      <c r="O134" s="15">
        <f t="shared" si="10"/>
        <v>0.21603918065084685</v>
      </c>
      <c r="P134" s="41">
        <f t="shared" si="9"/>
        <v>2.4288338260567421E-3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2"/>
        <v>1.2300000000000009</v>
      </c>
      <c r="M135">
        <v>2.3047304317144994</v>
      </c>
      <c r="N135">
        <v>2.1508628674425014</v>
      </c>
      <c r="O135" s="15">
        <f t="shared" si="10"/>
        <v>0.21446078405377908</v>
      </c>
      <c r="P135" s="41">
        <f t="shared" si="9"/>
        <v>2.0263422449864343E-3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2"/>
        <v>1.2400000000000009</v>
      </c>
      <c r="M136">
        <v>2.3050926427870313</v>
      </c>
      <c r="N136">
        <v>2.1352449446321686</v>
      </c>
      <c r="O136" s="15">
        <f t="shared" si="10"/>
        <v>0.21290353369537848</v>
      </c>
      <c r="P136" s="41">
        <f t="shared" si="9"/>
        <v>1.6641311724545638E-3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2"/>
        <v>1.2500000000000009</v>
      </c>
      <c r="M137">
        <v>2.3054158303173358</v>
      </c>
      <c r="N137">
        <v>2.1198350567177511</v>
      </c>
      <c r="O137" s="15">
        <f t="shared" si="10"/>
        <v>0.21136702632694898</v>
      </c>
      <c r="P137" s="41">
        <f t="shared" si="9"/>
        <v>1.3409436421500942E-3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2"/>
        <v>1.2600000000000009</v>
      </c>
      <c r="M138">
        <v>2.3057012109037758</v>
      </c>
      <c r="N138">
        <v>2.1046292555429051</v>
      </c>
      <c r="O138" s="15">
        <f t="shared" si="10"/>
        <v>0.20985086828103836</v>
      </c>
      <c r="P138" s="41">
        <f t="shared" si="9"/>
        <v>1.0555630557100848E-3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2"/>
        <v>1.2700000000000009</v>
      </c>
      <c r="M139">
        <v>2.305949961966705</v>
      </c>
      <c r="N139">
        <v>2.0896236861999893</v>
      </c>
      <c r="O139" s="15">
        <f t="shared" si="10"/>
        <v>0.20835467518794656</v>
      </c>
      <c r="P139" s="41">
        <f t="shared" si="9"/>
        <v>8.068119927808759E-4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2"/>
        <v>1.2800000000000009</v>
      </c>
      <c r="M140">
        <v>2.3061632228884559</v>
      </c>
      <c r="N140">
        <v>2.0748145842810741</v>
      </c>
      <c r="O140" s="15">
        <f t="shared" si="10"/>
        <v>0.20687807170162609</v>
      </c>
      <c r="P140" s="41">
        <f t="shared" ref="P140:P203" si="13">$P$10-M140</f>
        <v>5.9355107102998517E-4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2"/>
        <v>1.2900000000000009</v>
      </c>
      <c r="M141">
        <v>2.3063420961055692</v>
      </c>
      <c r="N141">
        <v>2.0601982732197572</v>
      </c>
      <c r="O141" s="15">
        <f t="shared" ref="O141:O204" si="14">+N141/$N$12</f>
        <v>0.20542069123463647</v>
      </c>
      <c r="P141" s="41">
        <f t="shared" si="13"/>
        <v>4.1467785391668954E-4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5">L141+0.01</f>
        <v>1.3000000000000009</v>
      </c>
      <c r="M142">
        <v>2.3064876481553278</v>
      </c>
      <c r="N142">
        <v>2.0457711617204719</v>
      </c>
      <c r="O142" s="15">
        <f t="shared" si="14"/>
        <v>0.20398217570182289</v>
      </c>
      <c r="P142" s="41">
        <f t="shared" si="13"/>
        <v>2.6912580415805465E-4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5"/>
        <v>1.3100000000000009</v>
      </c>
      <c r="M143">
        <v>2.3066009106786365</v>
      </c>
      <c r="N143">
        <v>2.0315297412721773</v>
      </c>
      <c r="O143" s="15">
        <f t="shared" si="14"/>
        <v>0.20256217527240805</v>
      </c>
      <c r="P143" s="41">
        <f t="shared" si="13"/>
        <v>1.5586328084937762E-4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5"/>
        <v>1.320000000000001</v>
      </c>
      <c r="M144">
        <v>2.3066828813811484</v>
      </c>
      <c r="N144">
        <v>2.0174705837433926</v>
      </c>
      <c r="O144" s="15">
        <f t="shared" si="14"/>
        <v>0.20116034813019515</v>
      </c>
      <c r="P144" s="41">
        <f t="shared" si="13"/>
        <v>7.389257833745333E-5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5"/>
        <v>1.330000000000001</v>
      </c>
      <c r="M145">
        <v>2.3067345249545115</v>
      </c>
      <c r="N145">
        <v>2.0035903390557022</v>
      </c>
      <c r="O145" s="15">
        <f t="shared" si="14"/>
        <v>0.1997763602415949</v>
      </c>
      <c r="P145" s="41">
        <f t="shared" si="13"/>
        <v>2.2249004974383979E-5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5"/>
        <v>1.340000000000001</v>
      </c>
      <c r="M146">
        <v>2.3067567739594859</v>
      </c>
      <c r="N146">
        <v>1.9898857329329438</v>
      </c>
      <c r="O146" s="15">
        <f t="shared" si="14"/>
        <v>0.19840988513119898</v>
      </c>
      <c r="P146" s="41">
        <f t="shared" si="13"/>
        <v>0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5"/>
        <v>1.350000000000001</v>
      </c>
      <c r="M147">
        <v>2.3067505296726472</v>
      </c>
      <c r="N147">
        <v>1.9763535647234314</v>
      </c>
      <c r="O147" s="15">
        <f t="shared" si="14"/>
        <v>0.19706060366463554</v>
      </c>
      <c r="P147" s="41">
        <f t="shared" si="13"/>
        <v>6.2442868387080352E-6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5"/>
        <v>1.360000000000001</v>
      </c>
      <c r="M148">
        <v>2.3067166628983107</v>
      </c>
      <c r="N148">
        <v>1.9629907052926339</v>
      </c>
      <c r="O148" s="15">
        <f t="shared" si="14"/>
        <v>0.19572820383845005</v>
      </c>
      <c r="P148" s="41">
        <f t="shared" si="13"/>
        <v>4.011106117518537E-5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5"/>
        <v>1.370000000000001</v>
      </c>
      <c r="M149">
        <v>2.306656014747237</v>
      </c>
      <c r="N149">
        <v>1.9497940949838788</v>
      </c>
      <c r="O149" s="15">
        <f t="shared" si="14"/>
        <v>0.19441238057676855</v>
      </c>
      <c r="P149" s="41">
        <f t="shared" si="13"/>
        <v>1.0075921224883544E-4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5"/>
        <v>1.380000000000001</v>
      </c>
      <c r="M150">
        <v>2.3065693973836354</v>
      </c>
      <c r="N150">
        <v>1.9367607416447061</v>
      </c>
      <c r="O150" s="15">
        <f t="shared" si="14"/>
        <v>0.1931128355345072</v>
      </c>
      <c r="P150" s="41">
        <f t="shared" si="13"/>
        <v>1.8737657585043976E-4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5"/>
        <v>1.390000000000001</v>
      </c>
      <c r="M151">
        <v>2.306457594741901</v>
      </c>
      <c r="N151">
        <v>1.9238877187166148</v>
      </c>
      <c r="O151" s="15">
        <f t="shared" si="14"/>
        <v>0.19182927690690235</v>
      </c>
      <c r="P151" s="41">
        <f t="shared" si="13"/>
        <v>2.991792175848218E-4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5"/>
        <v>1.400000000000001</v>
      </c>
      <c r="M152" s="19">
        <v>2.3063213632144874</v>
      </c>
      <c r="N152" s="19">
        <v>1.911172163386025</v>
      </c>
      <c r="O152" s="15">
        <f t="shared" si="14"/>
        <v>0.19056141924514447</v>
      </c>
      <c r="P152" s="41">
        <f t="shared" si="13"/>
        <v>4.3541074499842125E-4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5"/>
        <v>1.410000000000001</v>
      </c>
      <c r="M153" s="19">
        <v>2.3061614323122424</v>
      </c>
      <c r="N153" s="19">
        <v>1.8986112747943611</v>
      </c>
      <c r="O153" s="15">
        <f t="shared" si="14"/>
        <v>0.18930898327790704</v>
      </c>
      <c r="P153" s="41">
        <f t="shared" si="13"/>
        <v>5.9534164724350802E-4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5"/>
        <v>1.420000000000001</v>
      </c>
      <c r="M154" s="19">
        <v>2.3059785052984965</v>
      </c>
      <c r="N154" s="19">
        <v>1.8862023123052547</v>
      </c>
      <c r="O154" s="15">
        <f t="shared" si="14"/>
        <v>0.18807169573857077</v>
      </c>
      <c r="P154" s="41">
        <f t="shared" si="13"/>
        <v>7.7826866098940073E-4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5"/>
        <v>1.430000000000001</v>
      </c>
      <c r="M155" s="19">
        <v>2.305773259798134</v>
      </c>
      <c r="N155" s="19">
        <v>1.8739425938269179</v>
      </c>
      <c r="O155" s="15">
        <f t="shared" si="14"/>
        <v>0.18684928919794877</v>
      </c>
      <c r="P155" s="41">
        <f t="shared" si="13"/>
        <v>9.8351416135189496E-4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5"/>
        <v>1.4400000000000011</v>
      </c>
      <c r="M156" s="19">
        <v>2.305546348382828</v>
      </c>
      <c r="N156" s="19">
        <v>1.8618294941878522</v>
      </c>
      <c r="O156" s="15">
        <f t="shared" si="14"/>
        <v>0.18564150190232984</v>
      </c>
      <c r="P156" s="41">
        <f t="shared" si="13"/>
        <v>1.2104255766578476E-3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5"/>
        <v>1.4500000000000011</v>
      </c>
      <c r="M157" s="19">
        <v>2.3052983991336031</v>
      </c>
      <c r="N157" s="19">
        <v>1.8498604435640846</v>
      </c>
      <c r="O157" s="15">
        <f t="shared" si="14"/>
        <v>0.18444807761665943</v>
      </c>
      <c r="P157" s="41">
        <f t="shared" si="13"/>
        <v>1.4583748258827356E-3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5"/>
        <v>1.4600000000000011</v>
      </c>
      <c r="M158" s="19">
        <v>2.3050300161817909</v>
      </c>
      <c r="N158" s="19">
        <v>1.8380329259562243</v>
      </c>
      <c r="O158" s="15">
        <f t="shared" si="14"/>
        <v>0.18326876547268825</v>
      </c>
      <c r="P158" s="41">
        <f t="shared" si="13"/>
        <v>1.7267577776949317E-3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5"/>
        <v>1.4700000000000011</v>
      </c>
      <c r="M159" s="19">
        <v>2.3047417802294556</v>
      </c>
      <c r="N159" s="19">
        <v>1.82634447771468</v>
      </c>
      <c r="O159" s="15">
        <f t="shared" si="14"/>
        <v>0.18210331982192288</v>
      </c>
      <c r="P159" s="41">
        <f t="shared" si="13"/>
        <v>2.0149937300302234E-3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5"/>
        <v>1.4800000000000011</v>
      </c>
      <c r="M160" s="19">
        <v>2.3044342490503058</v>
      </c>
      <c r="N160" s="19">
        <v>1.8147926861114518</v>
      </c>
      <c r="O160" s="15">
        <f t="shared" si="14"/>
        <v>0.18095150009322025</v>
      </c>
      <c r="P160" s="41">
        <f t="shared" si="13"/>
        <v>2.3225249091800571E-3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5"/>
        <v>1.4900000000000011</v>
      </c>
      <c r="M161" s="19">
        <v>2.3041079579720511</v>
      </c>
      <c r="N161" s="19">
        <v>1.8033751879569633</v>
      </c>
      <c r="O161" s="15">
        <f t="shared" si="14"/>
        <v>0.17981307065487315</v>
      </c>
      <c r="P161" s="41">
        <f t="shared" si="13"/>
        <v>2.6488159874347161E-3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5"/>
        <v>1.5000000000000011</v>
      </c>
      <c r="M162" s="19">
        <v>2.3037634203411721</v>
      </c>
      <c r="N162" s="19">
        <v>1.7920896682604539</v>
      </c>
      <c r="O162" s="15">
        <f t="shared" si="14"/>
        <v>0.17868780068103904</v>
      </c>
      <c r="P162" s="41">
        <f t="shared" si="13"/>
        <v>2.9933536183137655E-3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5"/>
        <v>1.5100000000000011</v>
      </c>
      <c r="M163">
        <v>2.3034011279709765</v>
      </c>
      <c r="N163">
        <v>1.7809338589325223</v>
      </c>
      <c r="O163" s="15">
        <f t="shared" si="14"/>
        <v>0.1775754640223717</v>
      </c>
      <c r="P163" s="41">
        <f t="shared" si="13"/>
        <v>3.3556459885093481E-3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5"/>
        <v>1.5200000000000011</v>
      </c>
      <c r="M164">
        <v>2.303021551573853</v>
      </c>
      <c r="N164">
        <v>1.7699055375284487</v>
      </c>
      <c r="O164" s="15">
        <f t="shared" si="14"/>
        <v>0.17647583908071887</v>
      </c>
      <c r="P164" s="41">
        <f t="shared" si="13"/>
        <v>3.7352223856328415E-3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5"/>
        <v>1.5300000000000011</v>
      </c>
      <c r="M165">
        <v>2.3026251411785177</v>
      </c>
      <c r="N165">
        <v>1.7590025260309736</v>
      </c>
      <c r="O165" s="15">
        <f t="shared" si="14"/>
        <v>0.17538870868775419</v>
      </c>
      <c r="P165" s="41">
        <f t="shared" si="13"/>
        <v>4.1316327809681752E-3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5"/>
        <v>1.5400000000000011</v>
      </c>
      <c r="M166">
        <v>2.3022123265331049</v>
      </c>
      <c r="N166">
        <v>1.7482226896712794</v>
      </c>
      <c r="O166" s="15">
        <f t="shared" si="14"/>
        <v>0.17431385998741825</v>
      </c>
      <c r="P166" s="41">
        <f t="shared" si="13"/>
        <v>4.5444474263809376E-3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5"/>
        <v>1.5500000000000012</v>
      </c>
      <c r="M167">
        <v>2.3017835174948362</v>
      </c>
      <c r="N167">
        <v>1.737563935786929</v>
      </c>
      <c r="O167" s="15">
        <f t="shared" si="14"/>
        <v>0.17325108432204442</v>
      </c>
      <c r="P167" s="41">
        <f t="shared" si="13"/>
        <v>4.9732564646496336E-3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5"/>
        <v>1.5600000000000012</v>
      </c>
      <c r="M168">
        <v>2.3013391044070759</v>
      </c>
      <c r="N168">
        <v>1.7270242127156179</v>
      </c>
      <c r="O168" s="15">
        <f t="shared" si="14"/>
        <v>0.17220017712205599</v>
      </c>
      <c r="P168" s="41">
        <f t="shared" si="13"/>
        <v>5.417669552409965E-3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5"/>
        <v>1.5700000000000012</v>
      </c>
      <c r="M169">
        <v>2.3008794584644385</v>
      </c>
      <c r="N169">
        <v>1.7166015087235678</v>
      </c>
      <c r="O169" s="15">
        <f t="shared" si="14"/>
        <v>0.17116093779911701</v>
      </c>
      <c r="P169" s="41">
        <f t="shared" si="13"/>
        <v>5.8773154950473305E-3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5"/>
        <v>1.5800000000000012</v>
      </c>
      <c r="M170">
        <v>2.3004049320666704</v>
      </c>
      <c r="N170">
        <v>1.7062938509674908</v>
      </c>
      <c r="O170" s="15">
        <f t="shared" si="14"/>
        <v>0.17013316964263067</v>
      </c>
      <c r="P170" s="41">
        <f t="shared" si="13"/>
        <v>6.3518418928154574E-3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5"/>
        <v>1.5900000000000012</v>
      </c>
      <c r="M171">
        <v>2.2999158591619944</v>
      </c>
      <c r="N171">
        <v>1.6960993044890689</v>
      </c>
      <c r="O171" s="15">
        <f t="shared" si="14"/>
        <v>0.16911667971947963</v>
      </c>
      <c r="P171" s="41">
        <f t="shared" si="13"/>
        <v>6.840914797491493E-3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5"/>
        <v>1.6000000000000012</v>
      </c>
      <c r="M172">
        <v>2.299412555580532</v>
      </c>
      <c r="N172">
        <v>1.6860159712409155</v>
      </c>
      <c r="O172" s="15">
        <f t="shared" si="14"/>
        <v>0.16811127877690546</v>
      </c>
      <c r="P172" s="41">
        <f t="shared" si="13"/>
        <v>7.3442183789538262E-3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5"/>
        <v>1.6100000000000012</v>
      </c>
      <c r="M173">
        <v>2.2988953193584512</v>
      </c>
      <c r="N173">
        <v>1.6760419891430571</v>
      </c>
      <c r="O173" s="15">
        <f t="shared" si="14"/>
        <v>0.16711678114843112</v>
      </c>
      <c r="P173" s="41">
        <f t="shared" si="13"/>
        <v>7.8614546010347119E-3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5"/>
        <v>1.6200000000000012</v>
      </c>
      <c r="M174">
        <v>2.2983644310534332</v>
      </c>
      <c r="N174">
        <v>1.6661755311689752</v>
      </c>
      <c r="O174" s="15">
        <f t="shared" si="14"/>
        <v>0.16613300466273109</v>
      </c>
      <c r="P174" s="41">
        <f t="shared" si="13"/>
        <v>8.3923429060526189E-3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5"/>
        <v>1.6300000000000012</v>
      </c>
      <c r="M175">
        <v>2.2978201540520415</v>
      </c>
      <c r="N175">
        <v>1.6564148044603006</v>
      </c>
      <c r="O175" s="15">
        <f t="shared" si="14"/>
        <v>0.16515977055535816</v>
      </c>
      <c r="P175" s="41">
        <f t="shared" si="13"/>
        <v>8.9366199074443209E-3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5"/>
        <v>1.6400000000000012</v>
      </c>
      <c r="M176">
        <v>2.2972627348695522</v>
      </c>
      <c r="N176">
        <v>1.6467580494692793</v>
      </c>
      <c r="O176" s="15">
        <f t="shared" si="14"/>
        <v>0.16419690338323936</v>
      </c>
      <c r="P176" s="41">
        <f t="shared" si="13"/>
        <v>9.4940390899336258E-3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5"/>
        <v>1.6500000000000012</v>
      </c>
      <c r="M177">
        <v>2.2966924034427838</v>
      </c>
      <c r="N177">
        <v>1.6372035391281592</v>
      </c>
      <c r="O177" s="15">
        <f t="shared" si="14"/>
        <v>0.16324423094185633</v>
      </c>
      <c r="P177" s="41">
        <f t="shared" si="13"/>
        <v>1.0064370516702059E-2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5"/>
        <v>1.6600000000000013</v>
      </c>
      <c r="M178">
        <v>2.2961093734164648</v>
      </c>
      <c r="N178">
        <v>1.6277495780446758</v>
      </c>
      <c r="O178" s="15">
        <f t="shared" si="14"/>
        <v>0.16230158418502771</v>
      </c>
      <c r="P178" s="41">
        <f t="shared" si="13"/>
        <v>1.0647400543021046E-2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5"/>
        <v>1.6700000000000013</v>
      </c>
      <c r="M179">
        <v>2.2955138424236079</v>
      </c>
      <c r="N179">
        <v>1.6183945017228445</v>
      </c>
      <c r="O179" s="15">
        <f t="shared" si="14"/>
        <v>0.16136879714721508</v>
      </c>
      <c r="P179" s="41">
        <f t="shared" si="13"/>
        <v>1.1242931535877965E-2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5"/>
        <v>1.6800000000000013</v>
      </c>
      <c r="M180">
        <v>2.2949059923604231</v>
      </c>
      <c r="N180">
        <v>1.6091366758082992</v>
      </c>
      <c r="O180" s="15">
        <f t="shared" si="14"/>
        <v>0.16044570686827619</v>
      </c>
      <c r="P180" s="41">
        <f t="shared" si="13"/>
        <v>1.1850781599062721E-2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5"/>
        <v>1.6900000000000013</v>
      </c>
      <c r="M181">
        <v>2.2942859896561956</v>
      </c>
      <c r="N181">
        <v>1.5999744953574271</v>
      </c>
      <c r="O181" s="15">
        <f t="shared" si="14"/>
        <v>0.15953215332059109</v>
      </c>
      <c r="P181" s="41">
        <f t="shared" si="13"/>
        <v>1.2470784303290294E-2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5"/>
        <v>1.7000000000000013</v>
      </c>
      <c r="M182">
        <v>2.2936539855386129</v>
      </c>
      <c r="N182">
        <v>1.5909063841296049</v>
      </c>
      <c r="O182" s="15">
        <f t="shared" si="14"/>
        <v>0.15862797933849151</v>
      </c>
      <c r="P182" s="41">
        <f t="shared" si="13"/>
        <v>1.3102788420872979E-2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5"/>
        <v>1.7100000000000013</v>
      </c>
      <c r="M183">
        <v>2.2930101162949565</v>
      </c>
      <c r="N183">
        <v>1.5819307939018254</v>
      </c>
      <c r="O183" s="15">
        <f t="shared" si="14"/>
        <v>0.15773303054992283</v>
      </c>
      <c r="P183" s="41">
        <f t="shared" si="13"/>
        <v>1.3746657664529316E-2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5"/>
        <v>1.7200000000000013</v>
      </c>
      <c r="M184">
        <v>2.2923545035296025</v>
      </c>
      <c r="N184">
        <v>1.5730462038050641</v>
      </c>
      <c r="O184" s="15">
        <f t="shared" si="14"/>
        <v>0.15684715531027377</v>
      </c>
      <c r="P184" s="41">
        <f t="shared" si="13"/>
        <v>1.4402270429883401E-2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5"/>
        <v>1.7300000000000013</v>
      </c>
      <c r="M185">
        <v>2.2916872544182207</v>
      </c>
      <c r="N185">
        <v>1.5642511196817404</v>
      </c>
      <c r="O185" s="15">
        <f t="shared" si="14"/>
        <v>0.15597020463830938</v>
      </c>
      <c r="P185" s="41">
        <f t="shared" si="13"/>
        <v>1.5069519541265119E-2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5"/>
        <v>1.7400000000000013</v>
      </c>
      <c r="M186">
        <v>2.2910084619590649</v>
      </c>
      <c r="N186">
        <v>1.5555440734636412</v>
      </c>
      <c r="O186" s="15">
        <f t="shared" si="14"/>
        <v>0.15510203215414428</v>
      </c>
      <c r="P186" s="41">
        <f t="shared" si="13"/>
        <v>1.5748312000420928E-2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5"/>
        <v>1.7500000000000013</v>
      </c>
      <c r="M187">
        <v>2.2903182052217699</v>
      </c>
      <c r="N187">
        <v>1.5469236225697234</v>
      </c>
      <c r="O187" s="15">
        <f t="shared" si="14"/>
        <v>0.15424249401919801</v>
      </c>
      <c r="P187" s="41">
        <f t="shared" si="13"/>
        <v>1.6438568737715986E-2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5"/>
        <v>1.7600000000000013</v>
      </c>
      <c r="M188">
        <v>2.2896165495939713</v>
      </c>
      <c r="N188">
        <v>1.5383883493231949</v>
      </c>
      <c r="O188" s="15">
        <f t="shared" si="14"/>
        <v>0.15339144887807274</v>
      </c>
      <c r="P188" s="41">
        <f t="shared" si="13"/>
        <v>1.7140224365514545E-2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5"/>
        <v>1.7700000000000014</v>
      </c>
      <c r="M189">
        <v>2.2889035470261443</v>
      </c>
      <c r="N189">
        <v>1.5299368603873298</v>
      </c>
      <c r="O189" s="15">
        <f t="shared" si="14"/>
        <v>0.15254875780229873</v>
      </c>
      <c r="P189" s="41">
        <f t="shared" si="13"/>
        <v>1.7853226933341571E-2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5"/>
        <v>1.7800000000000014</v>
      </c>
      <c r="M190">
        <v>2.2881792362749871</v>
      </c>
      <c r="N190">
        <v>1.5215677862194614</v>
      </c>
      <c r="O190" s="15">
        <f t="shared" si="14"/>
        <v>0.15171428423589259</v>
      </c>
      <c r="P190" s="41">
        <f t="shared" si="13"/>
        <v>1.8577537684498768E-2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5"/>
        <v>1.7900000000000014</v>
      </c>
      <c r="M191">
        <v>2.2874436431456897</v>
      </c>
      <c r="N191">
        <v>1.5132797805426383</v>
      </c>
      <c r="O191" s="15">
        <f t="shared" si="14"/>
        <v>0.15088789394267638</v>
      </c>
      <c r="P191" s="41">
        <f t="shared" si="13"/>
        <v>1.9313130813796153E-2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5"/>
        <v>1.8000000000000014</v>
      </c>
      <c r="M192">
        <v>2.286696780733402</v>
      </c>
      <c r="N192">
        <v>1.5050715198344258</v>
      </c>
      <c r="O192" s="15">
        <f t="shared" si="14"/>
        <v>0.15006945495530652</v>
      </c>
      <c r="P192" s="41">
        <f t="shared" si="13"/>
        <v>2.0059993226083872E-2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5"/>
        <v>1.8100000000000014</v>
      </c>
      <c r="M193">
        <v>2.2859386496642191</v>
      </c>
      <c r="N193">
        <v>1.4969417028323704</v>
      </c>
      <c r="O193" s="15">
        <f t="shared" si="14"/>
        <v>0.14925883752596397</v>
      </c>
      <c r="P193" s="41">
        <f t="shared" si="13"/>
        <v>2.0818124295266749E-2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5"/>
        <v>1.8200000000000014</v>
      </c>
      <c r="M194">
        <v>2.2851692383359796</v>
      </c>
      <c r="N194">
        <v>1.4888890500556451</v>
      </c>
      <c r="O194" s="15">
        <f t="shared" si="14"/>
        <v>0.14845591407865802</v>
      </c>
      <c r="P194" s="41">
        <f t="shared" si="13"/>
        <v>2.1587535623506238E-2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5"/>
        <v>1.8300000000000014</v>
      </c>
      <c r="M195">
        <v>2.2843885231591674</v>
      </c>
      <c r="N195">
        <v>1.4809123033424179</v>
      </c>
      <c r="O195" s="15">
        <f t="shared" si="14"/>
        <v>0.14766055916309742</v>
      </c>
      <c r="P195" s="41">
        <f t="shared" si="13"/>
        <v>2.2368250800318457E-2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5"/>
        <v>1.8400000000000014</v>
      </c>
      <c r="M196">
        <v>2.2835964687982093</v>
      </c>
      <c r="N196">
        <v>1.4730102254024988</v>
      </c>
      <c r="O196" s="15">
        <f t="shared" si="14"/>
        <v>0.14687264941008552</v>
      </c>
      <c r="P196" s="41">
        <f t="shared" si="13"/>
        <v>2.316030516127654E-2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5"/>
        <v>1.8500000000000014</v>
      </c>
      <c r="M197">
        <v>2.282793028413419</v>
      </c>
      <c r="N197">
        <v>1.4651815993848363</v>
      </c>
      <c r="O197" s="15">
        <f t="shared" si="14"/>
        <v>0.14609206348839537</v>
      </c>
      <c r="P197" s="41">
        <f t="shared" si="13"/>
        <v>2.3963745546066839E-2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5"/>
        <v>1.8600000000000014</v>
      </c>
      <c r="M198">
        <v>2.2819781439038729</v>
      </c>
      <c r="N198">
        <v>1.4574252284594367</v>
      </c>
      <c r="O198" s="15">
        <f t="shared" si="14"/>
        <v>0.14531868206308346</v>
      </c>
      <c r="P198" s="41">
        <f t="shared" si="13"/>
        <v>2.4778630055612982E-2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5"/>
        <v>1.8700000000000014</v>
      </c>
      <c r="M199">
        <v>2.2811517461514588</v>
      </c>
      <c r="N199">
        <v>1.4497399354133209</v>
      </c>
      <c r="O199" s="15">
        <f t="shared" si="14"/>
        <v>0.14455238775520282</v>
      </c>
      <c r="P199" s="41">
        <f t="shared" si="13"/>
        <v>2.5605027808027092E-2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5"/>
        <v>1.8800000000000014</v>
      </c>
      <c r="M200">
        <v>2.2803137552663544</v>
      </c>
      <c r="N200">
        <v>1.4421245622601042</v>
      </c>
      <c r="O200" s="15">
        <f t="shared" si="14"/>
        <v>0.14379306510287448</v>
      </c>
      <c r="P200" s="41">
        <f t="shared" si="13"/>
        <v>2.6443018693131481E-2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5"/>
        <v>1.8900000000000015</v>
      </c>
      <c r="M201">
        <v>2.2794640808341518</v>
      </c>
      <c r="N201">
        <v>1.4345779698628398</v>
      </c>
      <c r="O201" s="15">
        <f t="shared" si="14"/>
        <v>0.14304060052368164</v>
      </c>
      <c r="P201" s="41">
        <f t="shared" si="13"/>
        <v>2.7292693125334111E-2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5"/>
        <v>1.9000000000000015</v>
      </c>
      <c r="M202">
        <v>2.2786026221648994</v>
      </c>
      <c r="N202">
        <v>1.4270990375697501</v>
      </c>
      <c r="O202" s="15">
        <f t="shared" si="14"/>
        <v>0.14229488227834863</v>
      </c>
      <c r="P202" s="41">
        <f t="shared" si="13"/>
        <v>2.8154151794586468E-2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5"/>
        <v>1.9100000000000015</v>
      </c>
      <c r="M203">
        <v>2.2777292685442427</v>
      </c>
      <c r="N203">
        <v>1.4196866628624916</v>
      </c>
      <c r="O203" s="15">
        <f t="shared" si="14"/>
        <v>0.14155580043566973</v>
      </c>
      <c r="P203" s="41">
        <f t="shared" si="13"/>
        <v>2.9027505415243127E-2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5"/>
        <v>1.9200000000000015</v>
      </c>
      <c r="M204">
        <v>2.2768438994868991</v>
      </c>
      <c r="N204">
        <v>1.4123397610166135</v>
      </c>
      <c r="O204" s="15">
        <f t="shared" si="14"/>
        <v>0.14082324683865372</v>
      </c>
      <c r="P204" s="41">
        <f t="shared" ref="P204:P212" si="16">$P$10-M204</f>
        <v>2.9912874472586726E-2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5"/>
        <v>1.9300000000000015</v>
      </c>
      <c r="M205">
        <v>2.2759463849926935</v>
      </c>
      <c r="N205">
        <v>1.4050572647738662</v>
      </c>
      <c r="O205" s="15">
        <f t="shared" ref="O205:O212" si="17">+N205/$N$12</f>
        <v>0.1400971150718501</v>
      </c>
      <c r="P205" s="41">
        <f t="shared" si="16"/>
        <v>3.0810388966792335E-2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8">L205+0.01</f>
        <v>1.9400000000000015</v>
      </c>
      <c r="M206">
        <v>2.2750365858053154</v>
      </c>
      <c r="N206">
        <v>1.3978381240260491</v>
      </c>
      <c r="O206" s="15">
        <f t="shared" si="17"/>
        <v>0.13937730042982585</v>
      </c>
      <c r="P206" s="41">
        <f t="shared" si="16"/>
        <v>3.1720188154170437E-2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8"/>
        <v>1.9500000000000015</v>
      </c>
      <c r="M207">
        <v>2.2741143536740345</v>
      </c>
      <c r="N207">
        <v>1.3906813055100797</v>
      </c>
      <c r="O207" s="15">
        <f t="shared" si="17"/>
        <v>0.13866369988676081</v>
      </c>
      <c r="P207" s="41">
        <f t="shared" si="16"/>
        <v>3.264242028545139E-2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8"/>
        <v>1.9600000000000015</v>
      </c>
      <c r="M208">
        <v>2.2731795316185552</v>
      </c>
      <c r="N208">
        <v>1.3835857925139741</v>
      </c>
      <c r="O208" s="15">
        <f t="shared" si="17"/>
        <v>0.13795621206713146</v>
      </c>
      <c r="P208" s="41">
        <f t="shared" si="16"/>
        <v>3.3577242340930624E-2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8"/>
        <v>1.9700000000000015</v>
      </c>
      <c r="M209">
        <v>2.2722319541971689</v>
      </c>
      <c r="N209">
        <v>1.3765505845934554</v>
      </c>
      <c r="O209" s="15">
        <f t="shared" si="17"/>
        <v>0.13725473721745413</v>
      </c>
      <c r="P209" s="41">
        <f t="shared" si="16"/>
        <v>3.4524819762316916E-2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8"/>
        <v>1.9800000000000015</v>
      </c>
      <c r="M210">
        <v>2.2712714477784171</v>
      </c>
      <c r="N210">
        <v>1.3695746972988962</v>
      </c>
      <c r="O210" s="15">
        <f t="shared" si="17"/>
        <v>0.13655917717905855</v>
      </c>
      <c r="P210" s="41">
        <f t="shared" si="16"/>
        <v>3.548532618106881E-2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8"/>
        <v>1.9900000000000015</v>
      </c>
      <c r="M211">
        <v>2.270297830816431</v>
      </c>
      <c r="N211">
        <v>1.3626571619123276</v>
      </c>
      <c r="O211" s="15">
        <f t="shared" si="17"/>
        <v>0.13586943536186527</v>
      </c>
      <c r="P211" s="41">
        <f t="shared" si="16"/>
        <v>3.6458943143054867E-2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8"/>
        <v>2.0000000000000013</v>
      </c>
      <c r="M212">
        <v>2.2693109141300885</v>
      </c>
      <c r="N212">
        <v>1.3557970251942342</v>
      </c>
      <c r="O212" s="15">
        <f t="shared" si="17"/>
        <v>0.13518541671913897</v>
      </c>
      <c r="P212" s="41">
        <f t="shared" si="16"/>
        <v>3.744585982939741E-2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Parametros&amp;Datos</vt:lpstr>
      <vt:lpstr>YPR and SBPR</vt:lpstr>
      <vt:lpstr>YPR and SBPR fav</vt:lpstr>
      <vt:lpstr>YPR and SBPR neu</vt:lpstr>
      <vt:lpstr>YPR and SBPR neu-des</vt:lpstr>
      <vt:lpstr>YPR and SBPR 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Branch</dc:creator>
  <cp:lastModifiedBy>Windows User</cp:lastModifiedBy>
  <dcterms:created xsi:type="dcterms:W3CDTF">2012-03-31T19:07:42Z</dcterms:created>
  <dcterms:modified xsi:type="dcterms:W3CDTF">2021-07-24T03:38:43Z</dcterms:modified>
</cp:coreProperties>
</file>