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cion - a llenar" sheetId="1" r:id="rId4"/>
    <sheet state="visible" name="EJEMPLO - NO LLENAR" sheetId="2" r:id="rId5"/>
    <sheet state="visible" name="EJEMPLO - ARRASTRES" sheetId="3" r:id="rId6"/>
  </sheets>
  <definedNames>
    <definedName hidden="1" localSheetId="2" name="Z_83AECA51_C21B_47A0_A88E_57686EDB61CF_.wvu.FilterData">'EJEMPLO - ARRASTRES'!$G$2:$G$1104</definedName>
  </definedNames>
  <calcPr/>
  <customWorkbookViews>
    <customWorkbookView activeSheetId="0" maximized="1" windowHeight="0" windowWidth="0" guid="{83AECA51-C21B-47A0-A88E-57686EDB61CF}" name="Filtro 1"/>
  </customWorkbookViews>
</workbook>
</file>

<file path=xl/sharedStrings.xml><?xml version="1.0" encoding="utf-8"?>
<sst xmlns="http://schemas.openxmlformats.org/spreadsheetml/2006/main" count="675" uniqueCount="342">
  <si>
    <t>Host-Padre ID</t>
  </si>
  <si>
    <t>Host-Hijo ID</t>
  </si>
  <si>
    <t>ESTE ES UN EJEMPLO PARA LA CORRELACION DE DISPOSITIVOS PADRE-HIJO EN BASE A LA HOJA DE EJEMPLO DE ARRASTRES.</t>
  </si>
  <si>
    <t>10745</t>
  </si>
  <si>
    <t>Se requieren los hostid de zabbix para rellenar las columas.</t>
  </si>
  <si>
    <t>Empezando con dispositivos AP (padres) y suscriptores (Hijos)</t>
  </si>
  <si>
    <t>21654</t>
  </si>
  <si>
    <t>LEON-RP_BOMBEROS-STD-CAMBIUM_NETWORK-PMP 450i-AP-AP1-GTO-STD-LEON-TOSE003</t>
  </si>
  <si>
    <t>LEON-CU08-CCTV-CAMBIUM_NETWORKS-PMP450i-SUSCRIPTOR-SUSCRIPTOR-GTO-VVU-LEON-008</t>
  </si>
  <si>
    <t>LEON-CU51-CCTV-CAMBIUM_NETWORKS-PMP450i-SUSCRIPTOR-SUSCRIPTOR-GTO-VVU-LEON-051</t>
  </si>
  <si>
    <t>LEON-CU56-CCTV-CAMBIUM_NETWORKS-PMP450i-SUSCRIPTOR-SUSCRIPTOR-GTO-VVU-LEON-056</t>
  </si>
  <si>
    <t>SUSCRIPTORES</t>
  </si>
  <si>
    <t>TOTAL</t>
  </si>
  <si>
    <t>MODELO</t>
  </si>
  <si>
    <t>TOTAL AP</t>
  </si>
  <si>
    <t>TOTAL PTP</t>
  </si>
  <si>
    <t>POSICIONES</t>
  </si>
  <si>
    <t>CONTEO</t>
  </si>
  <si>
    <t>TOTAL DIFERENCIA</t>
  </si>
  <si>
    <t>OBSERVACION</t>
  </si>
  <si>
    <t>PMP 450i SM</t>
  </si>
  <si>
    <t>ePMP Force 200 AP</t>
  </si>
  <si>
    <t>PTP 670</t>
  </si>
  <si>
    <t>ARC02 LLEGA CON PTP A MEDINA</t>
  </si>
  <si>
    <t>PMP 450b Mid-Gain SM</t>
  </si>
  <si>
    <t>ePMP Force 300-16 AP</t>
  </si>
  <si>
    <t>PTP 700</t>
  </si>
  <si>
    <t>ePMP Force 300-16 SM</t>
  </si>
  <si>
    <t>ePMP 3000 AP</t>
  </si>
  <si>
    <t>4.9GHz OFDM</t>
  </si>
  <si>
    <t>PMP 450i AP</t>
  </si>
  <si>
    <t>ePMP Force 180 SM</t>
  </si>
  <si>
    <t>4.9GHz OFDM AP</t>
  </si>
  <si>
    <t>ePMP Force 300-25 SM</t>
  </si>
  <si>
    <t>TORRE</t>
  </si>
  <si>
    <t>AP</t>
  </si>
  <si>
    <t>MB X AP</t>
  </si>
  <si>
    <t>AFILIACION PMI</t>
  </si>
  <si>
    <t>MB</t>
  </si>
  <si>
    <t>KBPS</t>
  </si>
  <si>
    <t>LEON</t>
  </si>
  <si>
    <t>BOMBEROS</t>
  </si>
  <si>
    <t>AP01-RP-BOMBEROS</t>
  </si>
  <si>
    <t>CU08</t>
  </si>
  <si>
    <t>CU51</t>
  </si>
  <si>
    <t>CU56</t>
  </si>
  <si>
    <t>172.17.119.130</t>
  </si>
  <si>
    <t>AP02-RP-BOMBEROS</t>
  </si>
  <si>
    <t>CU04</t>
  </si>
  <si>
    <t>CU102</t>
  </si>
  <si>
    <t>CU116</t>
  </si>
  <si>
    <t>CU117</t>
  </si>
  <si>
    <t>CU129</t>
  </si>
  <si>
    <t>CU131</t>
  </si>
  <si>
    <t>CU52</t>
  </si>
  <si>
    <t>CU61</t>
  </si>
  <si>
    <t>CU87</t>
  </si>
  <si>
    <t>CUL22</t>
  </si>
  <si>
    <t>CUL34</t>
  </si>
  <si>
    <t>172.17.119.131</t>
  </si>
  <si>
    <t>AP03-RP-BOMBEROS</t>
  </si>
  <si>
    <t>CU06</t>
  </si>
  <si>
    <t>CU111</t>
  </si>
  <si>
    <t>CU118</t>
  </si>
  <si>
    <t>CU21</t>
  </si>
  <si>
    <t>CU43</t>
  </si>
  <si>
    <t>CU59</t>
  </si>
  <si>
    <t>CUL07</t>
  </si>
  <si>
    <t>172.17.119.132</t>
  </si>
  <si>
    <t>AP04-RP-BOMBEROS</t>
  </si>
  <si>
    <t>CU09</t>
  </si>
  <si>
    <t>CU128</t>
  </si>
  <si>
    <t>CU133</t>
  </si>
  <si>
    <t>CU34</t>
  </si>
  <si>
    <t>CU38</t>
  </si>
  <si>
    <t>CU62</t>
  </si>
  <si>
    <t>CU91</t>
  </si>
  <si>
    <t>CU93</t>
  </si>
  <si>
    <t>172.17.119.133</t>
  </si>
  <si>
    <t>PTP</t>
  </si>
  <si>
    <t>MB X PTP</t>
  </si>
  <si>
    <t>RP BOMBEROS - RP ORIENTE</t>
  </si>
  <si>
    <t>172.17.119.134</t>
  </si>
  <si>
    <t>172.17.119.135</t>
  </si>
  <si>
    <t>FINANZAS</t>
  </si>
  <si>
    <t>AP01-RP-FINANZAS</t>
  </si>
  <si>
    <t>CU108</t>
  </si>
  <si>
    <t>CU11</t>
  </si>
  <si>
    <t>CU12</t>
  </si>
  <si>
    <t>CU19</t>
  </si>
  <si>
    <t>CU20</t>
  </si>
  <si>
    <t>CU22</t>
  </si>
  <si>
    <t>CU27</t>
  </si>
  <si>
    <t>CU28</t>
  </si>
  <si>
    <t>CUL33</t>
  </si>
  <si>
    <t>CUL36</t>
  </si>
  <si>
    <t>CUL54</t>
  </si>
  <si>
    <t>CUL68</t>
  </si>
  <si>
    <t>172.17.119.2</t>
  </si>
  <si>
    <t>AP03-RP-FINANZAS</t>
  </si>
  <si>
    <t>CU07</t>
  </si>
  <si>
    <t>CU66</t>
  </si>
  <si>
    <t>CUL04</t>
  </si>
  <si>
    <t>CUL38</t>
  </si>
  <si>
    <t>CUL39</t>
  </si>
  <si>
    <t>CUL46</t>
  </si>
  <si>
    <t>CUL60</t>
  </si>
  <si>
    <t>CUL61</t>
  </si>
  <si>
    <t>CUL62</t>
  </si>
  <si>
    <t>CUL80</t>
  </si>
  <si>
    <t>172.17.119.4</t>
  </si>
  <si>
    <t>AP04-RP-FINANZAS</t>
  </si>
  <si>
    <t>CU14</t>
  </si>
  <si>
    <t>CU44</t>
  </si>
  <si>
    <t>CU68</t>
  </si>
  <si>
    <t>CU76</t>
  </si>
  <si>
    <t>CUL18</t>
  </si>
  <si>
    <t>CUL20</t>
  </si>
  <si>
    <t>CUL24</t>
  </si>
  <si>
    <t>CUL37</t>
  </si>
  <si>
    <t>CUL40</t>
  </si>
  <si>
    <t>CUL53</t>
  </si>
  <si>
    <t>CUL58</t>
  </si>
  <si>
    <t>CUL75</t>
  </si>
  <si>
    <t>172.17.119.5</t>
  </si>
  <si>
    <t>BH-RP-CUL63</t>
  </si>
  <si>
    <t>CUL63</t>
  </si>
  <si>
    <t>RP_FINANZAS-SC_LEON</t>
  </si>
  <si>
    <t>NORTE</t>
  </si>
  <si>
    <t>AP01-RP-NORTE</t>
  </si>
  <si>
    <t>CU104</t>
  </si>
  <si>
    <t>CU105</t>
  </si>
  <si>
    <t>CU104-BH-RP-134</t>
  </si>
  <si>
    <t>CU134</t>
  </si>
  <si>
    <t>CU119</t>
  </si>
  <si>
    <t>172.19.19.101</t>
  </si>
  <si>
    <t>AP03-RP-NORTE</t>
  </si>
  <si>
    <t>CU01</t>
  </si>
  <si>
    <t>CU02</t>
  </si>
  <si>
    <t>CU03</t>
  </si>
  <si>
    <t>CU106</t>
  </si>
  <si>
    <t>CU23</t>
  </si>
  <si>
    <t>CU30</t>
  </si>
  <si>
    <t>CU33</t>
  </si>
  <si>
    <t>CU92</t>
  </si>
  <si>
    <t>CUL30</t>
  </si>
  <si>
    <t>CUL35</t>
  </si>
  <si>
    <t>CUL72</t>
  </si>
  <si>
    <t>CUL74</t>
  </si>
  <si>
    <t>172.17.119.194</t>
  </si>
  <si>
    <t>AP04-RP-NORTE</t>
  </si>
  <si>
    <t>ARC03</t>
  </si>
  <si>
    <t>CU107</t>
  </si>
  <si>
    <t>CU120</t>
  </si>
  <si>
    <t>CU122</t>
  </si>
  <si>
    <t>CU18</t>
  </si>
  <si>
    <t>CU32</t>
  </si>
  <si>
    <t>CU49</t>
  </si>
  <si>
    <t>CU55</t>
  </si>
  <si>
    <t>CU63</t>
  </si>
  <si>
    <t>CU64</t>
  </si>
  <si>
    <t>CU73</t>
  </si>
  <si>
    <t>CU74</t>
  </si>
  <si>
    <t>172.17.119.195</t>
  </si>
  <si>
    <t>RP NORTE - SC LEON</t>
  </si>
  <si>
    <t xml:space="preserve">ORIENTE
</t>
  </si>
  <si>
    <t>AP_MASTERU125</t>
  </si>
  <si>
    <t>CU124</t>
  </si>
  <si>
    <t>AP1-EJE-METROPOLITANO</t>
  </si>
  <si>
    <t>ARC06</t>
  </si>
  <si>
    <t>PMI01</t>
  </si>
  <si>
    <t>PMI02</t>
  </si>
  <si>
    <t>AP01-RP-ORIENTE</t>
  </si>
  <si>
    <t>CU50</t>
  </si>
  <si>
    <t>CU58</t>
  </si>
  <si>
    <t>CU60</t>
  </si>
  <si>
    <t>CUL10</t>
  </si>
  <si>
    <t>CUL03</t>
  </si>
  <si>
    <t>CUL08</t>
  </si>
  <si>
    <t>CUL09</t>
  </si>
  <si>
    <t>No esta en cnMaestro</t>
  </si>
  <si>
    <t>CUL11</t>
  </si>
  <si>
    <t>CUL12</t>
  </si>
  <si>
    <t>CUL26</t>
  </si>
  <si>
    <t>CUL27</t>
  </si>
  <si>
    <t>AP02-RP-ORIENTE</t>
  </si>
  <si>
    <t>CU123</t>
  </si>
  <si>
    <t>CU125</t>
  </si>
  <si>
    <t>CU72</t>
  </si>
  <si>
    <t>CU88</t>
  </si>
  <si>
    <t>AP03-RP-ORIENTE</t>
  </si>
  <si>
    <t>CU127</t>
  </si>
  <si>
    <t>CU130</t>
  </si>
  <si>
    <t>RP-ARC04-LEON</t>
  </si>
  <si>
    <t>ARC04</t>
  </si>
  <si>
    <t>RPC5-ALBARRADONES-LEON</t>
  </si>
  <si>
    <t>CU137</t>
  </si>
  <si>
    <t>RP ORIENTE - RP BOMBEROS</t>
  </si>
  <si>
    <t>Slave R-Oriente A R-C4</t>
  </si>
  <si>
    <t>RP-ORIENTE_TO_C4-LEON</t>
  </si>
  <si>
    <t>SUBCENTRO</t>
  </si>
  <si>
    <t>AP1-SC-LEON</t>
  </si>
  <si>
    <t>CU103</t>
  </si>
  <si>
    <t>CU121</t>
  </si>
  <si>
    <t>CU13</t>
  </si>
  <si>
    <t>El master no se save la IP y no esta en cnMaestro</t>
  </si>
  <si>
    <t>CU15</t>
  </si>
  <si>
    <t>AP-MASTER-U115-U026</t>
  </si>
  <si>
    <t>CU26</t>
  </si>
  <si>
    <t>CU25</t>
  </si>
  <si>
    <t>CU29</t>
  </si>
  <si>
    <t>CU31</t>
  </si>
  <si>
    <t>CU40</t>
  </si>
  <si>
    <t>CU47</t>
  </si>
  <si>
    <t>CU48</t>
  </si>
  <si>
    <t>CU53</t>
  </si>
  <si>
    <t>CU54</t>
  </si>
  <si>
    <t>CUL17</t>
  </si>
  <si>
    <t>CUL21</t>
  </si>
  <si>
    <t>CUL23</t>
  </si>
  <si>
    <t>CUL50</t>
  </si>
  <si>
    <t>CUL51</t>
  </si>
  <si>
    <t>CUL52</t>
  </si>
  <si>
    <t>CUL55</t>
  </si>
  <si>
    <t>CUL65</t>
  </si>
  <si>
    <t>CUL71</t>
  </si>
  <si>
    <t>AP2-SC-LEON</t>
  </si>
  <si>
    <t>CU101</t>
  </si>
  <si>
    <t>CU126</t>
  </si>
  <si>
    <t>CU24</t>
  </si>
  <si>
    <t>CU36</t>
  </si>
  <si>
    <t>CU39</t>
  </si>
  <si>
    <t>CU45</t>
  </si>
  <si>
    <t>CU65</t>
  </si>
  <si>
    <t>CU77</t>
  </si>
  <si>
    <t>CU81</t>
  </si>
  <si>
    <t>CU82</t>
  </si>
  <si>
    <t>CUL02</t>
  </si>
  <si>
    <t>CUL14</t>
  </si>
  <si>
    <t>CUL15</t>
  </si>
  <si>
    <t>CUL19</t>
  </si>
  <si>
    <t>CUL45</t>
  </si>
  <si>
    <t>CUL56</t>
  </si>
  <si>
    <t>CUL57</t>
  </si>
  <si>
    <t>CUL69</t>
  </si>
  <si>
    <t>CUL73</t>
  </si>
  <si>
    <t>CU112</t>
  </si>
  <si>
    <t>CU113</t>
  </si>
  <si>
    <t>CU57</t>
  </si>
  <si>
    <t>CU71</t>
  </si>
  <si>
    <t>CU83</t>
  </si>
  <si>
    <t>AP3-SC-LEON</t>
  </si>
  <si>
    <t>CU100</t>
  </si>
  <si>
    <t>CU114</t>
  </si>
  <si>
    <t>CU46</t>
  </si>
  <si>
    <t>CU70</t>
  </si>
  <si>
    <t>CU98</t>
  </si>
  <si>
    <t>CU99</t>
  </si>
  <si>
    <t>CUL01</t>
  </si>
  <si>
    <t>CUL13</t>
  </si>
  <si>
    <t>CUL25</t>
  </si>
  <si>
    <t>BH-RPCU24-CU26-LEON</t>
  </si>
  <si>
    <t>NO TIENE NADA ENLAZADO</t>
  </si>
  <si>
    <t>CU84-BH-LEON</t>
  </si>
  <si>
    <t>CU84</t>
  </si>
  <si>
    <t>SC_LEON-RP_TV4_LEON</t>
  </si>
  <si>
    <t>SC LEON - RP NORTE</t>
  </si>
  <si>
    <t>SC_LEON-RP_TRANSITO</t>
  </si>
  <si>
    <t>SC_LEON-RP_TV4</t>
  </si>
  <si>
    <t>SC_LEON-RP-FINANZAS</t>
  </si>
  <si>
    <t>Torre Subcentro</t>
  </si>
  <si>
    <t>SUR</t>
  </si>
  <si>
    <t>BH-SUR-ARCO01</t>
  </si>
  <si>
    <t>ARC01</t>
  </si>
  <si>
    <t>BH-SUR-ARCO05</t>
  </si>
  <si>
    <t>ARC05</t>
  </si>
  <si>
    <t>TRANSITO</t>
  </si>
  <si>
    <t>AP01-RP-TRANSITO</t>
  </si>
  <si>
    <t>CU16</t>
  </si>
  <si>
    <t>CU35</t>
  </si>
  <si>
    <t>CU75</t>
  </si>
  <si>
    <t>CUL59</t>
  </si>
  <si>
    <t>CUL64</t>
  </si>
  <si>
    <t>CUL70</t>
  </si>
  <si>
    <t>CUL79</t>
  </si>
  <si>
    <t>CUL81</t>
  </si>
  <si>
    <t>AP02-RP-TRANSITO</t>
  </si>
  <si>
    <t>CU42</t>
  </si>
  <si>
    <t>CU109</t>
  </si>
  <si>
    <t>CU17</t>
  </si>
  <si>
    <t>CUL28</t>
  </si>
  <si>
    <t>CUL29</t>
  </si>
  <si>
    <t>CUL31</t>
  </si>
  <si>
    <t>CUL32</t>
  </si>
  <si>
    <t>CUL41</t>
  </si>
  <si>
    <t>CUL42</t>
  </si>
  <si>
    <t>CUL66</t>
  </si>
  <si>
    <t>CUL67</t>
  </si>
  <si>
    <t>AP03-RP-TRANSITO</t>
  </si>
  <si>
    <t>CU05</t>
  </si>
  <si>
    <t>CU10</t>
  </si>
  <si>
    <t>CU110</t>
  </si>
  <si>
    <t>CU115</t>
  </si>
  <si>
    <t>CU132</t>
  </si>
  <si>
    <t>CU79</t>
  </si>
  <si>
    <t>CU80</t>
  </si>
  <si>
    <t>CU85</t>
  </si>
  <si>
    <t>CU86</t>
  </si>
  <si>
    <t>CU89</t>
  </si>
  <si>
    <t>CU95</t>
  </si>
  <si>
    <t>CU96</t>
  </si>
  <si>
    <t>CUL05</t>
  </si>
  <si>
    <t>CUL06</t>
  </si>
  <si>
    <t>CUL44</t>
  </si>
  <si>
    <t>CUL49</t>
  </si>
  <si>
    <t>CUL76</t>
  </si>
  <si>
    <t>CUL77</t>
  </si>
  <si>
    <t>CUL78</t>
  </si>
  <si>
    <t>BH_MASTER_C_48</t>
  </si>
  <si>
    <t xml:space="preserve">PTP450i </t>
  </si>
  <si>
    <t>CUL48</t>
  </si>
  <si>
    <t>RP_TRANSITO-SC_LEON</t>
  </si>
  <si>
    <t>TV4</t>
  </si>
  <si>
    <t>AP01-RP-TV04</t>
  </si>
  <si>
    <t>CUL47</t>
  </si>
  <si>
    <t>AP02-RP-TV04</t>
  </si>
  <si>
    <t>CU69</t>
  </si>
  <si>
    <t>CU90</t>
  </si>
  <si>
    <t>CU94</t>
  </si>
  <si>
    <t>ESTA FUERA</t>
  </si>
  <si>
    <t>CUL16</t>
  </si>
  <si>
    <t>AP03-RP-TV04</t>
  </si>
  <si>
    <t>CU37</t>
  </si>
  <si>
    <t>CU41</t>
  </si>
  <si>
    <t>CU67</t>
  </si>
  <si>
    <t>CU78</t>
  </si>
  <si>
    <t>CU97</t>
  </si>
  <si>
    <t>CUL43</t>
  </si>
  <si>
    <t>PTP-TV4-LEON-SUR</t>
  </si>
  <si>
    <t>PTP-SUR_PTP-TV4</t>
  </si>
  <si>
    <t>ePMP Force 200 SM</t>
  </si>
  <si>
    <t>RP_TV4-SC_LEON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</si>
</sst>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theme="1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424242"/>
      <name val="Calibri"/>
    </font>
    <font>
      <sz val="11.0"/>
      <color rgb="FF000000"/>
      <name val="Proxima Nova"/>
    </font>
    <font>
      <b/>
      <sz val="11.0"/>
      <color rgb="FFFF0000"/>
      <name val="Calibri"/>
    </font>
    <font/>
    <font>
      <sz val="11.0"/>
      <color rgb="FF424242"/>
      <name val="Proxima Nova"/>
    </font>
    <font>
      <sz val="9.0"/>
      <color rgb="FF1F2C33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45818E"/>
        <bgColor rgb="FF45818E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E8F5FF"/>
        <bgColor rgb="FFE8F5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8E7CC3"/>
        <bgColor rgb="FF8E7CC3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</border>
    <border>
      <left/>
      <right/>
      <bottom/>
    </border>
    <border>
      <right/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</border>
    <border>
      <left/>
      <right/>
    </border>
    <border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49" xfId="0" applyAlignment="1" applyBorder="1" applyFont="1" applyNumberFormat="1">
      <alignment readingOrder="0"/>
    </xf>
    <xf borderId="0" fillId="0" fontId="2" numFmtId="49" xfId="0" applyFont="1" applyNumberForma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3" numFmtId="0" xfId="0" applyBorder="1" applyFont="1"/>
    <xf borderId="0" fillId="2" fontId="3" numFmtId="0" xfId="0" applyAlignment="1" applyFill="1" applyFont="1">
      <alignment readingOrder="0"/>
    </xf>
    <xf borderId="0" fillId="2" fontId="2" numFmtId="49" xfId="0" applyFont="1" applyNumberFormat="1"/>
    <xf borderId="0" fillId="2" fontId="2" numFmtId="0" xfId="0" applyFont="1"/>
    <xf borderId="0" fillId="2" fontId="3" numFmtId="0" xfId="0" applyFont="1"/>
    <xf borderId="0" fillId="0" fontId="2" numFmtId="0" xfId="0" applyFont="1"/>
    <xf borderId="1" fillId="0" fontId="2" numFmtId="49" xfId="0" applyBorder="1" applyFont="1" applyNumberFormat="1"/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ill="1" applyFont="1">
      <alignment horizontal="center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5" fontId="7" numFmtId="0" xfId="0" applyAlignment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1" fillId="6" fontId="9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3" fillId="9" fontId="10" numFmtId="0" xfId="0" applyAlignment="1" applyBorder="1" applyFill="1" applyFont="1">
      <alignment horizontal="center" shrinkToFit="0" vertical="center" wrapText="1"/>
    </xf>
    <xf borderId="0" fillId="5" fontId="8" numFmtId="0" xfId="0" applyAlignment="1" applyFont="1">
      <alignment horizontal="center" shrinkToFit="0" vertical="center" wrapText="1"/>
    </xf>
    <xf borderId="0" fillId="5" fontId="9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shrinkToFit="0" vertical="center" wrapText="1"/>
    </xf>
    <xf borderId="1" fillId="10" fontId="10" numFmtId="0" xfId="0" applyAlignment="1" applyBorder="1" applyFill="1" applyFont="1">
      <alignment horizontal="center" shrinkToFit="0" vertical="center" wrapText="1"/>
    </xf>
    <xf borderId="4" fillId="11" fontId="12" numFmtId="0" xfId="0" applyAlignment="1" applyBorder="1" applyFill="1" applyFont="1">
      <alignment horizontal="center" shrinkToFit="0" vertical="center" wrapText="1"/>
    </xf>
    <xf borderId="5" fillId="11" fontId="10" numFmtId="0" xfId="0" applyAlignment="1" applyBorder="1" applyFont="1">
      <alignment horizontal="center" shrinkToFit="0" vertical="center" wrapText="1"/>
    </xf>
    <xf borderId="0" fillId="5" fontId="12" numFmtId="0" xfId="0" applyAlignment="1" applyFont="1">
      <alignment horizontal="center" shrinkToFit="0" vertical="center" wrapText="1"/>
    </xf>
    <xf borderId="0" fillId="5" fontId="10" numFmtId="0" xfId="0" applyAlignment="1" applyFont="1">
      <alignment horizontal="center" shrinkToFit="0" vertical="center" wrapText="1"/>
    </xf>
    <xf borderId="6" fillId="12" fontId="10" numFmtId="0" xfId="0" applyAlignment="1" applyBorder="1" applyFill="1" applyFont="1">
      <alignment horizontal="center" shrinkToFit="0" vertical="center" wrapText="1"/>
    </xf>
    <xf borderId="7" fillId="5" fontId="12" numFmtId="0" xfId="0" applyAlignment="1" applyBorder="1" applyFont="1">
      <alignment horizontal="center" shrinkToFit="0" vertical="center" wrapText="1"/>
    </xf>
    <xf borderId="7" fillId="5" fontId="10" numFmtId="0" xfId="0" applyAlignment="1" applyBorder="1" applyFont="1">
      <alignment horizontal="center" shrinkToFit="0" vertical="center" wrapText="1"/>
    </xf>
    <xf borderId="1" fillId="5" fontId="13" numFmtId="0" xfId="0" applyAlignment="1" applyBorder="1" applyFont="1">
      <alignment horizontal="center"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8" fillId="12" fontId="10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9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5" numFmtId="2" xfId="0" applyAlignment="1" applyBorder="1" applyFont="1" applyNumberFormat="1">
      <alignment horizontal="center" shrinkToFit="0" vertical="center" wrapText="1"/>
    </xf>
    <xf borderId="10" fillId="2" fontId="15" numFmtId="0" xfId="0" applyAlignment="1" applyBorder="1" applyFont="1">
      <alignment horizontal="center" shrinkToFit="0" vertical="center" wrapText="1"/>
    </xf>
    <xf borderId="9" fillId="3" fontId="15" numFmtId="2" xfId="0" applyAlignment="1" applyBorder="1" applyFont="1" applyNumberFormat="1">
      <alignment horizontal="center" shrinkToFit="0" vertical="center" wrapText="1"/>
    </xf>
    <xf borderId="11" fillId="3" fontId="15" numFmtId="0" xfId="0" applyAlignment="1" applyBorder="1" applyFont="1">
      <alignment horizontal="center" shrinkToFit="0" vertical="center" wrapText="1"/>
    </xf>
    <xf borderId="11" fillId="2" fontId="15" numFmtId="0" xfId="0" applyAlignment="1" applyBorder="1" applyFont="1">
      <alignment horizontal="center" shrinkToFit="0" vertical="center" wrapText="1"/>
    </xf>
    <xf borderId="2" fillId="2" fontId="15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13" fontId="6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8" numFmtId="2" xfId="0" applyAlignment="1" applyBorder="1" applyFont="1" applyNumberForma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12" fillId="5" fontId="8" numFmtId="2" xfId="0" applyAlignment="1" applyBorder="1" applyFont="1" applyNumberForma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0" fillId="5" fontId="15" numFmtId="0" xfId="0" applyAlignment="1" applyFont="1">
      <alignment horizontal="center" shrinkToFit="0" vertical="center" wrapText="1"/>
    </xf>
    <xf borderId="14" fillId="0" fontId="16" numFmtId="0" xfId="0" applyBorder="1" applyFont="1"/>
    <xf borderId="10" fillId="2" fontId="8" numFmtId="0" xfId="0" applyAlignment="1" applyBorder="1" applyFont="1">
      <alignment horizontal="center" shrinkToFit="0" vertical="center" wrapText="1"/>
    </xf>
    <xf borderId="9" fillId="5" fontId="8" numFmtId="2" xfId="0" applyAlignment="1" applyBorder="1" applyFont="1" applyNumberFormat="1">
      <alignment horizontal="center" shrinkToFit="0" vertical="center" wrapText="1"/>
    </xf>
    <xf borderId="0" fillId="5" fontId="17" numFmtId="0" xfId="0" applyAlignment="1" applyFont="1">
      <alignment horizontal="center" shrinkToFit="0" vertical="center" wrapText="1"/>
    </xf>
    <xf borderId="15" fillId="0" fontId="16" numFmtId="0" xfId="0" applyBorder="1" applyFont="1"/>
    <xf borderId="0" fillId="5" fontId="18" numFmtId="0" xfId="0" applyAlignment="1" applyFont="1">
      <alignment horizontal="center"/>
    </xf>
    <xf borderId="1" fillId="5" fontId="8" numFmtId="0" xfId="0" applyAlignment="1" applyBorder="1" applyFont="1">
      <alignment horizontal="center" shrinkToFit="0" vertical="center" wrapText="1"/>
    </xf>
    <xf borderId="1" fillId="5" fontId="8" numFmtId="2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" fillId="5" fontId="17" numFmtId="0" xfId="0" applyAlignment="1" applyBorder="1" applyFont="1">
      <alignment horizontal="center" shrinkToFit="0" vertical="center" wrapText="1"/>
    </xf>
    <xf borderId="16" fillId="5" fontId="8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4" fillId="5" fontId="8" numFmtId="2" xfId="0" applyAlignment="1" applyBorder="1" applyFont="1" applyNumberFormat="1">
      <alignment horizontal="center" shrinkToFit="0" vertical="center" wrapText="1"/>
    </xf>
    <xf borderId="17" fillId="5" fontId="8" numFmtId="2" xfId="0" applyAlignment="1" applyBorder="1" applyFont="1" applyNumberFormat="1">
      <alignment horizontal="center" shrinkToFit="0" vertical="center" wrapText="1"/>
    </xf>
    <xf borderId="18" fillId="5" fontId="8" numFmtId="0" xfId="0" applyAlignment="1" applyBorder="1" applyFont="1">
      <alignment horizontal="center" shrinkToFit="0" vertical="center" wrapText="1"/>
    </xf>
    <xf borderId="19" fillId="5" fontId="8" numFmtId="0" xfId="0" applyAlignment="1" applyBorder="1" applyFont="1">
      <alignment horizontal="center" shrinkToFit="0" vertical="center" wrapText="1"/>
    </xf>
    <xf borderId="10" fillId="5" fontId="19" numFmtId="0" xfId="0" applyAlignment="1" applyBorder="1" applyFont="1">
      <alignment horizontal="center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5" fillId="5" fontId="8" numFmtId="2" xfId="0" applyAlignment="1" applyBorder="1" applyFont="1" applyNumberFormat="1">
      <alignment horizontal="center" shrinkToFit="0" vertical="center" wrapText="1"/>
    </xf>
    <xf borderId="1" fillId="5" fontId="19" numFmtId="0" xfId="0" applyAlignment="1" applyBorder="1" applyFont="1">
      <alignment horizontal="center" shrinkToFit="0" vertical="center" wrapText="1"/>
    </xf>
    <xf borderId="3" fillId="5" fontId="8" numFmtId="2" xfId="0" applyAlignment="1" applyBorder="1" applyFont="1" applyNumberFormat="1">
      <alignment horizontal="center" shrinkToFit="0" vertical="center" wrapText="1"/>
    </xf>
    <xf borderId="18" fillId="5" fontId="15" numFmtId="0" xfId="0" applyAlignment="1" applyBorder="1" applyFont="1">
      <alignment horizontal="center" shrinkToFit="0" vertical="center" wrapText="1"/>
    </xf>
    <xf borderId="20" fillId="5" fontId="8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0" fillId="5" fontId="13" numFmtId="0" xfId="0" applyAlignment="1" applyFont="1">
      <alignment horizontal="center" shrinkToFit="0" vertical="center" wrapText="1"/>
    </xf>
    <xf borderId="0" fillId="5" fontId="8" numFmtId="2" xfId="0" applyAlignment="1" applyFont="1" applyNumberFormat="1">
      <alignment horizontal="center" shrinkToFit="0" vertical="center" wrapText="1"/>
    </xf>
    <xf borderId="21" fillId="5" fontId="19" numFmtId="0" xfId="0" applyAlignment="1" applyBorder="1" applyFont="1">
      <alignment horizontal="center" shrinkToFit="0" vertical="center" wrapText="1"/>
    </xf>
    <xf borderId="0" fillId="5" fontId="14" numFmtId="0" xfId="0" applyAlignment="1" applyFont="1">
      <alignment horizontal="center" shrinkToFit="0" vertical="center" wrapText="1"/>
    </xf>
    <xf borderId="19" fillId="5" fontId="8" numFmtId="2" xfId="0" applyAlignment="1" applyBorder="1" applyFont="1" applyNumberFormat="1">
      <alignment horizontal="center" shrinkToFit="0" vertical="center" wrapText="1"/>
    </xf>
    <xf borderId="0" fillId="14" fontId="18" numFmtId="0" xfId="0" applyAlignment="1" applyFill="1" applyFont="1">
      <alignment horizontal="center"/>
    </xf>
    <xf borderId="0" fillId="5" fontId="19" numFmtId="0" xfId="0" applyAlignment="1" applyFont="1">
      <alignment horizontal="center" shrinkToFit="0" vertical="center" wrapText="1"/>
    </xf>
    <xf borderId="12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0" fillId="5" fontId="18" numFmtId="0" xfId="0" applyFont="1"/>
    <xf borderId="22" fillId="15" fontId="6" numFmtId="0" xfId="0" applyAlignment="1" applyBorder="1" applyFill="1" applyFont="1">
      <alignment horizontal="center" shrinkToFit="0" vertical="center" wrapText="1"/>
    </xf>
    <xf borderId="23" fillId="0" fontId="16" numFmtId="0" xfId="0" applyBorder="1" applyFont="1"/>
    <xf borderId="1" fillId="0" fontId="8" numFmtId="2" xfId="0" applyAlignment="1" applyBorder="1" applyFont="1" applyNumberFormat="1">
      <alignment horizontal="center" shrinkToFit="0" vertical="center" wrapText="1"/>
    </xf>
    <xf borderId="3" fillId="0" fontId="8" numFmtId="2" xfId="0" applyAlignment="1" applyBorder="1" applyFont="1" applyNumberForma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5" fillId="3" fontId="6" numFmtId="0" xfId="0" applyAlignment="1" applyBorder="1" applyFont="1">
      <alignment horizontal="center" shrinkToFit="0" vertical="center" wrapText="1"/>
    </xf>
    <xf borderId="11" fillId="5" fontId="17" numFmtId="0" xfId="0" applyAlignment="1" applyBorder="1" applyFont="1">
      <alignment horizontal="center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" fillId="11" fontId="8" numFmtId="0" xfId="0" applyAlignment="1" applyBorder="1" applyFont="1">
      <alignment horizontal="center" shrinkToFit="0" vertical="center" wrapText="1"/>
    </xf>
    <xf borderId="1" fillId="11" fontId="8" numFmtId="2" xfId="0" applyAlignment="1" applyBorder="1" applyFont="1" applyNumberFormat="1">
      <alignment horizontal="center" shrinkToFit="0" vertical="center" wrapText="1"/>
    </xf>
    <xf borderId="20" fillId="5" fontId="17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25" fillId="0" fontId="16" numFmtId="0" xfId="0" applyBorder="1" applyFont="1"/>
    <xf borderId="1" fillId="0" fontId="20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22" fillId="16" fontId="6" numFmtId="0" xfId="0" applyAlignment="1" applyBorder="1" applyFill="1" applyFont="1">
      <alignment horizontal="center" shrinkToFit="0" vertical="center" wrapText="1"/>
    </xf>
    <xf borderId="22" fillId="3" fontId="6" numFmtId="0" xfId="0" applyAlignment="1" applyBorder="1" applyFont="1">
      <alignment horizontal="center" shrinkToFit="0" vertical="center" wrapText="1"/>
    </xf>
    <xf borderId="4" fillId="0" fontId="8" numFmtId="2" xfId="0" applyAlignment="1" applyBorder="1" applyFont="1" applyNumberFormat="1">
      <alignment horizontal="center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26" fillId="3" fontId="6" numFmtId="0" xfId="0" applyAlignment="1" applyBorder="1" applyFont="1">
      <alignment horizontal="center" shrinkToFit="0" vertical="center" wrapText="1"/>
    </xf>
    <xf borderId="23" fillId="3" fontId="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17" fontId="6" numFmtId="0" xfId="0" applyAlignment="1" applyBorder="1" applyFill="1" applyFont="1">
      <alignment horizontal="center" shrinkToFit="0" vertical="center" wrapText="1"/>
    </xf>
    <xf borderId="1" fillId="17" fontId="8" numFmtId="0" xfId="0" applyAlignment="1" applyBorder="1" applyFont="1">
      <alignment horizontal="center" shrinkToFit="0" vertical="center" wrapText="1"/>
    </xf>
    <xf borderId="1" fillId="17" fontId="8" numFmtId="2" xfId="0" applyAlignment="1" applyBorder="1" applyFont="1" applyNumberForma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1" fillId="17" fontId="14" numFmtId="0" xfId="0" applyAlignment="1" applyBorder="1" applyFont="1">
      <alignment horizontal="center" shrinkToFit="0" vertical="center" wrapText="1"/>
    </xf>
    <xf borderId="1" fillId="17" fontId="5" numFmtId="0" xfId="0" applyAlignment="1" applyBorder="1" applyFont="1">
      <alignment horizontal="center" shrinkToFit="0" vertical="center" wrapText="1"/>
    </xf>
    <xf borderId="12" fillId="0" fontId="2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21" fillId="3" fontId="6" numFmtId="0" xfId="0" applyAlignment="1" applyBorder="1" applyFont="1">
      <alignment horizontal="center" shrinkToFit="0" vertical="center" wrapText="1"/>
    </xf>
    <xf borderId="27" fillId="5" fontId="17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shrinkToFit="0" vertical="center" wrapText="1"/>
    </xf>
    <xf borderId="29" fillId="3" fontId="6" numFmtId="0" xfId="0" applyAlignment="1" applyBorder="1" applyFont="1">
      <alignment horizontal="center" shrinkToFit="0" vertical="center" wrapText="1"/>
    </xf>
    <xf borderId="1" fillId="17" fontId="13" numFmtId="0" xfId="0" applyAlignment="1" applyBorder="1" applyFont="1">
      <alignment horizontal="center" shrinkToFit="0" vertical="center" wrapText="1"/>
    </xf>
    <xf borderId="27" fillId="5" fontId="13" numFmtId="0" xfId="0" applyAlignment="1" applyBorder="1" applyFont="1">
      <alignment horizontal="center" shrinkToFit="0" vertical="center" wrapText="1"/>
    </xf>
    <xf borderId="27" fillId="3" fontId="6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8">
    <dxf>
      <font>
        <color rgb="FFFFFFFF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D0E0E3"/>
          <bgColor rgb="FFD0E0E3"/>
        </patternFill>
      </fill>
      <border/>
    </dxf>
    <dxf>
      <font>
        <color rgb="FFFFFFFF"/>
      </font>
      <fill>
        <patternFill patternType="solid">
          <fgColor rgb="FFA2C4C9"/>
          <bgColor rgb="FFA2C4C9"/>
        </patternFill>
      </fill>
      <border/>
    </dxf>
    <dxf>
      <font>
        <color rgb="FFFFFFFF"/>
      </font>
      <fill>
        <patternFill patternType="solid">
          <fgColor rgb="FF76A5AF"/>
          <bgColor rgb="FF76A5AF"/>
        </patternFill>
      </fill>
      <border/>
    </dxf>
    <dxf>
      <font>
        <color rgb="FFFFFFFF"/>
      </font>
      <fill>
        <patternFill patternType="solid">
          <fgColor rgb="FF45818E"/>
          <bgColor rgb="FF45818E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theme="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60000"/>
          <bgColor rgb="FF66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FFFFFF"/>
      </font>
      <fill>
        <patternFill patternType="solid">
          <fgColor rgb="FFDD7E6B"/>
          <bgColor rgb="FFDD7E6B"/>
        </patternFill>
      </fill>
      <border/>
    </dxf>
    <dxf>
      <font>
        <b/>
        <color rgb="FFFFFFFF"/>
      </font>
      <fill>
        <patternFill patternType="solid">
          <fgColor rgb="FFE6B8AF"/>
          <bgColor rgb="FFE6B8AF"/>
        </patternFill>
      </fill>
      <border/>
    </dxf>
    <dxf>
      <font>
        <b/>
        <color rgb="FFFFFFFF"/>
      </font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0.5"/>
  </cols>
  <sheetData>
    <row r="1" ht="15.75" customHeight="1">
      <c r="A1" s="1" t="s">
        <v>0</v>
      </c>
      <c r="B1" s="1" t="s">
        <v>1</v>
      </c>
    </row>
    <row r="2" ht="15.75" customHeight="1">
      <c r="A2" s="2"/>
      <c r="B2" s="2"/>
      <c r="D2" s="3"/>
      <c r="F2" s="3"/>
    </row>
    <row r="3" ht="15.75" customHeight="1">
      <c r="A3" s="2"/>
      <c r="B3" s="2"/>
      <c r="D3" s="3"/>
      <c r="F3" s="3"/>
    </row>
    <row r="4" ht="15.75" customHeight="1">
      <c r="A4" s="2"/>
      <c r="B4" s="2"/>
      <c r="D4" s="3"/>
      <c r="F4" s="3"/>
    </row>
    <row r="5" ht="15.75" customHeight="1">
      <c r="A5" s="2"/>
      <c r="B5" s="2"/>
      <c r="D5" s="3"/>
      <c r="F5" s="3"/>
    </row>
    <row r="6" ht="15.75" customHeight="1">
      <c r="A6" s="2"/>
      <c r="B6" s="2"/>
      <c r="D6" s="3"/>
      <c r="F6" s="3"/>
    </row>
    <row r="7" ht="15.75" customHeight="1">
      <c r="A7" s="2"/>
      <c r="B7" s="2"/>
      <c r="D7" s="3"/>
      <c r="F7" s="3"/>
    </row>
    <row r="8" ht="15.75" customHeight="1">
      <c r="A8" s="2"/>
      <c r="B8" s="2"/>
      <c r="D8" s="3"/>
      <c r="F8" s="3"/>
    </row>
    <row r="9" ht="15.75" customHeight="1">
      <c r="A9" s="4"/>
      <c r="B9" s="4"/>
      <c r="D9" s="3"/>
    </row>
    <row r="10" ht="15.75" customHeight="1">
      <c r="A10" s="4"/>
      <c r="B10" s="4"/>
      <c r="D10" s="3"/>
      <c r="F10" s="3"/>
    </row>
    <row r="11" ht="15.75" customHeight="1">
      <c r="A11" s="4"/>
      <c r="B11" s="4"/>
      <c r="D11" s="3"/>
      <c r="F11" s="3"/>
    </row>
    <row r="12" ht="15.75" customHeight="1">
      <c r="A12" s="4"/>
      <c r="B12" s="4"/>
      <c r="D12" s="3"/>
      <c r="F12" s="3"/>
    </row>
    <row r="13" ht="15.75" customHeight="1">
      <c r="A13" s="4"/>
      <c r="B13" s="4"/>
      <c r="D13" s="3"/>
      <c r="F13" s="3"/>
    </row>
    <row r="14" ht="15.75" customHeight="1">
      <c r="A14" s="4"/>
      <c r="B14" s="4"/>
    </row>
    <row r="15" ht="15.75" customHeight="1">
      <c r="A15" s="4"/>
      <c r="B15" s="4"/>
    </row>
    <row r="16" ht="15.75" customHeight="1">
      <c r="A16" s="4"/>
      <c r="B16" s="4"/>
    </row>
    <row r="17" ht="15.75" customHeight="1">
      <c r="A17" s="4"/>
      <c r="B17" s="4"/>
    </row>
    <row r="18" ht="15.75" customHeight="1">
      <c r="A18" s="4"/>
      <c r="B18" s="4"/>
    </row>
    <row r="19" ht="15.75" customHeight="1">
      <c r="A19" s="4"/>
      <c r="B19" s="4"/>
    </row>
    <row r="20" ht="15.75" customHeight="1">
      <c r="A20" s="4"/>
      <c r="B20" s="4"/>
    </row>
    <row r="21" ht="15.75" customHeight="1">
      <c r="A21" s="4"/>
      <c r="B21" s="5"/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6"/>
    </row>
    <row r="33" ht="15.75" customHeight="1">
      <c r="A33" s="4"/>
      <c r="B33" s="6"/>
    </row>
    <row r="34" ht="15.75" customHeight="1">
      <c r="A34" s="6"/>
      <c r="B34" s="6"/>
    </row>
    <row r="35" ht="15.75" customHeight="1">
      <c r="A35" s="6"/>
      <c r="B35" s="6"/>
    </row>
    <row r="36" ht="15.75" customHeight="1">
      <c r="A36" s="6"/>
      <c r="B36" s="6"/>
    </row>
    <row r="37" ht="15.75" customHeight="1">
      <c r="A37" s="6"/>
      <c r="B37" s="6"/>
    </row>
    <row r="38" ht="15.75" customHeight="1">
      <c r="A38" s="6"/>
      <c r="B38" s="6"/>
    </row>
    <row r="39" ht="15.75" customHeight="1">
      <c r="A39" s="6"/>
      <c r="B39" s="6"/>
    </row>
    <row r="40" ht="15.75" customHeight="1">
      <c r="A40" s="6"/>
      <c r="B40" s="6"/>
    </row>
    <row r="41" ht="15.75" customHeight="1">
      <c r="A41" s="6"/>
      <c r="B41" s="6"/>
    </row>
    <row r="42" ht="15.75" customHeight="1">
      <c r="A42" s="6"/>
      <c r="B42" s="6"/>
    </row>
    <row r="43" ht="15.75" customHeight="1">
      <c r="A43" s="6"/>
      <c r="B43" s="6"/>
    </row>
    <row r="44" ht="15.75" customHeight="1">
      <c r="A44" s="6"/>
      <c r="B44" s="6"/>
    </row>
    <row r="45" ht="15.75" customHeight="1">
      <c r="A45" s="6"/>
      <c r="B45" s="6"/>
    </row>
    <row r="46" ht="15.75" customHeight="1">
      <c r="A46" s="6"/>
      <c r="B46" s="7"/>
    </row>
    <row r="47" ht="15.75" customHeight="1">
      <c r="A47" s="6"/>
      <c r="B47" s="6"/>
    </row>
    <row r="48" ht="15.75" customHeight="1">
      <c r="A48" s="6"/>
      <c r="B48" s="6"/>
    </row>
    <row r="49" ht="15.75" customHeight="1">
      <c r="A49" s="6"/>
      <c r="B49" s="6"/>
    </row>
    <row r="50" ht="15.75" customHeight="1">
      <c r="A50" s="6"/>
      <c r="B50" s="6"/>
    </row>
    <row r="51" ht="15.75" customHeight="1">
      <c r="A51" s="6"/>
      <c r="B51" s="6"/>
    </row>
    <row r="52" ht="15.75" customHeight="1">
      <c r="A52" s="6"/>
      <c r="B52" s="6"/>
    </row>
    <row r="53" ht="15.75" customHeight="1">
      <c r="A53" s="8"/>
      <c r="B53" s="8"/>
    </row>
    <row r="54" ht="15.75" customHeight="1">
      <c r="A54" s="8"/>
      <c r="B54" s="8"/>
    </row>
    <row r="55" ht="15.75" customHeight="1">
      <c r="A55" s="8"/>
      <c r="B55" s="8"/>
    </row>
    <row r="56" ht="15.75" customHeight="1">
      <c r="A56" s="8"/>
      <c r="B56" s="8"/>
    </row>
    <row r="57" ht="15.75" customHeight="1">
      <c r="A57" s="8"/>
      <c r="B57" s="8"/>
    </row>
    <row r="58" ht="15.75" customHeight="1">
      <c r="A58" s="8"/>
      <c r="B58" s="8"/>
    </row>
    <row r="59" ht="15.75" customHeight="1">
      <c r="A59" s="8"/>
      <c r="B59" s="8"/>
    </row>
    <row r="60" ht="15.75" customHeight="1">
      <c r="A60" s="8"/>
      <c r="B60" s="8"/>
    </row>
    <row r="61" ht="15.75" customHeight="1">
      <c r="A61" s="8"/>
      <c r="B61" s="8"/>
    </row>
    <row r="62" ht="15.75" customHeight="1">
      <c r="A62" s="6"/>
      <c r="B62" s="6"/>
    </row>
    <row r="63" ht="15.75" customHeight="1">
      <c r="A63" s="6"/>
      <c r="B63" s="6"/>
    </row>
    <row r="64" ht="15.75" customHeight="1">
      <c r="A64" s="6"/>
      <c r="B64" s="6"/>
    </row>
    <row r="65" ht="15.75" customHeight="1">
      <c r="A65" s="7"/>
      <c r="B65" s="6"/>
    </row>
    <row r="66" ht="15.75" customHeight="1">
      <c r="A66" s="6"/>
      <c r="B66" s="6"/>
    </row>
    <row r="67" ht="15.75" customHeight="1">
      <c r="A67" s="6"/>
      <c r="B67" s="6"/>
    </row>
    <row r="68" ht="15.75" customHeight="1">
      <c r="A68" s="6"/>
      <c r="B68" s="6"/>
    </row>
    <row r="69" ht="15.75" customHeight="1">
      <c r="A69" s="6"/>
      <c r="B69" s="6"/>
    </row>
    <row r="70" ht="15.75" customHeight="1">
      <c r="A70" s="6"/>
      <c r="B70" s="6"/>
    </row>
    <row r="71" ht="15.75" customHeight="1">
      <c r="A71" s="6"/>
      <c r="B71" s="7"/>
    </row>
    <row r="72" ht="15.75" customHeight="1">
      <c r="A72" s="6"/>
      <c r="B72" s="6"/>
    </row>
    <row r="73" ht="15.75" customHeight="1">
      <c r="A73" s="6"/>
      <c r="B73" s="6"/>
    </row>
    <row r="74" ht="15.75" customHeight="1">
      <c r="A74" s="6"/>
      <c r="B74" s="6"/>
    </row>
    <row r="75" ht="15.75" customHeight="1">
      <c r="A75" s="6"/>
      <c r="B75" s="6"/>
    </row>
    <row r="76" ht="15.75" customHeight="1">
      <c r="A76" s="6"/>
      <c r="B76" s="6"/>
    </row>
    <row r="77" ht="15.75" customHeight="1">
      <c r="A77" s="6"/>
      <c r="B77" s="6"/>
    </row>
    <row r="78" ht="15.75" customHeight="1">
      <c r="A78" s="6"/>
      <c r="B78" s="6"/>
    </row>
    <row r="79" ht="15.75" customHeight="1">
      <c r="A79" s="6"/>
      <c r="B79" s="6"/>
    </row>
    <row r="80" ht="15.75" customHeight="1">
      <c r="A80" s="7"/>
      <c r="B80" s="6"/>
    </row>
    <row r="81" ht="15.75" customHeight="1">
      <c r="A81" s="7"/>
      <c r="B81" s="6"/>
    </row>
    <row r="82" ht="15.75" customHeight="1">
      <c r="A82" s="6"/>
      <c r="B82" s="6"/>
    </row>
    <row r="83" ht="15.75" customHeight="1">
      <c r="A83" s="6"/>
      <c r="B83" s="6"/>
    </row>
    <row r="84" ht="15.75" customHeight="1">
      <c r="A84" s="6"/>
      <c r="B84" s="6"/>
    </row>
    <row r="85" ht="15.75" customHeight="1">
      <c r="A85" s="6"/>
      <c r="B85" s="6"/>
    </row>
    <row r="86" ht="15.75" customHeight="1">
      <c r="A86" s="6"/>
      <c r="B86" s="6"/>
    </row>
    <row r="87" ht="15.75" customHeight="1">
      <c r="A87" s="6"/>
      <c r="B87" s="6"/>
    </row>
    <row r="88" ht="15.75" customHeight="1">
      <c r="A88" s="6"/>
      <c r="B88" s="6"/>
    </row>
    <row r="89" ht="15.75" customHeight="1">
      <c r="A89" s="6"/>
      <c r="B89" s="6"/>
    </row>
    <row r="90" ht="15.75" customHeight="1">
      <c r="A90" s="6"/>
      <c r="B90" s="6"/>
    </row>
    <row r="91" ht="15.75" customHeight="1">
      <c r="A91" s="6"/>
      <c r="B91" s="6"/>
    </row>
    <row r="92" ht="15.75" customHeight="1">
      <c r="A92" s="6"/>
      <c r="B92" s="6"/>
    </row>
    <row r="93" ht="15.75" customHeight="1">
      <c r="A93" s="6"/>
      <c r="B93" s="6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5.88"/>
  </cols>
  <sheetData>
    <row r="1" ht="15.75" customHeight="1">
      <c r="A1" s="1" t="s">
        <v>0</v>
      </c>
      <c r="B1" s="1" t="s">
        <v>1</v>
      </c>
      <c r="C1" s="9" t="s">
        <v>2</v>
      </c>
      <c r="D1" s="10"/>
      <c r="E1" s="11"/>
      <c r="F1" s="12"/>
      <c r="G1" s="13"/>
    </row>
    <row r="2" ht="15.75" customHeight="1">
      <c r="A2" s="14">
        <v>10738.0</v>
      </c>
      <c r="B2" s="14" t="s">
        <v>3</v>
      </c>
      <c r="C2" s="15" t="s">
        <v>4</v>
      </c>
    </row>
    <row r="3" ht="15.75" customHeight="1">
      <c r="A3" s="14">
        <v>10738.0</v>
      </c>
      <c r="B3" s="14">
        <v>10753.0</v>
      </c>
      <c r="C3" s="15" t="s">
        <v>5</v>
      </c>
    </row>
    <row r="4" ht="15.75" customHeight="1">
      <c r="A4" s="14">
        <v>10738.0</v>
      </c>
      <c r="B4" s="14">
        <v>10761.0</v>
      </c>
    </row>
    <row r="5" ht="15.75" customHeight="1">
      <c r="A5" s="14"/>
      <c r="B5" s="14"/>
      <c r="C5" s="16" t="s">
        <v>6</v>
      </c>
      <c r="D5" s="17" t="s">
        <v>7</v>
      </c>
      <c r="E5" s="15">
        <v>16316.0</v>
      </c>
      <c r="F5" s="15" t="s">
        <v>8</v>
      </c>
      <c r="G5" s="13"/>
    </row>
    <row r="6" ht="15.75" customHeight="1">
      <c r="A6" s="14"/>
      <c r="B6" s="14"/>
      <c r="C6" s="16" t="s">
        <v>6</v>
      </c>
      <c r="D6" s="17" t="s">
        <v>7</v>
      </c>
      <c r="E6" s="15">
        <v>16574.0</v>
      </c>
      <c r="F6" s="15" t="s">
        <v>9</v>
      </c>
      <c r="G6" s="13"/>
    </row>
    <row r="7" ht="15.75" customHeight="1">
      <c r="A7" s="14"/>
      <c r="B7" s="14"/>
      <c r="C7" s="16" t="s">
        <v>6</v>
      </c>
      <c r="D7" s="17" t="s">
        <v>7</v>
      </c>
      <c r="E7" s="15">
        <v>16604.0</v>
      </c>
      <c r="F7" s="15" t="s">
        <v>10</v>
      </c>
      <c r="G7" s="13"/>
    </row>
    <row r="8" ht="15.75" customHeight="1">
      <c r="A8" s="14"/>
      <c r="B8" s="14"/>
    </row>
    <row r="9" ht="15.75" customHeight="1">
      <c r="A9" s="14"/>
      <c r="B9" s="5"/>
      <c r="K9" s="18"/>
      <c r="L9" s="18"/>
    </row>
    <row r="10" ht="15.75" customHeight="1">
      <c r="A10" s="14"/>
      <c r="B10" s="14"/>
      <c r="K10" s="18"/>
      <c r="L10" s="18"/>
    </row>
    <row r="11" ht="15.75" customHeight="1">
      <c r="A11" s="14"/>
      <c r="B11" s="14"/>
      <c r="K11" s="18"/>
      <c r="L11" s="18"/>
    </row>
    <row r="12" ht="15.75" customHeight="1">
      <c r="A12" s="14"/>
      <c r="B12" s="14"/>
    </row>
    <row r="13" ht="15.75" customHeight="1">
      <c r="A13" s="14"/>
      <c r="B13" s="14"/>
      <c r="D13" s="3"/>
      <c r="E13" s="13"/>
      <c r="F13" s="3"/>
      <c r="G13" s="13"/>
    </row>
    <row r="14" ht="15.75" customHeight="1">
      <c r="A14" s="14"/>
      <c r="B14" s="14"/>
      <c r="D14" s="3"/>
      <c r="E14" s="13"/>
      <c r="F14" s="3"/>
      <c r="G14" s="13"/>
    </row>
    <row r="15" ht="15.75" customHeight="1">
      <c r="A15" s="14"/>
      <c r="B15" s="14"/>
      <c r="D15" s="3"/>
      <c r="E15" s="13"/>
      <c r="F15" s="3"/>
      <c r="G15" s="13"/>
    </row>
    <row r="16" ht="15.75" customHeight="1">
      <c r="A16" s="14"/>
      <c r="B16" s="14"/>
      <c r="D16" s="3"/>
      <c r="E16" s="13"/>
      <c r="F16" s="3"/>
      <c r="G16" s="13"/>
    </row>
    <row r="17" ht="15.75" customHeight="1">
      <c r="A17" s="14"/>
      <c r="B17" s="14"/>
      <c r="D17" s="3"/>
      <c r="E17" s="13"/>
      <c r="F17" s="3"/>
      <c r="G17" s="13"/>
    </row>
    <row r="18" ht="15.75" customHeight="1">
      <c r="A18" s="14"/>
      <c r="B18" s="14"/>
      <c r="D18" s="3"/>
      <c r="E18" s="13"/>
      <c r="F18" s="3"/>
      <c r="G18" s="13"/>
    </row>
    <row r="19" ht="15.75" customHeight="1">
      <c r="A19" s="14"/>
      <c r="B19" s="14"/>
      <c r="D19" s="3"/>
      <c r="E19" s="13"/>
      <c r="F19" s="3"/>
      <c r="G19" s="13"/>
    </row>
    <row r="20" ht="15.75" customHeight="1">
      <c r="A20" s="14"/>
      <c r="B20" s="14"/>
      <c r="D20" s="3"/>
      <c r="E20" s="13"/>
      <c r="F20" s="3"/>
      <c r="G20" s="13"/>
    </row>
    <row r="21" ht="15.75" customHeight="1">
      <c r="A21" s="14"/>
      <c r="B21" s="14"/>
      <c r="D21" s="3"/>
      <c r="E21" s="13"/>
      <c r="F21" s="3"/>
      <c r="G21" s="13"/>
    </row>
    <row r="22" ht="15.75" customHeight="1">
      <c r="A22" s="14"/>
      <c r="B22" s="14"/>
      <c r="D22" s="3"/>
      <c r="E22" s="13"/>
      <c r="F22" s="3"/>
      <c r="G22" s="13"/>
    </row>
    <row r="23" ht="15.75" customHeight="1">
      <c r="A23" s="14"/>
      <c r="B23" s="14"/>
      <c r="D23" s="3"/>
      <c r="E23" s="13"/>
      <c r="F23" s="3"/>
      <c r="G23" s="13"/>
    </row>
    <row r="24" ht="15.75" customHeight="1">
      <c r="A24" s="14"/>
      <c r="B24" s="14"/>
      <c r="D24" s="3"/>
      <c r="E24" s="13"/>
      <c r="F24" s="3"/>
      <c r="G24" s="13"/>
    </row>
    <row r="25" ht="15.75" customHeight="1">
      <c r="A25" s="14"/>
      <c r="B25" s="14"/>
      <c r="D25" s="3"/>
      <c r="E25" s="13"/>
      <c r="F25" s="3"/>
      <c r="G25" s="13"/>
    </row>
    <row r="26" ht="15.75" customHeight="1">
      <c r="A26" s="14"/>
      <c r="B26" s="14"/>
      <c r="D26" s="3"/>
      <c r="E26" s="13"/>
      <c r="F26" s="3"/>
      <c r="G26" s="13"/>
    </row>
    <row r="27" ht="15.75" customHeight="1">
      <c r="A27" s="14"/>
      <c r="B27" s="14"/>
      <c r="D27" s="3"/>
      <c r="E27" s="13"/>
      <c r="F27" s="3"/>
      <c r="G27" s="13"/>
    </row>
    <row r="28" ht="15.75" customHeight="1">
      <c r="A28" s="14"/>
      <c r="B28" s="14"/>
      <c r="D28" s="3"/>
      <c r="E28" s="13"/>
      <c r="F28" s="3"/>
      <c r="G28" s="13"/>
    </row>
    <row r="29" ht="15.75" customHeight="1">
      <c r="A29" s="14"/>
      <c r="B29" s="14"/>
      <c r="D29" s="3"/>
      <c r="E29" s="13"/>
      <c r="F29" s="3"/>
      <c r="G29" s="13"/>
    </row>
    <row r="30" ht="15.75" customHeight="1">
      <c r="A30" s="14"/>
      <c r="B30" s="14"/>
      <c r="D30" s="3"/>
      <c r="E30" s="13"/>
      <c r="F30" s="3"/>
      <c r="G30" s="13"/>
    </row>
    <row r="31" ht="15.75" customHeight="1">
      <c r="A31" s="14"/>
      <c r="B31" s="14"/>
      <c r="D31" s="3"/>
      <c r="E31" s="13"/>
      <c r="F31" s="3"/>
      <c r="G31" s="13"/>
    </row>
    <row r="32" ht="15.75" customHeight="1">
      <c r="A32" s="14"/>
      <c r="B32" s="14"/>
      <c r="D32" s="3"/>
      <c r="E32" s="13"/>
      <c r="F32" s="3"/>
      <c r="G32" s="13"/>
    </row>
    <row r="33" ht="15.75" customHeight="1">
      <c r="A33" s="14"/>
      <c r="B33" s="14"/>
      <c r="D33" s="3"/>
      <c r="E33" s="13"/>
      <c r="F33" s="3"/>
      <c r="G33" s="13"/>
    </row>
    <row r="34" ht="15.75" customHeight="1">
      <c r="A34" s="14"/>
      <c r="B34" s="14"/>
      <c r="D34" s="3"/>
      <c r="E34" s="13"/>
      <c r="F34" s="3"/>
      <c r="G34" s="13"/>
    </row>
    <row r="35" ht="15.75" customHeight="1">
      <c r="A35" s="14"/>
      <c r="B35" s="14"/>
      <c r="D35" s="3"/>
      <c r="E35" s="13"/>
      <c r="F35" s="3"/>
      <c r="G35" s="13"/>
    </row>
    <row r="36" ht="15.75" customHeight="1">
      <c r="A36" s="14"/>
      <c r="B36" s="14"/>
      <c r="D36" s="3"/>
      <c r="E36" s="13"/>
      <c r="F36" s="3"/>
      <c r="G36" s="1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33.63"/>
    <col customWidth="1" min="4" max="4" width="20.38"/>
    <col customWidth="1" min="6" max="6" width="22.25"/>
    <col customWidth="1" min="7" max="7" width="21.5"/>
    <col customWidth="1" min="9" max="9" width="13.13"/>
    <col customWidth="1" min="10" max="10" width="19.0"/>
    <col customWidth="1" min="11" max="11" width="20.13"/>
    <col customWidth="1" min="14" max="14" width="20.13"/>
  </cols>
  <sheetData>
    <row r="1" ht="15.0" customHeight="1">
      <c r="A1" s="19"/>
      <c r="B1" s="20"/>
      <c r="C1" s="21"/>
      <c r="D1" s="21"/>
      <c r="E1" s="22"/>
      <c r="F1" s="21"/>
      <c r="G1" s="21"/>
      <c r="H1" s="22"/>
      <c r="I1" s="21"/>
      <c r="J1" s="21"/>
      <c r="K1" s="23"/>
      <c r="L1" s="21"/>
      <c r="M1" s="21"/>
      <c r="N1" s="21"/>
      <c r="O1" s="21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19"/>
      <c r="B2" s="24"/>
      <c r="C2" s="25" t="s">
        <v>11</v>
      </c>
      <c r="D2" s="25" t="s">
        <v>12</v>
      </c>
      <c r="E2" s="22"/>
      <c r="F2" s="25" t="s">
        <v>13</v>
      </c>
      <c r="G2" s="25" t="s">
        <v>14</v>
      </c>
      <c r="H2" s="22"/>
      <c r="I2" s="25" t="s">
        <v>13</v>
      </c>
      <c r="J2" s="26" t="s">
        <v>15</v>
      </c>
      <c r="K2" s="23"/>
      <c r="L2" s="25" t="s">
        <v>16</v>
      </c>
      <c r="M2" s="26" t="s">
        <v>17</v>
      </c>
      <c r="N2" s="26" t="s">
        <v>18</v>
      </c>
      <c r="O2" s="26" t="s">
        <v>19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0" customHeight="1">
      <c r="A3" s="19"/>
      <c r="B3" s="24"/>
      <c r="C3" s="27" t="s">
        <v>20</v>
      </c>
      <c r="D3" s="28">
        <f>COUNTIF(B9:BD467,"PMP 450i SM")</f>
        <v>148</v>
      </c>
      <c r="E3" s="22"/>
      <c r="F3" s="27" t="s">
        <v>21</v>
      </c>
      <c r="G3" s="29">
        <f>COUNTIF(B9:BG467,"*ePMP Force 200 AP*")</f>
        <v>2</v>
      </c>
      <c r="H3" s="22"/>
      <c r="I3" s="30" t="s">
        <v>22</v>
      </c>
      <c r="J3" s="31">
        <f>COUNTIF(B9:BD479,"PTP 670")</f>
        <v>4</v>
      </c>
      <c r="K3" s="32"/>
      <c r="L3" s="33">
        <v>224.0</v>
      </c>
      <c r="M3" s="34">
        <f>SUM(D3:D8)</f>
        <v>223</v>
      </c>
      <c r="N3" s="35">
        <f>SUM(L3-M3)</f>
        <v>1</v>
      </c>
      <c r="O3" s="19" t="s">
        <v>23</v>
      </c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0" customHeight="1">
      <c r="A4" s="19"/>
      <c r="B4" s="24"/>
      <c r="C4" s="27" t="s">
        <v>24</v>
      </c>
      <c r="D4" s="28">
        <f>COUNTIF(B9:BD468,"PMP 450b Mid-Gain SM")</f>
        <v>63</v>
      </c>
      <c r="E4" s="22"/>
      <c r="F4" s="27" t="s">
        <v>25</v>
      </c>
      <c r="G4" s="36">
        <f>COUNTIF(B9:BG468,"*ePMP Force 300-16 AP*")</f>
        <v>7</v>
      </c>
      <c r="H4" s="22"/>
      <c r="I4" s="37" t="s">
        <v>26</v>
      </c>
      <c r="J4" s="38">
        <f>COUNTIF(B10:BD480,"PTP 700")</f>
        <v>10</v>
      </c>
      <c r="K4" s="32"/>
      <c r="L4" s="39"/>
      <c r="M4" s="40"/>
      <c r="N4" s="35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0" customHeight="1">
      <c r="A5" s="19"/>
      <c r="B5" s="24"/>
      <c r="C5" s="27" t="s">
        <v>27</v>
      </c>
      <c r="D5" s="28">
        <f>COUNTIF(B9:BD469,"ePMP Force 300-16 SM")</f>
        <v>5</v>
      </c>
      <c r="E5" s="22"/>
      <c r="F5" s="27" t="s">
        <v>28</v>
      </c>
      <c r="G5" s="41">
        <f>COUNTIF(B9:BG469,"*ePMP 3000 AP*")</f>
        <v>1</v>
      </c>
      <c r="H5" s="22"/>
      <c r="I5" s="42"/>
      <c r="J5" s="43"/>
      <c r="K5" s="32"/>
      <c r="L5" s="39"/>
      <c r="M5" s="40"/>
      <c r="N5" s="3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9"/>
      <c r="B6" s="24"/>
      <c r="C6" s="44" t="s">
        <v>29</v>
      </c>
      <c r="D6" s="28">
        <f>COUNTIF(B10:BD470,"4.9GHz OFDM")</f>
        <v>2</v>
      </c>
      <c r="E6" s="45"/>
      <c r="F6" s="46" t="s">
        <v>30</v>
      </c>
      <c r="G6" s="47">
        <f>COUNTIF(B10:BG470,"*PMP 450i AP*")</f>
        <v>21</v>
      </c>
      <c r="H6" s="45"/>
      <c r="I6" s="19"/>
      <c r="J6" s="19"/>
      <c r="K6" s="35"/>
      <c r="L6" s="35"/>
      <c r="M6" s="35"/>
      <c r="N6" s="35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24"/>
      <c r="C7" s="27" t="s">
        <v>31</v>
      </c>
      <c r="D7" s="28">
        <f>COUNTIF(B11:BD372,"ePMP Force 180 SM")</f>
        <v>1</v>
      </c>
      <c r="E7" s="45"/>
      <c r="F7" s="46" t="s">
        <v>32</v>
      </c>
      <c r="G7" s="47">
        <f>COUNTIF(B11:BG471,"*4.9GHz OFDM AP*")</f>
        <v>2</v>
      </c>
      <c r="H7" s="45"/>
      <c r="I7" s="19"/>
      <c r="J7" s="19"/>
      <c r="K7" s="35"/>
      <c r="L7" s="35"/>
      <c r="M7" s="35"/>
      <c r="N7" s="35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9"/>
      <c r="B8" s="24"/>
      <c r="C8" s="48" t="s">
        <v>33</v>
      </c>
      <c r="D8" s="28">
        <f>COUNTIF(B12:BD373,"ePMP Force 300-25 SM")</f>
        <v>4</v>
      </c>
      <c r="E8" s="45"/>
      <c r="F8" s="49"/>
      <c r="G8" s="22"/>
      <c r="H8" s="45"/>
      <c r="I8" s="19"/>
      <c r="J8" s="19"/>
      <c r="K8" s="35"/>
      <c r="L8" s="35"/>
      <c r="M8" s="35"/>
      <c r="N8" s="35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9"/>
      <c r="B9" s="24"/>
      <c r="C9" s="24"/>
      <c r="D9" s="22"/>
      <c r="E9" s="45"/>
      <c r="F9" s="19"/>
      <c r="G9" s="22"/>
      <c r="H9" s="45"/>
      <c r="I9" s="19"/>
      <c r="J9" s="19"/>
      <c r="K9" s="35"/>
      <c r="L9" s="35"/>
      <c r="M9" s="35"/>
      <c r="N9" s="35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0" customHeight="1">
      <c r="A10" s="19"/>
      <c r="B10" s="50" t="s">
        <v>34</v>
      </c>
      <c r="C10" s="51" t="s">
        <v>35</v>
      </c>
      <c r="D10" s="52" t="s">
        <v>13</v>
      </c>
      <c r="E10" s="53" t="s">
        <v>36</v>
      </c>
      <c r="F10" s="54" t="s">
        <v>37</v>
      </c>
      <c r="G10" s="50" t="s">
        <v>13</v>
      </c>
      <c r="H10" s="55" t="s">
        <v>38</v>
      </c>
      <c r="I10" s="50" t="s">
        <v>39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6"/>
      <c r="B11" s="56"/>
      <c r="C11" s="57"/>
      <c r="D11" s="57"/>
      <c r="E11" s="57"/>
      <c r="F11" s="58"/>
      <c r="G11" s="56"/>
      <c r="H11" s="59"/>
      <c r="I11" s="59"/>
      <c r="J11" s="56"/>
      <c r="K11" s="56"/>
      <c r="L11" s="56"/>
      <c r="M11" s="56"/>
      <c r="N11" s="56"/>
      <c r="O11" s="56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60" t="s">
        <v>40</v>
      </c>
      <c r="B12" s="61" t="s">
        <v>41</v>
      </c>
      <c r="C12" s="62" t="s">
        <v>42</v>
      </c>
      <c r="D12" s="63" t="s">
        <v>30</v>
      </c>
      <c r="E12" s="64">
        <f>SUM(H12:H14)</f>
        <v>5.32</v>
      </c>
      <c r="F12" s="65" t="s">
        <v>43</v>
      </c>
      <c r="G12" s="48" t="s">
        <v>20</v>
      </c>
      <c r="H12" s="66">
        <v>1.57</v>
      </c>
      <c r="I12" s="67"/>
      <c r="J12" s="68"/>
      <c r="K12" s="68"/>
      <c r="L12" s="68"/>
      <c r="M12" s="68"/>
      <c r="N12" s="68"/>
      <c r="O12" s="68"/>
      <c r="P12" s="32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9"/>
      <c r="B13" s="69"/>
      <c r="C13" s="69"/>
      <c r="D13" s="69"/>
      <c r="E13" s="69"/>
      <c r="F13" s="70" t="s">
        <v>44</v>
      </c>
      <c r="G13" s="48" t="s">
        <v>20</v>
      </c>
      <c r="H13" s="71">
        <v>1.36</v>
      </c>
      <c r="I13" s="67"/>
      <c r="J13" s="32"/>
      <c r="K13" s="32"/>
      <c r="L13" s="32"/>
      <c r="M13" s="32"/>
      <c r="N13" s="72"/>
      <c r="O13" s="32"/>
      <c r="P13" s="32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9"/>
      <c r="B14" s="69"/>
      <c r="C14" s="73"/>
      <c r="D14" s="73"/>
      <c r="E14" s="73"/>
      <c r="F14" s="70" t="s">
        <v>45</v>
      </c>
      <c r="G14" s="48" t="s">
        <v>20</v>
      </c>
      <c r="H14" s="71">
        <v>2.39</v>
      </c>
      <c r="I14" s="67"/>
      <c r="J14" s="68"/>
      <c r="K14" s="68"/>
      <c r="L14" s="68"/>
      <c r="M14" s="68"/>
      <c r="N14" s="68"/>
      <c r="O14" s="68"/>
      <c r="P14" s="32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9"/>
      <c r="B15" s="69"/>
      <c r="C15" s="74" t="s">
        <v>46</v>
      </c>
      <c r="D15" s="75"/>
      <c r="E15" s="76"/>
      <c r="F15" s="77"/>
      <c r="G15" s="78"/>
      <c r="H15" s="71"/>
      <c r="I15" s="79"/>
      <c r="J15" s="32"/>
      <c r="K15" s="32"/>
      <c r="L15" s="32"/>
      <c r="M15" s="32"/>
      <c r="N15" s="32"/>
      <c r="O15" s="32"/>
      <c r="P15" s="32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69"/>
      <c r="B16" s="69"/>
      <c r="C16" s="80" t="s">
        <v>47</v>
      </c>
      <c r="D16" s="81" t="s">
        <v>30</v>
      </c>
      <c r="E16" s="82">
        <f>sum(H16:H26)+I21+I25+I26</f>
        <v>27.898</v>
      </c>
      <c r="F16" s="77" t="s">
        <v>48</v>
      </c>
      <c r="G16" s="48" t="s">
        <v>20</v>
      </c>
      <c r="H16" s="83">
        <v>3.11</v>
      </c>
      <c r="I16" s="84"/>
      <c r="J16" s="32"/>
      <c r="K16" s="68"/>
      <c r="L16" s="68"/>
      <c r="M16" s="68"/>
      <c r="N16" s="68"/>
      <c r="O16" s="68"/>
      <c r="P16" s="32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9"/>
      <c r="B17" s="69"/>
      <c r="C17" s="69"/>
      <c r="D17" s="69"/>
      <c r="E17" s="69"/>
      <c r="F17" s="77" t="s">
        <v>49</v>
      </c>
      <c r="G17" s="48" t="s">
        <v>20</v>
      </c>
      <c r="H17" s="83">
        <v>1.19</v>
      </c>
      <c r="I17" s="84"/>
      <c r="J17" s="32"/>
      <c r="K17" s="32"/>
      <c r="L17" s="32"/>
      <c r="M17" s="32"/>
      <c r="N17" s="72"/>
      <c r="O17" s="32"/>
      <c r="P17" s="32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9"/>
      <c r="B18" s="69"/>
      <c r="C18" s="69"/>
      <c r="D18" s="69"/>
      <c r="E18" s="69"/>
      <c r="F18" s="77" t="s">
        <v>50</v>
      </c>
      <c r="G18" s="48" t="s">
        <v>24</v>
      </c>
      <c r="H18" s="83">
        <v>1.87</v>
      </c>
      <c r="I18" s="84"/>
      <c r="J18" s="68"/>
      <c r="K18" s="68"/>
      <c r="L18" s="68"/>
      <c r="M18" s="68"/>
      <c r="N18" s="68"/>
      <c r="O18" s="68"/>
      <c r="P18" s="32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69"/>
      <c r="B19" s="69"/>
      <c r="C19" s="69"/>
      <c r="D19" s="69"/>
      <c r="E19" s="69"/>
      <c r="F19" s="77" t="s">
        <v>51</v>
      </c>
      <c r="G19" s="48" t="s">
        <v>24</v>
      </c>
      <c r="H19" s="83">
        <v>1.42</v>
      </c>
      <c r="I19" s="84"/>
      <c r="J19" s="32"/>
      <c r="K19" s="32"/>
      <c r="L19" s="32"/>
      <c r="M19" s="32"/>
      <c r="N19" s="72"/>
      <c r="O19" s="32"/>
      <c r="P19" s="32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69"/>
      <c r="B20" s="69"/>
      <c r="C20" s="69"/>
      <c r="D20" s="69"/>
      <c r="E20" s="69"/>
      <c r="F20" s="77" t="s">
        <v>52</v>
      </c>
      <c r="G20" s="48" t="s">
        <v>24</v>
      </c>
      <c r="H20" s="71">
        <v>2.59</v>
      </c>
      <c r="I20" s="85"/>
      <c r="J20" s="32"/>
      <c r="K20" s="32"/>
      <c r="L20" s="32"/>
      <c r="M20" s="32"/>
      <c r="N20" s="32"/>
      <c r="O20" s="32"/>
      <c r="P20" s="32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69"/>
      <c r="B21" s="69"/>
      <c r="C21" s="69"/>
      <c r="D21" s="69"/>
      <c r="E21" s="69"/>
      <c r="F21" s="86" t="s">
        <v>53</v>
      </c>
      <c r="G21" s="48" t="s">
        <v>24</v>
      </c>
      <c r="H21" s="83">
        <v>1.32</v>
      </c>
      <c r="I21" s="84"/>
      <c r="J21" s="68"/>
      <c r="K21" s="68"/>
      <c r="L21" s="68"/>
      <c r="M21" s="68"/>
      <c r="N21" s="68"/>
      <c r="O21" s="68"/>
      <c r="P21" s="32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69"/>
      <c r="B22" s="69"/>
      <c r="C22" s="69"/>
      <c r="D22" s="69"/>
      <c r="E22" s="69"/>
      <c r="F22" s="86" t="s">
        <v>54</v>
      </c>
      <c r="G22" s="48" t="s">
        <v>24</v>
      </c>
      <c r="H22" s="83">
        <v>3.24</v>
      </c>
      <c r="I22" s="84"/>
      <c r="J22" s="68"/>
      <c r="K22" s="68"/>
      <c r="L22" s="68"/>
      <c r="M22" s="68"/>
      <c r="N22" s="68"/>
      <c r="O22" s="68"/>
      <c r="P22" s="32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69"/>
      <c r="B23" s="69"/>
      <c r="C23" s="69"/>
      <c r="D23" s="69"/>
      <c r="E23" s="69"/>
      <c r="F23" s="86" t="s">
        <v>55</v>
      </c>
      <c r="G23" s="48" t="s">
        <v>20</v>
      </c>
      <c r="H23" s="83">
        <v>1.88</v>
      </c>
      <c r="I23" s="84"/>
      <c r="J23" s="68"/>
      <c r="K23" s="68"/>
      <c r="L23" s="68"/>
      <c r="M23" s="68"/>
      <c r="N23" s="68"/>
      <c r="O23" s="68"/>
      <c r="P23" s="32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69"/>
      <c r="B24" s="69"/>
      <c r="C24" s="69"/>
      <c r="D24" s="69"/>
      <c r="E24" s="69"/>
      <c r="F24" s="86" t="s">
        <v>56</v>
      </c>
      <c r="G24" s="48" t="s">
        <v>20</v>
      </c>
      <c r="H24" s="83">
        <v>9.86</v>
      </c>
      <c r="I24" s="84"/>
      <c r="J24" s="68"/>
      <c r="K24" s="68"/>
      <c r="L24" s="68"/>
      <c r="M24" s="68"/>
      <c r="N24" s="68"/>
      <c r="O24" s="68"/>
      <c r="P24" s="32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69"/>
      <c r="B25" s="69"/>
      <c r="C25" s="69"/>
      <c r="D25" s="69"/>
      <c r="E25" s="69"/>
      <c r="F25" s="86" t="s">
        <v>57</v>
      </c>
      <c r="G25" s="48" t="s">
        <v>20</v>
      </c>
      <c r="H25" s="71"/>
      <c r="I25" s="75">
        <v>0.734</v>
      </c>
      <c r="J25" s="68"/>
      <c r="K25" s="68"/>
      <c r="L25" s="68"/>
      <c r="M25" s="68"/>
      <c r="N25" s="68"/>
      <c r="O25" s="68"/>
      <c r="P25" s="32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69"/>
      <c r="B26" s="69"/>
      <c r="C26" s="73"/>
      <c r="D26" s="73"/>
      <c r="E26" s="73"/>
      <c r="F26" s="86" t="s">
        <v>58</v>
      </c>
      <c r="G26" s="48" t="s">
        <v>20</v>
      </c>
      <c r="H26" s="71"/>
      <c r="I26" s="75">
        <v>0.684</v>
      </c>
      <c r="J26" s="68"/>
      <c r="K26" s="68"/>
      <c r="L26" s="68"/>
      <c r="M26" s="68"/>
      <c r="N26" s="68"/>
      <c r="O26" s="68"/>
      <c r="P26" s="32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69"/>
      <c r="B27" s="69"/>
      <c r="C27" s="74" t="s">
        <v>59</v>
      </c>
      <c r="D27" s="87"/>
      <c r="E27" s="88"/>
      <c r="F27" s="86"/>
      <c r="G27" s="78"/>
      <c r="H27" s="71"/>
      <c r="I27" s="68"/>
      <c r="J27" s="32"/>
      <c r="K27" s="32"/>
      <c r="L27" s="32"/>
      <c r="M27" s="32"/>
      <c r="N27" s="72"/>
      <c r="O27" s="32"/>
      <c r="P27" s="32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69"/>
      <c r="B28" s="69"/>
      <c r="C28" s="80" t="s">
        <v>60</v>
      </c>
      <c r="D28" s="81" t="s">
        <v>30</v>
      </c>
      <c r="E28" s="82">
        <f>SUM(H28:H34)+I34</f>
        <v>20.184</v>
      </c>
      <c r="F28" s="89" t="s">
        <v>61</v>
      </c>
      <c r="G28" s="48" t="s">
        <v>20</v>
      </c>
      <c r="H28" s="76">
        <v>4.49</v>
      </c>
      <c r="I28" s="68"/>
      <c r="J28" s="68"/>
      <c r="K28" s="68"/>
      <c r="L28" s="68"/>
      <c r="M28" s="68"/>
      <c r="N28" s="68"/>
      <c r="O28" s="68"/>
      <c r="P28" s="32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69"/>
      <c r="B29" s="69"/>
      <c r="C29" s="69"/>
      <c r="D29" s="69"/>
      <c r="E29" s="69"/>
      <c r="F29" s="89" t="s">
        <v>62</v>
      </c>
      <c r="G29" s="48" t="s">
        <v>24</v>
      </c>
      <c r="H29" s="90">
        <v>2.47</v>
      </c>
      <c r="I29" s="91"/>
      <c r="J29" s="19"/>
      <c r="K29" s="19"/>
      <c r="L29" s="19"/>
      <c r="M29" s="19"/>
      <c r="N29" s="19"/>
      <c r="O29" s="19"/>
      <c r="P29" s="32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69"/>
      <c r="B30" s="69"/>
      <c r="C30" s="69"/>
      <c r="D30" s="69"/>
      <c r="E30" s="69"/>
      <c r="F30" s="89" t="s">
        <v>63</v>
      </c>
      <c r="G30" s="48" t="s">
        <v>20</v>
      </c>
      <c r="H30" s="90">
        <v>1.72</v>
      </c>
      <c r="I30" s="84"/>
      <c r="J30" s="19"/>
      <c r="K30" s="19"/>
      <c r="L30" s="19"/>
      <c r="M30" s="19"/>
      <c r="N30" s="19"/>
      <c r="O30" s="19"/>
      <c r="P30" s="92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69"/>
      <c r="B31" s="69"/>
      <c r="C31" s="69"/>
      <c r="D31" s="69"/>
      <c r="E31" s="69"/>
      <c r="F31" s="89" t="s">
        <v>64</v>
      </c>
      <c r="G31" s="48" t="s">
        <v>20</v>
      </c>
      <c r="H31" s="76">
        <v>3.48</v>
      </c>
      <c r="I31" s="32"/>
      <c r="J31" s="32"/>
      <c r="K31" s="32"/>
      <c r="L31" s="32"/>
      <c r="M31" s="32"/>
      <c r="N31" s="32"/>
      <c r="O31" s="32"/>
      <c r="P31" s="93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69"/>
      <c r="B32" s="69"/>
      <c r="C32" s="69"/>
      <c r="D32" s="69"/>
      <c r="E32" s="69"/>
      <c r="F32" s="89" t="s">
        <v>65</v>
      </c>
      <c r="G32" s="48" t="s">
        <v>20</v>
      </c>
      <c r="H32" s="76">
        <v>3.74</v>
      </c>
      <c r="I32" s="32"/>
      <c r="J32" s="32"/>
      <c r="K32" s="32"/>
      <c r="L32" s="32"/>
      <c r="M32" s="32"/>
      <c r="N32" s="32"/>
      <c r="O32" s="32"/>
      <c r="P32" s="93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69"/>
      <c r="B33" s="69"/>
      <c r="C33" s="69"/>
      <c r="D33" s="69"/>
      <c r="E33" s="69"/>
      <c r="F33" s="89" t="s">
        <v>66</v>
      </c>
      <c r="G33" s="48" t="s">
        <v>20</v>
      </c>
      <c r="H33" s="76">
        <v>3.85</v>
      </c>
      <c r="I33" s="75"/>
      <c r="J33" s="32"/>
      <c r="K33" s="32"/>
      <c r="L33" s="32"/>
      <c r="M33" s="32"/>
      <c r="N33" s="32"/>
      <c r="O33" s="32"/>
      <c r="P33" s="93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69"/>
      <c r="B34" s="69"/>
      <c r="C34" s="73"/>
      <c r="D34" s="73"/>
      <c r="E34" s="73"/>
      <c r="F34" s="89" t="s">
        <v>67</v>
      </c>
      <c r="G34" s="48" t="s">
        <v>24</v>
      </c>
      <c r="H34" s="76"/>
      <c r="I34" s="75">
        <v>0.434</v>
      </c>
      <c r="J34" s="32"/>
      <c r="K34" s="32"/>
      <c r="L34" s="32"/>
      <c r="M34" s="32"/>
      <c r="N34" s="32"/>
      <c r="O34" s="32"/>
      <c r="P34" s="93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69"/>
      <c r="B35" s="69"/>
      <c r="C35" s="20" t="s">
        <v>68</v>
      </c>
      <c r="D35" s="94"/>
      <c r="E35" s="95"/>
      <c r="F35" s="96"/>
      <c r="G35" s="97"/>
      <c r="H35" s="98"/>
      <c r="I35" s="32"/>
      <c r="J35" s="32"/>
      <c r="K35" s="32"/>
      <c r="L35" s="32"/>
      <c r="M35" s="32"/>
      <c r="N35" s="32"/>
      <c r="O35" s="32"/>
      <c r="P35" s="93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69"/>
      <c r="B36" s="69"/>
      <c r="C36" s="80" t="s">
        <v>69</v>
      </c>
      <c r="D36" s="81" t="s">
        <v>30</v>
      </c>
      <c r="E36" s="82">
        <f>SUM(H36:H43)</f>
        <v>17.1</v>
      </c>
      <c r="F36" s="89" t="s">
        <v>70</v>
      </c>
      <c r="G36" s="48" t="s">
        <v>20</v>
      </c>
      <c r="H36" s="76">
        <v>2.6</v>
      </c>
      <c r="I36" s="32"/>
      <c r="J36" s="32"/>
      <c r="K36" s="32"/>
      <c r="L36" s="32"/>
      <c r="M36" s="32"/>
      <c r="N36" s="32"/>
      <c r="O36" s="32"/>
      <c r="P36" s="93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69"/>
      <c r="B37" s="69"/>
      <c r="C37" s="69"/>
      <c r="D37" s="69"/>
      <c r="E37" s="69"/>
      <c r="F37" s="89" t="s">
        <v>71</v>
      </c>
      <c r="G37" s="48" t="s">
        <v>20</v>
      </c>
      <c r="H37" s="76">
        <v>2.14</v>
      </c>
      <c r="I37" s="32"/>
      <c r="J37" s="32"/>
      <c r="K37" s="32"/>
      <c r="L37" s="32"/>
      <c r="M37" s="32"/>
      <c r="N37" s="32"/>
      <c r="O37" s="32"/>
      <c r="P37" s="93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69"/>
      <c r="B38" s="69"/>
      <c r="C38" s="69"/>
      <c r="D38" s="69"/>
      <c r="E38" s="69"/>
      <c r="F38" s="89" t="s">
        <v>72</v>
      </c>
      <c r="G38" s="48" t="s">
        <v>20</v>
      </c>
      <c r="H38" s="76">
        <v>1.02</v>
      </c>
      <c r="I38" s="32"/>
      <c r="J38" s="32"/>
      <c r="K38" s="32"/>
      <c r="L38" s="32"/>
      <c r="M38" s="32"/>
      <c r="N38" s="32"/>
      <c r="O38" s="32"/>
      <c r="P38" s="93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69"/>
      <c r="B39" s="69"/>
      <c r="C39" s="69"/>
      <c r="D39" s="69"/>
      <c r="E39" s="69"/>
      <c r="F39" s="89" t="s">
        <v>73</v>
      </c>
      <c r="G39" s="48" t="s">
        <v>20</v>
      </c>
      <c r="H39" s="76">
        <v>3.15</v>
      </c>
      <c r="I39" s="32"/>
      <c r="J39" s="32"/>
      <c r="K39" s="32"/>
      <c r="L39" s="32"/>
      <c r="M39" s="32"/>
      <c r="N39" s="32"/>
      <c r="O39" s="32"/>
      <c r="P39" s="93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69"/>
      <c r="B40" s="69"/>
      <c r="C40" s="69"/>
      <c r="D40" s="69"/>
      <c r="E40" s="69"/>
      <c r="F40" s="89" t="s">
        <v>74</v>
      </c>
      <c r="G40" s="48" t="s">
        <v>20</v>
      </c>
      <c r="H40" s="76">
        <v>2.15</v>
      </c>
      <c r="I40" s="32"/>
      <c r="J40" s="32"/>
      <c r="K40" s="32"/>
      <c r="L40" s="32"/>
      <c r="M40" s="32"/>
      <c r="N40" s="32"/>
      <c r="O40" s="32"/>
      <c r="P40" s="93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69"/>
      <c r="B41" s="69"/>
      <c r="C41" s="69"/>
      <c r="D41" s="69"/>
      <c r="E41" s="69"/>
      <c r="F41" s="89" t="s">
        <v>75</v>
      </c>
      <c r="G41" s="48" t="s">
        <v>24</v>
      </c>
      <c r="H41" s="76">
        <v>1.83</v>
      </c>
      <c r="I41" s="32"/>
      <c r="J41" s="32"/>
      <c r="K41" s="32"/>
      <c r="L41" s="32"/>
      <c r="M41" s="32"/>
      <c r="N41" s="32"/>
      <c r="O41" s="32"/>
      <c r="P41" s="93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69"/>
      <c r="B42" s="69"/>
      <c r="C42" s="69"/>
      <c r="D42" s="69"/>
      <c r="E42" s="69"/>
      <c r="F42" s="89" t="s">
        <v>76</v>
      </c>
      <c r="G42" s="48" t="s">
        <v>24</v>
      </c>
      <c r="H42" s="76">
        <v>1.08</v>
      </c>
      <c r="I42" s="32"/>
      <c r="J42" s="32"/>
      <c r="K42" s="32"/>
      <c r="L42" s="32"/>
      <c r="M42" s="32"/>
      <c r="N42" s="32"/>
      <c r="O42" s="32"/>
      <c r="P42" s="93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69"/>
      <c r="B43" s="69"/>
      <c r="C43" s="73"/>
      <c r="D43" s="73"/>
      <c r="E43" s="73"/>
      <c r="F43" s="89" t="s">
        <v>77</v>
      </c>
      <c r="G43" s="48" t="s">
        <v>20</v>
      </c>
      <c r="H43" s="76">
        <v>3.13</v>
      </c>
      <c r="I43" s="75"/>
      <c r="J43" s="32"/>
      <c r="K43" s="32"/>
      <c r="L43" s="32"/>
      <c r="M43" s="32"/>
      <c r="N43" s="32"/>
      <c r="O43" s="32"/>
      <c r="P43" s="93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69"/>
      <c r="B44" s="69"/>
      <c r="C44" s="99" t="s">
        <v>78</v>
      </c>
      <c r="D44" s="94"/>
      <c r="E44" s="95"/>
      <c r="F44" s="100"/>
      <c r="G44" s="97"/>
      <c r="H44" s="95"/>
      <c r="I44" s="32"/>
      <c r="J44" s="32"/>
      <c r="K44" s="32"/>
      <c r="L44" s="32"/>
      <c r="M44" s="32"/>
      <c r="N44" s="32"/>
      <c r="O44" s="32"/>
      <c r="P44" s="93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69"/>
      <c r="B45" s="69"/>
      <c r="C45" s="20"/>
      <c r="D45" s="94"/>
      <c r="E45" s="95"/>
      <c r="F45" s="100"/>
      <c r="G45" s="97"/>
      <c r="H45" s="95"/>
      <c r="I45" s="32"/>
      <c r="J45" s="32"/>
      <c r="K45" s="32"/>
      <c r="L45" s="32"/>
      <c r="M45" s="32"/>
      <c r="N45" s="32"/>
      <c r="O45" s="32"/>
      <c r="P45" s="93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69"/>
      <c r="B46" s="69"/>
      <c r="C46" s="101" t="s">
        <v>79</v>
      </c>
      <c r="D46" s="102" t="s">
        <v>13</v>
      </c>
      <c r="E46" s="102" t="s">
        <v>80</v>
      </c>
      <c r="F46" s="96"/>
      <c r="G46" s="97"/>
      <c r="H46" s="98"/>
      <c r="I46" s="32"/>
      <c r="J46" s="32"/>
      <c r="K46" s="32"/>
      <c r="L46" s="32"/>
      <c r="M46" s="32"/>
      <c r="N46" s="32"/>
      <c r="O46" s="32"/>
      <c r="P46" s="93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69"/>
      <c r="B47" s="73"/>
      <c r="C47" s="103" t="s">
        <v>81</v>
      </c>
      <c r="D47" s="44" t="s">
        <v>26</v>
      </c>
      <c r="E47" s="76">
        <f>SUM(E12:E44)</f>
        <v>70.502</v>
      </c>
      <c r="F47" s="96"/>
      <c r="G47" s="97"/>
      <c r="H47" s="98"/>
      <c r="I47" s="32"/>
      <c r="J47" s="32"/>
      <c r="K47" s="32"/>
      <c r="L47" s="32"/>
      <c r="M47" s="32"/>
      <c r="N47" s="32"/>
      <c r="O47" s="32"/>
      <c r="P47" s="93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69"/>
      <c r="B48" s="104"/>
      <c r="C48" s="20" t="s">
        <v>82</v>
      </c>
      <c r="D48" s="105" t="s">
        <v>83</v>
      </c>
      <c r="E48" s="95"/>
      <c r="F48" s="96"/>
      <c r="G48" s="97"/>
      <c r="H48" s="98"/>
      <c r="I48" s="32"/>
      <c r="J48" s="32"/>
      <c r="K48" s="32"/>
      <c r="L48" s="32"/>
      <c r="M48" s="32"/>
      <c r="N48" s="32"/>
      <c r="O48" s="32"/>
      <c r="P48" s="93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69"/>
      <c r="B49" s="106" t="s">
        <v>84</v>
      </c>
      <c r="C49" s="80" t="s">
        <v>85</v>
      </c>
      <c r="D49" s="81" t="s">
        <v>30</v>
      </c>
      <c r="E49" s="82">
        <f>SUM(H49:H60)+I57+I58</f>
        <v>30.985</v>
      </c>
      <c r="F49" s="75" t="s">
        <v>86</v>
      </c>
      <c r="G49" s="48" t="s">
        <v>20</v>
      </c>
      <c r="H49" s="49">
        <v>2.79</v>
      </c>
      <c r="I49" s="22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69"/>
      <c r="B50" s="107"/>
      <c r="C50" s="69"/>
      <c r="D50" s="69"/>
      <c r="E50" s="69"/>
      <c r="F50" s="75" t="s">
        <v>87</v>
      </c>
      <c r="G50" s="48" t="s">
        <v>24</v>
      </c>
      <c r="H50" s="108">
        <v>4.53</v>
      </c>
      <c r="I50" s="22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69"/>
      <c r="B51" s="107"/>
      <c r="C51" s="69"/>
      <c r="D51" s="69"/>
      <c r="E51" s="69"/>
      <c r="F51" s="75" t="s">
        <v>88</v>
      </c>
      <c r="G51" s="48" t="s">
        <v>24</v>
      </c>
      <c r="H51" s="108">
        <v>4.04</v>
      </c>
      <c r="I51" s="22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69"/>
      <c r="B52" s="107"/>
      <c r="C52" s="69"/>
      <c r="D52" s="69"/>
      <c r="E52" s="69"/>
      <c r="F52" s="75" t="s">
        <v>89</v>
      </c>
      <c r="G52" s="48" t="s">
        <v>20</v>
      </c>
      <c r="H52" s="108">
        <v>2.01</v>
      </c>
      <c r="I52" s="2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69"/>
      <c r="B53" s="107"/>
      <c r="C53" s="69"/>
      <c r="D53" s="69"/>
      <c r="E53" s="69"/>
      <c r="F53" s="75" t="s">
        <v>90</v>
      </c>
      <c r="G53" s="48" t="s">
        <v>20</v>
      </c>
      <c r="H53" s="108">
        <v>3.59</v>
      </c>
      <c r="I53" s="22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69"/>
      <c r="B54" s="107"/>
      <c r="C54" s="69"/>
      <c r="D54" s="69"/>
      <c r="E54" s="69"/>
      <c r="F54" s="75" t="s">
        <v>91</v>
      </c>
      <c r="G54" s="48" t="s">
        <v>20</v>
      </c>
      <c r="H54" s="109">
        <v>2.81</v>
      </c>
      <c r="I54" s="110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69"/>
      <c r="B55" s="107"/>
      <c r="C55" s="69"/>
      <c r="D55" s="69"/>
      <c r="E55" s="69"/>
      <c r="F55" s="75" t="s">
        <v>92</v>
      </c>
      <c r="G55" s="48" t="s">
        <v>20</v>
      </c>
      <c r="H55" s="109">
        <v>3.24</v>
      </c>
      <c r="I55" s="110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69"/>
      <c r="B56" s="107"/>
      <c r="C56" s="69"/>
      <c r="D56" s="69"/>
      <c r="E56" s="69"/>
      <c r="F56" s="75" t="s">
        <v>93</v>
      </c>
      <c r="G56" s="48" t="s">
        <v>20</v>
      </c>
      <c r="H56" s="109">
        <v>2.9</v>
      </c>
      <c r="I56" s="111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69"/>
      <c r="B57" s="107"/>
      <c r="C57" s="69"/>
      <c r="D57" s="69"/>
      <c r="E57" s="69"/>
      <c r="F57" s="75" t="s">
        <v>94</v>
      </c>
      <c r="G57" s="48" t="s">
        <v>20</v>
      </c>
      <c r="H57" s="108"/>
      <c r="I57" s="112">
        <v>0.619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69"/>
      <c r="B58" s="107"/>
      <c r="C58" s="69"/>
      <c r="D58" s="69"/>
      <c r="E58" s="69"/>
      <c r="F58" s="75" t="s">
        <v>95</v>
      </c>
      <c r="G58" s="48" t="s">
        <v>20</v>
      </c>
      <c r="H58" s="108"/>
      <c r="I58" s="49">
        <v>0.986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69"/>
      <c r="B59" s="107"/>
      <c r="C59" s="69"/>
      <c r="D59" s="69"/>
      <c r="E59" s="69"/>
      <c r="F59" s="75" t="s">
        <v>96</v>
      </c>
      <c r="G59" s="48" t="s">
        <v>20</v>
      </c>
      <c r="H59" s="108">
        <v>2.47</v>
      </c>
      <c r="I59" s="4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69"/>
      <c r="B60" s="107"/>
      <c r="C60" s="73"/>
      <c r="D60" s="73"/>
      <c r="E60" s="73"/>
      <c r="F60" s="75" t="s">
        <v>97</v>
      </c>
      <c r="G60" s="48" t="s">
        <v>20</v>
      </c>
      <c r="H60" s="108">
        <v>1.0</v>
      </c>
      <c r="I60" s="4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69"/>
      <c r="B61" s="107"/>
      <c r="C61" s="113" t="s">
        <v>98</v>
      </c>
      <c r="D61" s="22"/>
      <c r="E61" s="45"/>
      <c r="F61" s="35"/>
      <c r="G61" s="49"/>
      <c r="H61" s="4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69"/>
      <c r="B62" s="107"/>
      <c r="C62" s="80" t="s">
        <v>99</v>
      </c>
      <c r="D62" s="81" t="s">
        <v>30</v>
      </c>
      <c r="E62" s="82">
        <f>SUM(H62:H72)+I64+I65+I67+I68+I70+I71</f>
        <v>12.945</v>
      </c>
      <c r="F62" s="75" t="s">
        <v>100</v>
      </c>
      <c r="G62" s="48" t="s">
        <v>20</v>
      </c>
      <c r="H62" s="108">
        <v>2.1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69"/>
      <c r="B63" s="107"/>
      <c r="C63" s="69"/>
      <c r="D63" s="69"/>
      <c r="E63" s="69"/>
      <c r="F63" s="75" t="s">
        <v>101</v>
      </c>
      <c r="G63" s="48" t="s">
        <v>24</v>
      </c>
      <c r="H63" s="108">
        <v>1.76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69"/>
      <c r="B64" s="107"/>
      <c r="C64" s="69"/>
      <c r="D64" s="69"/>
      <c r="E64" s="69"/>
      <c r="F64" s="75" t="s">
        <v>102</v>
      </c>
      <c r="G64" s="48" t="s">
        <v>20</v>
      </c>
      <c r="H64" s="108"/>
      <c r="I64" s="46">
        <v>0.492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69"/>
      <c r="B65" s="107"/>
      <c r="C65" s="69"/>
      <c r="D65" s="69"/>
      <c r="E65" s="69"/>
      <c r="F65" s="75" t="s">
        <v>103</v>
      </c>
      <c r="G65" s="48" t="s">
        <v>20</v>
      </c>
      <c r="H65" s="108"/>
      <c r="I65" s="46">
        <v>0.897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69"/>
      <c r="B66" s="107"/>
      <c r="C66" s="69"/>
      <c r="D66" s="69"/>
      <c r="E66" s="69"/>
      <c r="F66" s="75" t="s">
        <v>104</v>
      </c>
      <c r="G66" s="48" t="s">
        <v>20</v>
      </c>
      <c r="H66" s="108">
        <v>2.07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69"/>
      <c r="B67" s="107"/>
      <c r="C67" s="69"/>
      <c r="D67" s="69"/>
      <c r="E67" s="69"/>
      <c r="F67" s="75" t="s">
        <v>105</v>
      </c>
      <c r="G67" s="48" t="s">
        <v>20</v>
      </c>
      <c r="H67" s="108"/>
      <c r="I67" s="46">
        <v>0.922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69"/>
      <c r="B68" s="107"/>
      <c r="C68" s="69"/>
      <c r="D68" s="69"/>
      <c r="E68" s="69"/>
      <c r="F68" s="75" t="s">
        <v>106</v>
      </c>
      <c r="G68" s="48" t="s">
        <v>20</v>
      </c>
      <c r="H68" s="108"/>
      <c r="I68" s="46">
        <v>0.9</v>
      </c>
      <c r="J68" s="68"/>
      <c r="K68" s="68"/>
      <c r="L68" s="68"/>
      <c r="M68" s="68"/>
      <c r="N68" s="68"/>
      <c r="O68" s="68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69"/>
      <c r="B69" s="107"/>
      <c r="C69" s="69"/>
      <c r="D69" s="69"/>
      <c r="E69" s="69"/>
      <c r="F69" s="75" t="s">
        <v>107</v>
      </c>
      <c r="G69" s="48" t="s">
        <v>20</v>
      </c>
      <c r="H69" s="108">
        <v>2.3</v>
      </c>
      <c r="I69" s="19"/>
      <c r="J69" s="32"/>
      <c r="K69" s="32"/>
      <c r="L69" s="32"/>
      <c r="M69" s="32"/>
      <c r="N69" s="72"/>
      <c r="O69" s="32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69"/>
      <c r="B70" s="107"/>
      <c r="C70" s="69"/>
      <c r="D70" s="69"/>
      <c r="E70" s="69"/>
      <c r="F70" s="75" t="s">
        <v>108</v>
      </c>
      <c r="G70" s="48" t="s">
        <v>20</v>
      </c>
      <c r="H70" s="108"/>
      <c r="I70" s="46">
        <v>0.845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69"/>
      <c r="B71" s="107"/>
      <c r="C71" s="73"/>
      <c r="D71" s="73"/>
      <c r="E71" s="73"/>
      <c r="F71" s="75" t="s">
        <v>109</v>
      </c>
      <c r="G71" s="48" t="s">
        <v>20</v>
      </c>
      <c r="H71" s="108"/>
      <c r="I71" s="46">
        <v>0.659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69"/>
      <c r="B72" s="107"/>
      <c r="C72" s="114" t="s">
        <v>110</v>
      </c>
      <c r="D72" s="87"/>
      <c r="E72" s="88"/>
      <c r="F72" s="75"/>
      <c r="G72" s="78"/>
      <c r="H72" s="108"/>
      <c r="I72" s="46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69"/>
      <c r="B73" s="107"/>
      <c r="C73" s="80" t="s">
        <v>111</v>
      </c>
      <c r="D73" s="81" t="s">
        <v>30</v>
      </c>
      <c r="E73" s="82">
        <f>SUM(H73:H84)+I77+I81+I84</f>
        <v>24.669</v>
      </c>
      <c r="F73" s="75" t="s">
        <v>112</v>
      </c>
      <c r="G73" s="48" t="s">
        <v>20</v>
      </c>
      <c r="H73" s="108">
        <v>3.9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69"/>
      <c r="B74" s="107"/>
      <c r="C74" s="69"/>
      <c r="D74" s="69"/>
      <c r="E74" s="69"/>
      <c r="F74" s="75" t="s">
        <v>113</v>
      </c>
      <c r="G74" s="48" t="s">
        <v>24</v>
      </c>
      <c r="H74" s="108">
        <v>4.52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69"/>
      <c r="B75" s="107"/>
      <c r="C75" s="69"/>
      <c r="D75" s="69"/>
      <c r="E75" s="69"/>
      <c r="F75" s="75" t="s">
        <v>114</v>
      </c>
      <c r="G75" s="48" t="s">
        <v>24</v>
      </c>
      <c r="H75" s="108">
        <v>2.81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69"/>
      <c r="B76" s="107"/>
      <c r="C76" s="69"/>
      <c r="D76" s="69"/>
      <c r="E76" s="69"/>
      <c r="F76" s="75" t="s">
        <v>115</v>
      </c>
      <c r="G76" s="48" t="s">
        <v>24</v>
      </c>
      <c r="H76" s="108">
        <v>3.02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69"/>
      <c r="B77" s="107"/>
      <c r="C77" s="69"/>
      <c r="D77" s="69"/>
      <c r="E77" s="69"/>
      <c r="F77" s="75" t="s">
        <v>116</v>
      </c>
      <c r="G77" s="48" t="s">
        <v>20</v>
      </c>
      <c r="H77" s="108"/>
      <c r="I77" s="46">
        <v>0.937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69"/>
      <c r="B78" s="107"/>
      <c r="C78" s="69"/>
      <c r="D78" s="69"/>
      <c r="E78" s="69"/>
      <c r="F78" s="75" t="s">
        <v>117</v>
      </c>
      <c r="G78" s="48" t="s">
        <v>20</v>
      </c>
      <c r="H78" s="108">
        <v>1.35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69"/>
      <c r="B79" s="107"/>
      <c r="C79" s="69"/>
      <c r="D79" s="69"/>
      <c r="E79" s="69"/>
      <c r="F79" s="75" t="s">
        <v>118</v>
      </c>
      <c r="G79" s="48" t="s">
        <v>20</v>
      </c>
      <c r="H79" s="108">
        <v>1.8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69"/>
      <c r="B80" s="107"/>
      <c r="C80" s="69"/>
      <c r="D80" s="69"/>
      <c r="E80" s="69"/>
      <c r="F80" s="75" t="s">
        <v>119</v>
      </c>
      <c r="G80" s="48" t="s">
        <v>20</v>
      </c>
      <c r="H80" s="108">
        <v>1.25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69"/>
      <c r="B81" s="107"/>
      <c r="C81" s="69"/>
      <c r="D81" s="69"/>
      <c r="E81" s="69"/>
      <c r="F81" s="75" t="s">
        <v>120</v>
      </c>
      <c r="G81" s="48" t="s">
        <v>20</v>
      </c>
      <c r="H81" s="108"/>
      <c r="I81" s="46">
        <v>0.529</v>
      </c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69"/>
      <c r="B82" s="107"/>
      <c r="C82" s="69"/>
      <c r="D82" s="69"/>
      <c r="E82" s="69"/>
      <c r="F82" s="75" t="s">
        <v>121</v>
      </c>
      <c r="G82" s="48" t="s">
        <v>20</v>
      </c>
      <c r="H82" s="108">
        <v>1.89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69"/>
      <c r="B83" s="107"/>
      <c r="C83" s="69"/>
      <c r="D83" s="69"/>
      <c r="E83" s="69"/>
      <c r="F83" s="75" t="s">
        <v>122</v>
      </c>
      <c r="G83" s="48" t="s">
        <v>20</v>
      </c>
      <c r="H83" s="108">
        <v>1.95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69"/>
      <c r="B84" s="107"/>
      <c r="C84" s="73"/>
      <c r="D84" s="73"/>
      <c r="E84" s="73"/>
      <c r="F84" s="75" t="s">
        <v>123</v>
      </c>
      <c r="G84" s="48" t="s">
        <v>20</v>
      </c>
      <c r="H84" s="108"/>
      <c r="I84" s="46">
        <v>0.713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69"/>
      <c r="B85" s="107"/>
      <c r="C85" s="113" t="s">
        <v>124</v>
      </c>
      <c r="D85" s="22"/>
      <c r="E85" s="45"/>
      <c r="F85" s="32"/>
      <c r="G85" s="115"/>
      <c r="H85" s="45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69"/>
      <c r="B86" s="107"/>
      <c r="C86" s="116" t="s">
        <v>125</v>
      </c>
      <c r="D86" s="117" t="s">
        <v>32</v>
      </c>
      <c r="E86" s="118">
        <v>3.0</v>
      </c>
      <c r="F86" s="117" t="s">
        <v>126</v>
      </c>
      <c r="G86" s="49" t="s">
        <v>29</v>
      </c>
      <c r="H86" s="108">
        <v>3.0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69"/>
      <c r="B87" s="107"/>
      <c r="C87" s="20"/>
      <c r="D87" s="22"/>
      <c r="E87" s="45"/>
      <c r="F87" s="32"/>
      <c r="G87" s="119"/>
      <c r="H87" s="45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69"/>
      <c r="B88" s="107"/>
      <c r="C88" s="102" t="s">
        <v>79</v>
      </c>
      <c r="D88" s="102" t="s">
        <v>13</v>
      </c>
      <c r="E88" s="102" t="s">
        <v>80</v>
      </c>
      <c r="F88" s="32"/>
      <c r="G88" s="120"/>
      <c r="H88" s="45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69"/>
      <c r="B89" s="121"/>
      <c r="C89" s="122" t="s">
        <v>127</v>
      </c>
      <c r="D89" s="49" t="s">
        <v>26</v>
      </c>
      <c r="E89" s="108">
        <f>SUM(E49:E86)</f>
        <v>71.599</v>
      </c>
      <c r="F89" s="32"/>
      <c r="G89" s="120"/>
      <c r="H89" s="45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69"/>
      <c r="B90" s="123"/>
      <c r="C90" s="124"/>
      <c r="D90" s="22"/>
      <c r="E90" s="45"/>
      <c r="F90" s="32"/>
      <c r="G90" s="120"/>
      <c r="H90" s="45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69"/>
      <c r="B91" s="125" t="s">
        <v>128</v>
      </c>
      <c r="C91" s="126" t="s">
        <v>129</v>
      </c>
      <c r="D91" s="81" t="s">
        <v>30</v>
      </c>
      <c r="E91" s="127">
        <f>SUM(H91:H93)</f>
        <v>8</v>
      </c>
      <c r="F91" s="75" t="s">
        <v>130</v>
      </c>
      <c r="G91" s="48" t="s">
        <v>24</v>
      </c>
      <c r="H91" s="108">
        <v>2.34</v>
      </c>
      <c r="I91" s="19"/>
      <c r="J91" s="128" t="s">
        <v>79</v>
      </c>
      <c r="K91" s="128" t="s">
        <v>13</v>
      </c>
      <c r="L91" s="128" t="s">
        <v>36</v>
      </c>
      <c r="M91" s="128" t="s">
        <v>37</v>
      </c>
      <c r="N91" s="128" t="s">
        <v>13</v>
      </c>
      <c r="O91" s="128" t="s">
        <v>38</v>
      </c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69"/>
      <c r="B92" s="107"/>
      <c r="C92" s="107"/>
      <c r="D92" s="69"/>
      <c r="E92" s="69"/>
      <c r="F92" s="75" t="s">
        <v>131</v>
      </c>
      <c r="G92" s="48" t="s">
        <v>24</v>
      </c>
      <c r="H92" s="109">
        <v>1.92</v>
      </c>
      <c r="I92" s="129"/>
      <c r="J92" s="75" t="s">
        <v>132</v>
      </c>
      <c r="K92" s="75" t="s">
        <v>25</v>
      </c>
      <c r="L92" s="75">
        <v>1.18</v>
      </c>
      <c r="M92" s="75" t="s">
        <v>133</v>
      </c>
      <c r="N92" s="78" t="s">
        <v>27</v>
      </c>
      <c r="O92" s="75">
        <v>1.18</v>
      </c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69"/>
      <c r="B93" s="107"/>
      <c r="C93" s="121"/>
      <c r="D93" s="73"/>
      <c r="E93" s="73"/>
      <c r="F93" s="75" t="s">
        <v>134</v>
      </c>
      <c r="G93" s="48" t="s">
        <v>20</v>
      </c>
      <c r="H93" s="109">
        <v>3.74</v>
      </c>
      <c r="I93" s="12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69"/>
      <c r="B94" s="107"/>
      <c r="C94" s="130" t="s">
        <v>135</v>
      </c>
      <c r="D94" s="22"/>
      <c r="E94" s="45"/>
      <c r="F94" s="35"/>
      <c r="G94" s="22"/>
      <c r="H94" s="45"/>
      <c r="I94" s="12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69"/>
      <c r="B95" s="107"/>
      <c r="C95" s="80" t="s">
        <v>136</v>
      </c>
      <c r="D95" s="81" t="s">
        <v>30</v>
      </c>
      <c r="E95" s="127">
        <f>SUM(H95:H106)+I104+I105+I106</f>
        <v>24.908</v>
      </c>
      <c r="F95" s="75" t="s">
        <v>137</v>
      </c>
      <c r="G95" s="48" t="s">
        <v>20</v>
      </c>
      <c r="H95" s="109">
        <v>2.34</v>
      </c>
      <c r="I95" s="110"/>
      <c r="J95" s="68"/>
      <c r="K95" s="68"/>
      <c r="L95" s="68"/>
      <c r="M95" s="68"/>
      <c r="N95" s="68"/>
      <c r="O95" s="68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69"/>
      <c r="B96" s="107"/>
      <c r="C96" s="69"/>
      <c r="D96" s="69"/>
      <c r="E96" s="69"/>
      <c r="F96" s="75" t="s">
        <v>138</v>
      </c>
      <c r="G96" s="48" t="s">
        <v>20</v>
      </c>
      <c r="H96" s="109">
        <v>2.13</v>
      </c>
      <c r="I96" s="129"/>
      <c r="J96" s="32"/>
      <c r="K96" s="32"/>
      <c r="L96" s="32"/>
      <c r="M96" s="32"/>
      <c r="N96" s="72"/>
      <c r="O96" s="32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69"/>
      <c r="B97" s="107"/>
      <c r="C97" s="69"/>
      <c r="D97" s="69"/>
      <c r="E97" s="69"/>
      <c r="F97" s="75" t="s">
        <v>139</v>
      </c>
      <c r="G97" s="48" t="s">
        <v>20</v>
      </c>
      <c r="H97" s="109">
        <v>3.13</v>
      </c>
      <c r="I97" s="110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69"/>
      <c r="B98" s="107"/>
      <c r="C98" s="69"/>
      <c r="D98" s="69"/>
      <c r="E98" s="69"/>
      <c r="F98" s="75" t="s">
        <v>140</v>
      </c>
      <c r="G98" s="48" t="s">
        <v>24</v>
      </c>
      <c r="H98" s="109">
        <v>3.86</v>
      </c>
      <c r="I98" s="110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69"/>
      <c r="B99" s="107"/>
      <c r="C99" s="69"/>
      <c r="D99" s="69"/>
      <c r="E99" s="69"/>
      <c r="F99" s="75" t="s">
        <v>141</v>
      </c>
      <c r="G99" s="48" t="s">
        <v>20</v>
      </c>
      <c r="H99" s="109">
        <v>2.42</v>
      </c>
      <c r="I99" s="110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69"/>
      <c r="B100" s="107"/>
      <c r="C100" s="69"/>
      <c r="D100" s="69"/>
      <c r="E100" s="69"/>
      <c r="F100" s="75" t="s">
        <v>142</v>
      </c>
      <c r="G100" s="48" t="s">
        <v>20</v>
      </c>
      <c r="H100" s="109">
        <v>2.26</v>
      </c>
      <c r="I100" s="11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69"/>
      <c r="B101" s="107"/>
      <c r="C101" s="69"/>
      <c r="D101" s="69"/>
      <c r="E101" s="69"/>
      <c r="F101" s="75" t="s">
        <v>143</v>
      </c>
      <c r="G101" s="48" t="s">
        <v>20</v>
      </c>
      <c r="H101" s="109">
        <v>2.17</v>
      </c>
      <c r="I101" s="110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69"/>
      <c r="B102" s="107"/>
      <c r="C102" s="69"/>
      <c r="D102" s="69"/>
      <c r="E102" s="69"/>
      <c r="F102" s="75" t="s">
        <v>144</v>
      </c>
      <c r="G102" s="48" t="s">
        <v>20</v>
      </c>
      <c r="H102" s="109">
        <v>3.03</v>
      </c>
      <c r="I102" s="110"/>
      <c r="J102" s="68"/>
      <c r="K102" s="68"/>
      <c r="L102" s="68"/>
      <c r="M102" s="68"/>
      <c r="N102" s="68"/>
      <c r="O102" s="68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69"/>
      <c r="B103" s="107"/>
      <c r="C103" s="69"/>
      <c r="D103" s="69"/>
      <c r="E103" s="69"/>
      <c r="F103" s="75" t="s">
        <v>145</v>
      </c>
      <c r="G103" s="48" t="s">
        <v>20</v>
      </c>
      <c r="H103" s="108">
        <v>1.23</v>
      </c>
      <c r="I103" s="111"/>
      <c r="J103" s="32"/>
      <c r="K103" s="32"/>
      <c r="L103" s="32"/>
      <c r="M103" s="32"/>
      <c r="N103" s="72"/>
      <c r="O103" s="32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69"/>
      <c r="B104" s="107"/>
      <c r="C104" s="69"/>
      <c r="D104" s="69"/>
      <c r="E104" s="69"/>
      <c r="F104" s="75" t="s">
        <v>146</v>
      </c>
      <c r="G104" s="48" t="s">
        <v>20</v>
      </c>
      <c r="H104" s="108"/>
      <c r="I104" s="49">
        <v>0.895</v>
      </c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69"/>
      <c r="B105" s="107"/>
      <c r="C105" s="69"/>
      <c r="D105" s="69"/>
      <c r="E105" s="69"/>
      <c r="F105" s="75" t="s">
        <v>147</v>
      </c>
      <c r="G105" s="48" t="s">
        <v>20</v>
      </c>
      <c r="H105" s="108"/>
      <c r="I105" s="49">
        <v>0.556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69"/>
      <c r="B106" s="107"/>
      <c r="C106" s="73"/>
      <c r="D106" s="73"/>
      <c r="E106" s="73"/>
      <c r="F106" s="75" t="s">
        <v>148</v>
      </c>
      <c r="G106" s="48" t="s">
        <v>20</v>
      </c>
      <c r="H106" s="108"/>
      <c r="I106" s="49">
        <v>0.887</v>
      </c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69"/>
      <c r="B107" s="107"/>
      <c r="C107" s="20" t="s">
        <v>149</v>
      </c>
      <c r="D107" s="22"/>
      <c r="E107" s="45"/>
      <c r="F107" s="75"/>
      <c r="G107" s="72"/>
      <c r="H107" s="45"/>
      <c r="I107" s="22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69"/>
      <c r="B108" s="107"/>
      <c r="C108" s="80" t="s">
        <v>150</v>
      </c>
      <c r="D108" s="81" t="s">
        <v>30</v>
      </c>
      <c r="E108" s="127">
        <f>SUM(H108:H119)</f>
        <v>28.93</v>
      </c>
      <c r="F108" s="75" t="s">
        <v>151</v>
      </c>
      <c r="G108" s="48" t="s">
        <v>20</v>
      </c>
      <c r="H108" s="108">
        <v>1.1</v>
      </c>
      <c r="I108" s="22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69"/>
      <c r="B109" s="107"/>
      <c r="C109" s="69"/>
      <c r="D109" s="69"/>
      <c r="E109" s="69"/>
      <c r="F109" s="75" t="s">
        <v>152</v>
      </c>
      <c r="G109" s="48" t="s">
        <v>20</v>
      </c>
      <c r="H109" s="108">
        <v>1.34</v>
      </c>
      <c r="I109" s="22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69"/>
      <c r="B110" s="107"/>
      <c r="C110" s="69"/>
      <c r="D110" s="69"/>
      <c r="E110" s="69"/>
      <c r="F110" s="75" t="s">
        <v>153</v>
      </c>
      <c r="G110" s="48" t="s">
        <v>24</v>
      </c>
      <c r="H110" s="109">
        <v>2.0</v>
      </c>
      <c r="I110" s="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69"/>
      <c r="B111" s="107"/>
      <c r="C111" s="69"/>
      <c r="D111" s="69"/>
      <c r="E111" s="69"/>
      <c r="F111" s="75" t="s">
        <v>154</v>
      </c>
      <c r="G111" s="48" t="s">
        <v>20</v>
      </c>
      <c r="H111" s="109">
        <v>4.23</v>
      </c>
      <c r="I111" s="110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69"/>
      <c r="B112" s="107"/>
      <c r="C112" s="69"/>
      <c r="D112" s="69"/>
      <c r="E112" s="69"/>
      <c r="F112" s="75" t="s">
        <v>155</v>
      </c>
      <c r="G112" s="48" t="s">
        <v>20</v>
      </c>
      <c r="H112" s="109">
        <v>1.97</v>
      </c>
      <c r="I112" s="110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69"/>
      <c r="B113" s="107"/>
      <c r="C113" s="69"/>
      <c r="D113" s="69"/>
      <c r="E113" s="69"/>
      <c r="F113" s="75" t="s">
        <v>156</v>
      </c>
      <c r="G113" s="48" t="s">
        <v>20</v>
      </c>
      <c r="H113" s="109">
        <v>3.54</v>
      </c>
      <c r="I113" s="110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69"/>
      <c r="B114" s="107"/>
      <c r="C114" s="69"/>
      <c r="D114" s="69"/>
      <c r="E114" s="69"/>
      <c r="F114" s="75" t="s">
        <v>157</v>
      </c>
      <c r="G114" s="48" t="s">
        <v>24</v>
      </c>
      <c r="H114" s="109">
        <v>1.57</v>
      </c>
      <c r="I114" s="12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69"/>
      <c r="B115" s="107"/>
      <c r="C115" s="69"/>
      <c r="D115" s="69"/>
      <c r="E115" s="69"/>
      <c r="F115" s="75" t="s">
        <v>158</v>
      </c>
      <c r="G115" s="48" t="s">
        <v>24</v>
      </c>
      <c r="H115" s="109">
        <v>1.77</v>
      </c>
      <c r="I115" s="12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69"/>
      <c r="B116" s="107"/>
      <c r="C116" s="69"/>
      <c r="D116" s="69"/>
      <c r="E116" s="69"/>
      <c r="F116" s="75" t="s">
        <v>159</v>
      </c>
      <c r="G116" s="48" t="s">
        <v>24</v>
      </c>
      <c r="H116" s="109">
        <v>2.0</v>
      </c>
      <c r="I116" s="12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69"/>
      <c r="B117" s="107"/>
      <c r="C117" s="69"/>
      <c r="D117" s="69"/>
      <c r="E117" s="69"/>
      <c r="F117" s="75" t="s">
        <v>160</v>
      </c>
      <c r="G117" s="48" t="s">
        <v>24</v>
      </c>
      <c r="H117" s="109">
        <v>3.8</v>
      </c>
      <c r="I117" s="12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69"/>
      <c r="B118" s="107"/>
      <c r="C118" s="69"/>
      <c r="D118" s="69"/>
      <c r="E118" s="69"/>
      <c r="F118" s="75" t="s">
        <v>161</v>
      </c>
      <c r="G118" s="48" t="s">
        <v>24</v>
      </c>
      <c r="H118" s="109">
        <v>3.31</v>
      </c>
      <c r="I118" s="12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69"/>
      <c r="B119" s="107"/>
      <c r="C119" s="73"/>
      <c r="D119" s="73"/>
      <c r="E119" s="73"/>
      <c r="F119" s="75" t="s">
        <v>162</v>
      </c>
      <c r="G119" s="48" t="s">
        <v>20</v>
      </c>
      <c r="H119" s="109">
        <v>2.3</v>
      </c>
      <c r="I119" s="12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69"/>
      <c r="B120" s="107"/>
      <c r="C120" s="20" t="s">
        <v>163</v>
      </c>
      <c r="D120" s="22"/>
      <c r="E120" s="45"/>
      <c r="F120" s="32"/>
      <c r="G120" s="72"/>
      <c r="H120" s="45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69"/>
      <c r="B121" s="107"/>
      <c r="C121" s="101" t="s">
        <v>79</v>
      </c>
      <c r="D121" s="102" t="s">
        <v>13</v>
      </c>
      <c r="E121" s="102" t="s">
        <v>80</v>
      </c>
      <c r="F121" s="35"/>
      <c r="G121" s="72"/>
      <c r="H121" s="45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69"/>
      <c r="B122" s="107"/>
      <c r="C122" s="122" t="s">
        <v>164</v>
      </c>
      <c r="D122" s="49" t="s">
        <v>26</v>
      </c>
      <c r="E122" s="108">
        <f>SUM(E91:E119)</f>
        <v>61.838</v>
      </c>
      <c r="F122" s="35"/>
      <c r="G122" s="72"/>
      <c r="H122" s="45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69"/>
      <c r="B123" s="131"/>
      <c r="C123" s="132"/>
      <c r="D123" s="132"/>
      <c r="E123" s="132"/>
      <c r="F123" s="35"/>
      <c r="G123" s="72"/>
      <c r="H123" s="45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69"/>
      <c r="B124" s="131"/>
      <c r="C124" s="20"/>
      <c r="D124" s="22"/>
      <c r="E124" s="45"/>
      <c r="F124" s="32"/>
      <c r="G124" s="97"/>
      <c r="H124" s="45"/>
      <c r="I124" s="22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69"/>
      <c r="B125" s="80" t="s">
        <v>165</v>
      </c>
      <c r="C125" s="133" t="s">
        <v>166</v>
      </c>
      <c r="D125" s="134" t="s">
        <v>25</v>
      </c>
      <c r="E125" s="135">
        <v>1.73</v>
      </c>
      <c r="F125" s="134" t="s">
        <v>167</v>
      </c>
      <c r="G125" s="48" t="s">
        <v>27</v>
      </c>
      <c r="H125" s="108">
        <v>1.73</v>
      </c>
      <c r="I125" s="22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69"/>
      <c r="B126" s="69"/>
      <c r="C126" s="20"/>
      <c r="D126" s="22"/>
      <c r="E126" s="45"/>
      <c r="F126" s="32"/>
      <c r="G126" s="97"/>
      <c r="H126" s="45"/>
      <c r="I126" s="22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69"/>
      <c r="B127" s="69"/>
      <c r="C127" s="80" t="s">
        <v>168</v>
      </c>
      <c r="D127" s="60" t="s">
        <v>28</v>
      </c>
      <c r="E127" s="127">
        <f>SUM(H127:H129)</f>
        <v>6.52</v>
      </c>
      <c r="F127" s="75" t="s">
        <v>169</v>
      </c>
      <c r="G127" s="48" t="s">
        <v>33</v>
      </c>
      <c r="H127" s="108">
        <v>2.13</v>
      </c>
      <c r="I127" s="22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69"/>
      <c r="B128" s="69"/>
      <c r="C128" s="69"/>
      <c r="D128" s="69"/>
      <c r="E128" s="69"/>
      <c r="F128" s="134" t="s">
        <v>170</v>
      </c>
      <c r="G128" s="48" t="s">
        <v>33</v>
      </c>
      <c r="H128" s="108">
        <v>1.57</v>
      </c>
      <c r="I128" s="22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69"/>
      <c r="B129" s="69"/>
      <c r="C129" s="73"/>
      <c r="D129" s="73"/>
      <c r="E129" s="73"/>
      <c r="F129" s="134" t="s">
        <v>171</v>
      </c>
      <c r="G129" s="48" t="s">
        <v>33</v>
      </c>
      <c r="H129" s="108">
        <v>2.82</v>
      </c>
      <c r="I129" s="22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69"/>
      <c r="B130" s="69"/>
      <c r="C130" s="132"/>
      <c r="D130" s="132"/>
      <c r="E130" s="132"/>
      <c r="F130" s="35"/>
      <c r="G130" s="72"/>
      <c r="H130" s="45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69"/>
      <c r="B131" s="69"/>
      <c r="C131" s="80" t="s">
        <v>172</v>
      </c>
      <c r="D131" s="81" t="s">
        <v>30</v>
      </c>
      <c r="E131" s="127">
        <f>SUM(H131:H141)+I135+I138+I140</f>
        <v>12.261</v>
      </c>
      <c r="F131" s="75" t="s">
        <v>173</v>
      </c>
      <c r="G131" s="48" t="s">
        <v>24</v>
      </c>
      <c r="H131" s="108">
        <v>2.37</v>
      </c>
      <c r="I131" s="22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69"/>
      <c r="B132" s="69"/>
      <c r="C132" s="69"/>
      <c r="D132" s="69"/>
      <c r="E132" s="69"/>
      <c r="F132" s="75" t="s">
        <v>174</v>
      </c>
      <c r="G132" s="48" t="s">
        <v>24</v>
      </c>
      <c r="H132" s="108">
        <v>1.11</v>
      </c>
      <c r="I132" s="22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69"/>
      <c r="B133" s="69"/>
      <c r="C133" s="69"/>
      <c r="D133" s="69"/>
      <c r="E133" s="69"/>
      <c r="F133" s="75" t="s">
        <v>175</v>
      </c>
      <c r="G133" s="48" t="s">
        <v>24</v>
      </c>
      <c r="H133" s="108">
        <v>1.55</v>
      </c>
      <c r="I133" s="22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69"/>
      <c r="B134" s="69"/>
      <c r="C134" s="69"/>
      <c r="D134" s="69"/>
      <c r="E134" s="69"/>
      <c r="F134" s="75" t="s">
        <v>176</v>
      </c>
      <c r="G134" s="48" t="s">
        <v>24</v>
      </c>
      <c r="H134" s="108">
        <v>1.09</v>
      </c>
      <c r="I134" s="22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69"/>
      <c r="B135" s="69"/>
      <c r="C135" s="69"/>
      <c r="D135" s="69"/>
      <c r="E135" s="69"/>
      <c r="F135" s="75" t="s">
        <v>177</v>
      </c>
      <c r="G135" s="48" t="s">
        <v>20</v>
      </c>
      <c r="H135" s="108"/>
      <c r="I135" s="49">
        <v>0.405</v>
      </c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69"/>
      <c r="B136" s="69"/>
      <c r="C136" s="69"/>
      <c r="D136" s="69"/>
      <c r="E136" s="69"/>
      <c r="F136" s="75" t="s">
        <v>178</v>
      </c>
      <c r="G136" s="48" t="s">
        <v>24</v>
      </c>
      <c r="H136" s="108">
        <v>1.52</v>
      </c>
      <c r="I136" s="4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69"/>
      <c r="B137" s="69"/>
      <c r="C137" s="69"/>
      <c r="D137" s="69"/>
      <c r="E137" s="69"/>
      <c r="F137" s="75" t="s">
        <v>179</v>
      </c>
      <c r="G137" s="48" t="s">
        <v>20</v>
      </c>
      <c r="H137" s="76">
        <v>1.0</v>
      </c>
      <c r="I137" s="136"/>
      <c r="J137" s="19" t="s">
        <v>180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69"/>
      <c r="B138" s="69"/>
      <c r="C138" s="69"/>
      <c r="D138" s="69"/>
      <c r="E138" s="69"/>
      <c r="F138" s="75" t="s">
        <v>181</v>
      </c>
      <c r="G138" s="48" t="s">
        <v>20</v>
      </c>
      <c r="H138" s="76"/>
      <c r="I138" s="136">
        <v>0.68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69"/>
      <c r="B139" s="69"/>
      <c r="C139" s="69"/>
      <c r="D139" s="69"/>
      <c r="E139" s="69"/>
      <c r="F139" s="75" t="s">
        <v>182</v>
      </c>
      <c r="G139" s="48" t="s">
        <v>20</v>
      </c>
      <c r="H139" s="76">
        <v>1.0</v>
      </c>
      <c r="I139" s="35"/>
      <c r="J139" s="19" t="s">
        <v>180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69"/>
      <c r="B140" s="69"/>
      <c r="C140" s="69"/>
      <c r="D140" s="69"/>
      <c r="E140" s="69"/>
      <c r="F140" s="75" t="s">
        <v>183</v>
      </c>
      <c r="G140" s="48" t="s">
        <v>20</v>
      </c>
      <c r="H140" s="108"/>
      <c r="I140" s="137">
        <v>0.486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69"/>
      <c r="B141" s="69"/>
      <c r="C141" s="73"/>
      <c r="D141" s="73"/>
      <c r="E141" s="73"/>
      <c r="F141" s="75" t="s">
        <v>184</v>
      </c>
      <c r="G141" s="48" t="s">
        <v>20</v>
      </c>
      <c r="H141" s="108">
        <v>1.05</v>
      </c>
      <c r="I141" s="13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69"/>
      <c r="B142" s="69"/>
      <c r="C142" s="132"/>
      <c r="D142" s="132"/>
      <c r="E142" s="132"/>
      <c r="F142" s="35"/>
      <c r="G142" s="72"/>
      <c r="H142" s="45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69"/>
      <c r="B143" s="69"/>
      <c r="C143" s="80" t="s">
        <v>185</v>
      </c>
      <c r="D143" s="81" t="s">
        <v>30</v>
      </c>
      <c r="E143" s="127">
        <f>SUM(H143:H146)</f>
        <v>9.87</v>
      </c>
      <c r="F143" s="75" t="s">
        <v>186</v>
      </c>
      <c r="G143" s="48" t="s">
        <v>20</v>
      </c>
      <c r="H143" s="108">
        <v>1.39</v>
      </c>
      <c r="I143" s="22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69"/>
      <c r="B144" s="69"/>
      <c r="C144" s="69"/>
      <c r="D144" s="69"/>
      <c r="E144" s="69"/>
      <c r="F144" s="75" t="s">
        <v>187</v>
      </c>
      <c r="G144" s="48" t="s">
        <v>20</v>
      </c>
      <c r="H144" s="108">
        <v>3.04</v>
      </c>
      <c r="I144" s="22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69"/>
      <c r="B145" s="69"/>
      <c r="C145" s="69"/>
      <c r="D145" s="69"/>
      <c r="E145" s="69"/>
      <c r="F145" s="75" t="s">
        <v>188</v>
      </c>
      <c r="G145" s="48" t="s">
        <v>24</v>
      </c>
      <c r="H145" s="109">
        <v>3.96</v>
      </c>
      <c r="I145" s="110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69"/>
      <c r="B146" s="69"/>
      <c r="C146" s="73"/>
      <c r="D146" s="73"/>
      <c r="E146" s="73"/>
      <c r="F146" s="75" t="s">
        <v>189</v>
      </c>
      <c r="G146" s="48" t="s">
        <v>24</v>
      </c>
      <c r="H146" s="109">
        <v>1.48</v>
      </c>
      <c r="I146" s="110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69"/>
      <c r="B147" s="69"/>
      <c r="C147" s="132"/>
      <c r="D147" s="132"/>
      <c r="E147" s="132"/>
      <c r="F147" s="35"/>
      <c r="G147" s="72"/>
      <c r="H147" s="45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69"/>
      <c r="B148" s="69"/>
      <c r="C148" s="80" t="s">
        <v>190</v>
      </c>
      <c r="D148" s="81" t="s">
        <v>30</v>
      </c>
      <c r="E148" s="127">
        <f>SUM(H148:H149)</f>
        <v>5.93</v>
      </c>
      <c r="F148" s="75" t="s">
        <v>191</v>
      </c>
      <c r="G148" s="48" t="s">
        <v>20</v>
      </c>
      <c r="H148" s="108">
        <v>4.0</v>
      </c>
      <c r="I148" s="22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69"/>
      <c r="B149" s="69"/>
      <c r="C149" s="73"/>
      <c r="D149" s="73"/>
      <c r="E149" s="73"/>
      <c r="F149" s="75" t="s">
        <v>192</v>
      </c>
      <c r="G149" s="48" t="s">
        <v>24</v>
      </c>
      <c r="H149" s="108">
        <v>1.93</v>
      </c>
      <c r="I149" s="22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69"/>
      <c r="B150" s="69"/>
      <c r="C150" s="132"/>
      <c r="D150" s="132"/>
      <c r="E150" s="132"/>
      <c r="F150" s="35"/>
      <c r="G150" s="72"/>
      <c r="H150" s="45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69"/>
      <c r="B151" s="69"/>
      <c r="C151" s="139" t="s">
        <v>193</v>
      </c>
      <c r="D151" s="139" t="s">
        <v>25</v>
      </c>
      <c r="E151" s="139">
        <v>2.84</v>
      </c>
      <c r="F151" s="140" t="s">
        <v>194</v>
      </c>
      <c r="G151" s="78" t="s">
        <v>31</v>
      </c>
      <c r="H151" s="108">
        <v>2.84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69"/>
      <c r="B152" s="69"/>
      <c r="C152" s="48"/>
      <c r="D152" s="48"/>
      <c r="E152" s="48"/>
      <c r="F152" s="35"/>
      <c r="G152" s="72"/>
      <c r="H152" s="45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69"/>
      <c r="B153" s="69"/>
      <c r="C153" s="139" t="s">
        <v>195</v>
      </c>
      <c r="D153" s="139" t="s">
        <v>25</v>
      </c>
      <c r="E153" s="139">
        <v>2.54</v>
      </c>
      <c r="F153" s="140" t="s">
        <v>196</v>
      </c>
      <c r="G153" s="78" t="s">
        <v>33</v>
      </c>
      <c r="H153" s="108">
        <v>2.54</v>
      </c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69"/>
      <c r="B154" s="69"/>
      <c r="C154" s="132"/>
      <c r="D154" s="132"/>
      <c r="E154" s="132"/>
      <c r="F154" s="35"/>
      <c r="G154" s="72"/>
      <c r="H154" s="45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69"/>
      <c r="B155" s="69"/>
      <c r="C155" s="101" t="s">
        <v>79</v>
      </c>
      <c r="D155" s="102" t="s">
        <v>13</v>
      </c>
      <c r="E155" s="102" t="s">
        <v>80</v>
      </c>
      <c r="F155" s="35"/>
      <c r="G155" s="72"/>
      <c r="H155" s="45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69"/>
      <c r="B156" s="69"/>
      <c r="C156" s="141" t="s">
        <v>197</v>
      </c>
      <c r="D156" s="49" t="s">
        <v>26</v>
      </c>
      <c r="E156" s="108">
        <v>70.5</v>
      </c>
      <c r="F156" s="35"/>
      <c r="G156" s="72"/>
      <c r="H156" s="45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69"/>
      <c r="B157" s="69"/>
      <c r="C157" s="142"/>
      <c r="F157" s="35"/>
      <c r="G157" s="120"/>
      <c r="H157" s="45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69"/>
      <c r="B158" s="69"/>
      <c r="C158" s="101" t="s">
        <v>79</v>
      </c>
      <c r="D158" s="102" t="s">
        <v>13</v>
      </c>
      <c r="E158" s="102" t="s">
        <v>80</v>
      </c>
      <c r="F158" s="35"/>
      <c r="G158" s="120"/>
      <c r="H158" s="45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69"/>
      <c r="B159" s="69"/>
      <c r="C159" s="141" t="s">
        <v>198</v>
      </c>
      <c r="D159" s="49" t="s">
        <v>26</v>
      </c>
      <c r="E159" s="108">
        <f>SUM(E125:E156)</f>
        <v>112.191</v>
      </c>
      <c r="F159" s="35"/>
      <c r="G159" s="120"/>
      <c r="H159" s="45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69"/>
      <c r="B160" s="69"/>
      <c r="C160" s="20"/>
      <c r="D160" s="22"/>
      <c r="E160" s="45"/>
      <c r="F160" s="35"/>
      <c r="G160" s="120"/>
      <c r="H160" s="45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69"/>
      <c r="B161" s="69"/>
      <c r="C161" s="101" t="s">
        <v>79</v>
      </c>
      <c r="D161" s="102" t="s">
        <v>13</v>
      </c>
      <c r="E161" s="102" t="s">
        <v>80</v>
      </c>
      <c r="F161" s="35"/>
      <c r="G161" s="115"/>
      <c r="H161" s="45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69"/>
      <c r="B162" s="73"/>
      <c r="C162" s="141" t="s">
        <v>199</v>
      </c>
      <c r="D162" s="49" t="s">
        <v>22</v>
      </c>
      <c r="E162" s="108">
        <v>32.31</v>
      </c>
      <c r="F162" s="35"/>
      <c r="G162" s="115"/>
      <c r="H162" s="45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69"/>
      <c r="B163" s="20"/>
      <c r="C163" s="20"/>
      <c r="D163" s="22"/>
      <c r="E163" s="45"/>
      <c r="F163" s="35"/>
      <c r="G163" s="115"/>
      <c r="H163" s="45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69"/>
      <c r="B164" s="143"/>
      <c r="C164" s="24"/>
      <c r="D164" s="22"/>
      <c r="E164" s="45"/>
      <c r="F164" s="35"/>
      <c r="G164" s="115"/>
      <c r="H164" s="45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69"/>
      <c r="B165" s="126" t="s">
        <v>200</v>
      </c>
      <c r="C165" s="126" t="s">
        <v>201</v>
      </c>
      <c r="D165" s="81" t="s">
        <v>30</v>
      </c>
      <c r="E165" s="127">
        <f>SUM(H165:H185)+I178+I180+I182+I183+I184+I185</f>
        <v>43.671</v>
      </c>
      <c r="F165" s="75" t="s">
        <v>202</v>
      </c>
      <c r="G165" s="48" t="s">
        <v>20</v>
      </c>
      <c r="H165" s="108">
        <v>3.17</v>
      </c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69"/>
      <c r="B166" s="107"/>
      <c r="C166" s="107"/>
      <c r="D166" s="69"/>
      <c r="E166" s="69"/>
      <c r="F166" s="75" t="s">
        <v>203</v>
      </c>
      <c r="G166" s="48" t="s">
        <v>24</v>
      </c>
      <c r="H166" s="108">
        <v>2.37</v>
      </c>
      <c r="I166" s="110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69"/>
      <c r="B167" s="107"/>
      <c r="C167" s="107"/>
      <c r="D167" s="69"/>
      <c r="E167" s="69"/>
      <c r="F167" s="75" t="s">
        <v>204</v>
      </c>
      <c r="G167" s="48" t="s">
        <v>20</v>
      </c>
      <c r="H167" s="108">
        <v>3.0</v>
      </c>
      <c r="I167" s="19"/>
      <c r="J167" s="128" t="s">
        <v>79</v>
      </c>
      <c r="K167" s="128" t="s">
        <v>13</v>
      </c>
      <c r="L167" s="128" t="s">
        <v>36</v>
      </c>
      <c r="M167" s="128" t="s">
        <v>37</v>
      </c>
      <c r="N167" s="128" t="s">
        <v>13</v>
      </c>
      <c r="O167" s="128" t="s">
        <v>38</v>
      </c>
      <c r="P167" s="19"/>
      <c r="Q167" s="19" t="s">
        <v>205</v>
      </c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69"/>
      <c r="B168" s="107"/>
      <c r="C168" s="107"/>
      <c r="D168" s="69"/>
      <c r="E168" s="69"/>
      <c r="F168" s="75" t="s">
        <v>206</v>
      </c>
      <c r="G168" s="48" t="s">
        <v>20</v>
      </c>
      <c r="H168" s="108">
        <v>2.34</v>
      </c>
      <c r="I168" s="19"/>
      <c r="J168" s="75" t="s">
        <v>207</v>
      </c>
      <c r="K168" s="75" t="s">
        <v>25</v>
      </c>
      <c r="L168" s="75">
        <v>2.0</v>
      </c>
      <c r="M168" s="75" t="s">
        <v>208</v>
      </c>
      <c r="N168" s="78" t="s">
        <v>27</v>
      </c>
      <c r="O168" s="75">
        <v>2.0</v>
      </c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69"/>
      <c r="B169" s="107"/>
      <c r="C169" s="107"/>
      <c r="D169" s="69"/>
      <c r="E169" s="69"/>
      <c r="F169" s="75" t="s">
        <v>209</v>
      </c>
      <c r="G169" s="48" t="s">
        <v>20</v>
      </c>
      <c r="H169" s="108">
        <v>5.05</v>
      </c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69"/>
      <c r="B170" s="107"/>
      <c r="C170" s="107"/>
      <c r="D170" s="69"/>
      <c r="E170" s="69"/>
      <c r="F170" s="75" t="s">
        <v>210</v>
      </c>
      <c r="G170" s="48" t="s">
        <v>20</v>
      </c>
      <c r="H170" s="108">
        <v>2.83</v>
      </c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69"/>
      <c r="B171" s="107"/>
      <c r="C171" s="107"/>
      <c r="D171" s="69"/>
      <c r="E171" s="69"/>
      <c r="F171" s="75" t="s">
        <v>211</v>
      </c>
      <c r="G171" s="48" t="s">
        <v>20</v>
      </c>
      <c r="H171" s="108">
        <v>2.3</v>
      </c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69"/>
      <c r="B172" s="107"/>
      <c r="C172" s="107"/>
      <c r="D172" s="69"/>
      <c r="E172" s="69"/>
      <c r="F172" s="75" t="s">
        <v>212</v>
      </c>
      <c r="G172" s="48" t="s">
        <v>20</v>
      </c>
      <c r="H172" s="108">
        <v>1.32</v>
      </c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69"/>
      <c r="B173" s="107"/>
      <c r="C173" s="107"/>
      <c r="D173" s="69"/>
      <c r="E173" s="69"/>
      <c r="F173" s="75" t="s">
        <v>213</v>
      </c>
      <c r="G173" s="48" t="s">
        <v>20</v>
      </c>
      <c r="H173" s="108">
        <v>4.72</v>
      </c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69"/>
      <c r="B174" s="107"/>
      <c r="C174" s="107"/>
      <c r="D174" s="69"/>
      <c r="E174" s="69"/>
      <c r="F174" s="75" t="s">
        <v>214</v>
      </c>
      <c r="G174" s="48" t="s">
        <v>24</v>
      </c>
      <c r="H174" s="108">
        <v>2.03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69"/>
      <c r="B175" s="107"/>
      <c r="C175" s="107"/>
      <c r="D175" s="69"/>
      <c r="E175" s="69"/>
      <c r="F175" s="75" t="s">
        <v>215</v>
      </c>
      <c r="G175" s="48" t="s">
        <v>20</v>
      </c>
      <c r="H175" s="108">
        <v>3.39</v>
      </c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69"/>
      <c r="B176" s="107"/>
      <c r="C176" s="107"/>
      <c r="D176" s="69"/>
      <c r="E176" s="69"/>
      <c r="F176" s="75" t="s">
        <v>216</v>
      </c>
      <c r="G176" s="48" t="s">
        <v>24</v>
      </c>
      <c r="H176" s="108">
        <v>2.18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69"/>
      <c r="B177" s="107"/>
      <c r="C177" s="107"/>
      <c r="D177" s="69"/>
      <c r="E177" s="69"/>
      <c r="F177" s="75" t="s">
        <v>217</v>
      </c>
      <c r="G177" s="48" t="s">
        <v>20</v>
      </c>
      <c r="H177" s="108">
        <v>1.07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69"/>
      <c r="B178" s="107"/>
      <c r="C178" s="107"/>
      <c r="D178" s="69"/>
      <c r="E178" s="69"/>
      <c r="F178" s="75" t="s">
        <v>218</v>
      </c>
      <c r="G178" s="48" t="s">
        <v>20</v>
      </c>
      <c r="H178" s="108"/>
      <c r="I178" s="46">
        <v>0.394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69"/>
      <c r="B179" s="107"/>
      <c r="C179" s="107"/>
      <c r="D179" s="69"/>
      <c r="E179" s="69"/>
      <c r="F179" s="75" t="s">
        <v>219</v>
      </c>
      <c r="G179" s="48" t="s">
        <v>20</v>
      </c>
      <c r="H179" s="108">
        <v>2.05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69"/>
      <c r="B180" s="107"/>
      <c r="C180" s="107"/>
      <c r="D180" s="69"/>
      <c r="E180" s="69"/>
      <c r="F180" s="75" t="s">
        <v>220</v>
      </c>
      <c r="G180" s="48" t="s">
        <v>20</v>
      </c>
      <c r="H180" s="108"/>
      <c r="I180" s="46">
        <v>0.658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69"/>
      <c r="B181" s="107"/>
      <c r="C181" s="107"/>
      <c r="D181" s="69"/>
      <c r="E181" s="69"/>
      <c r="F181" s="75" t="s">
        <v>221</v>
      </c>
      <c r="G181" s="48" t="s">
        <v>20</v>
      </c>
      <c r="H181" s="108">
        <v>2.36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69"/>
      <c r="B182" s="107"/>
      <c r="C182" s="107"/>
      <c r="D182" s="69"/>
      <c r="E182" s="69"/>
      <c r="F182" s="75" t="s">
        <v>222</v>
      </c>
      <c r="G182" s="48" t="s">
        <v>20</v>
      </c>
      <c r="H182" s="108"/>
      <c r="I182" s="46">
        <v>0.821</v>
      </c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69"/>
      <c r="B183" s="107"/>
      <c r="C183" s="107"/>
      <c r="D183" s="69"/>
      <c r="E183" s="69"/>
      <c r="F183" s="75" t="s">
        <v>223</v>
      </c>
      <c r="G183" s="48" t="s">
        <v>20</v>
      </c>
      <c r="H183" s="108"/>
      <c r="I183" s="46">
        <v>0.319</v>
      </c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69"/>
      <c r="B184" s="107"/>
      <c r="C184" s="107"/>
      <c r="D184" s="69"/>
      <c r="E184" s="69"/>
      <c r="F184" s="75" t="s">
        <v>224</v>
      </c>
      <c r="G184" s="48" t="s">
        <v>20</v>
      </c>
      <c r="H184" s="108"/>
      <c r="I184" s="46">
        <v>0.789</v>
      </c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69"/>
      <c r="B185" s="107"/>
      <c r="C185" s="121"/>
      <c r="D185" s="73"/>
      <c r="E185" s="73"/>
      <c r="F185" s="75" t="s">
        <v>225</v>
      </c>
      <c r="G185" s="48" t="s">
        <v>20</v>
      </c>
      <c r="H185" s="108"/>
      <c r="I185" s="46">
        <v>0.51</v>
      </c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69"/>
      <c r="B186" s="107"/>
      <c r="C186" s="20"/>
      <c r="D186" s="22"/>
      <c r="E186" s="45"/>
      <c r="F186" s="32"/>
      <c r="G186" s="72"/>
      <c r="H186" s="45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69"/>
      <c r="B187" s="107"/>
      <c r="C187" s="80" t="s">
        <v>226</v>
      </c>
      <c r="D187" s="81" t="s">
        <v>30</v>
      </c>
      <c r="E187" s="127">
        <f>SUM(H187:H205)+I188+I194+I197+I198+I199+I201+I202+I203+I204</f>
        <v>28.054</v>
      </c>
      <c r="F187" s="75" t="s">
        <v>227</v>
      </c>
      <c r="G187" s="48" t="s">
        <v>20</v>
      </c>
      <c r="H187" s="108">
        <v>1.03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69"/>
      <c r="B188" s="107"/>
      <c r="C188" s="69"/>
      <c r="D188" s="69"/>
      <c r="E188" s="69"/>
      <c r="F188" s="75" t="s">
        <v>228</v>
      </c>
      <c r="G188" s="48" t="s">
        <v>20</v>
      </c>
      <c r="H188" s="108"/>
      <c r="I188" s="46">
        <v>0.692</v>
      </c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69"/>
      <c r="B189" s="107"/>
      <c r="C189" s="69"/>
      <c r="D189" s="69"/>
      <c r="E189" s="69"/>
      <c r="F189" s="75" t="s">
        <v>229</v>
      </c>
      <c r="G189" s="48" t="s">
        <v>24</v>
      </c>
      <c r="H189" s="108">
        <v>1.39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69"/>
      <c r="B190" s="107"/>
      <c r="C190" s="69"/>
      <c r="D190" s="69"/>
      <c r="E190" s="69"/>
      <c r="F190" s="75" t="s">
        <v>230</v>
      </c>
      <c r="G190" s="48" t="s">
        <v>20</v>
      </c>
      <c r="H190" s="108">
        <v>2.4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69"/>
      <c r="B191" s="107"/>
      <c r="C191" s="69"/>
      <c r="D191" s="69"/>
      <c r="E191" s="69"/>
      <c r="F191" s="75" t="s">
        <v>231</v>
      </c>
      <c r="G191" s="48" t="s">
        <v>20</v>
      </c>
      <c r="H191" s="108">
        <v>5.07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69"/>
      <c r="B192" s="107"/>
      <c r="C192" s="69"/>
      <c r="D192" s="69"/>
      <c r="E192" s="69"/>
      <c r="F192" s="75" t="s">
        <v>232</v>
      </c>
      <c r="G192" s="48" t="s">
        <v>20</v>
      </c>
      <c r="H192" s="108">
        <v>1.54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69"/>
      <c r="B193" s="107"/>
      <c r="C193" s="69"/>
      <c r="D193" s="69"/>
      <c r="E193" s="69"/>
      <c r="F193" s="75" t="s">
        <v>233</v>
      </c>
      <c r="G193" s="48" t="s">
        <v>20</v>
      </c>
      <c r="H193" s="108">
        <v>1.83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69"/>
      <c r="B194" s="107"/>
      <c r="C194" s="69"/>
      <c r="D194" s="69"/>
      <c r="E194" s="69"/>
      <c r="F194" s="75" t="s">
        <v>234</v>
      </c>
      <c r="G194" s="48" t="s">
        <v>24</v>
      </c>
      <c r="H194" s="108"/>
      <c r="I194" s="46">
        <v>0.909</v>
      </c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69"/>
      <c r="B195" s="107"/>
      <c r="C195" s="69"/>
      <c r="D195" s="69"/>
      <c r="E195" s="69"/>
      <c r="F195" s="75" t="s">
        <v>235</v>
      </c>
      <c r="G195" s="48" t="s">
        <v>20</v>
      </c>
      <c r="H195" s="108">
        <v>3.02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69"/>
      <c r="B196" s="107"/>
      <c r="C196" s="69"/>
      <c r="D196" s="69"/>
      <c r="E196" s="69"/>
      <c r="F196" s="75" t="s">
        <v>236</v>
      </c>
      <c r="G196" s="48" t="s">
        <v>24</v>
      </c>
      <c r="H196" s="108">
        <v>2.65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69"/>
      <c r="B197" s="107"/>
      <c r="C197" s="69"/>
      <c r="D197" s="69"/>
      <c r="E197" s="69"/>
      <c r="F197" s="75" t="s">
        <v>237</v>
      </c>
      <c r="G197" s="48" t="s">
        <v>20</v>
      </c>
      <c r="H197" s="108"/>
      <c r="I197" s="46">
        <v>0.258</v>
      </c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69"/>
      <c r="B198" s="107"/>
      <c r="C198" s="69"/>
      <c r="D198" s="69"/>
      <c r="E198" s="69"/>
      <c r="F198" s="75" t="s">
        <v>238</v>
      </c>
      <c r="G198" s="48" t="s">
        <v>20</v>
      </c>
      <c r="H198" s="108"/>
      <c r="I198" s="46">
        <v>0.73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69"/>
      <c r="B199" s="107"/>
      <c r="C199" s="69"/>
      <c r="D199" s="69"/>
      <c r="E199" s="69"/>
      <c r="F199" s="75" t="s">
        <v>239</v>
      </c>
      <c r="G199" s="48" t="s">
        <v>20</v>
      </c>
      <c r="H199" s="108"/>
      <c r="I199" s="46">
        <v>0.763</v>
      </c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69"/>
      <c r="B200" s="107"/>
      <c r="C200" s="69"/>
      <c r="D200" s="69"/>
      <c r="E200" s="69"/>
      <c r="F200" s="75" t="s">
        <v>240</v>
      </c>
      <c r="G200" s="48" t="s">
        <v>20</v>
      </c>
      <c r="H200" s="108">
        <v>1.63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69"/>
      <c r="B201" s="107"/>
      <c r="C201" s="69"/>
      <c r="D201" s="69"/>
      <c r="E201" s="69"/>
      <c r="F201" s="75" t="s">
        <v>241</v>
      </c>
      <c r="G201" s="48" t="s">
        <v>20</v>
      </c>
      <c r="H201" s="108"/>
      <c r="I201" s="46">
        <v>0.378</v>
      </c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69"/>
      <c r="B202" s="107"/>
      <c r="C202" s="69"/>
      <c r="D202" s="69"/>
      <c r="E202" s="69"/>
      <c r="F202" s="75" t="s">
        <v>242</v>
      </c>
      <c r="G202" s="48" t="s">
        <v>20</v>
      </c>
      <c r="H202" s="108"/>
      <c r="I202" s="46">
        <v>0.524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69"/>
      <c r="B203" s="107"/>
      <c r="C203" s="69"/>
      <c r="D203" s="69"/>
      <c r="E203" s="69"/>
      <c r="F203" s="75" t="s">
        <v>243</v>
      </c>
      <c r="G203" s="48" t="s">
        <v>20</v>
      </c>
      <c r="H203" s="108"/>
      <c r="I203" s="46">
        <v>0.738</v>
      </c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69"/>
      <c r="B204" s="107"/>
      <c r="C204" s="69"/>
      <c r="D204" s="69"/>
      <c r="E204" s="69"/>
      <c r="F204" s="75" t="s">
        <v>244</v>
      </c>
      <c r="G204" s="48" t="s">
        <v>20</v>
      </c>
      <c r="H204" s="108"/>
      <c r="I204" s="46">
        <v>0.342</v>
      </c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69"/>
      <c r="B205" s="107"/>
      <c r="C205" s="73"/>
      <c r="D205" s="73"/>
      <c r="E205" s="73"/>
      <c r="F205" s="75" t="s">
        <v>245</v>
      </c>
      <c r="G205" s="48" t="s">
        <v>20</v>
      </c>
      <c r="H205" s="108">
        <v>2.16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69"/>
      <c r="B206" s="107"/>
      <c r="C206" s="143"/>
      <c r="D206" s="22"/>
      <c r="E206" s="45"/>
      <c r="F206" s="32"/>
      <c r="G206" s="144"/>
      <c r="H206" s="45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69"/>
      <c r="B207" s="107"/>
      <c r="C207" s="80" t="s">
        <v>226</v>
      </c>
      <c r="D207" s="81" t="s">
        <v>30</v>
      </c>
      <c r="E207" s="127">
        <f>SUM(H207:H211)+I208+I210</f>
        <v>8.245</v>
      </c>
      <c r="F207" s="75" t="s">
        <v>246</v>
      </c>
      <c r="G207" s="48" t="s">
        <v>20</v>
      </c>
      <c r="H207" s="108">
        <v>1.33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69"/>
      <c r="B208" s="107"/>
      <c r="C208" s="69"/>
      <c r="D208" s="69"/>
      <c r="E208" s="69"/>
      <c r="F208" s="75" t="s">
        <v>247</v>
      </c>
      <c r="G208" s="48" t="s">
        <v>24</v>
      </c>
      <c r="H208" s="108"/>
      <c r="I208" s="46">
        <v>0.973</v>
      </c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69"/>
      <c r="B209" s="107"/>
      <c r="C209" s="69"/>
      <c r="D209" s="69"/>
      <c r="E209" s="69"/>
      <c r="F209" s="75" t="s">
        <v>248</v>
      </c>
      <c r="G209" s="48" t="s">
        <v>24</v>
      </c>
      <c r="H209" s="108">
        <v>2.85</v>
      </c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69"/>
      <c r="B210" s="107"/>
      <c r="C210" s="69"/>
      <c r="D210" s="69"/>
      <c r="E210" s="69"/>
      <c r="F210" s="75" t="s">
        <v>249</v>
      </c>
      <c r="G210" s="48" t="s">
        <v>24</v>
      </c>
      <c r="H210" s="108"/>
      <c r="I210" s="46">
        <v>0.992</v>
      </c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69"/>
      <c r="B211" s="107"/>
      <c r="C211" s="73"/>
      <c r="D211" s="73"/>
      <c r="E211" s="73"/>
      <c r="F211" s="75" t="s">
        <v>250</v>
      </c>
      <c r="G211" s="48" t="s">
        <v>24</v>
      </c>
      <c r="H211" s="108">
        <v>2.1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69"/>
      <c r="B212" s="107"/>
      <c r="C212" s="143"/>
      <c r="D212" s="94"/>
      <c r="E212" s="45"/>
      <c r="F212" s="32"/>
      <c r="G212" s="144"/>
      <c r="H212" s="45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69"/>
      <c r="B213" s="107"/>
      <c r="C213" s="80" t="s">
        <v>251</v>
      </c>
      <c r="D213" s="81" t="s">
        <v>30</v>
      </c>
      <c r="E213" s="127">
        <f>SUM(H213:H221)+I219+I221</f>
        <v>13.838</v>
      </c>
      <c r="F213" s="75" t="s">
        <v>252</v>
      </c>
      <c r="G213" s="48" t="s">
        <v>24</v>
      </c>
      <c r="H213" s="108">
        <v>2.82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69"/>
      <c r="B214" s="107"/>
      <c r="C214" s="69"/>
      <c r="D214" s="69"/>
      <c r="E214" s="69"/>
      <c r="F214" s="75" t="s">
        <v>253</v>
      </c>
      <c r="G214" s="48" t="s">
        <v>20</v>
      </c>
      <c r="H214" s="108">
        <v>1.52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69"/>
      <c r="B215" s="107"/>
      <c r="C215" s="69"/>
      <c r="D215" s="69"/>
      <c r="E215" s="69"/>
      <c r="F215" s="75" t="s">
        <v>254</v>
      </c>
      <c r="G215" s="48" t="s">
        <v>20</v>
      </c>
      <c r="H215" s="108">
        <v>1.82</v>
      </c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69"/>
      <c r="B216" s="107"/>
      <c r="C216" s="69"/>
      <c r="D216" s="69"/>
      <c r="E216" s="69"/>
      <c r="F216" s="75" t="s">
        <v>255</v>
      </c>
      <c r="G216" s="48" t="s">
        <v>20</v>
      </c>
      <c r="H216" s="108">
        <v>1.89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69"/>
      <c r="B217" s="107"/>
      <c r="C217" s="69"/>
      <c r="D217" s="69"/>
      <c r="E217" s="69"/>
      <c r="F217" s="75" t="s">
        <v>256</v>
      </c>
      <c r="G217" s="48" t="s">
        <v>24</v>
      </c>
      <c r="H217" s="108">
        <v>2.12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69"/>
      <c r="B218" s="107"/>
      <c r="C218" s="69"/>
      <c r="D218" s="69"/>
      <c r="E218" s="69"/>
      <c r="F218" s="75" t="s">
        <v>257</v>
      </c>
      <c r="G218" s="48" t="s">
        <v>24</v>
      </c>
      <c r="H218" s="108">
        <v>1.55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69"/>
      <c r="B219" s="107"/>
      <c r="C219" s="69"/>
      <c r="D219" s="69"/>
      <c r="E219" s="69"/>
      <c r="F219" s="75" t="s">
        <v>258</v>
      </c>
      <c r="G219" s="48" t="s">
        <v>20</v>
      </c>
      <c r="H219" s="108"/>
      <c r="I219" s="46">
        <v>0.584</v>
      </c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69"/>
      <c r="B220" s="107"/>
      <c r="C220" s="69"/>
      <c r="D220" s="69"/>
      <c r="E220" s="69"/>
      <c r="F220" s="75" t="s">
        <v>259</v>
      </c>
      <c r="G220" s="48" t="s">
        <v>20</v>
      </c>
      <c r="H220" s="108">
        <v>1.16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69"/>
      <c r="B221" s="107"/>
      <c r="C221" s="73"/>
      <c r="D221" s="73"/>
      <c r="E221" s="73"/>
      <c r="F221" s="75" t="s">
        <v>260</v>
      </c>
      <c r="G221" s="48" t="s">
        <v>20</v>
      </c>
      <c r="H221" s="108"/>
      <c r="I221" s="46">
        <v>0.374</v>
      </c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69"/>
      <c r="B222" s="107"/>
      <c r="C222" s="143"/>
      <c r="D222" s="94"/>
      <c r="E222" s="45"/>
      <c r="F222" s="32"/>
      <c r="G222" s="144"/>
      <c r="H222" s="45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69"/>
      <c r="B223" s="107"/>
      <c r="C223" s="103" t="s">
        <v>261</v>
      </c>
      <c r="D223" s="44" t="s">
        <v>25</v>
      </c>
      <c r="E223" s="108"/>
      <c r="F223" s="75" t="s">
        <v>262</v>
      </c>
      <c r="G223" s="78"/>
      <c r="H223" s="108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69"/>
      <c r="B224" s="107"/>
      <c r="C224" s="143"/>
      <c r="D224" s="94"/>
      <c r="E224" s="45"/>
      <c r="F224" s="32"/>
      <c r="G224" s="144"/>
      <c r="H224" s="45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69"/>
      <c r="B225" s="107"/>
      <c r="C225" s="103" t="s">
        <v>263</v>
      </c>
      <c r="D225" s="44" t="s">
        <v>25</v>
      </c>
      <c r="E225" s="108">
        <v>1.06</v>
      </c>
      <c r="F225" s="75" t="s">
        <v>264</v>
      </c>
      <c r="G225" s="78" t="s">
        <v>27</v>
      </c>
      <c r="H225" s="108">
        <v>1.06</v>
      </c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69"/>
      <c r="B226" s="107"/>
      <c r="C226" s="145"/>
      <c r="D226" s="94"/>
      <c r="E226" s="45"/>
      <c r="F226" s="32"/>
      <c r="G226" s="119"/>
      <c r="H226" s="45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69"/>
      <c r="B227" s="107"/>
      <c r="C227" s="101" t="s">
        <v>79</v>
      </c>
      <c r="D227" s="102" t="s">
        <v>13</v>
      </c>
      <c r="E227" s="102" t="s">
        <v>80</v>
      </c>
      <c r="F227" s="32"/>
      <c r="G227" s="120"/>
      <c r="H227" s="45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69"/>
      <c r="B228" s="107"/>
      <c r="C228" s="141" t="s">
        <v>265</v>
      </c>
      <c r="D228" s="49" t="s">
        <v>22</v>
      </c>
      <c r="E228" s="108">
        <v>32.31</v>
      </c>
      <c r="F228" s="32"/>
      <c r="G228" s="120"/>
      <c r="H228" s="45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69"/>
      <c r="B229" s="107"/>
      <c r="C229" s="146"/>
      <c r="D229" s="22"/>
      <c r="E229" s="45"/>
      <c r="F229" s="32"/>
      <c r="G229" s="120"/>
      <c r="H229" s="45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69"/>
      <c r="B230" s="107"/>
      <c r="C230" s="101" t="s">
        <v>79</v>
      </c>
      <c r="D230" s="102" t="s">
        <v>13</v>
      </c>
      <c r="E230" s="102" t="s">
        <v>80</v>
      </c>
      <c r="F230" s="32"/>
      <c r="G230" s="120"/>
      <c r="H230" s="45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69"/>
      <c r="B231" s="107"/>
      <c r="C231" s="141" t="s">
        <v>266</v>
      </c>
      <c r="D231" s="49" t="s">
        <v>26</v>
      </c>
      <c r="E231" s="108">
        <v>61.84</v>
      </c>
      <c r="F231" s="32"/>
      <c r="G231" s="120"/>
      <c r="H231" s="45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69"/>
      <c r="B232" s="107"/>
      <c r="C232" s="146"/>
      <c r="D232" s="22"/>
      <c r="E232" s="45"/>
      <c r="F232" s="32"/>
      <c r="G232" s="120"/>
      <c r="H232" s="45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69"/>
      <c r="B233" s="107"/>
      <c r="C233" s="101" t="s">
        <v>79</v>
      </c>
      <c r="D233" s="102" t="s">
        <v>13</v>
      </c>
      <c r="E233" s="102" t="s">
        <v>80</v>
      </c>
      <c r="F233" s="32"/>
      <c r="G233" s="120"/>
      <c r="H233" s="45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69"/>
      <c r="B234" s="107"/>
      <c r="C234" s="141" t="s">
        <v>267</v>
      </c>
      <c r="D234" s="49" t="s">
        <v>22</v>
      </c>
      <c r="E234" s="108">
        <v>61.48</v>
      </c>
      <c r="F234" s="32"/>
      <c r="G234" s="120"/>
      <c r="H234" s="45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69"/>
      <c r="B235" s="107"/>
      <c r="C235" s="146"/>
      <c r="D235" s="94"/>
      <c r="E235" s="45"/>
      <c r="F235" s="32"/>
      <c r="G235" s="120"/>
      <c r="H235" s="45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69"/>
      <c r="B236" s="107"/>
      <c r="C236" s="101" t="s">
        <v>79</v>
      </c>
      <c r="D236" s="102" t="s">
        <v>13</v>
      </c>
      <c r="E236" s="102" t="s">
        <v>80</v>
      </c>
      <c r="F236" s="32"/>
      <c r="G236" s="120"/>
      <c r="H236" s="45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69"/>
      <c r="B237" s="107"/>
      <c r="C237" s="141" t="s">
        <v>268</v>
      </c>
      <c r="D237" s="49" t="s">
        <v>26</v>
      </c>
      <c r="E237" s="108">
        <v>19.52</v>
      </c>
      <c r="F237" s="32"/>
      <c r="G237" s="120"/>
      <c r="H237" s="45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69"/>
      <c r="B238" s="107"/>
      <c r="C238" s="146"/>
      <c r="D238" s="94"/>
      <c r="E238" s="45"/>
      <c r="F238" s="32"/>
      <c r="G238" s="120"/>
      <c r="H238" s="45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69"/>
      <c r="B239" s="107"/>
      <c r="C239" s="101" t="s">
        <v>79</v>
      </c>
      <c r="D239" s="102" t="s">
        <v>13</v>
      </c>
      <c r="E239" s="102" t="s">
        <v>80</v>
      </c>
      <c r="F239" s="32"/>
      <c r="G239" s="120"/>
      <c r="H239" s="45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69"/>
      <c r="B240" s="107"/>
      <c r="C240" s="141" t="s">
        <v>269</v>
      </c>
      <c r="D240" s="49" t="s">
        <v>26</v>
      </c>
      <c r="E240" s="108">
        <v>71.6</v>
      </c>
      <c r="F240" s="32"/>
      <c r="G240" s="120"/>
      <c r="H240" s="45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69"/>
      <c r="B241" s="107"/>
      <c r="C241" s="146"/>
      <c r="D241" s="94"/>
      <c r="E241" s="45"/>
      <c r="F241" s="32"/>
      <c r="G241" s="120"/>
      <c r="H241" s="45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69"/>
      <c r="B242" s="107"/>
      <c r="C242" s="101" t="s">
        <v>79</v>
      </c>
      <c r="D242" s="102" t="s">
        <v>13</v>
      </c>
      <c r="E242" s="102" t="s">
        <v>80</v>
      </c>
      <c r="F242" s="32"/>
      <c r="G242" s="120"/>
      <c r="H242" s="45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69"/>
      <c r="B243" s="107"/>
      <c r="C243" s="141" t="s">
        <v>270</v>
      </c>
      <c r="D243" s="49" t="s">
        <v>26</v>
      </c>
      <c r="E243" s="108">
        <v>112.19</v>
      </c>
      <c r="F243" s="32"/>
      <c r="G243" s="115"/>
      <c r="H243" s="45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69"/>
      <c r="B244" s="131"/>
      <c r="C244" s="103"/>
      <c r="D244" s="44"/>
      <c r="E244" s="108"/>
      <c r="F244" s="75"/>
      <c r="G244" s="78"/>
      <c r="H244" s="108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69"/>
      <c r="B245" s="131" t="s">
        <v>271</v>
      </c>
      <c r="C245" s="133" t="s">
        <v>272</v>
      </c>
      <c r="D245" s="147" t="s">
        <v>21</v>
      </c>
      <c r="E245" s="135">
        <v>0.923</v>
      </c>
      <c r="F245" s="134" t="s">
        <v>273</v>
      </c>
      <c r="G245" s="78" t="s">
        <v>27</v>
      </c>
      <c r="H245" s="108">
        <v>0.92</v>
      </c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69"/>
      <c r="B246" s="131"/>
      <c r="C246" s="20"/>
      <c r="D246" s="94"/>
      <c r="E246" s="45"/>
      <c r="F246" s="32"/>
      <c r="G246" s="72"/>
      <c r="H246" s="45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69"/>
      <c r="B247" s="131"/>
      <c r="C247" s="133" t="s">
        <v>274</v>
      </c>
      <c r="D247" s="134" t="s">
        <v>32</v>
      </c>
      <c r="E247" s="135">
        <v>2.0</v>
      </c>
      <c r="F247" s="134" t="s">
        <v>275</v>
      </c>
      <c r="G247" s="49" t="s">
        <v>29</v>
      </c>
      <c r="H247" s="108">
        <v>2.0</v>
      </c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69"/>
      <c r="B248" s="131"/>
      <c r="C248" s="143"/>
      <c r="D248" s="94"/>
      <c r="E248" s="45"/>
      <c r="F248" s="32"/>
      <c r="G248" s="144"/>
      <c r="H248" s="45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69"/>
      <c r="B249" s="80" t="s">
        <v>276</v>
      </c>
      <c r="C249" s="80" t="s">
        <v>277</v>
      </c>
      <c r="D249" s="81" t="s">
        <v>30</v>
      </c>
      <c r="E249" s="127">
        <f>SUM(H249:H256)+I252+I253+I254+I255+I256</f>
        <v>12.043</v>
      </c>
      <c r="F249" s="75" t="s">
        <v>278</v>
      </c>
      <c r="G249" s="48" t="s">
        <v>20</v>
      </c>
      <c r="H249" s="108">
        <v>2.21</v>
      </c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69"/>
      <c r="B250" s="69"/>
      <c r="C250" s="69"/>
      <c r="D250" s="69"/>
      <c r="E250" s="69"/>
      <c r="F250" s="75" t="s">
        <v>279</v>
      </c>
      <c r="G250" s="48" t="s">
        <v>20</v>
      </c>
      <c r="H250" s="108">
        <v>5.43</v>
      </c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69"/>
      <c r="B251" s="69"/>
      <c r="C251" s="69"/>
      <c r="D251" s="69"/>
      <c r="E251" s="69"/>
      <c r="F251" s="75" t="s">
        <v>280</v>
      </c>
      <c r="G251" s="48" t="s">
        <v>20</v>
      </c>
      <c r="H251" s="108">
        <v>2.26</v>
      </c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69"/>
      <c r="B252" s="69"/>
      <c r="C252" s="69"/>
      <c r="D252" s="69"/>
      <c r="E252" s="69"/>
      <c r="F252" s="75" t="s">
        <v>281</v>
      </c>
      <c r="G252" s="48" t="s">
        <v>20</v>
      </c>
      <c r="H252" s="108"/>
      <c r="I252" s="46">
        <v>0.354</v>
      </c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69"/>
      <c r="B253" s="69"/>
      <c r="C253" s="69"/>
      <c r="D253" s="69"/>
      <c r="E253" s="69"/>
      <c r="F253" s="75" t="s">
        <v>282</v>
      </c>
      <c r="G253" s="48" t="s">
        <v>20</v>
      </c>
      <c r="H253" s="108"/>
      <c r="I253" s="46">
        <v>0.682</v>
      </c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69"/>
      <c r="B254" s="69"/>
      <c r="C254" s="69"/>
      <c r="D254" s="69"/>
      <c r="E254" s="69"/>
      <c r="F254" s="75" t="s">
        <v>283</v>
      </c>
      <c r="G254" s="48" t="s">
        <v>20</v>
      </c>
      <c r="H254" s="108"/>
      <c r="I254" s="46">
        <v>0.397</v>
      </c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69"/>
      <c r="B255" s="69"/>
      <c r="C255" s="69"/>
      <c r="D255" s="69"/>
      <c r="E255" s="69"/>
      <c r="F255" s="75" t="s">
        <v>284</v>
      </c>
      <c r="G255" s="48" t="s">
        <v>20</v>
      </c>
      <c r="H255" s="108"/>
      <c r="I255" s="46">
        <v>0.38</v>
      </c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69"/>
      <c r="B256" s="69"/>
      <c r="C256" s="73"/>
      <c r="D256" s="73"/>
      <c r="E256" s="73"/>
      <c r="F256" s="75" t="s">
        <v>285</v>
      </c>
      <c r="G256" s="48" t="s">
        <v>20</v>
      </c>
      <c r="H256" s="108"/>
      <c r="I256" s="46">
        <v>0.33</v>
      </c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69"/>
      <c r="B257" s="69"/>
      <c r="C257" s="143"/>
      <c r="D257" s="148"/>
      <c r="E257" s="45"/>
      <c r="F257" s="32"/>
      <c r="G257" s="144"/>
      <c r="H257" s="45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69"/>
      <c r="B258" s="69"/>
      <c r="C258" s="80" t="s">
        <v>286</v>
      </c>
      <c r="D258" s="81" t="s">
        <v>30</v>
      </c>
      <c r="E258" s="127">
        <f>SUM(H258:H268)+I262+I263+I264+I265+I266</f>
        <v>18.068</v>
      </c>
      <c r="F258" s="136" t="s">
        <v>287</v>
      </c>
      <c r="G258" s="48" t="s">
        <v>24</v>
      </c>
      <c r="H258" s="108">
        <v>1.88</v>
      </c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69"/>
      <c r="B259" s="69"/>
      <c r="C259" s="69"/>
      <c r="D259" s="69"/>
      <c r="E259" s="69"/>
      <c r="F259" s="136" t="s">
        <v>288</v>
      </c>
      <c r="G259" s="48" t="s">
        <v>24</v>
      </c>
      <c r="H259" s="108">
        <v>4.3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/>
      <c r="B260" s="69"/>
      <c r="C260" s="69"/>
      <c r="D260" s="69"/>
      <c r="E260" s="69"/>
      <c r="F260" s="136" t="s">
        <v>289</v>
      </c>
      <c r="G260" s="48" t="s">
        <v>20</v>
      </c>
      <c r="H260" s="108">
        <v>2.98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69"/>
      <c r="B261" s="69"/>
      <c r="C261" s="69"/>
      <c r="D261" s="69"/>
      <c r="E261" s="69"/>
      <c r="F261" s="136" t="s">
        <v>290</v>
      </c>
      <c r="G261" s="48" t="s">
        <v>20</v>
      </c>
      <c r="H261" s="108">
        <v>1.27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69"/>
      <c r="B262" s="69"/>
      <c r="C262" s="69"/>
      <c r="D262" s="69"/>
      <c r="E262" s="69"/>
      <c r="F262" s="136" t="s">
        <v>291</v>
      </c>
      <c r="G262" s="48" t="s">
        <v>20</v>
      </c>
      <c r="H262" s="108"/>
      <c r="I262" s="46">
        <v>0.71</v>
      </c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69"/>
      <c r="B263" s="69"/>
      <c r="C263" s="69"/>
      <c r="D263" s="69"/>
      <c r="E263" s="69"/>
      <c r="F263" s="136" t="s">
        <v>292</v>
      </c>
      <c r="G263" s="48" t="s">
        <v>20</v>
      </c>
      <c r="H263" s="108"/>
      <c r="I263" s="46">
        <v>0.716</v>
      </c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69"/>
      <c r="B264" s="69"/>
      <c r="C264" s="69"/>
      <c r="D264" s="69"/>
      <c r="E264" s="69"/>
      <c r="F264" s="136" t="s">
        <v>293</v>
      </c>
      <c r="G264" s="48" t="s">
        <v>20</v>
      </c>
      <c r="H264" s="108"/>
      <c r="I264" s="46">
        <v>0.494</v>
      </c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69"/>
      <c r="B265" s="69"/>
      <c r="C265" s="69"/>
      <c r="D265" s="69"/>
      <c r="E265" s="69"/>
      <c r="F265" s="136" t="s">
        <v>294</v>
      </c>
      <c r="G265" s="48" t="s">
        <v>24</v>
      </c>
      <c r="H265" s="108"/>
      <c r="I265" s="46">
        <v>0.923</v>
      </c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69"/>
      <c r="B266" s="69"/>
      <c r="C266" s="69"/>
      <c r="D266" s="69"/>
      <c r="E266" s="69"/>
      <c r="F266" s="136" t="s">
        <v>295</v>
      </c>
      <c r="G266" s="48" t="s">
        <v>20</v>
      </c>
      <c r="H266" s="108"/>
      <c r="I266" s="46">
        <v>0.725</v>
      </c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69"/>
      <c r="B267" s="69"/>
      <c r="C267" s="69"/>
      <c r="D267" s="69"/>
      <c r="E267" s="69"/>
      <c r="F267" s="136" t="s">
        <v>296</v>
      </c>
      <c r="G267" s="48" t="s">
        <v>24</v>
      </c>
      <c r="H267" s="108">
        <v>2.1</v>
      </c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69"/>
      <c r="B268" s="69"/>
      <c r="C268" s="73"/>
      <c r="D268" s="73"/>
      <c r="E268" s="73"/>
      <c r="F268" s="136" t="s">
        <v>297</v>
      </c>
      <c r="G268" s="48" t="s">
        <v>20</v>
      </c>
      <c r="H268" s="108">
        <v>1.97</v>
      </c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69"/>
      <c r="B269" s="69"/>
      <c r="C269" s="143"/>
      <c r="D269" s="22"/>
      <c r="E269" s="45"/>
      <c r="F269" s="35"/>
      <c r="G269" s="22"/>
      <c r="H269" s="45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69"/>
      <c r="B270" s="69"/>
      <c r="C270" s="80" t="s">
        <v>298</v>
      </c>
      <c r="D270" s="81" t="s">
        <v>30</v>
      </c>
      <c r="E270" s="127">
        <f>SUM(H270:H288)+I274+I281+I284+I287</f>
        <v>30.372</v>
      </c>
      <c r="F270" s="136" t="s">
        <v>299</v>
      </c>
      <c r="G270" s="48" t="s">
        <v>20</v>
      </c>
      <c r="H270" s="108">
        <v>4.5</v>
      </c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69"/>
      <c r="B271" s="69"/>
      <c r="C271" s="69"/>
      <c r="D271" s="69"/>
      <c r="E271" s="69"/>
      <c r="F271" s="136" t="s">
        <v>300</v>
      </c>
      <c r="G271" s="48" t="s">
        <v>20</v>
      </c>
      <c r="H271" s="108">
        <v>2.11</v>
      </c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69"/>
      <c r="B272" s="69"/>
      <c r="C272" s="69"/>
      <c r="D272" s="69"/>
      <c r="E272" s="69"/>
      <c r="F272" s="136" t="s">
        <v>301</v>
      </c>
      <c r="G272" s="48" t="s">
        <v>20</v>
      </c>
      <c r="H272" s="108">
        <v>2.11</v>
      </c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69"/>
      <c r="B273" s="69"/>
      <c r="C273" s="69"/>
      <c r="D273" s="69"/>
      <c r="E273" s="69"/>
      <c r="F273" s="136" t="s">
        <v>302</v>
      </c>
      <c r="G273" s="48" t="s">
        <v>20</v>
      </c>
      <c r="H273" s="108">
        <v>2.37</v>
      </c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69"/>
      <c r="B274" s="69"/>
      <c r="C274" s="69"/>
      <c r="D274" s="69"/>
      <c r="E274" s="69"/>
      <c r="F274" s="136" t="s">
        <v>303</v>
      </c>
      <c r="G274" s="48" t="s">
        <v>24</v>
      </c>
      <c r="H274" s="108"/>
      <c r="I274" s="46">
        <v>0.594</v>
      </c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69"/>
      <c r="B275" s="69"/>
      <c r="C275" s="69"/>
      <c r="D275" s="69"/>
      <c r="E275" s="69"/>
      <c r="F275" s="136" t="s">
        <v>304</v>
      </c>
      <c r="G275" s="48" t="s">
        <v>24</v>
      </c>
      <c r="H275" s="108">
        <v>2.49</v>
      </c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69"/>
      <c r="B276" s="69"/>
      <c r="C276" s="69"/>
      <c r="D276" s="69"/>
      <c r="E276" s="69"/>
      <c r="F276" s="136" t="s">
        <v>305</v>
      </c>
      <c r="G276" s="48" t="s">
        <v>24</v>
      </c>
      <c r="H276" s="108">
        <v>1.37</v>
      </c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69"/>
      <c r="B277" s="69"/>
      <c r="C277" s="69"/>
      <c r="D277" s="69"/>
      <c r="E277" s="69"/>
      <c r="F277" s="136" t="s">
        <v>306</v>
      </c>
      <c r="G277" s="48" t="s">
        <v>20</v>
      </c>
      <c r="H277" s="108">
        <v>1.15</v>
      </c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69"/>
      <c r="B278" s="69"/>
      <c r="C278" s="69"/>
      <c r="D278" s="69"/>
      <c r="E278" s="69"/>
      <c r="F278" s="136" t="s">
        <v>307</v>
      </c>
      <c r="G278" s="48" t="s">
        <v>24</v>
      </c>
      <c r="H278" s="108">
        <v>1.03</v>
      </c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69"/>
      <c r="B279" s="69"/>
      <c r="C279" s="69"/>
      <c r="D279" s="69"/>
      <c r="E279" s="69"/>
      <c r="F279" s="136" t="s">
        <v>308</v>
      </c>
      <c r="G279" s="48" t="s">
        <v>24</v>
      </c>
      <c r="H279" s="108">
        <v>1.08</v>
      </c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69"/>
      <c r="B280" s="69"/>
      <c r="C280" s="69"/>
      <c r="D280" s="69"/>
      <c r="E280" s="69"/>
      <c r="F280" s="136" t="s">
        <v>309</v>
      </c>
      <c r="G280" s="48" t="s">
        <v>24</v>
      </c>
      <c r="H280" s="108">
        <v>2.1</v>
      </c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69"/>
      <c r="B281" s="69"/>
      <c r="C281" s="69"/>
      <c r="D281" s="69"/>
      <c r="E281" s="69"/>
      <c r="F281" s="136" t="s">
        <v>310</v>
      </c>
      <c r="G281" s="48" t="s">
        <v>24</v>
      </c>
      <c r="H281" s="108"/>
      <c r="I281" s="46">
        <v>0.806</v>
      </c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69"/>
      <c r="B282" s="69"/>
      <c r="C282" s="69"/>
      <c r="D282" s="69"/>
      <c r="E282" s="69"/>
      <c r="F282" s="136" t="s">
        <v>311</v>
      </c>
      <c r="G282" s="48" t="s">
        <v>20</v>
      </c>
      <c r="H282" s="108">
        <v>1.59</v>
      </c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69"/>
      <c r="B283" s="69"/>
      <c r="C283" s="69"/>
      <c r="D283" s="69"/>
      <c r="E283" s="69"/>
      <c r="F283" s="136" t="s">
        <v>312</v>
      </c>
      <c r="G283" s="48" t="s">
        <v>20</v>
      </c>
      <c r="H283" s="108">
        <v>1.53</v>
      </c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69"/>
      <c r="B284" s="69"/>
      <c r="C284" s="69"/>
      <c r="D284" s="69"/>
      <c r="E284" s="69"/>
      <c r="F284" s="136" t="s">
        <v>313</v>
      </c>
      <c r="G284" s="48" t="s">
        <v>20</v>
      </c>
      <c r="H284" s="108"/>
      <c r="I284" s="46">
        <v>0.678</v>
      </c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69"/>
      <c r="B285" s="69"/>
      <c r="C285" s="69"/>
      <c r="D285" s="69"/>
      <c r="E285" s="69"/>
      <c r="F285" s="136" t="s">
        <v>314</v>
      </c>
      <c r="G285" s="48" t="s">
        <v>20</v>
      </c>
      <c r="H285" s="108">
        <v>1.33</v>
      </c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69"/>
      <c r="B286" s="69"/>
      <c r="C286" s="69"/>
      <c r="D286" s="69"/>
      <c r="E286" s="69"/>
      <c r="F286" s="136" t="s">
        <v>315</v>
      </c>
      <c r="G286" s="48" t="s">
        <v>20</v>
      </c>
      <c r="H286" s="108">
        <v>1.67</v>
      </c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69"/>
      <c r="B287" s="69"/>
      <c r="C287" s="69"/>
      <c r="D287" s="69"/>
      <c r="E287" s="69"/>
      <c r="F287" s="136" t="s">
        <v>316</v>
      </c>
      <c r="G287" s="48" t="s">
        <v>20</v>
      </c>
      <c r="H287" s="108"/>
      <c r="I287" s="46">
        <v>0.704</v>
      </c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69"/>
      <c r="B288" s="69"/>
      <c r="C288" s="73"/>
      <c r="D288" s="73"/>
      <c r="E288" s="73"/>
      <c r="F288" s="136" t="s">
        <v>317</v>
      </c>
      <c r="G288" s="48" t="s">
        <v>20</v>
      </c>
      <c r="H288" s="108">
        <v>1.16</v>
      </c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69"/>
      <c r="B289" s="69"/>
      <c r="C289" s="20"/>
      <c r="D289" s="22"/>
      <c r="E289" s="45"/>
      <c r="F289" s="35"/>
      <c r="G289" s="22"/>
      <c r="H289" s="45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69"/>
      <c r="B290" s="73"/>
      <c r="C290" s="133" t="s">
        <v>318</v>
      </c>
      <c r="D290" s="134" t="s">
        <v>319</v>
      </c>
      <c r="E290" s="135">
        <v>1.0</v>
      </c>
      <c r="F290" s="140" t="s">
        <v>320</v>
      </c>
      <c r="G290" s="48" t="s">
        <v>20</v>
      </c>
      <c r="H290" s="108">
        <v>1.0</v>
      </c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69"/>
      <c r="B291" s="20"/>
      <c r="C291" s="20"/>
      <c r="D291" s="22"/>
      <c r="E291" s="45"/>
      <c r="F291" s="35"/>
      <c r="G291" s="22"/>
      <c r="H291" s="45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69"/>
      <c r="B292" s="20"/>
      <c r="C292" s="102" t="s">
        <v>79</v>
      </c>
      <c r="D292" s="102" t="s">
        <v>13</v>
      </c>
      <c r="E292" s="102" t="s">
        <v>80</v>
      </c>
      <c r="F292" s="35"/>
      <c r="G292" s="22"/>
      <c r="H292" s="45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69"/>
      <c r="B293" s="20"/>
      <c r="C293" s="122" t="s">
        <v>321</v>
      </c>
      <c r="D293" s="49" t="s">
        <v>22</v>
      </c>
      <c r="E293" s="108">
        <f>SUM(E249:E290)</f>
        <v>61.483</v>
      </c>
      <c r="F293" s="35"/>
      <c r="G293" s="22"/>
      <c r="H293" s="45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69"/>
      <c r="B294" s="20"/>
      <c r="C294" s="20"/>
      <c r="D294" s="22"/>
      <c r="E294" s="45"/>
      <c r="F294" s="35"/>
      <c r="G294" s="22"/>
      <c r="H294" s="45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69"/>
      <c r="B295" s="143"/>
      <c r="C295" s="149"/>
      <c r="D295" s="22"/>
      <c r="E295" s="45"/>
      <c r="F295" s="35"/>
      <c r="G295" s="22"/>
      <c r="H295" s="45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69"/>
      <c r="B296" s="80" t="s">
        <v>322</v>
      </c>
      <c r="C296" s="123" t="s">
        <v>323</v>
      </c>
      <c r="D296" s="49" t="s">
        <v>30</v>
      </c>
      <c r="E296" s="108">
        <v>0.811</v>
      </c>
      <c r="F296" s="136" t="s">
        <v>324</v>
      </c>
      <c r="G296" s="48" t="s">
        <v>24</v>
      </c>
      <c r="H296" s="108">
        <v>0.811</v>
      </c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69"/>
      <c r="B297" s="69"/>
      <c r="C297" s="143"/>
      <c r="D297" s="22"/>
      <c r="E297" s="45"/>
      <c r="F297" s="35"/>
      <c r="G297" s="22"/>
      <c r="H297" s="45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69"/>
      <c r="B298" s="69"/>
      <c r="C298" s="126" t="s">
        <v>325</v>
      </c>
      <c r="D298" s="60"/>
      <c r="E298" s="127">
        <f>SUM(H298:H301)+I301+I300</f>
        <v>4.801</v>
      </c>
      <c r="F298" s="136" t="s">
        <v>326</v>
      </c>
      <c r="G298" s="48" t="s">
        <v>20</v>
      </c>
      <c r="H298" s="108">
        <v>2.65</v>
      </c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69"/>
      <c r="B299" s="69"/>
      <c r="C299" s="107"/>
      <c r="D299" s="69"/>
      <c r="E299" s="69"/>
      <c r="F299" s="136" t="s">
        <v>327</v>
      </c>
      <c r="G299" s="48" t="s">
        <v>20</v>
      </c>
      <c r="H299" s="108">
        <v>1.53</v>
      </c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69"/>
      <c r="B300" s="69"/>
      <c r="C300" s="107"/>
      <c r="D300" s="69"/>
      <c r="E300" s="69"/>
      <c r="F300" s="136" t="s">
        <v>328</v>
      </c>
      <c r="G300" s="48" t="s">
        <v>24</v>
      </c>
      <c r="H300" s="108"/>
      <c r="I300" s="46">
        <v>0.0</v>
      </c>
      <c r="J300" s="19" t="s">
        <v>329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69"/>
      <c r="B301" s="69"/>
      <c r="C301" s="121"/>
      <c r="D301" s="73"/>
      <c r="E301" s="73"/>
      <c r="F301" s="136" t="s">
        <v>330</v>
      </c>
      <c r="G301" s="48" t="s">
        <v>24</v>
      </c>
      <c r="H301" s="108"/>
      <c r="I301" s="46">
        <v>0.621</v>
      </c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69"/>
      <c r="B302" s="69"/>
      <c r="C302" s="143"/>
      <c r="D302" s="22"/>
      <c r="E302" s="45"/>
      <c r="F302" s="35"/>
      <c r="G302" s="22"/>
      <c r="H302" s="45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69"/>
      <c r="B303" s="69"/>
      <c r="C303" s="126" t="s">
        <v>331</v>
      </c>
      <c r="D303" s="60"/>
      <c r="E303" s="127">
        <f>SUM(H303:H308)</f>
        <v>11.34</v>
      </c>
      <c r="F303" s="136" t="s">
        <v>332</v>
      </c>
      <c r="G303" s="48" t="s">
        <v>24</v>
      </c>
      <c r="H303" s="108">
        <v>1.86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69"/>
      <c r="B304" s="69"/>
      <c r="C304" s="107"/>
      <c r="D304" s="69"/>
      <c r="E304" s="69"/>
      <c r="F304" s="136" t="s">
        <v>333</v>
      </c>
      <c r="G304" s="48" t="s">
        <v>20</v>
      </c>
      <c r="H304" s="108">
        <v>3.81</v>
      </c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69"/>
      <c r="B305" s="69"/>
      <c r="C305" s="107"/>
      <c r="D305" s="69"/>
      <c r="E305" s="69"/>
      <c r="F305" s="136" t="s">
        <v>334</v>
      </c>
      <c r="G305" s="48" t="s">
        <v>24</v>
      </c>
      <c r="H305" s="108">
        <v>1.17</v>
      </c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69"/>
      <c r="B306" s="69"/>
      <c r="C306" s="107"/>
      <c r="D306" s="69"/>
      <c r="E306" s="69"/>
      <c r="F306" s="136" t="s">
        <v>335</v>
      </c>
      <c r="G306" s="48" t="s">
        <v>24</v>
      </c>
      <c r="H306" s="108">
        <v>1.83</v>
      </c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69"/>
      <c r="B307" s="69"/>
      <c r="C307" s="107"/>
      <c r="D307" s="69"/>
      <c r="E307" s="69"/>
      <c r="F307" s="136" t="s">
        <v>336</v>
      </c>
      <c r="G307" s="48" t="s">
        <v>20</v>
      </c>
      <c r="H307" s="108">
        <v>1.03</v>
      </c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69"/>
      <c r="B308" s="69"/>
      <c r="C308" s="121"/>
      <c r="D308" s="73"/>
      <c r="E308" s="73"/>
      <c r="F308" s="136" t="s">
        <v>337</v>
      </c>
      <c r="G308" s="48" t="s">
        <v>24</v>
      </c>
      <c r="H308" s="108">
        <v>1.64</v>
      </c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69"/>
      <c r="B309" s="69"/>
      <c r="C309" s="143"/>
      <c r="D309" s="22"/>
      <c r="E309" s="45"/>
      <c r="F309" s="35"/>
      <c r="G309" s="22"/>
      <c r="H309" s="45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73"/>
      <c r="B310" s="73"/>
      <c r="C310" s="133" t="s">
        <v>338</v>
      </c>
      <c r="D310" s="134" t="s">
        <v>21</v>
      </c>
      <c r="E310" s="135">
        <v>2.57</v>
      </c>
      <c r="F310" s="140" t="s">
        <v>339</v>
      </c>
      <c r="G310" s="49" t="s">
        <v>340</v>
      </c>
      <c r="H310" s="108">
        <v>2.57</v>
      </c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50"/>
      <c r="C311" s="150"/>
      <c r="D311" s="22"/>
      <c r="E311" s="45"/>
      <c r="F311" s="35"/>
      <c r="G311" s="22"/>
      <c r="H311" s="45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24"/>
      <c r="C312" s="102" t="s">
        <v>79</v>
      </c>
      <c r="D312" s="102" t="s">
        <v>13</v>
      </c>
      <c r="E312" s="102" t="s">
        <v>80</v>
      </c>
      <c r="F312" s="35"/>
      <c r="G312" s="22"/>
      <c r="H312" s="45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24"/>
      <c r="C313" s="122" t="s">
        <v>341</v>
      </c>
      <c r="D313" s="49" t="s">
        <v>26</v>
      </c>
      <c r="E313" s="108">
        <f>SUM(E296:E310)</f>
        <v>19.522</v>
      </c>
      <c r="F313" s="35"/>
      <c r="G313" s="22"/>
      <c r="H313" s="45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24"/>
      <c r="C314" s="24"/>
      <c r="D314" s="22"/>
      <c r="E314" s="45"/>
      <c r="F314" s="35"/>
      <c r="G314" s="22"/>
      <c r="H314" s="45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24"/>
      <c r="C315" s="24"/>
      <c r="D315" s="22"/>
      <c r="E315" s="45"/>
      <c r="F315" s="35"/>
      <c r="G315" s="22"/>
      <c r="H315" s="45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24"/>
      <c r="C316" s="24"/>
      <c r="D316" s="22"/>
      <c r="E316" s="45"/>
      <c r="F316" s="35"/>
      <c r="G316" s="22"/>
      <c r="H316" s="45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24"/>
      <c r="C317" s="24"/>
      <c r="D317" s="22"/>
      <c r="E317" s="45"/>
      <c r="F317" s="35"/>
      <c r="G317" s="22"/>
      <c r="H317" s="45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24"/>
      <c r="C318" s="24"/>
      <c r="D318" s="22"/>
      <c r="E318" s="45"/>
      <c r="F318" s="19"/>
      <c r="G318" s="22"/>
      <c r="H318" s="45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24"/>
      <c r="C319" s="24"/>
      <c r="D319" s="22"/>
      <c r="E319" s="45"/>
      <c r="F319" s="19"/>
      <c r="G319" s="22"/>
      <c r="H319" s="45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24"/>
      <c r="C320" s="24"/>
      <c r="D320" s="22"/>
      <c r="E320" s="45"/>
      <c r="F320" s="19"/>
      <c r="G320" s="22"/>
      <c r="H320" s="45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24"/>
      <c r="C321" s="24"/>
      <c r="D321" s="22"/>
      <c r="E321" s="45"/>
      <c r="F321" s="19"/>
      <c r="G321" s="22"/>
      <c r="H321" s="45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24"/>
      <c r="C322" s="24"/>
      <c r="D322" s="22"/>
      <c r="E322" s="45"/>
      <c r="F322" s="19"/>
      <c r="G322" s="22"/>
      <c r="H322" s="45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24"/>
      <c r="C323" s="24"/>
      <c r="D323" s="22"/>
      <c r="E323" s="45"/>
      <c r="F323" s="19"/>
      <c r="G323" s="22"/>
      <c r="H323" s="45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24"/>
      <c r="C324" s="24"/>
      <c r="D324" s="22"/>
      <c r="E324" s="45"/>
      <c r="F324" s="19"/>
      <c r="G324" s="22"/>
      <c r="H324" s="45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24"/>
      <c r="C325" s="24"/>
      <c r="D325" s="22"/>
      <c r="E325" s="45"/>
      <c r="F325" s="19"/>
      <c r="G325" s="22"/>
      <c r="H325" s="45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24"/>
      <c r="C326" s="24"/>
      <c r="D326" s="22"/>
      <c r="E326" s="45"/>
      <c r="F326" s="19"/>
      <c r="G326" s="22"/>
      <c r="H326" s="45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24"/>
      <c r="C327" s="24"/>
      <c r="D327" s="22"/>
      <c r="E327" s="45"/>
      <c r="F327" s="19"/>
      <c r="G327" s="22"/>
      <c r="H327" s="45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24"/>
      <c r="C328" s="24"/>
      <c r="D328" s="22"/>
      <c r="E328" s="45"/>
      <c r="F328" s="19"/>
      <c r="G328" s="22"/>
      <c r="H328" s="45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24"/>
      <c r="C329" s="24"/>
      <c r="D329" s="22"/>
      <c r="E329" s="45"/>
      <c r="F329" s="19"/>
      <c r="G329" s="22"/>
      <c r="H329" s="45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24"/>
      <c r="C330" s="24"/>
      <c r="D330" s="22"/>
      <c r="E330" s="45"/>
      <c r="F330" s="19"/>
      <c r="G330" s="22"/>
      <c r="H330" s="45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24"/>
      <c r="C331" s="24"/>
      <c r="D331" s="22"/>
      <c r="E331" s="45"/>
      <c r="F331" s="19"/>
      <c r="G331" s="22"/>
      <c r="H331" s="45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24"/>
      <c r="C332" s="24"/>
      <c r="D332" s="22"/>
      <c r="E332" s="45"/>
      <c r="F332" s="19"/>
      <c r="G332" s="22"/>
      <c r="H332" s="45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24"/>
      <c r="C333" s="24"/>
      <c r="D333" s="22"/>
      <c r="E333" s="45"/>
      <c r="F333" s="19"/>
      <c r="G333" s="22"/>
      <c r="H333" s="45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24"/>
      <c r="C334" s="24"/>
      <c r="D334" s="22"/>
      <c r="E334" s="45"/>
      <c r="F334" s="19"/>
      <c r="G334" s="22"/>
      <c r="H334" s="45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24"/>
      <c r="C335" s="24"/>
      <c r="D335" s="22"/>
      <c r="E335" s="45"/>
      <c r="F335" s="19"/>
      <c r="G335" s="22"/>
      <c r="H335" s="45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24"/>
      <c r="C336" s="24"/>
      <c r="D336" s="22"/>
      <c r="E336" s="45"/>
      <c r="F336" s="19"/>
      <c r="G336" s="22"/>
      <c r="H336" s="45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24"/>
      <c r="C337" s="24"/>
      <c r="D337" s="22"/>
      <c r="E337" s="45"/>
      <c r="F337" s="19"/>
      <c r="G337" s="22"/>
      <c r="H337" s="45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24"/>
      <c r="C338" s="24"/>
      <c r="D338" s="22"/>
      <c r="E338" s="45"/>
      <c r="F338" s="19"/>
      <c r="G338" s="22"/>
      <c r="H338" s="45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24"/>
      <c r="C339" s="24"/>
      <c r="D339" s="22"/>
      <c r="E339" s="45"/>
      <c r="F339" s="19"/>
      <c r="G339" s="22"/>
      <c r="H339" s="45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24"/>
      <c r="C340" s="24"/>
      <c r="D340" s="22"/>
      <c r="E340" s="45"/>
      <c r="F340" s="19"/>
      <c r="G340" s="22"/>
      <c r="H340" s="45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24"/>
      <c r="C341" s="24"/>
      <c r="D341" s="22"/>
      <c r="E341" s="45"/>
      <c r="F341" s="19"/>
      <c r="G341" s="22"/>
      <c r="H341" s="45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24"/>
      <c r="C342" s="24"/>
      <c r="D342" s="22"/>
      <c r="E342" s="45"/>
      <c r="F342" s="19"/>
      <c r="G342" s="22"/>
      <c r="H342" s="45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24"/>
      <c r="C343" s="24"/>
      <c r="D343" s="22"/>
      <c r="E343" s="45"/>
      <c r="F343" s="19"/>
      <c r="G343" s="22"/>
      <c r="H343" s="45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24"/>
      <c r="C344" s="24"/>
      <c r="D344" s="22"/>
      <c r="E344" s="45"/>
      <c r="F344" s="19"/>
      <c r="G344" s="22"/>
      <c r="H344" s="45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24"/>
      <c r="C345" s="24"/>
      <c r="D345" s="22"/>
      <c r="E345" s="45"/>
      <c r="F345" s="19"/>
      <c r="G345" s="22"/>
      <c r="H345" s="45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24"/>
      <c r="C346" s="24"/>
      <c r="D346" s="22"/>
      <c r="E346" s="45"/>
      <c r="F346" s="19"/>
      <c r="G346" s="22"/>
      <c r="H346" s="45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24"/>
      <c r="C347" s="24"/>
      <c r="D347" s="22"/>
      <c r="E347" s="45"/>
      <c r="F347" s="19"/>
      <c r="G347" s="22"/>
      <c r="H347" s="45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24"/>
      <c r="C348" s="24"/>
      <c r="D348" s="22"/>
      <c r="E348" s="45"/>
      <c r="F348" s="19"/>
      <c r="G348" s="22"/>
      <c r="H348" s="45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24"/>
      <c r="C349" s="24"/>
      <c r="D349" s="22"/>
      <c r="E349" s="45"/>
      <c r="F349" s="19"/>
      <c r="G349" s="22"/>
      <c r="H349" s="45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24"/>
      <c r="C350" s="24"/>
      <c r="D350" s="22"/>
      <c r="E350" s="45"/>
      <c r="F350" s="19"/>
      <c r="G350" s="22"/>
      <c r="H350" s="45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24"/>
      <c r="C351" s="24"/>
      <c r="D351" s="22"/>
      <c r="E351" s="45"/>
      <c r="F351" s="19"/>
      <c r="G351" s="22"/>
      <c r="H351" s="45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24"/>
      <c r="C352" s="24"/>
      <c r="D352" s="22"/>
      <c r="E352" s="45"/>
      <c r="F352" s="19"/>
      <c r="G352" s="22"/>
      <c r="H352" s="45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24"/>
      <c r="C353" s="24"/>
      <c r="D353" s="22"/>
      <c r="E353" s="45"/>
      <c r="F353" s="19"/>
      <c r="G353" s="22"/>
      <c r="H353" s="45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24"/>
      <c r="C354" s="24"/>
      <c r="D354" s="22"/>
      <c r="E354" s="45"/>
      <c r="F354" s="19"/>
      <c r="G354" s="22"/>
      <c r="H354" s="45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24"/>
      <c r="C355" s="24"/>
      <c r="D355" s="22"/>
      <c r="E355" s="45"/>
      <c r="F355" s="19"/>
      <c r="G355" s="22"/>
      <c r="H355" s="45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24"/>
      <c r="C356" s="24"/>
      <c r="D356" s="22"/>
      <c r="E356" s="45"/>
      <c r="F356" s="19"/>
      <c r="G356" s="22"/>
      <c r="H356" s="45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24"/>
      <c r="C357" s="24"/>
      <c r="D357" s="22"/>
      <c r="E357" s="45"/>
      <c r="F357" s="19"/>
      <c r="G357" s="22"/>
      <c r="H357" s="45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24"/>
      <c r="C358" s="24"/>
      <c r="D358" s="22"/>
      <c r="E358" s="45"/>
      <c r="F358" s="19"/>
      <c r="G358" s="22"/>
      <c r="H358" s="45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24"/>
      <c r="C359" s="24"/>
      <c r="D359" s="22"/>
      <c r="E359" s="45"/>
      <c r="F359" s="19"/>
      <c r="G359" s="22"/>
      <c r="H359" s="45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24"/>
      <c r="C360" s="24"/>
      <c r="D360" s="22"/>
      <c r="E360" s="45"/>
      <c r="F360" s="19"/>
      <c r="G360" s="22"/>
      <c r="H360" s="45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24"/>
      <c r="C361" s="24"/>
      <c r="D361" s="22"/>
      <c r="E361" s="45"/>
      <c r="F361" s="19"/>
      <c r="G361" s="22"/>
      <c r="H361" s="45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24"/>
      <c r="C362" s="24"/>
      <c r="D362" s="22"/>
      <c r="E362" s="45"/>
      <c r="F362" s="19"/>
      <c r="G362" s="22"/>
      <c r="H362" s="45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24"/>
      <c r="C363" s="24"/>
      <c r="D363" s="22"/>
      <c r="E363" s="45"/>
      <c r="F363" s="19"/>
      <c r="G363" s="22"/>
      <c r="H363" s="45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24"/>
      <c r="C364" s="24"/>
      <c r="D364" s="22"/>
      <c r="E364" s="45"/>
      <c r="F364" s="19"/>
      <c r="G364" s="22"/>
      <c r="H364" s="45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24"/>
      <c r="C365" s="24"/>
      <c r="D365" s="22"/>
      <c r="E365" s="45"/>
      <c r="F365" s="19"/>
      <c r="G365" s="22"/>
      <c r="H365" s="45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24"/>
      <c r="C366" s="24"/>
      <c r="D366" s="22"/>
      <c r="E366" s="45"/>
      <c r="F366" s="19"/>
      <c r="G366" s="22"/>
      <c r="H366" s="45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24"/>
      <c r="C367" s="24"/>
      <c r="D367" s="22"/>
      <c r="E367" s="45"/>
      <c r="F367" s="19"/>
      <c r="G367" s="22"/>
      <c r="H367" s="45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24"/>
      <c r="C368" s="24"/>
      <c r="D368" s="22"/>
      <c r="E368" s="45"/>
      <c r="F368" s="19"/>
      <c r="G368" s="22"/>
      <c r="H368" s="45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24"/>
      <c r="C369" s="24"/>
      <c r="D369" s="22"/>
      <c r="E369" s="45"/>
      <c r="F369" s="19"/>
      <c r="G369" s="22"/>
      <c r="H369" s="45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24"/>
      <c r="C370" s="24"/>
      <c r="D370" s="22"/>
      <c r="E370" s="45"/>
      <c r="F370" s="19"/>
      <c r="G370" s="22"/>
      <c r="H370" s="45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24"/>
      <c r="C371" s="24"/>
      <c r="D371" s="22"/>
      <c r="E371" s="45"/>
      <c r="F371" s="19"/>
      <c r="G371" s="22"/>
      <c r="H371" s="45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24"/>
      <c r="C372" s="24"/>
      <c r="D372" s="22"/>
      <c r="E372" s="45"/>
      <c r="F372" s="19"/>
      <c r="G372" s="22"/>
      <c r="H372" s="45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24"/>
      <c r="C373" s="24"/>
      <c r="D373" s="22"/>
      <c r="E373" s="45"/>
      <c r="F373" s="19"/>
      <c r="G373" s="22"/>
      <c r="H373" s="45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24"/>
      <c r="C374" s="24"/>
      <c r="D374" s="22"/>
      <c r="E374" s="45"/>
      <c r="F374" s="19"/>
      <c r="G374" s="22"/>
      <c r="H374" s="45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24"/>
      <c r="C375" s="24"/>
      <c r="D375" s="22"/>
      <c r="E375" s="45"/>
      <c r="F375" s="19"/>
      <c r="G375" s="22"/>
      <c r="H375" s="45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24"/>
      <c r="C376" s="24"/>
      <c r="D376" s="22"/>
      <c r="E376" s="45"/>
      <c r="F376" s="19"/>
      <c r="G376" s="22"/>
      <c r="H376" s="45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24"/>
      <c r="C377" s="24"/>
      <c r="D377" s="22"/>
      <c r="E377" s="45"/>
      <c r="F377" s="19"/>
      <c r="G377" s="22"/>
      <c r="H377" s="45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24"/>
      <c r="C378" s="24"/>
      <c r="D378" s="22"/>
      <c r="E378" s="45"/>
      <c r="F378" s="19"/>
      <c r="G378" s="22"/>
      <c r="H378" s="45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24"/>
      <c r="C379" s="24"/>
      <c r="D379" s="22"/>
      <c r="E379" s="45"/>
      <c r="F379" s="19"/>
      <c r="G379" s="22"/>
      <c r="H379" s="45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24"/>
      <c r="C380" s="24"/>
      <c r="D380" s="22"/>
      <c r="E380" s="45"/>
      <c r="F380" s="19"/>
      <c r="G380" s="22"/>
      <c r="H380" s="45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24"/>
      <c r="C381" s="24"/>
      <c r="D381" s="22"/>
      <c r="E381" s="45"/>
      <c r="F381" s="19"/>
      <c r="G381" s="22"/>
      <c r="H381" s="45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24"/>
      <c r="C382" s="24"/>
      <c r="D382" s="22"/>
      <c r="E382" s="45"/>
      <c r="F382" s="19"/>
      <c r="G382" s="22"/>
      <c r="H382" s="45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24"/>
      <c r="C383" s="24"/>
      <c r="D383" s="22"/>
      <c r="E383" s="45"/>
      <c r="F383" s="19"/>
      <c r="G383" s="22"/>
      <c r="H383" s="45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24"/>
      <c r="C384" s="24"/>
      <c r="D384" s="22"/>
      <c r="E384" s="45"/>
      <c r="F384" s="19"/>
      <c r="G384" s="22"/>
      <c r="H384" s="45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24"/>
      <c r="C385" s="24"/>
      <c r="D385" s="22"/>
      <c r="E385" s="45"/>
      <c r="F385" s="19"/>
      <c r="G385" s="22"/>
      <c r="H385" s="45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24"/>
      <c r="C386" s="24"/>
      <c r="D386" s="22"/>
      <c r="E386" s="45"/>
      <c r="F386" s="19"/>
      <c r="G386" s="22"/>
      <c r="H386" s="45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24"/>
      <c r="C387" s="24"/>
      <c r="D387" s="22"/>
      <c r="E387" s="45"/>
      <c r="F387" s="19"/>
      <c r="G387" s="22"/>
      <c r="H387" s="45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24"/>
      <c r="C388" s="24"/>
      <c r="D388" s="22"/>
      <c r="E388" s="45"/>
      <c r="F388" s="19"/>
      <c r="G388" s="22"/>
      <c r="H388" s="45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24"/>
      <c r="C389" s="24"/>
      <c r="D389" s="22"/>
      <c r="E389" s="45"/>
      <c r="F389" s="19"/>
      <c r="G389" s="22"/>
      <c r="H389" s="45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24"/>
      <c r="C390" s="24"/>
      <c r="D390" s="22"/>
      <c r="E390" s="45"/>
      <c r="F390" s="19"/>
      <c r="G390" s="22"/>
      <c r="H390" s="45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24"/>
      <c r="C391" s="24"/>
      <c r="D391" s="22"/>
      <c r="E391" s="45"/>
      <c r="F391" s="19"/>
      <c r="G391" s="22"/>
      <c r="H391" s="45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24"/>
      <c r="C392" s="24"/>
      <c r="D392" s="22"/>
      <c r="E392" s="45"/>
      <c r="F392" s="19"/>
      <c r="G392" s="22"/>
      <c r="H392" s="45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24"/>
      <c r="C393" s="24"/>
      <c r="D393" s="22"/>
      <c r="E393" s="45"/>
      <c r="F393" s="19"/>
      <c r="G393" s="22"/>
      <c r="H393" s="45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24"/>
      <c r="C394" s="24"/>
      <c r="D394" s="22"/>
      <c r="E394" s="45"/>
      <c r="F394" s="19"/>
      <c r="G394" s="22"/>
      <c r="H394" s="45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24"/>
      <c r="C395" s="24"/>
      <c r="D395" s="22"/>
      <c r="E395" s="45"/>
      <c r="F395" s="19"/>
      <c r="G395" s="22"/>
      <c r="H395" s="45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24"/>
      <c r="C396" s="24"/>
      <c r="D396" s="22"/>
      <c r="E396" s="45"/>
      <c r="F396" s="19"/>
      <c r="G396" s="22"/>
      <c r="H396" s="45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24"/>
      <c r="C397" s="24"/>
      <c r="D397" s="22"/>
      <c r="E397" s="45"/>
      <c r="F397" s="19"/>
      <c r="G397" s="22"/>
      <c r="H397" s="45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24"/>
      <c r="C398" s="24"/>
      <c r="D398" s="22"/>
      <c r="E398" s="45"/>
      <c r="F398" s="19"/>
      <c r="G398" s="22"/>
      <c r="H398" s="45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24"/>
      <c r="C399" s="24"/>
      <c r="D399" s="22"/>
      <c r="E399" s="45"/>
      <c r="F399" s="19"/>
      <c r="G399" s="22"/>
      <c r="H399" s="45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24"/>
      <c r="C400" s="24"/>
      <c r="D400" s="22"/>
      <c r="E400" s="45"/>
      <c r="F400" s="19"/>
      <c r="G400" s="22"/>
      <c r="H400" s="45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24"/>
      <c r="C401" s="24"/>
      <c r="D401" s="22"/>
      <c r="E401" s="45"/>
      <c r="F401" s="19"/>
      <c r="G401" s="22"/>
      <c r="H401" s="45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24"/>
      <c r="C402" s="24"/>
      <c r="D402" s="22"/>
      <c r="E402" s="45"/>
      <c r="F402" s="19"/>
      <c r="G402" s="22"/>
      <c r="H402" s="45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24"/>
      <c r="C403" s="24"/>
      <c r="D403" s="22"/>
      <c r="E403" s="45"/>
      <c r="F403" s="19"/>
      <c r="G403" s="22"/>
      <c r="H403" s="45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24"/>
      <c r="C404" s="24"/>
      <c r="D404" s="22"/>
      <c r="E404" s="45"/>
      <c r="F404" s="19"/>
      <c r="G404" s="22"/>
      <c r="H404" s="45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24"/>
      <c r="C405" s="24"/>
      <c r="D405" s="22"/>
      <c r="E405" s="45"/>
      <c r="F405" s="19"/>
      <c r="G405" s="22"/>
      <c r="H405" s="45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24"/>
      <c r="C406" s="24"/>
      <c r="D406" s="22"/>
      <c r="E406" s="45"/>
      <c r="F406" s="19"/>
      <c r="G406" s="22"/>
      <c r="H406" s="45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24"/>
      <c r="C407" s="24"/>
      <c r="D407" s="22"/>
      <c r="E407" s="45"/>
      <c r="F407" s="19"/>
      <c r="G407" s="22"/>
      <c r="H407" s="45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24"/>
      <c r="C408" s="24"/>
      <c r="D408" s="22"/>
      <c r="E408" s="45"/>
      <c r="F408" s="19"/>
      <c r="G408" s="22"/>
      <c r="H408" s="45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24"/>
      <c r="C409" s="24"/>
      <c r="D409" s="22"/>
      <c r="E409" s="45"/>
      <c r="F409" s="19"/>
      <c r="G409" s="22"/>
      <c r="H409" s="45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24"/>
      <c r="C410" s="24"/>
      <c r="D410" s="22"/>
      <c r="E410" s="45"/>
      <c r="F410" s="19"/>
      <c r="G410" s="22"/>
      <c r="H410" s="45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24"/>
      <c r="C411" s="24"/>
      <c r="D411" s="22"/>
      <c r="E411" s="45"/>
      <c r="F411" s="19"/>
      <c r="G411" s="22"/>
      <c r="H411" s="45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24"/>
      <c r="C412" s="24"/>
      <c r="D412" s="22"/>
      <c r="E412" s="45"/>
      <c r="F412" s="19"/>
      <c r="G412" s="22"/>
      <c r="H412" s="45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24"/>
      <c r="C413" s="24"/>
      <c r="D413" s="22"/>
      <c r="E413" s="45"/>
      <c r="F413" s="19"/>
      <c r="G413" s="22"/>
      <c r="H413" s="45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24"/>
      <c r="C414" s="24"/>
      <c r="D414" s="22"/>
      <c r="E414" s="45"/>
      <c r="F414" s="19"/>
      <c r="G414" s="22"/>
      <c r="H414" s="45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24"/>
      <c r="C415" s="24"/>
      <c r="D415" s="22"/>
      <c r="E415" s="45"/>
      <c r="F415" s="19"/>
      <c r="G415" s="22"/>
      <c r="H415" s="45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24"/>
      <c r="C416" s="24"/>
      <c r="D416" s="22"/>
      <c r="E416" s="45"/>
      <c r="F416" s="19"/>
      <c r="G416" s="22"/>
      <c r="H416" s="45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24"/>
      <c r="C417" s="24"/>
      <c r="D417" s="22"/>
      <c r="E417" s="45"/>
      <c r="F417" s="19"/>
      <c r="G417" s="22"/>
      <c r="H417" s="45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24"/>
      <c r="C418" s="24"/>
      <c r="D418" s="22"/>
      <c r="E418" s="45"/>
      <c r="F418" s="19"/>
      <c r="G418" s="22"/>
      <c r="H418" s="45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24"/>
      <c r="C419" s="24"/>
      <c r="D419" s="22"/>
      <c r="E419" s="45"/>
      <c r="F419" s="19"/>
      <c r="G419" s="22"/>
      <c r="H419" s="45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24"/>
      <c r="C420" s="24"/>
      <c r="D420" s="22"/>
      <c r="E420" s="45"/>
      <c r="F420" s="19"/>
      <c r="G420" s="22"/>
      <c r="H420" s="45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24"/>
      <c r="C421" s="24"/>
      <c r="D421" s="22"/>
      <c r="E421" s="45"/>
      <c r="F421" s="19"/>
      <c r="G421" s="22"/>
      <c r="H421" s="45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24"/>
      <c r="C422" s="24"/>
      <c r="D422" s="22"/>
      <c r="E422" s="45"/>
      <c r="F422" s="19"/>
      <c r="G422" s="22"/>
      <c r="H422" s="45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24"/>
      <c r="C423" s="24"/>
      <c r="D423" s="22"/>
      <c r="E423" s="45"/>
      <c r="F423" s="19"/>
      <c r="G423" s="22"/>
      <c r="H423" s="45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24"/>
      <c r="C424" s="24"/>
      <c r="D424" s="22"/>
      <c r="E424" s="45"/>
      <c r="F424" s="19"/>
      <c r="G424" s="22"/>
      <c r="H424" s="45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24"/>
      <c r="C425" s="24"/>
      <c r="D425" s="22"/>
      <c r="E425" s="45"/>
      <c r="F425" s="19"/>
      <c r="G425" s="22"/>
      <c r="H425" s="45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24"/>
      <c r="C426" s="24"/>
      <c r="D426" s="22"/>
      <c r="E426" s="45"/>
      <c r="F426" s="19"/>
      <c r="G426" s="22"/>
      <c r="H426" s="45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24"/>
      <c r="C427" s="24"/>
      <c r="D427" s="22"/>
      <c r="E427" s="45"/>
      <c r="F427" s="19"/>
      <c r="G427" s="22"/>
      <c r="H427" s="45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24"/>
      <c r="C428" s="24"/>
      <c r="D428" s="22"/>
      <c r="E428" s="45"/>
      <c r="F428" s="19"/>
      <c r="G428" s="22"/>
      <c r="H428" s="45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24"/>
      <c r="C429" s="24"/>
      <c r="D429" s="22"/>
      <c r="E429" s="45"/>
      <c r="F429" s="19"/>
      <c r="G429" s="22"/>
      <c r="H429" s="45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24"/>
      <c r="C430" s="24"/>
      <c r="D430" s="22"/>
      <c r="E430" s="45"/>
      <c r="F430" s="19"/>
      <c r="G430" s="22"/>
      <c r="H430" s="45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24"/>
      <c r="C431" s="24"/>
      <c r="D431" s="22"/>
      <c r="E431" s="45"/>
      <c r="F431" s="19"/>
      <c r="G431" s="22"/>
      <c r="H431" s="45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24"/>
      <c r="C432" s="24"/>
      <c r="D432" s="22"/>
      <c r="E432" s="45"/>
      <c r="F432" s="19"/>
      <c r="G432" s="22"/>
      <c r="H432" s="45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24"/>
      <c r="C433" s="24"/>
      <c r="D433" s="22"/>
      <c r="E433" s="45"/>
      <c r="F433" s="19"/>
      <c r="G433" s="22"/>
      <c r="H433" s="45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24"/>
      <c r="C434" s="24"/>
      <c r="D434" s="22"/>
      <c r="E434" s="45"/>
      <c r="F434" s="19"/>
      <c r="G434" s="22"/>
      <c r="H434" s="45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24"/>
      <c r="C435" s="24"/>
      <c r="D435" s="22"/>
      <c r="E435" s="45"/>
      <c r="F435" s="19"/>
      <c r="G435" s="22"/>
      <c r="H435" s="45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24"/>
      <c r="C436" s="24"/>
      <c r="D436" s="22"/>
      <c r="E436" s="45"/>
      <c r="F436" s="19"/>
      <c r="G436" s="22"/>
      <c r="H436" s="45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24"/>
      <c r="C437" s="24"/>
      <c r="D437" s="22"/>
      <c r="E437" s="45"/>
      <c r="F437" s="19"/>
      <c r="G437" s="22"/>
      <c r="H437" s="45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24"/>
      <c r="C438" s="24"/>
      <c r="D438" s="22"/>
      <c r="E438" s="45"/>
      <c r="F438" s="19"/>
      <c r="G438" s="22"/>
      <c r="H438" s="45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24"/>
      <c r="C439" s="24"/>
      <c r="D439" s="22"/>
      <c r="E439" s="45"/>
      <c r="F439" s="19"/>
      <c r="G439" s="22"/>
      <c r="H439" s="45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24"/>
      <c r="C440" s="24"/>
      <c r="D440" s="22"/>
      <c r="E440" s="45"/>
      <c r="F440" s="19"/>
      <c r="G440" s="22"/>
      <c r="H440" s="45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24"/>
      <c r="C441" s="24"/>
      <c r="D441" s="22"/>
      <c r="E441" s="45"/>
      <c r="F441" s="19"/>
      <c r="G441" s="22"/>
      <c r="H441" s="45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24"/>
      <c r="C442" s="24"/>
      <c r="D442" s="22"/>
      <c r="E442" s="45"/>
      <c r="F442" s="19"/>
      <c r="G442" s="22"/>
      <c r="H442" s="45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24"/>
      <c r="C443" s="24"/>
      <c r="D443" s="22"/>
      <c r="E443" s="45"/>
      <c r="F443" s="19"/>
      <c r="G443" s="22"/>
      <c r="H443" s="45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24"/>
      <c r="C444" s="24"/>
      <c r="D444" s="22"/>
      <c r="E444" s="45"/>
      <c r="F444" s="19"/>
      <c r="G444" s="22"/>
      <c r="H444" s="45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24"/>
      <c r="C445" s="24"/>
      <c r="D445" s="22"/>
      <c r="E445" s="45"/>
      <c r="F445" s="19"/>
      <c r="G445" s="22"/>
      <c r="H445" s="45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24"/>
      <c r="C446" s="24"/>
      <c r="D446" s="22"/>
      <c r="E446" s="45"/>
      <c r="F446" s="19"/>
      <c r="G446" s="22"/>
      <c r="H446" s="45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24"/>
      <c r="C447" s="24"/>
      <c r="D447" s="22"/>
      <c r="E447" s="45"/>
      <c r="F447" s="19"/>
      <c r="G447" s="22"/>
      <c r="H447" s="45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24"/>
      <c r="C448" s="24"/>
      <c r="D448" s="22"/>
      <c r="E448" s="45"/>
      <c r="F448" s="19"/>
      <c r="G448" s="22"/>
      <c r="H448" s="45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24"/>
      <c r="C449" s="24"/>
      <c r="D449" s="22"/>
      <c r="E449" s="45"/>
      <c r="F449" s="19"/>
      <c r="G449" s="22"/>
      <c r="H449" s="45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24"/>
      <c r="C450" s="24"/>
      <c r="D450" s="22"/>
      <c r="E450" s="45"/>
      <c r="F450" s="19"/>
      <c r="G450" s="22"/>
      <c r="H450" s="45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24"/>
      <c r="C451" s="24"/>
      <c r="D451" s="22"/>
      <c r="E451" s="45"/>
      <c r="F451" s="19"/>
      <c r="G451" s="22"/>
      <c r="H451" s="45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24"/>
      <c r="C452" s="24"/>
      <c r="D452" s="22"/>
      <c r="E452" s="45"/>
      <c r="F452" s="19"/>
      <c r="G452" s="22"/>
      <c r="H452" s="45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24"/>
      <c r="C453" s="24"/>
      <c r="D453" s="22"/>
      <c r="E453" s="45"/>
      <c r="F453" s="19"/>
      <c r="G453" s="22"/>
      <c r="H453" s="45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24"/>
      <c r="C454" s="24"/>
      <c r="D454" s="22"/>
      <c r="E454" s="45"/>
      <c r="F454" s="19"/>
      <c r="G454" s="22"/>
      <c r="H454" s="45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24"/>
      <c r="C455" s="24"/>
      <c r="D455" s="22"/>
      <c r="E455" s="45"/>
      <c r="F455" s="19"/>
      <c r="G455" s="22"/>
      <c r="H455" s="45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24"/>
      <c r="C456" s="24"/>
      <c r="D456" s="22"/>
      <c r="E456" s="45"/>
      <c r="F456" s="19"/>
      <c r="G456" s="22"/>
      <c r="H456" s="45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24"/>
      <c r="C457" s="24"/>
      <c r="D457" s="22"/>
      <c r="E457" s="45"/>
      <c r="F457" s="19"/>
      <c r="G457" s="22"/>
      <c r="H457" s="45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24"/>
      <c r="C458" s="24"/>
      <c r="D458" s="22"/>
      <c r="E458" s="45"/>
      <c r="F458" s="19"/>
      <c r="G458" s="22"/>
      <c r="H458" s="45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24"/>
      <c r="C459" s="24"/>
      <c r="D459" s="22"/>
      <c r="E459" s="45"/>
      <c r="F459" s="19"/>
      <c r="G459" s="22"/>
      <c r="H459" s="45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24"/>
      <c r="C460" s="24"/>
      <c r="D460" s="22"/>
      <c r="E460" s="45"/>
      <c r="F460" s="19"/>
      <c r="G460" s="22"/>
      <c r="H460" s="45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24"/>
      <c r="C461" s="24"/>
      <c r="D461" s="22"/>
      <c r="E461" s="45"/>
      <c r="F461" s="19"/>
      <c r="G461" s="22"/>
      <c r="H461" s="45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24"/>
      <c r="C462" s="24"/>
      <c r="D462" s="22"/>
      <c r="E462" s="45"/>
      <c r="F462" s="19"/>
      <c r="G462" s="22"/>
      <c r="H462" s="45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24"/>
      <c r="C463" s="24"/>
      <c r="D463" s="22"/>
      <c r="E463" s="45"/>
      <c r="F463" s="19"/>
      <c r="G463" s="22"/>
      <c r="H463" s="45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24"/>
      <c r="C464" s="24"/>
      <c r="D464" s="22"/>
      <c r="E464" s="45"/>
      <c r="F464" s="19"/>
      <c r="G464" s="22"/>
      <c r="H464" s="45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24"/>
      <c r="C465" s="24"/>
      <c r="D465" s="22"/>
      <c r="E465" s="45"/>
      <c r="F465" s="19"/>
      <c r="G465" s="22"/>
      <c r="H465" s="45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24"/>
      <c r="C466" s="24"/>
      <c r="D466" s="22"/>
      <c r="E466" s="45"/>
      <c r="F466" s="19"/>
      <c r="G466" s="22"/>
      <c r="H466" s="45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24"/>
      <c r="C467" s="24"/>
      <c r="D467" s="22"/>
      <c r="E467" s="45"/>
      <c r="F467" s="19"/>
      <c r="G467" s="22"/>
      <c r="H467" s="45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24"/>
      <c r="C468" s="24"/>
      <c r="D468" s="22"/>
      <c r="E468" s="45"/>
      <c r="F468" s="19"/>
      <c r="G468" s="22"/>
      <c r="H468" s="45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24"/>
      <c r="C469" s="24"/>
      <c r="D469" s="22"/>
      <c r="E469" s="45"/>
      <c r="F469" s="19"/>
      <c r="G469" s="22"/>
      <c r="H469" s="45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24"/>
      <c r="C470" s="24"/>
      <c r="D470" s="22"/>
      <c r="E470" s="45"/>
      <c r="F470" s="19"/>
      <c r="G470" s="22"/>
      <c r="H470" s="45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24"/>
      <c r="C471" s="24"/>
      <c r="D471" s="22"/>
      <c r="E471" s="45"/>
      <c r="F471" s="19"/>
      <c r="G471" s="22"/>
      <c r="H471" s="45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24"/>
      <c r="C472" s="24"/>
      <c r="D472" s="22"/>
      <c r="E472" s="45"/>
      <c r="F472" s="19"/>
      <c r="G472" s="22"/>
      <c r="H472" s="45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24"/>
      <c r="C473" s="24"/>
      <c r="D473" s="22"/>
      <c r="E473" s="45"/>
      <c r="F473" s="19"/>
      <c r="G473" s="22"/>
      <c r="H473" s="45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24"/>
      <c r="C474" s="24"/>
      <c r="D474" s="22"/>
      <c r="E474" s="45"/>
      <c r="F474" s="19"/>
      <c r="G474" s="22"/>
      <c r="H474" s="45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24"/>
      <c r="C475" s="24"/>
      <c r="D475" s="22"/>
      <c r="E475" s="45"/>
      <c r="F475" s="19"/>
      <c r="G475" s="22"/>
      <c r="H475" s="45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24"/>
      <c r="C476" s="24"/>
      <c r="D476" s="22"/>
      <c r="E476" s="45"/>
      <c r="F476" s="19"/>
      <c r="G476" s="22"/>
      <c r="H476" s="45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24"/>
      <c r="C477" s="24"/>
      <c r="D477" s="22"/>
      <c r="E477" s="45"/>
      <c r="F477" s="19"/>
      <c r="G477" s="22"/>
      <c r="H477" s="45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24"/>
      <c r="C478" s="24"/>
      <c r="D478" s="22"/>
      <c r="E478" s="45"/>
      <c r="F478" s="19"/>
      <c r="G478" s="22"/>
      <c r="H478" s="45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24"/>
      <c r="C479" s="24"/>
      <c r="D479" s="22"/>
      <c r="E479" s="45"/>
      <c r="F479" s="19"/>
      <c r="G479" s="22"/>
      <c r="H479" s="45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24"/>
      <c r="C480" s="24"/>
      <c r="D480" s="22"/>
      <c r="E480" s="45"/>
      <c r="F480" s="19"/>
      <c r="G480" s="22"/>
      <c r="H480" s="45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24"/>
      <c r="C481" s="24"/>
      <c r="D481" s="22"/>
      <c r="E481" s="45"/>
      <c r="F481" s="19"/>
      <c r="G481" s="22"/>
      <c r="H481" s="45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24"/>
      <c r="C482" s="24"/>
      <c r="D482" s="22"/>
      <c r="E482" s="45"/>
      <c r="F482" s="19"/>
      <c r="G482" s="22"/>
      <c r="H482" s="45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24"/>
      <c r="C483" s="24"/>
      <c r="D483" s="22"/>
      <c r="E483" s="45"/>
      <c r="F483" s="19"/>
      <c r="G483" s="22"/>
      <c r="H483" s="45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24"/>
      <c r="C484" s="24"/>
      <c r="D484" s="22"/>
      <c r="E484" s="45"/>
      <c r="F484" s="19"/>
      <c r="G484" s="22"/>
      <c r="H484" s="45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24"/>
      <c r="C485" s="24"/>
      <c r="D485" s="22"/>
      <c r="E485" s="45"/>
      <c r="F485" s="19"/>
      <c r="G485" s="22"/>
      <c r="H485" s="45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24"/>
      <c r="C486" s="24"/>
      <c r="D486" s="22"/>
      <c r="E486" s="45"/>
      <c r="F486" s="19"/>
      <c r="G486" s="22"/>
      <c r="H486" s="45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24"/>
      <c r="C487" s="24"/>
      <c r="D487" s="22"/>
      <c r="E487" s="45"/>
      <c r="F487" s="19"/>
      <c r="G487" s="22"/>
      <c r="H487" s="45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24"/>
      <c r="C488" s="24"/>
      <c r="D488" s="22"/>
      <c r="E488" s="45"/>
      <c r="F488" s="19"/>
      <c r="G488" s="22"/>
      <c r="H488" s="45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24"/>
      <c r="C489" s="24"/>
      <c r="D489" s="22"/>
      <c r="E489" s="45"/>
      <c r="F489" s="19"/>
      <c r="G489" s="22"/>
      <c r="H489" s="45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24"/>
      <c r="C490" s="24"/>
      <c r="D490" s="22"/>
      <c r="E490" s="45"/>
      <c r="F490" s="19"/>
      <c r="G490" s="22"/>
      <c r="H490" s="45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24"/>
      <c r="C491" s="24"/>
      <c r="D491" s="22"/>
      <c r="E491" s="45"/>
      <c r="F491" s="19"/>
      <c r="G491" s="22"/>
      <c r="H491" s="45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24"/>
      <c r="C492" s="24"/>
      <c r="D492" s="22"/>
      <c r="E492" s="45"/>
      <c r="F492" s="19"/>
      <c r="G492" s="22"/>
      <c r="H492" s="45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24"/>
      <c r="C493" s="24"/>
      <c r="D493" s="22"/>
      <c r="E493" s="45"/>
      <c r="F493" s="19"/>
      <c r="G493" s="22"/>
      <c r="H493" s="45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24"/>
      <c r="C494" s="24"/>
      <c r="D494" s="22"/>
      <c r="E494" s="45"/>
      <c r="F494" s="19"/>
      <c r="G494" s="22"/>
      <c r="H494" s="45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24"/>
      <c r="C495" s="24"/>
      <c r="D495" s="22"/>
      <c r="E495" s="45"/>
      <c r="F495" s="19"/>
      <c r="G495" s="22"/>
      <c r="H495" s="45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24"/>
      <c r="C496" s="24"/>
      <c r="D496" s="22"/>
      <c r="E496" s="45"/>
      <c r="F496" s="19"/>
      <c r="G496" s="22"/>
      <c r="H496" s="45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24"/>
      <c r="C497" s="24"/>
      <c r="D497" s="22"/>
      <c r="E497" s="45"/>
      <c r="F497" s="19"/>
      <c r="G497" s="22"/>
      <c r="H497" s="45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24"/>
      <c r="C498" s="24"/>
      <c r="D498" s="22"/>
      <c r="E498" s="45"/>
      <c r="F498" s="19"/>
      <c r="G498" s="22"/>
      <c r="H498" s="45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24"/>
      <c r="C499" s="24"/>
      <c r="D499" s="22"/>
      <c r="E499" s="45"/>
      <c r="F499" s="19"/>
      <c r="G499" s="22"/>
      <c r="H499" s="45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24"/>
      <c r="C500" s="24"/>
      <c r="D500" s="22"/>
      <c r="E500" s="45"/>
      <c r="F500" s="19"/>
      <c r="G500" s="22"/>
      <c r="H500" s="45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24"/>
      <c r="C501" s="24"/>
      <c r="D501" s="22"/>
      <c r="E501" s="45"/>
      <c r="F501" s="19"/>
      <c r="G501" s="22"/>
      <c r="H501" s="45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24"/>
      <c r="C502" s="24"/>
      <c r="D502" s="22"/>
      <c r="E502" s="45"/>
      <c r="F502" s="19"/>
      <c r="G502" s="22"/>
      <c r="H502" s="45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24"/>
      <c r="C503" s="24"/>
      <c r="D503" s="22"/>
      <c r="E503" s="45"/>
      <c r="F503" s="19"/>
      <c r="G503" s="22"/>
      <c r="H503" s="45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24"/>
      <c r="C504" s="24"/>
      <c r="D504" s="22"/>
      <c r="E504" s="45"/>
      <c r="F504" s="19"/>
      <c r="G504" s="22"/>
      <c r="H504" s="45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24"/>
      <c r="C505" s="24"/>
      <c r="D505" s="22"/>
      <c r="E505" s="45"/>
      <c r="F505" s="19"/>
      <c r="G505" s="22"/>
      <c r="H505" s="45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24"/>
      <c r="C506" s="24"/>
      <c r="D506" s="22"/>
      <c r="E506" s="45"/>
      <c r="F506" s="19"/>
      <c r="G506" s="22"/>
      <c r="H506" s="45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24"/>
      <c r="C507" s="24"/>
      <c r="D507" s="22"/>
      <c r="E507" s="45"/>
      <c r="F507" s="19"/>
      <c r="G507" s="22"/>
      <c r="H507" s="45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24"/>
      <c r="C508" s="24"/>
      <c r="D508" s="22"/>
      <c r="E508" s="45"/>
      <c r="F508" s="19"/>
      <c r="G508" s="22"/>
      <c r="H508" s="45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24"/>
      <c r="C509" s="24"/>
      <c r="D509" s="22"/>
      <c r="E509" s="45"/>
      <c r="F509" s="19"/>
      <c r="G509" s="22"/>
      <c r="H509" s="45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24"/>
      <c r="C510" s="24"/>
      <c r="D510" s="22"/>
      <c r="E510" s="45"/>
      <c r="F510" s="19"/>
      <c r="G510" s="22"/>
      <c r="H510" s="45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24"/>
      <c r="C511" s="24"/>
      <c r="D511" s="22"/>
      <c r="E511" s="45"/>
      <c r="F511" s="19"/>
      <c r="G511" s="22"/>
      <c r="H511" s="45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24"/>
      <c r="C512" s="24"/>
      <c r="D512" s="22"/>
      <c r="E512" s="45"/>
      <c r="F512" s="19"/>
      <c r="G512" s="22"/>
      <c r="H512" s="45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24"/>
      <c r="C513" s="24"/>
      <c r="D513" s="22"/>
      <c r="E513" s="45"/>
      <c r="F513" s="19"/>
      <c r="G513" s="22"/>
      <c r="H513" s="45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24"/>
      <c r="C514" s="24"/>
      <c r="D514" s="22"/>
      <c r="E514" s="45"/>
      <c r="F514" s="19"/>
      <c r="G514" s="22"/>
      <c r="H514" s="45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24"/>
      <c r="C515" s="24"/>
      <c r="D515" s="22"/>
      <c r="E515" s="45"/>
      <c r="F515" s="19"/>
      <c r="G515" s="22"/>
      <c r="H515" s="45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24"/>
      <c r="C516" s="24"/>
      <c r="D516" s="22"/>
      <c r="E516" s="45"/>
      <c r="F516" s="19"/>
      <c r="G516" s="22"/>
      <c r="H516" s="45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24"/>
      <c r="C517" s="24"/>
      <c r="D517" s="22"/>
      <c r="E517" s="45"/>
      <c r="F517" s="19"/>
      <c r="G517" s="22"/>
      <c r="H517" s="45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24"/>
      <c r="C518" s="24"/>
      <c r="D518" s="22"/>
      <c r="E518" s="45"/>
      <c r="F518" s="19"/>
      <c r="G518" s="22"/>
      <c r="H518" s="45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24"/>
      <c r="C519" s="24"/>
      <c r="D519" s="22"/>
      <c r="E519" s="45"/>
      <c r="F519" s="19"/>
      <c r="G519" s="22"/>
      <c r="H519" s="45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24"/>
      <c r="C520" s="24"/>
      <c r="D520" s="22"/>
      <c r="E520" s="45"/>
      <c r="F520" s="19"/>
      <c r="G520" s="22"/>
      <c r="H520" s="45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24"/>
      <c r="C521" s="24"/>
      <c r="D521" s="22"/>
      <c r="E521" s="45"/>
      <c r="F521" s="19"/>
      <c r="G521" s="22"/>
      <c r="H521" s="45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24"/>
      <c r="C522" s="24"/>
      <c r="D522" s="22"/>
      <c r="E522" s="45"/>
      <c r="F522" s="19"/>
      <c r="G522" s="22"/>
      <c r="H522" s="45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24"/>
      <c r="C523" s="24"/>
      <c r="D523" s="22"/>
      <c r="E523" s="45"/>
      <c r="F523" s="19"/>
      <c r="G523" s="22"/>
      <c r="H523" s="45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24"/>
      <c r="C524" s="24"/>
      <c r="D524" s="22"/>
      <c r="E524" s="45"/>
      <c r="F524" s="19"/>
      <c r="G524" s="22"/>
      <c r="H524" s="45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24"/>
      <c r="C525" s="24"/>
      <c r="D525" s="22"/>
      <c r="E525" s="45"/>
      <c r="F525" s="19"/>
      <c r="G525" s="22"/>
      <c r="H525" s="45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24"/>
      <c r="C526" s="24"/>
      <c r="D526" s="22"/>
      <c r="E526" s="45"/>
      <c r="F526" s="19"/>
      <c r="G526" s="22"/>
      <c r="H526" s="45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24"/>
      <c r="C527" s="24"/>
      <c r="D527" s="22"/>
      <c r="E527" s="45"/>
      <c r="F527" s="19"/>
      <c r="G527" s="22"/>
      <c r="H527" s="45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24"/>
      <c r="C528" s="24"/>
      <c r="D528" s="22"/>
      <c r="E528" s="45"/>
      <c r="F528" s="19"/>
      <c r="G528" s="22"/>
      <c r="H528" s="45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24"/>
      <c r="C529" s="24"/>
      <c r="D529" s="22"/>
      <c r="E529" s="45"/>
      <c r="F529" s="19"/>
      <c r="G529" s="22"/>
      <c r="H529" s="45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24"/>
      <c r="C530" s="24"/>
      <c r="D530" s="22"/>
      <c r="E530" s="45"/>
      <c r="F530" s="19"/>
      <c r="G530" s="22"/>
      <c r="H530" s="45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24"/>
      <c r="C531" s="24"/>
      <c r="D531" s="22"/>
      <c r="E531" s="45"/>
      <c r="F531" s="19"/>
      <c r="G531" s="22"/>
      <c r="H531" s="45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24"/>
      <c r="C532" s="24"/>
      <c r="D532" s="22"/>
      <c r="E532" s="45"/>
      <c r="F532" s="19"/>
      <c r="G532" s="22"/>
      <c r="H532" s="45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24"/>
      <c r="C533" s="24"/>
      <c r="D533" s="22"/>
      <c r="E533" s="45"/>
      <c r="F533" s="19"/>
      <c r="G533" s="22"/>
      <c r="H533" s="45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24"/>
      <c r="C534" s="24"/>
      <c r="D534" s="22"/>
      <c r="E534" s="45"/>
      <c r="F534" s="19"/>
      <c r="G534" s="22"/>
      <c r="H534" s="45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24"/>
      <c r="C535" s="24"/>
      <c r="D535" s="22"/>
      <c r="E535" s="45"/>
      <c r="F535" s="19"/>
      <c r="G535" s="22"/>
      <c r="H535" s="45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24"/>
      <c r="C536" s="24"/>
      <c r="D536" s="22"/>
      <c r="E536" s="45"/>
      <c r="F536" s="19"/>
      <c r="G536" s="22"/>
      <c r="H536" s="45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24"/>
      <c r="C537" s="24"/>
      <c r="D537" s="22"/>
      <c r="E537" s="45"/>
      <c r="F537" s="19"/>
      <c r="G537" s="22"/>
      <c r="H537" s="45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24"/>
      <c r="C538" s="24"/>
      <c r="D538" s="22"/>
      <c r="E538" s="45"/>
      <c r="F538" s="19"/>
      <c r="G538" s="22"/>
      <c r="H538" s="45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24"/>
      <c r="C539" s="24"/>
      <c r="D539" s="22"/>
      <c r="E539" s="45"/>
      <c r="F539" s="19"/>
      <c r="G539" s="22"/>
      <c r="H539" s="45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24"/>
      <c r="C540" s="24"/>
      <c r="D540" s="22"/>
      <c r="E540" s="45"/>
      <c r="F540" s="19"/>
      <c r="G540" s="22"/>
      <c r="H540" s="45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24"/>
      <c r="C541" s="24"/>
      <c r="D541" s="22"/>
      <c r="E541" s="45"/>
      <c r="F541" s="19"/>
      <c r="G541" s="22"/>
      <c r="H541" s="45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24"/>
      <c r="C542" s="24"/>
      <c r="D542" s="22"/>
      <c r="E542" s="45"/>
      <c r="F542" s="19"/>
      <c r="G542" s="22"/>
      <c r="H542" s="45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24"/>
      <c r="C543" s="24"/>
      <c r="D543" s="22"/>
      <c r="E543" s="45"/>
      <c r="F543" s="19"/>
      <c r="G543" s="22"/>
      <c r="H543" s="45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24"/>
      <c r="C544" s="24"/>
      <c r="D544" s="22"/>
      <c r="E544" s="45"/>
      <c r="F544" s="19"/>
      <c r="G544" s="22"/>
      <c r="H544" s="45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24"/>
      <c r="C545" s="24"/>
      <c r="D545" s="22"/>
      <c r="E545" s="45"/>
      <c r="F545" s="19"/>
      <c r="G545" s="22"/>
      <c r="H545" s="45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24"/>
      <c r="C546" s="24"/>
      <c r="D546" s="22"/>
      <c r="E546" s="45"/>
      <c r="F546" s="19"/>
      <c r="G546" s="22"/>
      <c r="H546" s="45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24"/>
      <c r="C547" s="24"/>
      <c r="D547" s="22"/>
      <c r="E547" s="45"/>
      <c r="F547" s="19"/>
      <c r="G547" s="22"/>
      <c r="H547" s="45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24"/>
      <c r="C548" s="24"/>
      <c r="D548" s="22"/>
      <c r="E548" s="45"/>
      <c r="F548" s="19"/>
      <c r="G548" s="22"/>
      <c r="H548" s="45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24"/>
      <c r="C549" s="24"/>
      <c r="D549" s="22"/>
      <c r="E549" s="45"/>
      <c r="F549" s="19"/>
      <c r="G549" s="22"/>
      <c r="H549" s="45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24"/>
      <c r="C550" s="24"/>
      <c r="D550" s="22"/>
      <c r="E550" s="45"/>
      <c r="F550" s="19"/>
      <c r="G550" s="22"/>
      <c r="H550" s="45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24"/>
      <c r="C551" s="24"/>
      <c r="D551" s="22"/>
      <c r="E551" s="45"/>
      <c r="F551" s="19"/>
      <c r="G551" s="22"/>
      <c r="H551" s="45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24"/>
      <c r="C552" s="24"/>
      <c r="D552" s="22"/>
      <c r="E552" s="45"/>
      <c r="F552" s="19"/>
      <c r="G552" s="22"/>
      <c r="H552" s="45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24"/>
      <c r="C553" s="24"/>
      <c r="D553" s="22"/>
      <c r="E553" s="45"/>
      <c r="F553" s="19"/>
      <c r="G553" s="22"/>
      <c r="H553" s="45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24"/>
      <c r="C554" s="24"/>
      <c r="D554" s="22"/>
      <c r="E554" s="45"/>
      <c r="F554" s="19"/>
      <c r="G554" s="22"/>
      <c r="H554" s="45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24"/>
      <c r="C555" s="24"/>
      <c r="D555" s="22"/>
      <c r="E555" s="45"/>
      <c r="F555" s="19"/>
      <c r="G555" s="22"/>
      <c r="H555" s="45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24"/>
      <c r="C556" s="24"/>
      <c r="D556" s="22"/>
      <c r="E556" s="45"/>
      <c r="F556" s="19"/>
      <c r="G556" s="22"/>
      <c r="H556" s="45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24"/>
      <c r="C557" s="24"/>
      <c r="D557" s="22"/>
      <c r="E557" s="45"/>
      <c r="F557" s="19"/>
      <c r="G557" s="22"/>
      <c r="H557" s="45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24"/>
      <c r="C558" s="24"/>
      <c r="D558" s="22"/>
      <c r="E558" s="45"/>
      <c r="F558" s="19"/>
      <c r="G558" s="22"/>
      <c r="H558" s="45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24"/>
      <c r="C559" s="24"/>
      <c r="D559" s="22"/>
      <c r="E559" s="45"/>
      <c r="F559" s="19"/>
      <c r="G559" s="22"/>
      <c r="H559" s="45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24"/>
      <c r="C560" s="24"/>
      <c r="D560" s="22"/>
      <c r="E560" s="45"/>
      <c r="F560" s="19"/>
      <c r="G560" s="22"/>
      <c r="H560" s="45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24"/>
      <c r="C561" s="24"/>
      <c r="D561" s="22"/>
      <c r="E561" s="45"/>
      <c r="F561" s="19"/>
      <c r="G561" s="22"/>
      <c r="H561" s="45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24"/>
      <c r="C562" s="24"/>
      <c r="D562" s="22"/>
      <c r="E562" s="45"/>
      <c r="F562" s="19"/>
      <c r="G562" s="22"/>
      <c r="H562" s="45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24"/>
      <c r="C563" s="24"/>
      <c r="D563" s="22"/>
      <c r="E563" s="45"/>
      <c r="F563" s="19"/>
      <c r="G563" s="22"/>
      <c r="H563" s="45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24"/>
      <c r="C564" s="24"/>
      <c r="D564" s="22"/>
      <c r="E564" s="45"/>
      <c r="F564" s="19"/>
      <c r="G564" s="22"/>
      <c r="H564" s="45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24"/>
      <c r="C565" s="24"/>
      <c r="D565" s="22"/>
      <c r="E565" s="45"/>
      <c r="F565" s="19"/>
      <c r="G565" s="22"/>
      <c r="H565" s="45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24"/>
      <c r="C566" s="24"/>
      <c r="D566" s="22"/>
      <c r="E566" s="45"/>
      <c r="F566" s="19"/>
      <c r="G566" s="22"/>
      <c r="H566" s="45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24"/>
      <c r="C567" s="24"/>
      <c r="D567" s="22"/>
      <c r="E567" s="45"/>
      <c r="F567" s="19"/>
      <c r="G567" s="22"/>
      <c r="H567" s="45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24"/>
      <c r="C568" s="24"/>
      <c r="D568" s="22"/>
      <c r="E568" s="45"/>
      <c r="F568" s="19"/>
      <c r="G568" s="22"/>
      <c r="H568" s="45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24"/>
      <c r="C569" s="24"/>
      <c r="D569" s="22"/>
      <c r="E569" s="45"/>
      <c r="F569" s="19"/>
      <c r="G569" s="22"/>
      <c r="H569" s="45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24"/>
      <c r="C570" s="24"/>
      <c r="D570" s="22"/>
      <c r="E570" s="45"/>
      <c r="F570" s="19"/>
      <c r="G570" s="22"/>
      <c r="H570" s="45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24"/>
      <c r="C571" s="24"/>
      <c r="D571" s="22"/>
      <c r="E571" s="45"/>
      <c r="F571" s="19"/>
      <c r="G571" s="22"/>
      <c r="H571" s="45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24"/>
      <c r="C572" s="24"/>
      <c r="D572" s="22"/>
      <c r="E572" s="45"/>
      <c r="F572" s="19"/>
      <c r="G572" s="22"/>
      <c r="H572" s="45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24"/>
      <c r="C573" s="24"/>
      <c r="D573" s="22"/>
      <c r="E573" s="45"/>
      <c r="F573" s="19"/>
      <c r="G573" s="22"/>
      <c r="H573" s="45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24"/>
      <c r="C574" s="24"/>
      <c r="D574" s="22"/>
      <c r="E574" s="45"/>
      <c r="F574" s="19"/>
      <c r="G574" s="22"/>
      <c r="H574" s="45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24"/>
      <c r="C575" s="24"/>
      <c r="D575" s="22"/>
      <c r="E575" s="45"/>
      <c r="F575" s="19"/>
      <c r="G575" s="22"/>
      <c r="H575" s="45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24"/>
      <c r="C576" s="24"/>
      <c r="D576" s="22"/>
      <c r="E576" s="45"/>
      <c r="F576" s="19"/>
      <c r="G576" s="22"/>
      <c r="H576" s="45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24"/>
      <c r="C577" s="24"/>
      <c r="D577" s="22"/>
      <c r="E577" s="45"/>
      <c r="F577" s="19"/>
      <c r="G577" s="22"/>
      <c r="H577" s="45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24"/>
      <c r="C578" s="24"/>
      <c r="D578" s="22"/>
      <c r="E578" s="45"/>
      <c r="F578" s="19"/>
      <c r="G578" s="22"/>
      <c r="H578" s="45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24"/>
      <c r="C579" s="24"/>
      <c r="D579" s="22"/>
      <c r="E579" s="45"/>
      <c r="F579" s="19"/>
      <c r="G579" s="22"/>
      <c r="H579" s="45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24"/>
      <c r="C580" s="24"/>
      <c r="D580" s="22"/>
      <c r="E580" s="45"/>
      <c r="F580" s="19"/>
      <c r="G580" s="22"/>
      <c r="H580" s="45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24"/>
      <c r="C581" s="24"/>
      <c r="D581" s="22"/>
      <c r="E581" s="45"/>
      <c r="F581" s="19"/>
      <c r="G581" s="22"/>
      <c r="H581" s="45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24"/>
      <c r="C582" s="24"/>
      <c r="D582" s="22"/>
      <c r="E582" s="45"/>
      <c r="F582" s="19"/>
      <c r="G582" s="22"/>
      <c r="H582" s="45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24"/>
      <c r="C583" s="24"/>
      <c r="D583" s="22"/>
      <c r="E583" s="45"/>
      <c r="F583" s="19"/>
      <c r="G583" s="22"/>
      <c r="H583" s="45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24"/>
      <c r="C584" s="24"/>
      <c r="D584" s="22"/>
      <c r="E584" s="45"/>
      <c r="F584" s="19"/>
      <c r="G584" s="22"/>
      <c r="H584" s="45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24"/>
      <c r="C585" s="24"/>
      <c r="D585" s="22"/>
      <c r="E585" s="45"/>
      <c r="F585" s="19"/>
      <c r="G585" s="22"/>
      <c r="H585" s="45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24"/>
      <c r="C586" s="24"/>
      <c r="D586" s="22"/>
      <c r="E586" s="45"/>
      <c r="F586" s="19"/>
      <c r="G586" s="22"/>
      <c r="H586" s="45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24"/>
      <c r="C587" s="24"/>
      <c r="D587" s="22"/>
      <c r="E587" s="45"/>
      <c r="F587" s="19"/>
      <c r="G587" s="22"/>
      <c r="H587" s="45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24"/>
      <c r="C588" s="24"/>
      <c r="D588" s="22"/>
      <c r="E588" s="45"/>
      <c r="F588" s="19"/>
      <c r="G588" s="22"/>
      <c r="H588" s="45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24"/>
      <c r="C589" s="24"/>
      <c r="D589" s="22"/>
      <c r="E589" s="45"/>
      <c r="F589" s="19"/>
      <c r="G589" s="22"/>
      <c r="H589" s="45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24"/>
      <c r="C590" s="24"/>
      <c r="D590" s="22"/>
      <c r="E590" s="45"/>
      <c r="F590" s="19"/>
      <c r="G590" s="22"/>
      <c r="H590" s="45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24"/>
      <c r="C591" s="24"/>
      <c r="D591" s="22"/>
      <c r="E591" s="45"/>
      <c r="F591" s="19"/>
      <c r="G591" s="22"/>
      <c r="H591" s="45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24"/>
      <c r="C592" s="24"/>
      <c r="D592" s="22"/>
      <c r="E592" s="45"/>
      <c r="F592" s="19"/>
      <c r="G592" s="22"/>
      <c r="H592" s="45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24"/>
      <c r="C593" s="24"/>
      <c r="D593" s="22"/>
      <c r="E593" s="45"/>
      <c r="F593" s="19"/>
      <c r="G593" s="22"/>
      <c r="H593" s="45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24"/>
      <c r="C594" s="24"/>
      <c r="D594" s="22"/>
      <c r="E594" s="45"/>
      <c r="F594" s="19"/>
      <c r="G594" s="22"/>
      <c r="H594" s="45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24"/>
      <c r="C595" s="24"/>
      <c r="D595" s="22"/>
      <c r="E595" s="45"/>
      <c r="F595" s="19"/>
      <c r="G595" s="22"/>
      <c r="H595" s="45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24"/>
      <c r="C596" s="24"/>
      <c r="D596" s="22"/>
      <c r="E596" s="45"/>
      <c r="F596" s="19"/>
      <c r="G596" s="22"/>
      <c r="H596" s="45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24"/>
      <c r="C597" s="24"/>
      <c r="D597" s="22"/>
      <c r="E597" s="45"/>
      <c r="F597" s="19"/>
      <c r="G597" s="22"/>
      <c r="H597" s="45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24"/>
      <c r="C598" s="24"/>
      <c r="D598" s="22"/>
      <c r="E598" s="45"/>
      <c r="F598" s="19"/>
      <c r="G598" s="22"/>
      <c r="H598" s="45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24"/>
      <c r="C599" s="24"/>
      <c r="D599" s="22"/>
      <c r="E599" s="45"/>
      <c r="F599" s="19"/>
      <c r="G599" s="22"/>
      <c r="H599" s="45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24"/>
      <c r="C600" s="24"/>
      <c r="D600" s="22"/>
      <c r="E600" s="45"/>
      <c r="F600" s="19"/>
      <c r="G600" s="22"/>
      <c r="H600" s="45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24"/>
      <c r="C601" s="24"/>
      <c r="D601" s="22"/>
      <c r="E601" s="45"/>
      <c r="F601" s="19"/>
      <c r="G601" s="22"/>
      <c r="H601" s="45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24"/>
      <c r="C602" s="24"/>
      <c r="D602" s="22"/>
      <c r="E602" s="45"/>
      <c r="F602" s="19"/>
      <c r="G602" s="22"/>
      <c r="H602" s="45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24"/>
      <c r="C603" s="24"/>
      <c r="D603" s="22"/>
      <c r="E603" s="45"/>
      <c r="F603" s="19"/>
      <c r="G603" s="22"/>
      <c r="H603" s="45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24"/>
      <c r="C604" s="24"/>
      <c r="D604" s="22"/>
      <c r="E604" s="45"/>
      <c r="F604" s="19"/>
      <c r="G604" s="22"/>
      <c r="H604" s="45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24"/>
      <c r="C605" s="24"/>
      <c r="D605" s="22"/>
      <c r="E605" s="45"/>
      <c r="F605" s="19"/>
      <c r="G605" s="22"/>
      <c r="H605" s="45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24"/>
      <c r="C606" s="24"/>
      <c r="D606" s="22"/>
      <c r="E606" s="45"/>
      <c r="F606" s="19"/>
      <c r="G606" s="22"/>
      <c r="H606" s="45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24"/>
      <c r="C607" s="24"/>
      <c r="D607" s="22"/>
      <c r="E607" s="45"/>
      <c r="F607" s="19"/>
      <c r="G607" s="22"/>
      <c r="H607" s="45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24"/>
      <c r="C608" s="24"/>
      <c r="D608" s="22"/>
      <c r="E608" s="45"/>
      <c r="F608" s="19"/>
      <c r="G608" s="22"/>
      <c r="H608" s="45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24"/>
      <c r="C609" s="24"/>
      <c r="D609" s="22"/>
      <c r="E609" s="45"/>
      <c r="F609" s="19"/>
      <c r="G609" s="22"/>
      <c r="H609" s="45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24"/>
      <c r="C610" s="24"/>
      <c r="D610" s="22"/>
      <c r="E610" s="45"/>
      <c r="F610" s="19"/>
      <c r="G610" s="22"/>
      <c r="H610" s="45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24"/>
      <c r="C611" s="24"/>
      <c r="D611" s="22"/>
      <c r="E611" s="45"/>
      <c r="F611" s="19"/>
      <c r="G611" s="22"/>
      <c r="H611" s="45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24"/>
      <c r="C612" s="24"/>
      <c r="D612" s="22"/>
      <c r="E612" s="45"/>
      <c r="F612" s="19"/>
      <c r="G612" s="22"/>
      <c r="H612" s="45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24"/>
      <c r="C613" s="24"/>
      <c r="D613" s="22"/>
      <c r="E613" s="45"/>
      <c r="F613" s="19"/>
      <c r="G613" s="22"/>
      <c r="H613" s="45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24"/>
      <c r="C614" s="24"/>
      <c r="D614" s="22"/>
      <c r="E614" s="45"/>
      <c r="F614" s="19"/>
      <c r="G614" s="22"/>
      <c r="H614" s="45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24"/>
      <c r="C615" s="24"/>
      <c r="D615" s="22"/>
      <c r="E615" s="45"/>
      <c r="F615" s="19"/>
      <c r="G615" s="22"/>
      <c r="H615" s="45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24"/>
      <c r="C616" s="24"/>
      <c r="D616" s="22"/>
      <c r="E616" s="45"/>
      <c r="F616" s="19"/>
      <c r="G616" s="22"/>
      <c r="H616" s="45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24"/>
      <c r="C617" s="24"/>
      <c r="D617" s="22"/>
      <c r="E617" s="45"/>
      <c r="F617" s="19"/>
      <c r="G617" s="22"/>
      <c r="H617" s="45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24"/>
      <c r="C618" s="24"/>
      <c r="D618" s="22"/>
      <c r="E618" s="45"/>
      <c r="F618" s="19"/>
      <c r="G618" s="22"/>
      <c r="H618" s="45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24"/>
      <c r="C619" s="24"/>
      <c r="D619" s="22"/>
      <c r="E619" s="45"/>
      <c r="F619" s="19"/>
      <c r="G619" s="22"/>
      <c r="H619" s="45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24"/>
      <c r="C620" s="24"/>
      <c r="D620" s="22"/>
      <c r="E620" s="45"/>
      <c r="F620" s="19"/>
      <c r="G620" s="22"/>
      <c r="H620" s="45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24"/>
      <c r="C621" s="24"/>
      <c r="D621" s="22"/>
      <c r="E621" s="45"/>
      <c r="F621" s="19"/>
      <c r="G621" s="22"/>
      <c r="H621" s="45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24"/>
      <c r="C622" s="24"/>
      <c r="D622" s="22"/>
      <c r="E622" s="45"/>
      <c r="F622" s="19"/>
      <c r="G622" s="22"/>
      <c r="H622" s="45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24"/>
      <c r="C623" s="24"/>
      <c r="D623" s="22"/>
      <c r="E623" s="45"/>
      <c r="F623" s="19"/>
      <c r="G623" s="22"/>
      <c r="H623" s="45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24"/>
      <c r="C624" s="24"/>
      <c r="D624" s="22"/>
      <c r="E624" s="45"/>
      <c r="F624" s="19"/>
      <c r="G624" s="22"/>
      <c r="H624" s="45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24"/>
      <c r="C625" s="24"/>
      <c r="D625" s="22"/>
      <c r="E625" s="45"/>
      <c r="F625" s="19"/>
      <c r="G625" s="22"/>
      <c r="H625" s="45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24"/>
      <c r="C626" s="24"/>
      <c r="D626" s="22"/>
      <c r="E626" s="45"/>
      <c r="F626" s="19"/>
      <c r="G626" s="22"/>
      <c r="H626" s="45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24"/>
      <c r="C627" s="24"/>
      <c r="D627" s="22"/>
      <c r="E627" s="45"/>
      <c r="F627" s="19"/>
      <c r="G627" s="22"/>
      <c r="H627" s="45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24"/>
      <c r="C628" s="24"/>
      <c r="D628" s="22"/>
      <c r="E628" s="45"/>
      <c r="F628" s="19"/>
      <c r="G628" s="22"/>
      <c r="H628" s="45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24"/>
      <c r="C629" s="24"/>
      <c r="D629" s="22"/>
      <c r="E629" s="45"/>
      <c r="F629" s="19"/>
      <c r="G629" s="22"/>
      <c r="H629" s="45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24"/>
      <c r="C630" s="24"/>
      <c r="D630" s="22"/>
      <c r="E630" s="45"/>
      <c r="F630" s="19"/>
      <c r="G630" s="22"/>
      <c r="H630" s="45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24"/>
      <c r="C631" s="24"/>
      <c r="D631" s="22"/>
      <c r="E631" s="45"/>
      <c r="F631" s="19"/>
      <c r="G631" s="22"/>
      <c r="H631" s="45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24"/>
      <c r="C632" s="24"/>
      <c r="D632" s="22"/>
      <c r="E632" s="45"/>
      <c r="F632" s="19"/>
      <c r="G632" s="22"/>
      <c r="H632" s="45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24"/>
      <c r="C633" s="24"/>
      <c r="D633" s="22"/>
      <c r="E633" s="45"/>
      <c r="F633" s="19"/>
      <c r="G633" s="22"/>
      <c r="H633" s="45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24"/>
      <c r="C634" s="24"/>
      <c r="D634" s="22"/>
      <c r="E634" s="45"/>
      <c r="F634" s="19"/>
      <c r="G634" s="22"/>
      <c r="H634" s="45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24"/>
      <c r="C635" s="24"/>
      <c r="D635" s="22"/>
      <c r="E635" s="45"/>
      <c r="F635" s="19"/>
      <c r="G635" s="22"/>
      <c r="H635" s="45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24"/>
      <c r="C636" s="24"/>
      <c r="D636" s="22"/>
      <c r="E636" s="45"/>
      <c r="F636" s="19"/>
      <c r="G636" s="22"/>
      <c r="H636" s="45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24"/>
      <c r="C637" s="24"/>
      <c r="D637" s="22"/>
      <c r="E637" s="45"/>
      <c r="F637" s="19"/>
      <c r="G637" s="22"/>
      <c r="H637" s="45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24"/>
      <c r="C638" s="24"/>
      <c r="D638" s="22"/>
      <c r="E638" s="45"/>
      <c r="F638" s="19"/>
      <c r="G638" s="22"/>
      <c r="H638" s="45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24"/>
      <c r="C639" s="24"/>
      <c r="D639" s="22"/>
      <c r="E639" s="45"/>
      <c r="F639" s="19"/>
      <c r="G639" s="22"/>
      <c r="H639" s="45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24"/>
      <c r="C640" s="24"/>
      <c r="D640" s="22"/>
      <c r="E640" s="45"/>
      <c r="F640" s="19"/>
      <c r="G640" s="22"/>
      <c r="H640" s="45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24"/>
      <c r="C641" s="24"/>
      <c r="D641" s="22"/>
      <c r="E641" s="45"/>
      <c r="F641" s="19"/>
      <c r="G641" s="22"/>
      <c r="H641" s="45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24"/>
      <c r="C642" s="24"/>
      <c r="D642" s="22"/>
      <c r="E642" s="45"/>
      <c r="F642" s="19"/>
      <c r="G642" s="22"/>
      <c r="H642" s="45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24"/>
      <c r="C643" s="24"/>
      <c r="D643" s="22"/>
      <c r="E643" s="45"/>
      <c r="F643" s="19"/>
      <c r="G643" s="22"/>
      <c r="H643" s="45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24"/>
      <c r="C644" s="24"/>
      <c r="D644" s="22"/>
      <c r="E644" s="45"/>
      <c r="F644" s="19"/>
      <c r="G644" s="22"/>
      <c r="H644" s="45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24"/>
      <c r="C645" s="24"/>
      <c r="D645" s="22"/>
      <c r="E645" s="45"/>
      <c r="F645" s="19"/>
      <c r="G645" s="22"/>
      <c r="H645" s="45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24"/>
      <c r="C646" s="24"/>
      <c r="D646" s="22"/>
      <c r="E646" s="45"/>
      <c r="F646" s="19"/>
      <c r="G646" s="22"/>
      <c r="H646" s="45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24"/>
      <c r="C647" s="24"/>
      <c r="D647" s="22"/>
      <c r="E647" s="45"/>
      <c r="F647" s="19"/>
      <c r="G647" s="22"/>
      <c r="H647" s="45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24"/>
      <c r="C648" s="24"/>
      <c r="D648" s="22"/>
      <c r="E648" s="45"/>
      <c r="F648" s="19"/>
      <c r="G648" s="22"/>
      <c r="H648" s="45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24"/>
      <c r="C649" s="24"/>
      <c r="D649" s="22"/>
      <c r="E649" s="45"/>
      <c r="F649" s="19"/>
      <c r="G649" s="22"/>
      <c r="H649" s="45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24"/>
      <c r="C650" s="24"/>
      <c r="D650" s="22"/>
      <c r="E650" s="45"/>
      <c r="F650" s="19"/>
      <c r="G650" s="22"/>
      <c r="H650" s="45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24"/>
      <c r="C651" s="24"/>
      <c r="D651" s="22"/>
      <c r="E651" s="45"/>
      <c r="F651" s="19"/>
      <c r="G651" s="22"/>
      <c r="H651" s="45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24"/>
      <c r="C652" s="24"/>
      <c r="D652" s="22"/>
      <c r="E652" s="45"/>
      <c r="F652" s="19"/>
      <c r="G652" s="22"/>
      <c r="H652" s="45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24"/>
      <c r="C653" s="24"/>
      <c r="D653" s="22"/>
      <c r="E653" s="45"/>
      <c r="F653" s="19"/>
      <c r="G653" s="22"/>
      <c r="H653" s="45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24"/>
      <c r="C654" s="24"/>
      <c r="D654" s="22"/>
      <c r="E654" s="45"/>
      <c r="F654" s="19"/>
      <c r="G654" s="22"/>
      <c r="H654" s="45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24"/>
      <c r="C655" s="24"/>
      <c r="D655" s="22"/>
      <c r="E655" s="45"/>
      <c r="F655" s="19"/>
      <c r="G655" s="22"/>
      <c r="H655" s="45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24"/>
      <c r="C656" s="24"/>
      <c r="D656" s="22"/>
      <c r="E656" s="45"/>
      <c r="F656" s="19"/>
      <c r="G656" s="22"/>
      <c r="H656" s="45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24"/>
      <c r="C657" s="24"/>
      <c r="D657" s="22"/>
      <c r="E657" s="45"/>
      <c r="F657" s="19"/>
      <c r="G657" s="22"/>
      <c r="H657" s="45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24"/>
      <c r="C658" s="24"/>
      <c r="D658" s="22"/>
      <c r="E658" s="45"/>
      <c r="F658" s="19"/>
      <c r="G658" s="22"/>
      <c r="H658" s="45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24"/>
      <c r="C659" s="24"/>
      <c r="D659" s="22"/>
      <c r="E659" s="45"/>
      <c r="F659" s="19"/>
      <c r="G659" s="22"/>
      <c r="H659" s="45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24"/>
      <c r="C660" s="24"/>
      <c r="D660" s="22"/>
      <c r="E660" s="45"/>
      <c r="F660" s="19"/>
      <c r="G660" s="22"/>
      <c r="H660" s="45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24"/>
      <c r="C661" s="24"/>
      <c r="D661" s="22"/>
      <c r="E661" s="45"/>
      <c r="F661" s="19"/>
      <c r="G661" s="22"/>
      <c r="H661" s="45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24"/>
      <c r="C662" s="24"/>
      <c r="D662" s="22"/>
      <c r="E662" s="45"/>
      <c r="F662" s="19"/>
      <c r="G662" s="22"/>
      <c r="H662" s="45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24"/>
      <c r="C663" s="24"/>
      <c r="D663" s="22"/>
      <c r="E663" s="45"/>
      <c r="F663" s="19"/>
      <c r="G663" s="22"/>
      <c r="H663" s="45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24"/>
      <c r="C664" s="24"/>
      <c r="D664" s="22"/>
      <c r="E664" s="45"/>
      <c r="F664" s="19"/>
      <c r="G664" s="22"/>
      <c r="H664" s="45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24"/>
      <c r="C665" s="24"/>
      <c r="D665" s="22"/>
      <c r="E665" s="45"/>
      <c r="F665" s="19"/>
      <c r="G665" s="22"/>
      <c r="H665" s="45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24"/>
      <c r="C666" s="24"/>
      <c r="D666" s="22"/>
      <c r="E666" s="45"/>
      <c r="F666" s="19"/>
      <c r="G666" s="22"/>
      <c r="H666" s="45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24"/>
      <c r="C667" s="24"/>
      <c r="D667" s="22"/>
      <c r="E667" s="45"/>
      <c r="F667" s="19"/>
      <c r="G667" s="22"/>
      <c r="H667" s="45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24"/>
      <c r="C668" s="24"/>
      <c r="D668" s="22"/>
      <c r="E668" s="45"/>
      <c r="F668" s="19"/>
      <c r="G668" s="22"/>
      <c r="H668" s="45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24"/>
      <c r="C669" s="24"/>
      <c r="D669" s="22"/>
      <c r="E669" s="45"/>
      <c r="F669" s="19"/>
      <c r="G669" s="22"/>
      <c r="H669" s="45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24"/>
      <c r="C670" s="24"/>
      <c r="D670" s="22"/>
      <c r="E670" s="45"/>
      <c r="F670" s="19"/>
      <c r="G670" s="22"/>
      <c r="H670" s="45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24"/>
      <c r="C671" s="24"/>
      <c r="D671" s="22"/>
      <c r="E671" s="45"/>
      <c r="F671" s="19"/>
      <c r="G671" s="22"/>
      <c r="H671" s="45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24"/>
      <c r="C672" s="24"/>
      <c r="D672" s="22"/>
      <c r="E672" s="45"/>
      <c r="F672" s="19"/>
      <c r="G672" s="22"/>
      <c r="H672" s="45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24"/>
      <c r="C673" s="24"/>
      <c r="D673" s="22"/>
      <c r="E673" s="45"/>
      <c r="F673" s="19"/>
      <c r="G673" s="22"/>
      <c r="H673" s="45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24"/>
      <c r="C674" s="24"/>
      <c r="D674" s="22"/>
      <c r="E674" s="45"/>
      <c r="F674" s="19"/>
      <c r="G674" s="22"/>
      <c r="H674" s="45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24"/>
      <c r="C675" s="24"/>
      <c r="D675" s="22"/>
      <c r="E675" s="45"/>
      <c r="F675" s="19"/>
      <c r="G675" s="22"/>
      <c r="H675" s="45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24"/>
      <c r="C676" s="24"/>
      <c r="D676" s="22"/>
      <c r="E676" s="45"/>
      <c r="F676" s="19"/>
      <c r="G676" s="22"/>
      <c r="H676" s="45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24"/>
      <c r="C677" s="24"/>
      <c r="D677" s="22"/>
      <c r="E677" s="45"/>
      <c r="F677" s="19"/>
      <c r="G677" s="22"/>
      <c r="H677" s="45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24"/>
      <c r="C678" s="24"/>
      <c r="D678" s="22"/>
      <c r="E678" s="45"/>
      <c r="F678" s="19"/>
      <c r="G678" s="22"/>
      <c r="H678" s="45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24"/>
      <c r="C679" s="24"/>
      <c r="D679" s="22"/>
      <c r="E679" s="45"/>
      <c r="F679" s="19"/>
      <c r="G679" s="22"/>
      <c r="H679" s="45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24"/>
      <c r="C680" s="24"/>
      <c r="D680" s="22"/>
      <c r="E680" s="45"/>
      <c r="F680" s="19"/>
      <c r="G680" s="22"/>
      <c r="H680" s="45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24"/>
      <c r="C681" s="24"/>
      <c r="D681" s="22"/>
      <c r="E681" s="45"/>
      <c r="F681" s="19"/>
      <c r="G681" s="22"/>
      <c r="H681" s="45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24"/>
      <c r="C682" s="24"/>
      <c r="D682" s="22"/>
      <c r="E682" s="45"/>
      <c r="F682" s="19"/>
      <c r="G682" s="22"/>
      <c r="H682" s="45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24"/>
      <c r="C683" s="24"/>
      <c r="D683" s="22"/>
      <c r="E683" s="45"/>
      <c r="F683" s="19"/>
      <c r="G683" s="22"/>
      <c r="H683" s="45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24"/>
      <c r="C684" s="24"/>
      <c r="D684" s="22"/>
      <c r="E684" s="45"/>
      <c r="F684" s="19"/>
      <c r="G684" s="22"/>
      <c r="H684" s="45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24"/>
      <c r="C685" s="24"/>
      <c r="D685" s="22"/>
      <c r="E685" s="45"/>
      <c r="F685" s="19"/>
      <c r="G685" s="22"/>
      <c r="H685" s="45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24"/>
      <c r="C686" s="24"/>
      <c r="D686" s="22"/>
      <c r="E686" s="45"/>
      <c r="F686" s="19"/>
      <c r="G686" s="22"/>
      <c r="H686" s="45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24"/>
      <c r="C687" s="24"/>
      <c r="D687" s="22"/>
      <c r="E687" s="45"/>
      <c r="F687" s="19"/>
      <c r="G687" s="22"/>
      <c r="H687" s="45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24"/>
      <c r="C688" s="24"/>
      <c r="D688" s="22"/>
      <c r="E688" s="45"/>
      <c r="F688" s="19"/>
      <c r="G688" s="22"/>
      <c r="H688" s="45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24"/>
      <c r="C689" s="24"/>
      <c r="D689" s="22"/>
      <c r="E689" s="45"/>
      <c r="F689" s="19"/>
      <c r="G689" s="22"/>
      <c r="H689" s="45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24"/>
      <c r="C690" s="24"/>
      <c r="D690" s="22"/>
      <c r="E690" s="45"/>
      <c r="F690" s="19"/>
      <c r="G690" s="22"/>
      <c r="H690" s="45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24"/>
      <c r="C691" s="24"/>
      <c r="D691" s="22"/>
      <c r="E691" s="45"/>
      <c r="F691" s="19"/>
      <c r="G691" s="22"/>
      <c r="H691" s="45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24"/>
      <c r="C692" s="24"/>
      <c r="D692" s="22"/>
      <c r="E692" s="45"/>
      <c r="F692" s="19"/>
      <c r="G692" s="22"/>
      <c r="H692" s="45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24"/>
      <c r="C693" s="24"/>
      <c r="D693" s="22"/>
      <c r="E693" s="45"/>
      <c r="F693" s="19"/>
      <c r="G693" s="22"/>
      <c r="H693" s="45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24"/>
      <c r="C694" s="24"/>
      <c r="D694" s="22"/>
      <c r="E694" s="45"/>
      <c r="F694" s="19"/>
      <c r="G694" s="22"/>
      <c r="H694" s="45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24"/>
      <c r="C695" s="24"/>
      <c r="D695" s="22"/>
      <c r="E695" s="45"/>
      <c r="F695" s="19"/>
      <c r="G695" s="22"/>
      <c r="H695" s="45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24"/>
      <c r="C696" s="24"/>
      <c r="D696" s="22"/>
      <c r="E696" s="45"/>
      <c r="F696" s="19"/>
      <c r="G696" s="22"/>
      <c r="H696" s="45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24"/>
      <c r="C697" s="24"/>
      <c r="D697" s="22"/>
      <c r="E697" s="45"/>
      <c r="F697" s="19"/>
      <c r="G697" s="22"/>
      <c r="H697" s="45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24"/>
      <c r="C698" s="24"/>
      <c r="D698" s="22"/>
      <c r="E698" s="45"/>
      <c r="F698" s="19"/>
      <c r="G698" s="22"/>
      <c r="H698" s="45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24"/>
      <c r="C699" s="24"/>
      <c r="D699" s="22"/>
      <c r="E699" s="45"/>
      <c r="F699" s="19"/>
      <c r="G699" s="22"/>
      <c r="H699" s="45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24"/>
      <c r="C700" s="24"/>
      <c r="D700" s="22"/>
      <c r="E700" s="45"/>
      <c r="F700" s="19"/>
      <c r="G700" s="22"/>
      <c r="H700" s="45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24"/>
      <c r="C701" s="24"/>
      <c r="D701" s="22"/>
      <c r="E701" s="45"/>
      <c r="F701" s="19"/>
      <c r="G701" s="22"/>
      <c r="H701" s="45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24"/>
      <c r="C702" s="24"/>
      <c r="D702" s="22"/>
      <c r="E702" s="45"/>
      <c r="F702" s="19"/>
      <c r="G702" s="22"/>
      <c r="H702" s="45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24"/>
      <c r="C703" s="24"/>
      <c r="D703" s="22"/>
      <c r="E703" s="45"/>
      <c r="F703" s="19"/>
      <c r="G703" s="22"/>
      <c r="H703" s="45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24"/>
      <c r="C704" s="24"/>
      <c r="D704" s="22"/>
      <c r="E704" s="45"/>
      <c r="F704" s="19"/>
      <c r="G704" s="22"/>
      <c r="H704" s="45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24"/>
      <c r="C705" s="24"/>
      <c r="D705" s="22"/>
      <c r="E705" s="45"/>
      <c r="F705" s="19"/>
      <c r="G705" s="22"/>
      <c r="H705" s="45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24"/>
      <c r="C706" s="24"/>
      <c r="D706" s="22"/>
      <c r="E706" s="45"/>
      <c r="F706" s="19"/>
      <c r="G706" s="22"/>
      <c r="H706" s="45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24"/>
      <c r="C707" s="24"/>
      <c r="D707" s="22"/>
      <c r="E707" s="45"/>
      <c r="F707" s="19"/>
      <c r="G707" s="22"/>
      <c r="H707" s="45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24"/>
      <c r="C708" s="24"/>
      <c r="D708" s="22"/>
      <c r="E708" s="45"/>
      <c r="F708" s="19"/>
      <c r="G708" s="22"/>
      <c r="H708" s="45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24"/>
      <c r="C709" s="24"/>
      <c r="D709" s="22"/>
      <c r="E709" s="45"/>
      <c r="F709" s="19"/>
      <c r="G709" s="22"/>
      <c r="H709" s="45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24"/>
      <c r="C710" s="24"/>
      <c r="D710" s="22"/>
      <c r="E710" s="45"/>
      <c r="F710" s="19"/>
      <c r="G710" s="22"/>
      <c r="H710" s="45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24"/>
      <c r="C711" s="24"/>
      <c r="D711" s="22"/>
      <c r="E711" s="45"/>
      <c r="F711" s="19"/>
      <c r="G711" s="22"/>
      <c r="H711" s="45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24"/>
      <c r="C712" s="24"/>
      <c r="D712" s="22"/>
      <c r="E712" s="45"/>
      <c r="F712" s="19"/>
      <c r="G712" s="22"/>
      <c r="H712" s="45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24"/>
      <c r="C713" s="24"/>
      <c r="D713" s="22"/>
      <c r="E713" s="45"/>
      <c r="F713" s="19"/>
      <c r="G713" s="22"/>
      <c r="H713" s="45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24"/>
      <c r="C714" s="24"/>
      <c r="D714" s="22"/>
      <c r="E714" s="45"/>
      <c r="F714" s="19"/>
      <c r="G714" s="22"/>
      <c r="H714" s="45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24"/>
      <c r="C715" s="24"/>
      <c r="D715" s="22"/>
      <c r="E715" s="45"/>
      <c r="F715" s="19"/>
      <c r="G715" s="22"/>
      <c r="H715" s="45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24"/>
      <c r="C716" s="24"/>
      <c r="D716" s="22"/>
      <c r="E716" s="45"/>
      <c r="F716" s="19"/>
      <c r="G716" s="22"/>
      <c r="H716" s="45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24"/>
      <c r="C717" s="24"/>
      <c r="D717" s="22"/>
      <c r="E717" s="45"/>
      <c r="F717" s="19"/>
      <c r="G717" s="22"/>
      <c r="H717" s="45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24"/>
      <c r="C718" s="24"/>
      <c r="D718" s="22"/>
      <c r="E718" s="45"/>
      <c r="F718" s="19"/>
      <c r="G718" s="22"/>
      <c r="H718" s="45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24"/>
      <c r="C719" s="24"/>
      <c r="D719" s="22"/>
      <c r="E719" s="45"/>
      <c r="F719" s="19"/>
      <c r="G719" s="22"/>
      <c r="H719" s="45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24"/>
      <c r="C720" s="24"/>
      <c r="D720" s="22"/>
      <c r="E720" s="45"/>
      <c r="F720" s="19"/>
      <c r="G720" s="22"/>
      <c r="H720" s="45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24"/>
      <c r="C721" s="24"/>
      <c r="D721" s="22"/>
      <c r="E721" s="45"/>
      <c r="F721" s="19"/>
      <c r="G721" s="22"/>
      <c r="H721" s="45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24"/>
      <c r="C722" s="24"/>
      <c r="D722" s="22"/>
      <c r="E722" s="45"/>
      <c r="F722" s="19"/>
      <c r="G722" s="22"/>
      <c r="H722" s="45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24"/>
      <c r="C723" s="24"/>
      <c r="D723" s="22"/>
      <c r="E723" s="45"/>
      <c r="F723" s="19"/>
      <c r="G723" s="22"/>
      <c r="H723" s="45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24"/>
      <c r="C724" s="24"/>
      <c r="D724" s="22"/>
      <c r="E724" s="45"/>
      <c r="F724" s="19"/>
      <c r="G724" s="22"/>
      <c r="H724" s="45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24"/>
      <c r="C725" s="24"/>
      <c r="D725" s="22"/>
      <c r="E725" s="45"/>
      <c r="F725" s="19"/>
      <c r="G725" s="22"/>
      <c r="H725" s="45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24"/>
      <c r="C726" s="24"/>
      <c r="D726" s="22"/>
      <c r="E726" s="45"/>
      <c r="F726" s="19"/>
      <c r="G726" s="22"/>
      <c r="H726" s="45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24"/>
      <c r="C727" s="24"/>
      <c r="D727" s="22"/>
      <c r="E727" s="45"/>
      <c r="F727" s="19"/>
      <c r="G727" s="22"/>
      <c r="H727" s="45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24"/>
      <c r="C728" s="24"/>
      <c r="D728" s="22"/>
      <c r="E728" s="45"/>
      <c r="F728" s="19"/>
      <c r="G728" s="22"/>
      <c r="H728" s="45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24"/>
      <c r="C729" s="24"/>
      <c r="D729" s="22"/>
      <c r="E729" s="45"/>
      <c r="F729" s="19"/>
      <c r="G729" s="22"/>
      <c r="H729" s="45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24"/>
      <c r="C730" s="24"/>
      <c r="D730" s="22"/>
      <c r="E730" s="45"/>
      <c r="F730" s="19"/>
      <c r="G730" s="22"/>
      <c r="H730" s="45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24"/>
      <c r="C731" s="24"/>
      <c r="D731" s="22"/>
      <c r="E731" s="45"/>
      <c r="F731" s="19"/>
      <c r="G731" s="22"/>
      <c r="H731" s="45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24"/>
      <c r="C732" s="24"/>
      <c r="D732" s="22"/>
      <c r="E732" s="45"/>
      <c r="F732" s="19"/>
      <c r="G732" s="22"/>
      <c r="H732" s="45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24"/>
      <c r="C733" s="24"/>
      <c r="D733" s="22"/>
      <c r="E733" s="45"/>
      <c r="F733" s="19"/>
      <c r="G733" s="22"/>
      <c r="H733" s="45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24"/>
      <c r="C734" s="24"/>
      <c r="D734" s="22"/>
      <c r="E734" s="45"/>
      <c r="F734" s="19"/>
      <c r="G734" s="22"/>
      <c r="H734" s="45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24"/>
      <c r="C735" s="24"/>
      <c r="D735" s="22"/>
      <c r="E735" s="45"/>
      <c r="F735" s="19"/>
      <c r="G735" s="22"/>
      <c r="H735" s="45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24"/>
      <c r="C736" s="24"/>
      <c r="D736" s="22"/>
      <c r="E736" s="45"/>
      <c r="F736" s="19"/>
      <c r="G736" s="22"/>
      <c r="H736" s="45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24"/>
      <c r="C737" s="24"/>
      <c r="D737" s="22"/>
      <c r="E737" s="45"/>
      <c r="F737" s="19"/>
      <c r="G737" s="22"/>
      <c r="H737" s="45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24"/>
      <c r="C738" s="24"/>
      <c r="D738" s="22"/>
      <c r="E738" s="45"/>
      <c r="F738" s="19"/>
      <c r="G738" s="22"/>
      <c r="H738" s="45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24"/>
      <c r="C739" s="24"/>
      <c r="D739" s="22"/>
      <c r="E739" s="45"/>
      <c r="F739" s="19"/>
      <c r="G739" s="22"/>
      <c r="H739" s="45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24"/>
      <c r="C740" s="24"/>
      <c r="D740" s="22"/>
      <c r="E740" s="45"/>
      <c r="F740" s="19"/>
      <c r="G740" s="22"/>
      <c r="H740" s="45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24"/>
      <c r="C741" s="24"/>
      <c r="D741" s="22"/>
      <c r="E741" s="45"/>
      <c r="F741" s="19"/>
      <c r="G741" s="22"/>
      <c r="H741" s="45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24"/>
      <c r="C742" s="24"/>
      <c r="D742" s="22"/>
      <c r="E742" s="45"/>
      <c r="F742" s="19"/>
      <c r="G742" s="22"/>
      <c r="H742" s="45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24"/>
      <c r="C743" s="24"/>
      <c r="D743" s="22"/>
      <c r="E743" s="45"/>
      <c r="F743" s="19"/>
      <c r="G743" s="22"/>
      <c r="H743" s="45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24"/>
      <c r="C744" s="24"/>
      <c r="D744" s="22"/>
      <c r="E744" s="45"/>
      <c r="F744" s="19"/>
      <c r="G744" s="22"/>
      <c r="H744" s="45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24"/>
      <c r="C745" s="24"/>
      <c r="D745" s="22"/>
      <c r="E745" s="45"/>
      <c r="F745" s="19"/>
      <c r="G745" s="22"/>
      <c r="H745" s="45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24"/>
      <c r="C746" s="24"/>
      <c r="D746" s="22"/>
      <c r="E746" s="45"/>
      <c r="F746" s="19"/>
      <c r="G746" s="22"/>
      <c r="H746" s="45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24"/>
      <c r="C747" s="24"/>
      <c r="D747" s="22"/>
      <c r="E747" s="45"/>
      <c r="F747" s="19"/>
      <c r="G747" s="22"/>
      <c r="H747" s="45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24"/>
      <c r="C748" s="24"/>
      <c r="D748" s="22"/>
      <c r="E748" s="45"/>
      <c r="F748" s="19"/>
      <c r="G748" s="22"/>
      <c r="H748" s="45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24"/>
      <c r="C749" s="24"/>
      <c r="D749" s="22"/>
      <c r="E749" s="45"/>
      <c r="F749" s="19"/>
      <c r="G749" s="22"/>
      <c r="H749" s="45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24"/>
      <c r="C750" s="24"/>
      <c r="D750" s="22"/>
      <c r="E750" s="45"/>
      <c r="F750" s="19"/>
      <c r="G750" s="22"/>
      <c r="H750" s="45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24"/>
      <c r="C751" s="24"/>
      <c r="D751" s="22"/>
      <c r="E751" s="45"/>
      <c r="F751" s="19"/>
      <c r="G751" s="22"/>
      <c r="H751" s="45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24"/>
      <c r="C752" s="24"/>
      <c r="D752" s="22"/>
      <c r="E752" s="45"/>
      <c r="F752" s="19"/>
      <c r="G752" s="22"/>
      <c r="H752" s="45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24"/>
      <c r="C753" s="24"/>
      <c r="D753" s="22"/>
      <c r="E753" s="45"/>
      <c r="F753" s="19"/>
      <c r="G753" s="22"/>
      <c r="H753" s="45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24"/>
      <c r="C754" s="24"/>
      <c r="D754" s="22"/>
      <c r="E754" s="45"/>
      <c r="F754" s="19"/>
      <c r="G754" s="22"/>
      <c r="H754" s="45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24"/>
      <c r="C755" s="24"/>
      <c r="D755" s="22"/>
      <c r="E755" s="45"/>
      <c r="F755" s="19"/>
      <c r="G755" s="22"/>
      <c r="H755" s="45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24"/>
      <c r="C756" s="24"/>
      <c r="D756" s="22"/>
      <c r="E756" s="45"/>
      <c r="F756" s="19"/>
      <c r="G756" s="22"/>
      <c r="H756" s="45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24"/>
      <c r="C757" s="24"/>
      <c r="D757" s="22"/>
      <c r="E757" s="45"/>
      <c r="F757" s="19"/>
      <c r="G757" s="22"/>
      <c r="H757" s="45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24"/>
      <c r="C758" s="24"/>
      <c r="D758" s="22"/>
      <c r="E758" s="45"/>
      <c r="F758" s="19"/>
      <c r="G758" s="22"/>
      <c r="H758" s="45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24"/>
      <c r="C759" s="24"/>
      <c r="D759" s="22"/>
      <c r="E759" s="45"/>
      <c r="F759" s="19"/>
      <c r="G759" s="22"/>
      <c r="H759" s="45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24"/>
      <c r="C760" s="24"/>
      <c r="D760" s="22"/>
      <c r="E760" s="45"/>
      <c r="F760" s="19"/>
      <c r="G760" s="22"/>
      <c r="H760" s="45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24"/>
      <c r="C761" s="24"/>
      <c r="D761" s="22"/>
      <c r="E761" s="45"/>
      <c r="F761" s="19"/>
      <c r="G761" s="22"/>
      <c r="H761" s="45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24"/>
      <c r="C762" s="24"/>
      <c r="D762" s="22"/>
      <c r="E762" s="45"/>
      <c r="F762" s="19"/>
      <c r="G762" s="22"/>
      <c r="H762" s="45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24"/>
      <c r="C763" s="24"/>
      <c r="D763" s="22"/>
      <c r="E763" s="45"/>
      <c r="F763" s="19"/>
      <c r="G763" s="22"/>
      <c r="H763" s="45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24"/>
      <c r="C764" s="24"/>
      <c r="D764" s="22"/>
      <c r="E764" s="45"/>
      <c r="F764" s="19"/>
      <c r="G764" s="22"/>
      <c r="H764" s="45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24"/>
      <c r="C765" s="24"/>
      <c r="D765" s="22"/>
      <c r="E765" s="45"/>
      <c r="F765" s="19"/>
      <c r="G765" s="22"/>
      <c r="H765" s="45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24"/>
      <c r="C766" s="24"/>
      <c r="D766" s="22"/>
      <c r="E766" s="45"/>
      <c r="F766" s="19"/>
      <c r="G766" s="22"/>
      <c r="H766" s="45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24"/>
      <c r="C767" s="24"/>
      <c r="D767" s="22"/>
      <c r="E767" s="45"/>
      <c r="F767" s="19"/>
      <c r="G767" s="22"/>
      <c r="H767" s="45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24"/>
      <c r="C768" s="24"/>
      <c r="D768" s="22"/>
      <c r="E768" s="45"/>
      <c r="F768" s="19"/>
      <c r="G768" s="22"/>
      <c r="H768" s="45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24"/>
      <c r="C769" s="24"/>
      <c r="D769" s="22"/>
      <c r="E769" s="45"/>
      <c r="F769" s="19"/>
      <c r="G769" s="22"/>
      <c r="H769" s="45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24"/>
      <c r="C770" s="24"/>
      <c r="D770" s="22"/>
      <c r="E770" s="45"/>
      <c r="F770" s="19"/>
      <c r="G770" s="22"/>
      <c r="H770" s="45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24"/>
      <c r="C771" s="24"/>
      <c r="D771" s="22"/>
      <c r="E771" s="45"/>
      <c r="F771" s="19"/>
      <c r="G771" s="22"/>
      <c r="H771" s="45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24"/>
      <c r="C772" s="24"/>
      <c r="D772" s="22"/>
      <c r="E772" s="45"/>
      <c r="F772" s="19"/>
      <c r="G772" s="22"/>
      <c r="H772" s="45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24"/>
      <c r="C773" s="24"/>
      <c r="D773" s="22"/>
      <c r="E773" s="45"/>
      <c r="F773" s="19"/>
      <c r="G773" s="22"/>
      <c r="H773" s="45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24"/>
      <c r="C774" s="24"/>
      <c r="D774" s="22"/>
      <c r="E774" s="45"/>
      <c r="F774" s="19"/>
      <c r="G774" s="22"/>
      <c r="H774" s="45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24"/>
      <c r="C775" s="24"/>
      <c r="D775" s="22"/>
      <c r="E775" s="45"/>
      <c r="F775" s="19"/>
      <c r="G775" s="22"/>
      <c r="H775" s="45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24"/>
      <c r="C776" s="24"/>
      <c r="D776" s="22"/>
      <c r="E776" s="45"/>
      <c r="F776" s="19"/>
      <c r="G776" s="22"/>
      <c r="H776" s="45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24"/>
      <c r="C777" s="24"/>
      <c r="D777" s="22"/>
      <c r="E777" s="45"/>
      <c r="F777" s="19"/>
      <c r="G777" s="22"/>
      <c r="H777" s="45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24"/>
      <c r="C778" s="24"/>
      <c r="D778" s="22"/>
      <c r="E778" s="45"/>
      <c r="F778" s="19"/>
      <c r="G778" s="22"/>
      <c r="H778" s="45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24"/>
      <c r="C779" s="24"/>
      <c r="D779" s="22"/>
      <c r="E779" s="45"/>
      <c r="F779" s="19"/>
      <c r="G779" s="22"/>
      <c r="H779" s="45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24"/>
      <c r="C780" s="24"/>
      <c r="D780" s="22"/>
      <c r="E780" s="45"/>
      <c r="F780" s="19"/>
      <c r="G780" s="22"/>
      <c r="H780" s="45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24"/>
      <c r="C781" s="24"/>
      <c r="D781" s="22"/>
      <c r="E781" s="45"/>
      <c r="F781" s="19"/>
      <c r="G781" s="22"/>
      <c r="H781" s="45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24"/>
      <c r="C782" s="24"/>
      <c r="D782" s="22"/>
      <c r="E782" s="45"/>
      <c r="F782" s="19"/>
      <c r="G782" s="22"/>
      <c r="H782" s="45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24"/>
      <c r="C783" s="24"/>
      <c r="D783" s="22"/>
      <c r="E783" s="45"/>
      <c r="F783" s="19"/>
      <c r="G783" s="22"/>
      <c r="H783" s="45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24"/>
      <c r="C784" s="24"/>
      <c r="D784" s="22"/>
      <c r="E784" s="45"/>
      <c r="F784" s="19"/>
      <c r="G784" s="22"/>
      <c r="H784" s="45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24"/>
      <c r="C785" s="24"/>
      <c r="D785" s="22"/>
      <c r="E785" s="45"/>
      <c r="F785" s="19"/>
      <c r="G785" s="22"/>
      <c r="H785" s="45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24"/>
      <c r="C786" s="24"/>
      <c r="D786" s="22"/>
      <c r="E786" s="45"/>
      <c r="F786" s="19"/>
      <c r="G786" s="22"/>
      <c r="H786" s="45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24"/>
      <c r="C787" s="24"/>
      <c r="D787" s="22"/>
      <c r="E787" s="45"/>
      <c r="F787" s="19"/>
      <c r="G787" s="22"/>
      <c r="H787" s="45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24"/>
      <c r="C788" s="24"/>
      <c r="D788" s="22"/>
      <c r="E788" s="45"/>
      <c r="F788" s="19"/>
      <c r="G788" s="22"/>
      <c r="H788" s="45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24"/>
      <c r="C789" s="24"/>
      <c r="D789" s="22"/>
      <c r="E789" s="45"/>
      <c r="F789" s="19"/>
      <c r="G789" s="22"/>
      <c r="H789" s="45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24"/>
      <c r="C790" s="24"/>
      <c r="D790" s="22"/>
      <c r="E790" s="45"/>
      <c r="F790" s="19"/>
      <c r="G790" s="22"/>
      <c r="H790" s="45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24"/>
      <c r="C791" s="24"/>
      <c r="D791" s="22"/>
      <c r="E791" s="45"/>
      <c r="F791" s="19"/>
      <c r="G791" s="22"/>
      <c r="H791" s="45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24"/>
      <c r="C792" s="24"/>
      <c r="D792" s="22"/>
      <c r="E792" s="45"/>
      <c r="F792" s="19"/>
      <c r="G792" s="22"/>
      <c r="H792" s="45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24"/>
      <c r="C793" s="24"/>
      <c r="D793" s="22"/>
      <c r="E793" s="45"/>
      <c r="F793" s="19"/>
      <c r="G793" s="22"/>
      <c r="H793" s="45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24"/>
      <c r="C794" s="24"/>
      <c r="D794" s="22"/>
      <c r="E794" s="45"/>
      <c r="F794" s="19"/>
      <c r="G794" s="22"/>
      <c r="H794" s="45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24"/>
      <c r="C795" s="24"/>
      <c r="D795" s="22"/>
      <c r="E795" s="45"/>
      <c r="F795" s="19"/>
      <c r="G795" s="22"/>
      <c r="H795" s="45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24"/>
      <c r="C796" s="24"/>
      <c r="D796" s="22"/>
      <c r="E796" s="45"/>
      <c r="F796" s="19"/>
      <c r="G796" s="22"/>
      <c r="H796" s="45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24"/>
      <c r="C797" s="24"/>
      <c r="D797" s="22"/>
      <c r="E797" s="45"/>
      <c r="F797" s="19"/>
      <c r="G797" s="22"/>
      <c r="H797" s="45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24"/>
      <c r="C798" s="24"/>
      <c r="D798" s="22"/>
      <c r="E798" s="45"/>
      <c r="F798" s="19"/>
      <c r="G798" s="22"/>
      <c r="H798" s="45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24"/>
      <c r="C799" s="24"/>
      <c r="D799" s="22"/>
      <c r="E799" s="45"/>
      <c r="F799" s="19"/>
      <c r="G799" s="22"/>
      <c r="H799" s="45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24"/>
      <c r="C800" s="24"/>
      <c r="D800" s="22"/>
      <c r="E800" s="45"/>
      <c r="F800" s="19"/>
      <c r="G800" s="22"/>
      <c r="H800" s="45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24"/>
      <c r="C801" s="24"/>
      <c r="D801" s="22"/>
      <c r="E801" s="45"/>
      <c r="F801" s="19"/>
      <c r="G801" s="22"/>
      <c r="H801" s="45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24"/>
      <c r="C802" s="24"/>
      <c r="D802" s="22"/>
      <c r="E802" s="45"/>
      <c r="F802" s="19"/>
      <c r="G802" s="22"/>
      <c r="H802" s="45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24"/>
      <c r="C803" s="24"/>
      <c r="D803" s="22"/>
      <c r="E803" s="45"/>
      <c r="F803" s="19"/>
      <c r="G803" s="22"/>
      <c r="H803" s="45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24"/>
      <c r="C804" s="24"/>
      <c r="D804" s="22"/>
      <c r="E804" s="45"/>
      <c r="F804" s="19"/>
      <c r="G804" s="22"/>
      <c r="H804" s="45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24"/>
      <c r="C805" s="24"/>
      <c r="D805" s="22"/>
      <c r="E805" s="45"/>
      <c r="F805" s="19"/>
      <c r="G805" s="22"/>
      <c r="H805" s="45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24"/>
      <c r="C806" s="24"/>
      <c r="D806" s="22"/>
      <c r="E806" s="45"/>
      <c r="F806" s="19"/>
      <c r="G806" s="22"/>
      <c r="H806" s="45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24"/>
      <c r="C807" s="24"/>
      <c r="D807" s="22"/>
      <c r="E807" s="45"/>
      <c r="F807" s="19"/>
      <c r="G807" s="22"/>
      <c r="H807" s="45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24"/>
      <c r="C808" s="24"/>
      <c r="D808" s="22"/>
      <c r="E808" s="45"/>
      <c r="F808" s="19"/>
      <c r="G808" s="22"/>
      <c r="H808" s="45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24"/>
      <c r="C809" s="24"/>
      <c r="D809" s="22"/>
      <c r="E809" s="45"/>
      <c r="F809" s="19"/>
      <c r="G809" s="22"/>
      <c r="H809" s="45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24"/>
      <c r="C810" s="24"/>
      <c r="D810" s="22"/>
      <c r="E810" s="45"/>
      <c r="F810" s="19"/>
      <c r="G810" s="22"/>
      <c r="H810" s="45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24"/>
      <c r="C811" s="24"/>
      <c r="D811" s="22"/>
      <c r="E811" s="45"/>
      <c r="F811" s="19"/>
      <c r="G811" s="22"/>
      <c r="H811" s="45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24"/>
      <c r="C812" s="24"/>
      <c r="D812" s="22"/>
      <c r="E812" s="45"/>
      <c r="F812" s="19"/>
      <c r="G812" s="22"/>
      <c r="H812" s="45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24"/>
      <c r="C813" s="24"/>
      <c r="D813" s="22"/>
      <c r="E813" s="45"/>
      <c r="F813" s="19"/>
      <c r="G813" s="22"/>
      <c r="H813" s="45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24"/>
      <c r="C814" s="24"/>
      <c r="D814" s="22"/>
      <c r="E814" s="45"/>
      <c r="F814" s="19"/>
      <c r="G814" s="22"/>
      <c r="H814" s="45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24"/>
      <c r="C815" s="24"/>
      <c r="D815" s="22"/>
      <c r="E815" s="45"/>
      <c r="F815" s="19"/>
      <c r="G815" s="22"/>
      <c r="H815" s="45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24"/>
      <c r="C816" s="24"/>
      <c r="D816" s="22"/>
      <c r="E816" s="45"/>
      <c r="F816" s="19"/>
      <c r="G816" s="22"/>
      <c r="H816" s="45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24"/>
      <c r="C817" s="24"/>
      <c r="D817" s="22"/>
      <c r="E817" s="45"/>
      <c r="F817" s="19"/>
      <c r="G817" s="22"/>
      <c r="H817" s="45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24"/>
      <c r="C818" s="24"/>
      <c r="D818" s="22"/>
      <c r="E818" s="45"/>
      <c r="F818" s="19"/>
      <c r="G818" s="22"/>
      <c r="H818" s="45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24"/>
      <c r="C819" s="24"/>
      <c r="D819" s="22"/>
      <c r="E819" s="45"/>
      <c r="F819" s="19"/>
      <c r="G819" s="22"/>
      <c r="H819" s="45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24"/>
      <c r="C820" s="24"/>
      <c r="D820" s="22"/>
      <c r="E820" s="45"/>
      <c r="F820" s="19"/>
      <c r="G820" s="22"/>
      <c r="H820" s="45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24"/>
      <c r="C821" s="24"/>
      <c r="D821" s="22"/>
      <c r="E821" s="45"/>
      <c r="F821" s="19"/>
      <c r="G821" s="22"/>
      <c r="H821" s="45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24"/>
      <c r="C822" s="24"/>
      <c r="D822" s="22"/>
      <c r="E822" s="45"/>
      <c r="F822" s="19"/>
      <c r="G822" s="22"/>
      <c r="H822" s="45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24"/>
      <c r="C823" s="24"/>
      <c r="D823" s="22"/>
      <c r="E823" s="45"/>
      <c r="F823" s="19"/>
      <c r="G823" s="22"/>
      <c r="H823" s="45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24"/>
      <c r="C824" s="24"/>
      <c r="D824" s="22"/>
      <c r="E824" s="45"/>
      <c r="F824" s="19"/>
      <c r="G824" s="22"/>
      <c r="H824" s="45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24"/>
      <c r="C825" s="24"/>
      <c r="D825" s="22"/>
      <c r="E825" s="45"/>
      <c r="F825" s="19"/>
      <c r="G825" s="22"/>
      <c r="H825" s="45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24"/>
      <c r="C826" s="24"/>
      <c r="D826" s="22"/>
      <c r="E826" s="45"/>
      <c r="F826" s="19"/>
      <c r="G826" s="22"/>
      <c r="H826" s="45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24"/>
      <c r="C827" s="24"/>
      <c r="D827" s="22"/>
      <c r="E827" s="45"/>
      <c r="F827" s="19"/>
      <c r="G827" s="22"/>
      <c r="H827" s="45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24"/>
      <c r="C828" s="24"/>
      <c r="D828" s="22"/>
      <c r="E828" s="45"/>
      <c r="F828" s="19"/>
      <c r="G828" s="22"/>
      <c r="H828" s="45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24"/>
      <c r="C829" s="24"/>
      <c r="D829" s="22"/>
      <c r="E829" s="45"/>
      <c r="F829" s="19"/>
      <c r="G829" s="22"/>
      <c r="H829" s="45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24"/>
      <c r="C830" s="24"/>
      <c r="D830" s="22"/>
      <c r="E830" s="45"/>
      <c r="F830" s="19"/>
      <c r="G830" s="22"/>
      <c r="H830" s="45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24"/>
      <c r="C831" s="24"/>
      <c r="D831" s="22"/>
      <c r="E831" s="45"/>
      <c r="F831" s="19"/>
      <c r="G831" s="22"/>
      <c r="H831" s="45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24"/>
      <c r="C832" s="24"/>
      <c r="D832" s="22"/>
      <c r="E832" s="45"/>
      <c r="F832" s="19"/>
      <c r="G832" s="22"/>
      <c r="H832" s="45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24"/>
      <c r="C833" s="24"/>
      <c r="D833" s="22"/>
      <c r="E833" s="45"/>
      <c r="F833" s="19"/>
      <c r="G833" s="22"/>
      <c r="H833" s="45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24"/>
      <c r="C834" s="24"/>
      <c r="D834" s="22"/>
      <c r="E834" s="45"/>
      <c r="F834" s="19"/>
      <c r="G834" s="22"/>
      <c r="H834" s="45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24"/>
      <c r="C835" s="24"/>
      <c r="D835" s="22"/>
      <c r="E835" s="45"/>
      <c r="F835" s="19"/>
      <c r="G835" s="22"/>
      <c r="H835" s="45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24"/>
      <c r="C836" s="24"/>
      <c r="D836" s="22"/>
      <c r="E836" s="45"/>
      <c r="F836" s="19"/>
      <c r="G836" s="22"/>
      <c r="H836" s="45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24"/>
      <c r="C837" s="24"/>
      <c r="D837" s="22"/>
      <c r="E837" s="45"/>
      <c r="F837" s="19"/>
      <c r="G837" s="22"/>
      <c r="H837" s="45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24"/>
      <c r="C838" s="24"/>
      <c r="D838" s="22"/>
      <c r="E838" s="45"/>
      <c r="F838" s="19"/>
      <c r="G838" s="22"/>
      <c r="H838" s="45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24"/>
      <c r="C839" s="24"/>
      <c r="D839" s="22"/>
      <c r="E839" s="45"/>
      <c r="F839" s="19"/>
      <c r="G839" s="22"/>
      <c r="H839" s="45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24"/>
      <c r="C840" s="24"/>
      <c r="D840" s="22"/>
      <c r="E840" s="45"/>
      <c r="F840" s="19"/>
      <c r="G840" s="22"/>
      <c r="H840" s="45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24"/>
      <c r="C841" s="24"/>
      <c r="D841" s="22"/>
      <c r="E841" s="45"/>
      <c r="F841" s="19"/>
      <c r="G841" s="22"/>
      <c r="H841" s="45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24"/>
      <c r="C842" s="24"/>
      <c r="D842" s="22"/>
      <c r="E842" s="45"/>
      <c r="F842" s="19"/>
      <c r="G842" s="22"/>
      <c r="H842" s="45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24"/>
      <c r="C843" s="24"/>
      <c r="D843" s="22"/>
      <c r="E843" s="45"/>
      <c r="F843" s="19"/>
      <c r="G843" s="22"/>
      <c r="H843" s="45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24"/>
      <c r="C844" s="24"/>
      <c r="D844" s="22"/>
      <c r="E844" s="45"/>
      <c r="F844" s="19"/>
      <c r="G844" s="22"/>
      <c r="H844" s="45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24"/>
      <c r="C845" s="24"/>
      <c r="D845" s="22"/>
      <c r="E845" s="45"/>
      <c r="F845" s="19"/>
      <c r="G845" s="22"/>
      <c r="H845" s="45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24"/>
      <c r="C846" s="24"/>
      <c r="D846" s="22"/>
      <c r="E846" s="45"/>
      <c r="F846" s="19"/>
      <c r="G846" s="22"/>
      <c r="H846" s="45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24"/>
      <c r="C847" s="24"/>
      <c r="D847" s="22"/>
      <c r="E847" s="45"/>
      <c r="F847" s="19"/>
      <c r="G847" s="22"/>
      <c r="H847" s="45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24"/>
      <c r="C848" s="24"/>
      <c r="D848" s="22"/>
      <c r="E848" s="45"/>
      <c r="F848" s="19"/>
      <c r="G848" s="22"/>
      <c r="H848" s="45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24"/>
      <c r="C849" s="24"/>
      <c r="D849" s="22"/>
      <c r="E849" s="45"/>
      <c r="F849" s="19"/>
      <c r="G849" s="22"/>
      <c r="H849" s="45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24"/>
      <c r="C850" s="24"/>
      <c r="D850" s="22"/>
      <c r="E850" s="45"/>
      <c r="F850" s="19"/>
      <c r="G850" s="22"/>
      <c r="H850" s="45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24"/>
      <c r="C851" s="24"/>
      <c r="D851" s="22"/>
      <c r="E851" s="45"/>
      <c r="F851" s="19"/>
      <c r="G851" s="22"/>
      <c r="H851" s="45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24"/>
      <c r="C852" s="24"/>
      <c r="D852" s="22"/>
      <c r="E852" s="45"/>
      <c r="F852" s="19"/>
      <c r="G852" s="22"/>
      <c r="H852" s="45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24"/>
      <c r="C853" s="24"/>
      <c r="D853" s="22"/>
      <c r="E853" s="45"/>
      <c r="F853" s="19"/>
      <c r="G853" s="22"/>
      <c r="H853" s="45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24"/>
      <c r="C854" s="24"/>
      <c r="D854" s="22"/>
      <c r="E854" s="45"/>
      <c r="F854" s="19"/>
      <c r="G854" s="22"/>
      <c r="H854" s="45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24"/>
      <c r="C855" s="24"/>
      <c r="D855" s="22"/>
      <c r="E855" s="45"/>
      <c r="F855" s="19"/>
      <c r="G855" s="22"/>
      <c r="H855" s="45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24"/>
      <c r="C856" s="24"/>
      <c r="D856" s="22"/>
      <c r="E856" s="45"/>
      <c r="F856" s="19"/>
      <c r="G856" s="22"/>
      <c r="H856" s="45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24"/>
      <c r="C857" s="24"/>
      <c r="D857" s="22"/>
      <c r="E857" s="45"/>
      <c r="F857" s="19"/>
      <c r="G857" s="22"/>
      <c r="H857" s="45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24"/>
      <c r="C858" s="24"/>
      <c r="D858" s="22"/>
      <c r="E858" s="45"/>
      <c r="F858" s="19"/>
      <c r="G858" s="22"/>
      <c r="H858" s="45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24"/>
      <c r="C859" s="24"/>
      <c r="D859" s="22"/>
      <c r="E859" s="45"/>
      <c r="F859" s="19"/>
      <c r="G859" s="22"/>
      <c r="H859" s="45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24"/>
      <c r="C860" s="24"/>
      <c r="D860" s="22"/>
      <c r="E860" s="45"/>
      <c r="F860" s="19"/>
      <c r="G860" s="22"/>
      <c r="H860" s="45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24"/>
      <c r="C861" s="24"/>
      <c r="D861" s="22"/>
      <c r="E861" s="45"/>
      <c r="F861" s="19"/>
      <c r="G861" s="22"/>
      <c r="H861" s="45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24"/>
      <c r="C862" s="24"/>
      <c r="D862" s="22"/>
      <c r="E862" s="45"/>
      <c r="F862" s="19"/>
      <c r="G862" s="22"/>
      <c r="H862" s="45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24"/>
      <c r="C863" s="24"/>
      <c r="D863" s="22"/>
      <c r="E863" s="45"/>
      <c r="F863" s="19"/>
      <c r="G863" s="22"/>
      <c r="H863" s="45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24"/>
      <c r="C864" s="24"/>
      <c r="D864" s="22"/>
      <c r="E864" s="45"/>
      <c r="F864" s="19"/>
      <c r="G864" s="22"/>
      <c r="H864" s="45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24"/>
      <c r="C865" s="24"/>
      <c r="D865" s="22"/>
      <c r="E865" s="45"/>
      <c r="F865" s="19"/>
      <c r="G865" s="22"/>
      <c r="H865" s="45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24"/>
      <c r="C866" s="24"/>
      <c r="D866" s="22"/>
      <c r="E866" s="45"/>
      <c r="F866" s="19"/>
      <c r="G866" s="22"/>
      <c r="H866" s="45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24"/>
      <c r="C867" s="24"/>
      <c r="D867" s="22"/>
      <c r="E867" s="45"/>
      <c r="F867" s="19"/>
      <c r="G867" s="22"/>
      <c r="H867" s="45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24"/>
      <c r="C868" s="24"/>
      <c r="D868" s="22"/>
      <c r="E868" s="45"/>
      <c r="F868" s="19"/>
      <c r="G868" s="22"/>
      <c r="H868" s="45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24"/>
      <c r="C869" s="24"/>
      <c r="D869" s="22"/>
      <c r="E869" s="45"/>
      <c r="F869" s="19"/>
      <c r="G869" s="22"/>
      <c r="H869" s="45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24"/>
      <c r="C870" s="24"/>
      <c r="D870" s="22"/>
      <c r="E870" s="45"/>
      <c r="F870" s="19"/>
      <c r="G870" s="22"/>
      <c r="H870" s="45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24"/>
      <c r="C871" s="24"/>
      <c r="D871" s="22"/>
      <c r="E871" s="45"/>
      <c r="F871" s="19"/>
      <c r="G871" s="22"/>
      <c r="H871" s="45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24"/>
      <c r="C872" s="24"/>
      <c r="D872" s="22"/>
      <c r="E872" s="45"/>
      <c r="F872" s="19"/>
      <c r="G872" s="22"/>
      <c r="H872" s="45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24"/>
      <c r="C873" s="24"/>
      <c r="D873" s="22"/>
      <c r="E873" s="45"/>
      <c r="F873" s="19"/>
      <c r="G873" s="22"/>
      <c r="H873" s="45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24"/>
      <c r="C874" s="24"/>
      <c r="D874" s="22"/>
      <c r="E874" s="45"/>
      <c r="F874" s="19"/>
      <c r="G874" s="22"/>
      <c r="H874" s="45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24"/>
      <c r="C875" s="24"/>
      <c r="D875" s="22"/>
      <c r="E875" s="45"/>
      <c r="F875" s="19"/>
      <c r="G875" s="22"/>
      <c r="H875" s="45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24"/>
      <c r="C876" s="24"/>
      <c r="D876" s="22"/>
      <c r="E876" s="45"/>
      <c r="F876" s="19"/>
      <c r="G876" s="22"/>
      <c r="H876" s="45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24"/>
      <c r="C877" s="24"/>
      <c r="D877" s="22"/>
      <c r="E877" s="45"/>
      <c r="F877" s="19"/>
      <c r="G877" s="22"/>
      <c r="H877" s="45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24"/>
      <c r="C878" s="24"/>
      <c r="D878" s="22"/>
      <c r="E878" s="45"/>
      <c r="F878" s="19"/>
      <c r="G878" s="22"/>
      <c r="H878" s="45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24"/>
      <c r="C879" s="24"/>
      <c r="D879" s="22"/>
      <c r="E879" s="45"/>
      <c r="F879" s="19"/>
      <c r="G879" s="22"/>
      <c r="H879" s="45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24"/>
      <c r="C880" s="24"/>
      <c r="D880" s="22"/>
      <c r="E880" s="45"/>
      <c r="F880" s="19"/>
      <c r="G880" s="22"/>
      <c r="H880" s="45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24"/>
      <c r="C881" s="24"/>
      <c r="D881" s="22"/>
      <c r="E881" s="45"/>
      <c r="F881" s="19"/>
      <c r="G881" s="22"/>
      <c r="H881" s="45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24"/>
      <c r="C882" s="24"/>
      <c r="D882" s="22"/>
      <c r="E882" s="45"/>
      <c r="F882" s="19"/>
      <c r="G882" s="22"/>
      <c r="H882" s="45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24"/>
      <c r="C883" s="24"/>
      <c r="D883" s="22"/>
      <c r="E883" s="45"/>
      <c r="F883" s="19"/>
      <c r="G883" s="22"/>
      <c r="H883" s="45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24"/>
      <c r="C884" s="24"/>
      <c r="D884" s="22"/>
      <c r="E884" s="45"/>
      <c r="F884" s="19"/>
      <c r="G884" s="22"/>
      <c r="H884" s="45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24"/>
      <c r="C885" s="24"/>
      <c r="D885" s="22"/>
      <c r="E885" s="45"/>
      <c r="F885" s="19"/>
      <c r="G885" s="22"/>
      <c r="H885" s="45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24"/>
      <c r="C886" s="24"/>
      <c r="D886" s="22"/>
      <c r="E886" s="45"/>
      <c r="F886" s="19"/>
      <c r="G886" s="22"/>
      <c r="H886" s="45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24"/>
      <c r="C887" s="24"/>
      <c r="D887" s="22"/>
      <c r="E887" s="45"/>
      <c r="F887" s="19"/>
      <c r="G887" s="22"/>
      <c r="H887" s="45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24"/>
      <c r="C888" s="24"/>
      <c r="D888" s="22"/>
      <c r="E888" s="45"/>
      <c r="F888" s="19"/>
      <c r="G888" s="22"/>
      <c r="H888" s="45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24"/>
      <c r="C889" s="24"/>
      <c r="D889" s="22"/>
      <c r="E889" s="45"/>
      <c r="F889" s="19"/>
      <c r="G889" s="22"/>
      <c r="H889" s="45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24"/>
      <c r="C890" s="24"/>
      <c r="D890" s="22"/>
      <c r="E890" s="45"/>
      <c r="F890" s="19"/>
      <c r="G890" s="22"/>
      <c r="H890" s="45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24"/>
      <c r="C891" s="24"/>
      <c r="D891" s="22"/>
      <c r="E891" s="45"/>
      <c r="F891" s="19"/>
      <c r="G891" s="22"/>
      <c r="H891" s="45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24"/>
      <c r="C892" s="24"/>
      <c r="D892" s="22"/>
      <c r="E892" s="45"/>
      <c r="F892" s="19"/>
      <c r="G892" s="22"/>
      <c r="H892" s="45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24"/>
      <c r="C893" s="24"/>
      <c r="D893" s="22"/>
      <c r="E893" s="45"/>
      <c r="F893" s="19"/>
      <c r="G893" s="22"/>
      <c r="H893" s="45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24"/>
      <c r="C894" s="24"/>
      <c r="D894" s="22"/>
      <c r="E894" s="45"/>
      <c r="F894" s="19"/>
      <c r="G894" s="22"/>
      <c r="H894" s="45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24"/>
      <c r="C895" s="24"/>
      <c r="D895" s="22"/>
      <c r="E895" s="45"/>
      <c r="F895" s="19"/>
      <c r="G895" s="22"/>
      <c r="H895" s="45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24"/>
      <c r="C896" s="24"/>
      <c r="D896" s="22"/>
      <c r="E896" s="45"/>
      <c r="F896" s="19"/>
      <c r="G896" s="22"/>
      <c r="H896" s="45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24"/>
      <c r="C897" s="24"/>
      <c r="D897" s="22"/>
      <c r="E897" s="45"/>
      <c r="F897" s="19"/>
      <c r="G897" s="22"/>
      <c r="H897" s="45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24"/>
      <c r="C898" s="24"/>
      <c r="D898" s="22"/>
      <c r="E898" s="45"/>
      <c r="F898" s="19"/>
      <c r="G898" s="22"/>
      <c r="H898" s="45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24"/>
      <c r="C899" s="24"/>
      <c r="D899" s="22"/>
      <c r="E899" s="45"/>
      <c r="F899" s="19"/>
      <c r="G899" s="22"/>
      <c r="H899" s="45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24"/>
      <c r="C900" s="24"/>
      <c r="D900" s="22"/>
      <c r="E900" s="45"/>
      <c r="F900" s="19"/>
      <c r="G900" s="22"/>
      <c r="H900" s="45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24"/>
      <c r="C901" s="24"/>
      <c r="D901" s="22"/>
      <c r="E901" s="45"/>
      <c r="F901" s="19"/>
      <c r="G901" s="22"/>
      <c r="H901" s="45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24"/>
      <c r="C902" s="24"/>
      <c r="D902" s="22"/>
      <c r="E902" s="45"/>
      <c r="F902" s="19"/>
      <c r="G902" s="22"/>
      <c r="H902" s="45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24"/>
      <c r="C903" s="24"/>
      <c r="D903" s="22"/>
      <c r="E903" s="45"/>
      <c r="F903" s="19"/>
      <c r="G903" s="22"/>
      <c r="H903" s="45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24"/>
      <c r="C904" s="24"/>
      <c r="D904" s="22"/>
      <c r="E904" s="45"/>
      <c r="F904" s="19"/>
      <c r="G904" s="22"/>
      <c r="H904" s="45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24"/>
      <c r="C905" s="24"/>
      <c r="D905" s="22"/>
      <c r="E905" s="45"/>
      <c r="F905" s="19"/>
      <c r="G905" s="22"/>
      <c r="H905" s="45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24"/>
      <c r="C906" s="24"/>
      <c r="D906" s="22"/>
      <c r="E906" s="45"/>
      <c r="F906" s="19"/>
      <c r="G906" s="22"/>
      <c r="H906" s="45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24"/>
      <c r="C907" s="24"/>
      <c r="D907" s="22"/>
      <c r="E907" s="45"/>
      <c r="F907" s="19"/>
      <c r="G907" s="22"/>
      <c r="H907" s="45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24"/>
      <c r="C908" s="24"/>
      <c r="D908" s="22"/>
      <c r="E908" s="45"/>
      <c r="F908" s="19"/>
      <c r="G908" s="22"/>
      <c r="H908" s="45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24"/>
      <c r="C909" s="24"/>
      <c r="D909" s="22"/>
      <c r="E909" s="45"/>
      <c r="F909" s="19"/>
      <c r="G909" s="22"/>
      <c r="H909" s="45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24"/>
      <c r="C910" s="24"/>
      <c r="D910" s="22"/>
      <c r="E910" s="45"/>
      <c r="F910" s="19"/>
      <c r="G910" s="22"/>
      <c r="H910" s="45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24"/>
      <c r="C911" s="24"/>
      <c r="D911" s="22"/>
      <c r="E911" s="45"/>
      <c r="F911" s="19"/>
      <c r="G911" s="22"/>
      <c r="H911" s="45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24"/>
      <c r="C912" s="24"/>
      <c r="D912" s="22"/>
      <c r="E912" s="45"/>
      <c r="F912" s="19"/>
      <c r="G912" s="22"/>
      <c r="H912" s="45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24"/>
      <c r="C913" s="24"/>
      <c r="D913" s="22"/>
      <c r="E913" s="45"/>
      <c r="F913" s="19"/>
      <c r="G913" s="22"/>
      <c r="H913" s="45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24"/>
      <c r="C914" s="24"/>
      <c r="D914" s="22"/>
      <c r="E914" s="45"/>
      <c r="F914" s="19"/>
      <c r="G914" s="22"/>
      <c r="H914" s="45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24"/>
      <c r="C915" s="24"/>
      <c r="D915" s="22"/>
      <c r="E915" s="45"/>
      <c r="F915" s="19"/>
      <c r="G915" s="22"/>
      <c r="H915" s="45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24"/>
      <c r="C916" s="24"/>
      <c r="D916" s="22"/>
      <c r="E916" s="45"/>
      <c r="F916" s="19"/>
      <c r="G916" s="22"/>
      <c r="H916" s="45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24"/>
      <c r="C917" s="24"/>
      <c r="D917" s="22"/>
      <c r="E917" s="45"/>
      <c r="F917" s="19"/>
      <c r="G917" s="22"/>
      <c r="H917" s="45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24"/>
      <c r="C918" s="24"/>
      <c r="D918" s="22"/>
      <c r="E918" s="45"/>
      <c r="F918" s="19"/>
      <c r="G918" s="22"/>
      <c r="H918" s="45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24"/>
      <c r="C919" s="24"/>
      <c r="D919" s="22"/>
      <c r="E919" s="45"/>
      <c r="F919" s="19"/>
      <c r="G919" s="22"/>
      <c r="H919" s="45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24"/>
      <c r="C920" s="24"/>
      <c r="D920" s="22"/>
      <c r="E920" s="45"/>
      <c r="F920" s="19"/>
      <c r="G920" s="22"/>
      <c r="H920" s="45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24"/>
      <c r="C921" s="24"/>
      <c r="D921" s="22"/>
      <c r="E921" s="45"/>
      <c r="F921" s="19"/>
      <c r="G921" s="22"/>
      <c r="H921" s="45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24"/>
      <c r="C922" s="24"/>
      <c r="D922" s="22"/>
      <c r="E922" s="45"/>
      <c r="F922" s="19"/>
      <c r="G922" s="22"/>
      <c r="H922" s="45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24"/>
      <c r="C923" s="24"/>
      <c r="D923" s="22"/>
      <c r="E923" s="45"/>
      <c r="F923" s="19"/>
      <c r="G923" s="22"/>
      <c r="H923" s="45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24"/>
      <c r="C924" s="24"/>
      <c r="D924" s="22"/>
      <c r="E924" s="45"/>
      <c r="F924" s="19"/>
      <c r="G924" s="22"/>
      <c r="H924" s="45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24"/>
      <c r="C925" s="24"/>
      <c r="D925" s="22"/>
      <c r="E925" s="45"/>
      <c r="F925" s="19"/>
      <c r="G925" s="22"/>
      <c r="H925" s="45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24"/>
      <c r="C926" s="24"/>
      <c r="D926" s="22"/>
      <c r="E926" s="45"/>
      <c r="F926" s="19"/>
      <c r="G926" s="22"/>
      <c r="H926" s="45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24"/>
      <c r="C927" s="24"/>
      <c r="D927" s="22"/>
      <c r="E927" s="45"/>
      <c r="F927" s="19"/>
      <c r="G927" s="22"/>
      <c r="H927" s="45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24"/>
      <c r="C928" s="24"/>
      <c r="D928" s="22"/>
      <c r="E928" s="45"/>
      <c r="F928" s="19"/>
      <c r="G928" s="22"/>
      <c r="H928" s="45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24"/>
      <c r="C929" s="24"/>
      <c r="D929" s="22"/>
      <c r="E929" s="45"/>
      <c r="F929" s="19"/>
      <c r="G929" s="22"/>
      <c r="H929" s="45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24"/>
      <c r="C930" s="24"/>
      <c r="D930" s="22"/>
      <c r="E930" s="45"/>
      <c r="F930" s="19"/>
      <c r="G930" s="22"/>
      <c r="H930" s="45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24"/>
      <c r="C931" s="24"/>
      <c r="D931" s="22"/>
      <c r="E931" s="45"/>
      <c r="F931" s="19"/>
      <c r="G931" s="22"/>
      <c r="H931" s="45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24"/>
      <c r="C932" s="24"/>
      <c r="D932" s="22"/>
      <c r="E932" s="45"/>
      <c r="F932" s="19"/>
      <c r="G932" s="22"/>
      <c r="H932" s="45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24"/>
      <c r="C933" s="24"/>
      <c r="D933" s="22"/>
      <c r="E933" s="45"/>
      <c r="F933" s="19"/>
      <c r="G933" s="22"/>
      <c r="H933" s="45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24"/>
      <c r="C934" s="24"/>
      <c r="D934" s="22"/>
      <c r="E934" s="45"/>
      <c r="F934" s="19"/>
      <c r="G934" s="22"/>
      <c r="H934" s="45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24"/>
      <c r="C935" s="24"/>
      <c r="D935" s="22"/>
      <c r="E935" s="45"/>
      <c r="F935" s="19"/>
      <c r="G935" s="22"/>
      <c r="H935" s="45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24"/>
      <c r="C936" s="24"/>
      <c r="D936" s="22"/>
      <c r="E936" s="45"/>
      <c r="F936" s="19"/>
      <c r="G936" s="22"/>
      <c r="H936" s="45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24"/>
      <c r="C937" s="24"/>
      <c r="D937" s="22"/>
      <c r="E937" s="45"/>
      <c r="F937" s="19"/>
      <c r="G937" s="22"/>
      <c r="H937" s="45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24"/>
      <c r="C938" s="24"/>
      <c r="D938" s="22"/>
      <c r="E938" s="45"/>
      <c r="F938" s="19"/>
      <c r="G938" s="22"/>
      <c r="H938" s="45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24"/>
      <c r="C939" s="24"/>
      <c r="D939" s="22"/>
      <c r="E939" s="45"/>
      <c r="F939" s="19"/>
      <c r="G939" s="22"/>
      <c r="H939" s="45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24"/>
      <c r="C940" s="24"/>
      <c r="D940" s="22"/>
      <c r="E940" s="45"/>
      <c r="F940" s="19"/>
      <c r="G940" s="22"/>
      <c r="H940" s="45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24"/>
      <c r="C941" s="24"/>
      <c r="D941" s="22"/>
      <c r="E941" s="45"/>
      <c r="F941" s="19"/>
      <c r="G941" s="22"/>
      <c r="H941" s="45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24"/>
      <c r="C942" s="24"/>
      <c r="D942" s="22"/>
      <c r="E942" s="45"/>
      <c r="F942" s="19"/>
      <c r="G942" s="22"/>
      <c r="H942" s="45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24"/>
      <c r="C943" s="24"/>
      <c r="D943" s="22"/>
      <c r="E943" s="45"/>
      <c r="F943" s="19"/>
      <c r="G943" s="22"/>
      <c r="H943" s="45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24"/>
      <c r="C944" s="24"/>
      <c r="D944" s="22"/>
      <c r="E944" s="45"/>
      <c r="F944" s="19"/>
      <c r="G944" s="22"/>
      <c r="H944" s="45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24"/>
      <c r="C945" s="24"/>
      <c r="D945" s="22"/>
      <c r="E945" s="45"/>
      <c r="F945" s="19"/>
      <c r="G945" s="22"/>
      <c r="H945" s="45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24"/>
      <c r="C946" s="24"/>
      <c r="D946" s="22"/>
      <c r="E946" s="45"/>
      <c r="F946" s="19"/>
      <c r="G946" s="22"/>
      <c r="H946" s="45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24"/>
      <c r="C947" s="24"/>
      <c r="D947" s="22"/>
      <c r="E947" s="45"/>
      <c r="F947" s="19"/>
      <c r="G947" s="22"/>
      <c r="H947" s="45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24"/>
      <c r="C948" s="24"/>
      <c r="D948" s="22"/>
      <c r="E948" s="45"/>
      <c r="F948" s="19"/>
      <c r="G948" s="22"/>
      <c r="H948" s="45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24"/>
      <c r="C949" s="24"/>
      <c r="D949" s="22"/>
      <c r="E949" s="45"/>
      <c r="F949" s="19"/>
      <c r="G949" s="22"/>
      <c r="H949" s="45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24"/>
      <c r="C950" s="24"/>
      <c r="D950" s="22"/>
      <c r="E950" s="45"/>
      <c r="F950" s="19"/>
      <c r="G950" s="22"/>
      <c r="H950" s="45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24"/>
      <c r="C951" s="24"/>
      <c r="D951" s="22"/>
      <c r="E951" s="45"/>
      <c r="F951" s="19"/>
      <c r="G951" s="22"/>
      <c r="H951" s="45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24"/>
      <c r="C952" s="24"/>
      <c r="D952" s="22"/>
      <c r="E952" s="45"/>
      <c r="F952" s="19"/>
      <c r="G952" s="22"/>
      <c r="H952" s="45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24"/>
      <c r="C953" s="24"/>
      <c r="D953" s="22"/>
      <c r="E953" s="45"/>
      <c r="F953" s="19"/>
      <c r="G953" s="22"/>
      <c r="H953" s="45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24"/>
      <c r="C954" s="24"/>
      <c r="D954" s="22"/>
      <c r="E954" s="45"/>
      <c r="F954" s="19"/>
      <c r="G954" s="22"/>
      <c r="H954" s="45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24"/>
      <c r="C955" s="24"/>
      <c r="D955" s="22"/>
      <c r="E955" s="45"/>
      <c r="F955" s="19"/>
      <c r="G955" s="22"/>
      <c r="H955" s="45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24"/>
      <c r="C956" s="24"/>
      <c r="D956" s="22"/>
      <c r="E956" s="45"/>
      <c r="F956" s="19"/>
      <c r="G956" s="22"/>
      <c r="H956" s="45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24"/>
      <c r="C957" s="24"/>
      <c r="D957" s="22"/>
      <c r="E957" s="45"/>
      <c r="F957" s="19"/>
      <c r="G957" s="22"/>
      <c r="H957" s="45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24"/>
      <c r="C958" s="24"/>
      <c r="D958" s="22"/>
      <c r="E958" s="45"/>
      <c r="F958" s="19"/>
      <c r="G958" s="22"/>
      <c r="H958" s="45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24"/>
      <c r="C959" s="24"/>
      <c r="D959" s="22"/>
      <c r="E959" s="45"/>
      <c r="F959" s="19"/>
      <c r="G959" s="22"/>
      <c r="H959" s="45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24"/>
      <c r="C960" s="24"/>
      <c r="D960" s="22"/>
      <c r="E960" s="45"/>
      <c r="F960" s="19"/>
      <c r="G960" s="22"/>
      <c r="H960" s="45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24"/>
      <c r="C961" s="24"/>
      <c r="D961" s="22"/>
      <c r="E961" s="45"/>
      <c r="F961" s="19"/>
      <c r="G961" s="22"/>
      <c r="H961" s="45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24"/>
      <c r="C962" s="24"/>
      <c r="D962" s="22"/>
      <c r="E962" s="45"/>
      <c r="F962" s="19"/>
      <c r="G962" s="22"/>
      <c r="H962" s="45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24"/>
      <c r="C963" s="24"/>
      <c r="D963" s="22"/>
      <c r="E963" s="45"/>
      <c r="F963" s="19"/>
      <c r="G963" s="22"/>
      <c r="H963" s="45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24"/>
      <c r="C964" s="24"/>
      <c r="D964" s="22"/>
      <c r="E964" s="45"/>
      <c r="F964" s="19"/>
      <c r="G964" s="22"/>
      <c r="H964" s="45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24"/>
      <c r="C965" s="24"/>
      <c r="D965" s="22"/>
      <c r="E965" s="45"/>
      <c r="F965" s="19"/>
      <c r="G965" s="22"/>
      <c r="H965" s="45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24"/>
      <c r="C966" s="24"/>
      <c r="D966" s="22"/>
      <c r="E966" s="45"/>
      <c r="F966" s="19"/>
      <c r="G966" s="22"/>
      <c r="H966" s="45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24"/>
      <c r="C967" s="24"/>
      <c r="D967" s="22"/>
      <c r="E967" s="45"/>
      <c r="F967" s="19"/>
      <c r="G967" s="22"/>
      <c r="H967" s="45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24"/>
      <c r="C968" s="24"/>
      <c r="D968" s="22"/>
      <c r="E968" s="45"/>
      <c r="F968" s="19"/>
      <c r="G968" s="22"/>
      <c r="H968" s="45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24"/>
      <c r="C969" s="24"/>
      <c r="D969" s="22"/>
      <c r="E969" s="45"/>
      <c r="F969" s="19"/>
      <c r="G969" s="22"/>
      <c r="H969" s="45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24"/>
      <c r="C970" s="24"/>
      <c r="D970" s="22"/>
      <c r="E970" s="45"/>
      <c r="F970" s="19"/>
      <c r="G970" s="22"/>
      <c r="H970" s="45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24"/>
      <c r="C971" s="24"/>
      <c r="D971" s="22"/>
      <c r="E971" s="45"/>
      <c r="F971" s="19"/>
      <c r="G971" s="22"/>
      <c r="H971" s="45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24"/>
      <c r="C972" s="24"/>
      <c r="D972" s="22"/>
      <c r="E972" s="45"/>
      <c r="F972" s="19"/>
      <c r="G972" s="22"/>
      <c r="H972" s="45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24"/>
      <c r="C973" s="24"/>
      <c r="D973" s="22"/>
      <c r="E973" s="45"/>
      <c r="F973" s="19"/>
      <c r="G973" s="22"/>
      <c r="H973" s="45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24"/>
      <c r="C974" s="24"/>
      <c r="D974" s="22"/>
      <c r="E974" s="45"/>
      <c r="F974" s="19"/>
      <c r="G974" s="22"/>
      <c r="H974" s="45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24"/>
      <c r="C975" s="24"/>
      <c r="D975" s="22"/>
      <c r="E975" s="45"/>
      <c r="F975" s="19"/>
      <c r="G975" s="22"/>
      <c r="H975" s="45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24"/>
      <c r="C976" s="24"/>
      <c r="D976" s="22"/>
      <c r="E976" s="45"/>
      <c r="F976" s="19"/>
      <c r="G976" s="22"/>
      <c r="H976" s="45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24"/>
      <c r="C977" s="24"/>
      <c r="D977" s="22"/>
      <c r="E977" s="45"/>
      <c r="F977" s="19"/>
      <c r="G977" s="22"/>
      <c r="H977" s="45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24"/>
      <c r="C978" s="24"/>
      <c r="D978" s="22"/>
      <c r="E978" s="45"/>
      <c r="F978" s="19"/>
      <c r="G978" s="22"/>
      <c r="H978" s="45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24"/>
      <c r="C979" s="24"/>
      <c r="D979" s="22"/>
      <c r="E979" s="45"/>
      <c r="F979" s="19"/>
      <c r="G979" s="22"/>
      <c r="H979" s="45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24"/>
      <c r="C980" s="24"/>
      <c r="D980" s="22"/>
      <c r="E980" s="45"/>
      <c r="F980" s="19"/>
      <c r="G980" s="22"/>
      <c r="H980" s="45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24"/>
      <c r="C981" s="24"/>
      <c r="D981" s="22"/>
      <c r="E981" s="45"/>
      <c r="F981" s="19"/>
      <c r="G981" s="22"/>
      <c r="H981" s="45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24"/>
      <c r="C982" s="24"/>
      <c r="D982" s="22"/>
      <c r="E982" s="45"/>
      <c r="F982" s="19"/>
      <c r="G982" s="22"/>
      <c r="H982" s="45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24"/>
      <c r="C983" s="24"/>
      <c r="D983" s="22"/>
      <c r="E983" s="45"/>
      <c r="F983" s="19"/>
      <c r="G983" s="22"/>
      <c r="H983" s="45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24"/>
      <c r="C984" s="24"/>
      <c r="D984" s="22"/>
      <c r="E984" s="45"/>
      <c r="F984" s="19"/>
      <c r="G984" s="22"/>
      <c r="H984" s="45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24"/>
      <c r="C985" s="24"/>
      <c r="D985" s="22"/>
      <c r="E985" s="45"/>
      <c r="F985" s="19"/>
      <c r="G985" s="22"/>
      <c r="H985" s="45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24"/>
      <c r="C986" s="24"/>
      <c r="D986" s="22"/>
      <c r="E986" s="45"/>
      <c r="F986" s="19"/>
      <c r="G986" s="22"/>
      <c r="H986" s="45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24"/>
      <c r="C987" s="24"/>
      <c r="D987" s="22"/>
      <c r="E987" s="45"/>
      <c r="F987" s="19"/>
      <c r="G987" s="22"/>
      <c r="H987" s="45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24"/>
      <c r="C988" s="24"/>
      <c r="D988" s="22"/>
      <c r="E988" s="45"/>
      <c r="F988" s="19"/>
      <c r="G988" s="22"/>
      <c r="H988" s="45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24"/>
      <c r="C989" s="24"/>
      <c r="D989" s="22"/>
      <c r="E989" s="45"/>
      <c r="F989" s="19"/>
      <c r="G989" s="22"/>
      <c r="H989" s="45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24"/>
      <c r="C990" s="24"/>
      <c r="D990" s="22"/>
      <c r="E990" s="45"/>
      <c r="F990" s="19"/>
      <c r="G990" s="22"/>
      <c r="H990" s="45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24"/>
      <c r="C991" s="24"/>
      <c r="D991" s="22"/>
      <c r="E991" s="45"/>
      <c r="F991" s="19"/>
      <c r="G991" s="22"/>
      <c r="H991" s="45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24"/>
      <c r="C992" s="24"/>
      <c r="D992" s="22"/>
      <c r="E992" s="45"/>
      <c r="F992" s="19"/>
      <c r="G992" s="22"/>
      <c r="H992" s="45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24"/>
      <c r="C993" s="24"/>
      <c r="D993" s="22"/>
      <c r="E993" s="45"/>
      <c r="F993" s="19"/>
      <c r="G993" s="22"/>
      <c r="H993" s="45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24"/>
      <c r="C994" s="24"/>
      <c r="D994" s="22"/>
      <c r="E994" s="45"/>
      <c r="F994" s="19"/>
      <c r="G994" s="22"/>
      <c r="H994" s="45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24"/>
      <c r="C995" s="24"/>
      <c r="D995" s="22"/>
      <c r="E995" s="45"/>
      <c r="F995" s="19"/>
      <c r="G995" s="22"/>
      <c r="H995" s="45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24"/>
      <c r="C996" s="24"/>
      <c r="D996" s="22"/>
      <c r="E996" s="45"/>
      <c r="F996" s="19"/>
      <c r="G996" s="22"/>
      <c r="H996" s="45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24"/>
      <c r="C997" s="24"/>
      <c r="D997" s="22"/>
      <c r="E997" s="45"/>
      <c r="F997" s="19"/>
      <c r="G997" s="22"/>
      <c r="H997" s="45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24"/>
      <c r="C998" s="24"/>
      <c r="D998" s="22"/>
      <c r="E998" s="45"/>
      <c r="F998" s="19"/>
      <c r="G998" s="22"/>
      <c r="H998" s="45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24"/>
      <c r="C999" s="24"/>
      <c r="D999" s="22"/>
      <c r="E999" s="45"/>
      <c r="F999" s="19"/>
      <c r="G999" s="22"/>
      <c r="H999" s="45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24"/>
      <c r="C1000" s="24"/>
      <c r="D1000" s="22"/>
      <c r="E1000" s="45"/>
      <c r="F1000" s="19"/>
      <c r="G1000" s="22"/>
      <c r="H1000" s="45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24"/>
      <c r="C1001" s="24"/>
      <c r="D1001" s="22"/>
      <c r="E1001" s="45"/>
      <c r="F1001" s="19"/>
      <c r="G1001" s="22"/>
      <c r="H1001" s="45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>
      <c r="A1002" s="19"/>
      <c r="B1002" s="24"/>
      <c r="C1002" s="24"/>
      <c r="D1002" s="22"/>
      <c r="E1002" s="45"/>
      <c r="F1002" s="19"/>
      <c r="G1002" s="22"/>
      <c r="H1002" s="45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>
      <c r="A1003" s="19"/>
      <c r="B1003" s="24"/>
      <c r="C1003" s="24"/>
      <c r="D1003" s="22"/>
      <c r="E1003" s="45"/>
      <c r="F1003" s="19"/>
      <c r="G1003" s="22"/>
      <c r="H1003" s="45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>
      <c r="A1004" s="19"/>
      <c r="B1004" s="24"/>
      <c r="C1004" s="24"/>
      <c r="D1004" s="22"/>
      <c r="E1004" s="45"/>
      <c r="F1004" s="19"/>
      <c r="G1004" s="22"/>
      <c r="H1004" s="45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>
      <c r="A1005" s="19"/>
      <c r="B1005" s="24"/>
      <c r="C1005" s="24"/>
      <c r="D1005" s="22"/>
      <c r="E1005" s="45"/>
      <c r="F1005" s="19"/>
      <c r="G1005" s="22"/>
      <c r="H1005" s="45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>
      <c r="A1006" s="19"/>
      <c r="B1006" s="24"/>
      <c r="C1006" s="24"/>
      <c r="D1006" s="22"/>
      <c r="E1006" s="45"/>
      <c r="F1006" s="19"/>
      <c r="G1006" s="22"/>
      <c r="H1006" s="45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>
      <c r="A1007" s="19"/>
      <c r="B1007" s="24"/>
      <c r="C1007" s="24"/>
      <c r="D1007" s="22"/>
      <c r="E1007" s="45"/>
      <c r="F1007" s="19"/>
      <c r="G1007" s="22"/>
      <c r="H1007" s="45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>
      <c r="A1008" s="19"/>
      <c r="B1008" s="24"/>
      <c r="C1008" s="24"/>
      <c r="D1008" s="22"/>
      <c r="E1008" s="45"/>
      <c r="F1008" s="19"/>
      <c r="G1008" s="22"/>
      <c r="H1008" s="45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>
      <c r="A1009" s="19"/>
      <c r="B1009" s="24"/>
      <c r="C1009" s="24"/>
      <c r="D1009" s="22"/>
      <c r="E1009" s="45"/>
      <c r="F1009" s="19"/>
      <c r="G1009" s="22"/>
      <c r="H1009" s="45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>
      <c r="A1010" s="19"/>
      <c r="B1010" s="24"/>
      <c r="C1010" s="24"/>
      <c r="D1010" s="22"/>
      <c r="E1010" s="45"/>
      <c r="F1010" s="19"/>
      <c r="G1010" s="22"/>
      <c r="H1010" s="45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>
      <c r="A1011" s="19"/>
      <c r="B1011" s="24"/>
      <c r="C1011" s="24"/>
      <c r="D1011" s="22"/>
      <c r="E1011" s="45"/>
      <c r="F1011" s="19"/>
      <c r="G1011" s="22"/>
      <c r="H1011" s="45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>
      <c r="A1012" s="19"/>
      <c r="B1012" s="24"/>
      <c r="C1012" s="24"/>
      <c r="D1012" s="22"/>
      <c r="E1012" s="45"/>
      <c r="F1012" s="19"/>
      <c r="G1012" s="22"/>
      <c r="H1012" s="45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>
      <c r="A1013" s="19"/>
      <c r="B1013" s="24"/>
      <c r="C1013" s="24"/>
      <c r="D1013" s="22"/>
      <c r="E1013" s="45"/>
      <c r="F1013" s="19"/>
      <c r="G1013" s="22"/>
      <c r="H1013" s="45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>
      <c r="A1014" s="19"/>
      <c r="B1014" s="24"/>
      <c r="C1014" s="24"/>
      <c r="D1014" s="22"/>
      <c r="E1014" s="45"/>
      <c r="F1014" s="19"/>
      <c r="G1014" s="22"/>
      <c r="H1014" s="45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>
      <c r="A1015" s="19"/>
      <c r="B1015" s="24"/>
      <c r="C1015" s="24"/>
      <c r="D1015" s="22"/>
      <c r="E1015" s="45"/>
      <c r="F1015" s="19"/>
      <c r="G1015" s="22"/>
      <c r="H1015" s="45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>
      <c r="A1016" s="19"/>
      <c r="B1016" s="24"/>
      <c r="C1016" s="24"/>
      <c r="D1016" s="22"/>
      <c r="E1016" s="45"/>
      <c r="F1016" s="19"/>
      <c r="G1016" s="22"/>
      <c r="H1016" s="45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>
      <c r="A1017" s="19"/>
      <c r="B1017" s="24"/>
      <c r="C1017" s="24"/>
      <c r="D1017" s="22"/>
      <c r="E1017" s="45"/>
      <c r="F1017" s="19"/>
      <c r="G1017" s="22"/>
      <c r="H1017" s="45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>
      <c r="A1018" s="19"/>
      <c r="B1018" s="24"/>
      <c r="C1018" s="24"/>
      <c r="D1018" s="22"/>
      <c r="E1018" s="45"/>
      <c r="F1018" s="19"/>
      <c r="G1018" s="22"/>
      <c r="H1018" s="45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>
      <c r="A1019" s="19"/>
      <c r="B1019" s="24"/>
      <c r="C1019" s="24"/>
      <c r="D1019" s="22"/>
      <c r="E1019" s="45"/>
      <c r="F1019" s="19"/>
      <c r="G1019" s="22"/>
      <c r="H1019" s="45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>
      <c r="A1020" s="19"/>
      <c r="B1020" s="24"/>
      <c r="C1020" s="24"/>
      <c r="D1020" s="22"/>
      <c r="E1020" s="45"/>
      <c r="F1020" s="19"/>
      <c r="G1020" s="22"/>
      <c r="H1020" s="45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  <row r="1021">
      <c r="A1021" s="19"/>
      <c r="B1021" s="24"/>
      <c r="C1021" s="24"/>
      <c r="D1021" s="22"/>
      <c r="E1021" s="45"/>
      <c r="F1021" s="19"/>
      <c r="G1021" s="22"/>
      <c r="H1021" s="45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</row>
    <row r="1022">
      <c r="A1022" s="19"/>
      <c r="B1022" s="24"/>
      <c r="C1022" s="24"/>
      <c r="D1022" s="22"/>
      <c r="E1022" s="45"/>
      <c r="F1022" s="19"/>
      <c r="G1022" s="22"/>
      <c r="H1022" s="45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</row>
    <row r="1023">
      <c r="A1023" s="19"/>
      <c r="B1023" s="24"/>
      <c r="C1023" s="24"/>
      <c r="D1023" s="22"/>
      <c r="E1023" s="45"/>
      <c r="F1023" s="19"/>
      <c r="G1023" s="22"/>
      <c r="H1023" s="45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</row>
    <row r="1024">
      <c r="A1024" s="19"/>
      <c r="B1024" s="24"/>
      <c r="C1024" s="24"/>
      <c r="D1024" s="22"/>
      <c r="E1024" s="45"/>
      <c r="F1024" s="19"/>
      <c r="G1024" s="22"/>
      <c r="H1024" s="45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</row>
    <row r="1025">
      <c r="A1025" s="19"/>
      <c r="B1025" s="24"/>
      <c r="C1025" s="24"/>
      <c r="D1025" s="22"/>
      <c r="E1025" s="45"/>
      <c r="F1025" s="19"/>
      <c r="G1025" s="22"/>
      <c r="H1025" s="45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</row>
    <row r="1026">
      <c r="A1026" s="19"/>
      <c r="B1026" s="24"/>
      <c r="C1026" s="24"/>
      <c r="D1026" s="22"/>
      <c r="E1026" s="45"/>
      <c r="F1026" s="19"/>
      <c r="G1026" s="22"/>
      <c r="H1026" s="45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>
      <c r="A1027" s="19"/>
      <c r="B1027" s="24"/>
      <c r="C1027" s="24"/>
      <c r="D1027" s="22"/>
      <c r="E1027" s="45"/>
      <c r="F1027" s="19"/>
      <c r="G1027" s="22"/>
      <c r="H1027" s="45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>
      <c r="A1028" s="19"/>
      <c r="B1028" s="24"/>
      <c r="C1028" s="24"/>
      <c r="D1028" s="22"/>
      <c r="E1028" s="45"/>
      <c r="F1028" s="19"/>
      <c r="G1028" s="22"/>
      <c r="H1028" s="45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>
      <c r="A1029" s="19"/>
      <c r="B1029" s="24"/>
      <c r="C1029" s="24"/>
      <c r="D1029" s="22"/>
      <c r="E1029" s="45"/>
      <c r="F1029" s="19"/>
      <c r="G1029" s="22"/>
      <c r="H1029" s="45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>
      <c r="A1030" s="19"/>
      <c r="B1030" s="24"/>
      <c r="C1030" s="24"/>
      <c r="D1030" s="22"/>
      <c r="E1030" s="45"/>
      <c r="F1030" s="19"/>
      <c r="G1030" s="22"/>
      <c r="H1030" s="45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>
      <c r="A1031" s="19"/>
      <c r="B1031" s="24"/>
      <c r="C1031" s="24"/>
      <c r="D1031" s="22"/>
      <c r="E1031" s="45"/>
      <c r="F1031" s="19"/>
      <c r="G1031" s="22"/>
      <c r="H1031" s="45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>
      <c r="A1032" s="19"/>
      <c r="B1032" s="24"/>
      <c r="C1032" s="24"/>
      <c r="D1032" s="22"/>
      <c r="E1032" s="45"/>
      <c r="F1032" s="19"/>
      <c r="G1032" s="22"/>
      <c r="H1032" s="45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>
      <c r="A1033" s="19"/>
      <c r="B1033" s="24"/>
      <c r="C1033" s="24"/>
      <c r="D1033" s="22"/>
      <c r="E1033" s="45"/>
      <c r="F1033" s="19"/>
      <c r="G1033" s="22"/>
      <c r="H1033" s="45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>
      <c r="A1034" s="19"/>
      <c r="B1034" s="24"/>
      <c r="C1034" s="24"/>
      <c r="D1034" s="22"/>
      <c r="E1034" s="45"/>
      <c r="F1034" s="19"/>
      <c r="G1034" s="22"/>
      <c r="H1034" s="45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>
      <c r="A1035" s="19"/>
      <c r="B1035" s="24"/>
      <c r="C1035" s="24"/>
      <c r="D1035" s="22"/>
      <c r="E1035" s="45"/>
      <c r="F1035" s="19"/>
      <c r="G1035" s="22"/>
      <c r="H1035" s="45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>
      <c r="A1036" s="19"/>
      <c r="B1036" s="24"/>
      <c r="C1036" s="24"/>
      <c r="D1036" s="22"/>
      <c r="E1036" s="45"/>
      <c r="F1036" s="19"/>
      <c r="G1036" s="22"/>
      <c r="H1036" s="45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>
      <c r="A1037" s="19"/>
      <c r="B1037" s="24"/>
      <c r="C1037" s="24"/>
      <c r="D1037" s="22"/>
      <c r="E1037" s="45"/>
      <c r="F1037" s="19"/>
      <c r="G1037" s="22"/>
      <c r="H1037" s="45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>
      <c r="A1038" s="19"/>
      <c r="B1038" s="24"/>
      <c r="C1038" s="24"/>
      <c r="D1038" s="22"/>
      <c r="E1038" s="45"/>
      <c r="F1038" s="19"/>
      <c r="G1038" s="22"/>
      <c r="H1038" s="45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>
      <c r="A1039" s="19"/>
      <c r="B1039" s="24"/>
      <c r="C1039" s="24"/>
      <c r="D1039" s="22"/>
      <c r="E1039" s="45"/>
      <c r="F1039" s="19"/>
      <c r="G1039" s="22"/>
      <c r="H1039" s="45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>
      <c r="A1040" s="19"/>
      <c r="B1040" s="24"/>
      <c r="C1040" s="24"/>
      <c r="D1040" s="22"/>
      <c r="E1040" s="45"/>
      <c r="F1040" s="19"/>
      <c r="G1040" s="22"/>
      <c r="H1040" s="45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>
      <c r="A1041" s="19"/>
      <c r="B1041" s="24"/>
      <c r="C1041" s="24"/>
      <c r="D1041" s="22"/>
      <c r="E1041" s="45"/>
      <c r="F1041" s="19"/>
      <c r="G1041" s="22"/>
      <c r="H1041" s="45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>
      <c r="A1042" s="19"/>
      <c r="B1042" s="24"/>
      <c r="C1042" s="24"/>
      <c r="D1042" s="22"/>
      <c r="E1042" s="45"/>
      <c r="F1042" s="19"/>
      <c r="G1042" s="22"/>
      <c r="H1042" s="45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>
      <c r="A1043" s="19"/>
      <c r="B1043" s="24"/>
      <c r="C1043" s="24"/>
      <c r="D1043" s="22"/>
      <c r="E1043" s="45"/>
      <c r="F1043" s="19"/>
      <c r="G1043" s="22"/>
      <c r="H1043" s="45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>
      <c r="A1044" s="19"/>
      <c r="B1044" s="24"/>
      <c r="C1044" s="24"/>
      <c r="D1044" s="22"/>
      <c r="E1044" s="45"/>
      <c r="F1044" s="19"/>
      <c r="G1044" s="22"/>
      <c r="H1044" s="45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>
      <c r="A1045" s="19"/>
      <c r="B1045" s="24"/>
      <c r="C1045" s="24"/>
      <c r="D1045" s="22"/>
      <c r="E1045" s="45"/>
      <c r="F1045" s="19"/>
      <c r="G1045" s="22"/>
      <c r="H1045" s="45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>
      <c r="A1046" s="19"/>
      <c r="B1046" s="24"/>
      <c r="C1046" s="24"/>
      <c r="D1046" s="22"/>
      <c r="E1046" s="45"/>
      <c r="F1046" s="19"/>
      <c r="G1046" s="22"/>
      <c r="H1046" s="45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>
      <c r="A1047" s="19"/>
      <c r="B1047" s="24"/>
      <c r="C1047" s="24"/>
      <c r="D1047" s="22"/>
      <c r="E1047" s="45"/>
      <c r="F1047" s="19"/>
      <c r="G1047" s="22"/>
      <c r="H1047" s="45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>
      <c r="A1048" s="19"/>
      <c r="B1048" s="24"/>
      <c r="C1048" s="24"/>
      <c r="D1048" s="22"/>
      <c r="E1048" s="45"/>
      <c r="F1048" s="19"/>
      <c r="G1048" s="22"/>
      <c r="H1048" s="45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>
      <c r="A1049" s="19"/>
      <c r="B1049" s="24"/>
      <c r="C1049" s="24"/>
      <c r="D1049" s="22"/>
      <c r="E1049" s="45"/>
      <c r="F1049" s="19"/>
      <c r="G1049" s="22"/>
      <c r="H1049" s="45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</row>
    <row r="1050">
      <c r="A1050" s="19"/>
      <c r="B1050" s="24"/>
      <c r="C1050" s="24"/>
      <c r="D1050" s="22"/>
      <c r="E1050" s="45"/>
      <c r="F1050" s="19"/>
      <c r="G1050" s="22"/>
      <c r="H1050" s="45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</row>
    <row r="1051">
      <c r="A1051" s="19"/>
      <c r="B1051" s="24"/>
      <c r="C1051" s="24"/>
      <c r="D1051" s="22"/>
      <c r="E1051" s="45"/>
      <c r="F1051" s="19"/>
      <c r="G1051" s="22"/>
      <c r="H1051" s="45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</row>
    <row r="1052">
      <c r="A1052" s="19"/>
      <c r="B1052" s="24"/>
      <c r="C1052" s="24"/>
      <c r="D1052" s="22"/>
      <c r="E1052" s="45"/>
      <c r="F1052" s="19"/>
      <c r="G1052" s="22"/>
      <c r="H1052" s="45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</row>
    <row r="1053">
      <c r="A1053" s="19"/>
      <c r="B1053" s="24"/>
      <c r="C1053" s="24"/>
      <c r="D1053" s="22"/>
      <c r="E1053" s="45"/>
      <c r="F1053" s="19"/>
      <c r="G1053" s="22"/>
      <c r="H1053" s="45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</row>
    <row r="1054">
      <c r="A1054" s="19"/>
      <c r="B1054" s="24"/>
      <c r="C1054" s="24"/>
      <c r="D1054" s="22"/>
      <c r="E1054" s="45"/>
      <c r="F1054" s="19"/>
      <c r="G1054" s="22"/>
      <c r="H1054" s="45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</row>
    <row r="1055">
      <c r="A1055" s="19"/>
      <c r="B1055" s="24"/>
      <c r="C1055" s="24"/>
      <c r="D1055" s="22"/>
      <c r="E1055" s="45"/>
      <c r="F1055" s="19"/>
      <c r="G1055" s="22"/>
      <c r="H1055" s="45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</row>
    <row r="1056">
      <c r="A1056" s="19"/>
      <c r="B1056" s="24"/>
      <c r="C1056" s="24"/>
      <c r="D1056" s="22"/>
      <c r="E1056" s="45"/>
      <c r="F1056" s="19"/>
      <c r="G1056" s="22"/>
      <c r="H1056" s="45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</row>
    <row r="1057">
      <c r="A1057" s="19"/>
      <c r="B1057" s="24"/>
      <c r="C1057" s="24"/>
      <c r="D1057" s="22"/>
      <c r="E1057" s="45"/>
      <c r="F1057" s="19"/>
      <c r="G1057" s="22"/>
      <c r="H1057" s="45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</row>
    <row r="1058">
      <c r="A1058" s="19"/>
      <c r="B1058" s="24"/>
      <c r="C1058" s="24"/>
      <c r="D1058" s="22"/>
      <c r="E1058" s="45"/>
      <c r="F1058" s="19"/>
      <c r="G1058" s="22"/>
      <c r="H1058" s="45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</row>
    <row r="1059">
      <c r="A1059" s="19"/>
      <c r="B1059" s="24"/>
      <c r="C1059" s="24"/>
      <c r="D1059" s="22"/>
      <c r="E1059" s="45"/>
      <c r="F1059" s="19"/>
      <c r="G1059" s="22"/>
      <c r="H1059" s="45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</row>
    <row r="1060">
      <c r="A1060" s="19"/>
      <c r="B1060" s="24"/>
      <c r="C1060" s="24"/>
      <c r="D1060" s="22"/>
      <c r="E1060" s="45"/>
      <c r="F1060" s="19"/>
      <c r="G1060" s="22"/>
      <c r="H1060" s="45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</row>
    <row r="1061">
      <c r="A1061" s="19"/>
      <c r="B1061" s="24"/>
      <c r="C1061" s="24"/>
      <c r="D1061" s="22"/>
      <c r="E1061" s="45"/>
      <c r="F1061" s="19"/>
      <c r="G1061" s="22"/>
      <c r="H1061" s="45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</row>
    <row r="1062">
      <c r="A1062" s="19"/>
      <c r="B1062" s="24"/>
      <c r="C1062" s="24"/>
      <c r="D1062" s="22"/>
      <c r="E1062" s="45"/>
      <c r="F1062" s="19"/>
      <c r="G1062" s="22"/>
      <c r="H1062" s="45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</row>
    <row r="1063">
      <c r="A1063" s="19"/>
      <c r="B1063" s="24"/>
      <c r="C1063" s="24"/>
      <c r="D1063" s="22"/>
      <c r="E1063" s="45"/>
      <c r="F1063" s="19"/>
      <c r="G1063" s="22"/>
      <c r="H1063" s="45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</row>
    <row r="1064">
      <c r="A1064" s="19"/>
      <c r="B1064" s="24"/>
      <c r="C1064" s="24"/>
      <c r="D1064" s="22"/>
      <c r="E1064" s="45"/>
      <c r="F1064" s="19"/>
      <c r="G1064" s="22"/>
      <c r="H1064" s="45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</row>
    <row r="1065">
      <c r="A1065" s="19"/>
      <c r="B1065" s="24"/>
      <c r="C1065" s="24"/>
      <c r="D1065" s="22"/>
      <c r="E1065" s="45"/>
      <c r="F1065" s="19"/>
      <c r="G1065" s="22"/>
      <c r="H1065" s="45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>
      <c r="A1066" s="19"/>
      <c r="B1066" s="24"/>
      <c r="C1066" s="24"/>
      <c r="D1066" s="22"/>
      <c r="E1066" s="45"/>
      <c r="F1066" s="19"/>
      <c r="G1066" s="22"/>
      <c r="H1066" s="45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>
      <c r="A1067" s="19"/>
      <c r="B1067" s="24"/>
      <c r="C1067" s="24"/>
      <c r="D1067" s="22"/>
      <c r="E1067" s="45"/>
      <c r="F1067" s="19"/>
      <c r="G1067" s="22"/>
      <c r="H1067" s="45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>
      <c r="A1068" s="19"/>
      <c r="B1068" s="24"/>
      <c r="C1068" s="24"/>
      <c r="D1068" s="22"/>
      <c r="E1068" s="45"/>
      <c r="F1068" s="19"/>
      <c r="G1068" s="22"/>
      <c r="H1068" s="45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>
      <c r="A1069" s="19"/>
      <c r="B1069" s="24"/>
      <c r="C1069" s="24"/>
      <c r="D1069" s="22"/>
      <c r="E1069" s="45"/>
      <c r="F1069" s="19"/>
      <c r="G1069" s="22"/>
      <c r="H1069" s="45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>
      <c r="A1070" s="19"/>
      <c r="B1070" s="24"/>
      <c r="C1070" s="24"/>
      <c r="D1070" s="22"/>
      <c r="E1070" s="45"/>
      <c r="F1070" s="19"/>
      <c r="G1070" s="22"/>
      <c r="H1070" s="45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>
      <c r="A1071" s="19"/>
      <c r="B1071" s="24"/>
      <c r="C1071" s="24"/>
      <c r="D1071" s="22"/>
      <c r="E1071" s="45"/>
      <c r="F1071" s="19"/>
      <c r="G1071" s="22"/>
      <c r="H1071" s="45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>
      <c r="A1072" s="19"/>
      <c r="B1072" s="24"/>
      <c r="C1072" s="24"/>
      <c r="D1072" s="22"/>
      <c r="E1072" s="45"/>
      <c r="F1072" s="19"/>
      <c r="G1072" s="22"/>
      <c r="H1072" s="45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>
      <c r="A1073" s="19"/>
      <c r="B1073" s="24"/>
      <c r="C1073" s="24"/>
      <c r="D1073" s="22"/>
      <c r="E1073" s="45"/>
      <c r="F1073" s="19"/>
      <c r="G1073" s="22"/>
      <c r="H1073" s="45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>
      <c r="A1074" s="19"/>
      <c r="B1074" s="24"/>
      <c r="C1074" s="24"/>
      <c r="D1074" s="22"/>
      <c r="E1074" s="45"/>
      <c r="F1074" s="19"/>
      <c r="G1074" s="22"/>
      <c r="H1074" s="45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>
      <c r="A1075" s="19"/>
      <c r="B1075" s="24"/>
      <c r="C1075" s="24"/>
      <c r="D1075" s="22"/>
      <c r="E1075" s="45"/>
      <c r="F1075" s="19"/>
      <c r="G1075" s="22"/>
      <c r="H1075" s="45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>
      <c r="A1076" s="19"/>
      <c r="B1076" s="24"/>
      <c r="C1076" s="24"/>
      <c r="D1076" s="22"/>
      <c r="E1076" s="45"/>
      <c r="F1076" s="19"/>
      <c r="G1076" s="22"/>
      <c r="H1076" s="45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>
      <c r="A1077" s="19"/>
      <c r="B1077" s="24"/>
      <c r="C1077" s="24"/>
      <c r="D1077" s="22"/>
      <c r="E1077" s="45"/>
      <c r="F1077" s="19"/>
      <c r="G1077" s="22"/>
      <c r="H1077" s="45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>
      <c r="A1078" s="19"/>
      <c r="B1078" s="24"/>
      <c r="C1078" s="24"/>
      <c r="D1078" s="22"/>
      <c r="E1078" s="45"/>
      <c r="F1078" s="19"/>
      <c r="G1078" s="22"/>
      <c r="H1078" s="45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>
      <c r="A1079" s="19"/>
      <c r="B1079" s="24"/>
      <c r="C1079" s="24"/>
      <c r="D1079" s="22"/>
      <c r="E1079" s="45"/>
      <c r="F1079" s="19"/>
      <c r="G1079" s="22"/>
      <c r="H1079" s="45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>
      <c r="A1080" s="19"/>
      <c r="B1080" s="24"/>
      <c r="C1080" s="24"/>
      <c r="D1080" s="22"/>
      <c r="E1080" s="45"/>
      <c r="F1080" s="19"/>
      <c r="G1080" s="22"/>
      <c r="H1080" s="45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>
      <c r="A1081" s="19"/>
      <c r="B1081" s="24"/>
      <c r="C1081" s="24"/>
      <c r="D1081" s="22"/>
      <c r="E1081" s="45"/>
      <c r="F1081" s="19"/>
      <c r="G1081" s="22"/>
      <c r="H1081" s="45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>
      <c r="A1082" s="19"/>
      <c r="B1082" s="24"/>
      <c r="C1082" s="24"/>
      <c r="D1082" s="22"/>
      <c r="E1082" s="45"/>
      <c r="F1082" s="19"/>
      <c r="G1082" s="22"/>
      <c r="H1082" s="45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</row>
    <row r="1083">
      <c r="A1083" s="19"/>
      <c r="B1083" s="24"/>
      <c r="C1083" s="24"/>
      <c r="D1083" s="22"/>
      <c r="E1083" s="45"/>
      <c r="F1083" s="19"/>
      <c r="G1083" s="22"/>
      <c r="H1083" s="45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</row>
    <row r="1084">
      <c r="A1084" s="19"/>
      <c r="B1084" s="24"/>
      <c r="C1084" s="24"/>
      <c r="D1084" s="22"/>
      <c r="E1084" s="45"/>
      <c r="F1084" s="19"/>
      <c r="G1084" s="22"/>
      <c r="H1084" s="45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>
      <c r="A1085" s="19"/>
      <c r="B1085" s="24"/>
      <c r="C1085" s="24"/>
      <c r="D1085" s="22"/>
      <c r="E1085" s="45"/>
      <c r="F1085" s="19"/>
      <c r="G1085" s="22"/>
      <c r="H1085" s="45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</row>
    <row r="1086">
      <c r="A1086" s="19"/>
      <c r="B1086" s="24"/>
      <c r="C1086" s="24"/>
      <c r="D1086" s="22"/>
      <c r="E1086" s="45"/>
      <c r="F1086" s="19"/>
      <c r="G1086" s="22"/>
      <c r="H1086" s="45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</row>
    <row r="1087" ht="15.75" customHeight="1">
      <c r="A1087" s="19"/>
      <c r="B1087" s="24"/>
      <c r="C1087" s="24"/>
      <c r="D1087" s="22"/>
      <c r="E1087" s="45"/>
      <c r="F1087" s="19"/>
      <c r="G1087" s="22"/>
      <c r="H1087" s="45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</row>
    <row r="1088" ht="15.75" customHeight="1">
      <c r="A1088" s="19"/>
      <c r="B1088" s="24"/>
      <c r="C1088" s="24"/>
      <c r="D1088" s="22"/>
      <c r="E1088" s="45"/>
      <c r="F1088" s="19"/>
      <c r="G1088" s="22"/>
      <c r="H1088" s="45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</row>
    <row r="1089" ht="15.75" customHeight="1">
      <c r="A1089" s="19"/>
      <c r="B1089" s="24"/>
      <c r="C1089" s="24"/>
      <c r="D1089" s="22"/>
      <c r="E1089" s="45"/>
      <c r="F1089" s="19"/>
      <c r="G1089" s="22"/>
      <c r="H1089" s="45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</row>
    <row r="1090" ht="15.75" customHeight="1">
      <c r="A1090" s="19"/>
      <c r="B1090" s="24"/>
      <c r="C1090" s="24"/>
      <c r="D1090" s="22"/>
      <c r="E1090" s="45"/>
      <c r="F1090" s="19"/>
      <c r="G1090" s="22"/>
      <c r="H1090" s="45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</row>
    <row r="1091" ht="15.75" customHeight="1">
      <c r="A1091" s="19"/>
      <c r="B1091" s="24"/>
      <c r="C1091" s="24"/>
      <c r="D1091" s="22"/>
      <c r="E1091" s="45"/>
      <c r="F1091" s="19"/>
      <c r="G1091" s="22"/>
      <c r="H1091" s="45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</row>
    <row r="1092" ht="15.75" customHeight="1">
      <c r="A1092" s="19"/>
      <c r="B1092" s="24"/>
      <c r="C1092" s="24"/>
      <c r="D1092" s="22"/>
      <c r="E1092" s="45"/>
      <c r="F1092" s="19"/>
      <c r="G1092" s="22"/>
      <c r="H1092" s="45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</row>
    <row r="1093" ht="15.75" customHeight="1">
      <c r="A1093" s="19"/>
      <c r="B1093" s="24"/>
      <c r="C1093" s="24"/>
      <c r="D1093" s="22"/>
      <c r="E1093" s="45"/>
      <c r="F1093" s="19"/>
      <c r="G1093" s="22"/>
      <c r="H1093" s="45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</row>
    <row r="1094" ht="15.75" customHeight="1">
      <c r="A1094" s="19"/>
      <c r="B1094" s="24"/>
      <c r="C1094" s="24"/>
      <c r="D1094" s="22"/>
      <c r="E1094" s="45"/>
      <c r="F1094" s="19"/>
      <c r="G1094" s="22"/>
      <c r="H1094" s="45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</row>
    <row r="1095" ht="15.75" customHeight="1">
      <c r="A1095" s="19"/>
      <c r="B1095" s="24"/>
      <c r="C1095" s="24"/>
      <c r="D1095" s="22"/>
      <c r="E1095" s="45"/>
      <c r="F1095" s="19"/>
      <c r="G1095" s="22"/>
      <c r="H1095" s="45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</row>
    <row r="1096" ht="15.75" customHeight="1">
      <c r="A1096" s="19"/>
      <c r="B1096" s="24"/>
      <c r="C1096" s="24"/>
      <c r="D1096" s="22"/>
      <c r="E1096" s="45"/>
      <c r="F1096" s="19"/>
      <c r="G1096" s="22"/>
      <c r="H1096" s="45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</row>
    <row r="1097" ht="15.75" customHeight="1">
      <c r="A1097" s="19"/>
      <c r="B1097" s="24"/>
      <c r="C1097" s="24"/>
      <c r="D1097" s="22"/>
      <c r="E1097" s="45"/>
      <c r="F1097" s="19"/>
      <c r="G1097" s="22"/>
      <c r="H1097" s="45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</row>
    <row r="1098" ht="15.75" customHeight="1">
      <c r="A1098" s="19"/>
      <c r="B1098" s="24"/>
      <c r="C1098" s="24"/>
      <c r="D1098" s="22"/>
      <c r="E1098" s="45"/>
      <c r="F1098" s="19"/>
      <c r="G1098" s="22"/>
      <c r="H1098" s="45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</row>
    <row r="1099" ht="15.75" customHeight="1">
      <c r="A1099" s="19"/>
      <c r="B1099" s="24"/>
      <c r="C1099" s="24"/>
      <c r="D1099" s="22"/>
      <c r="E1099" s="45"/>
      <c r="F1099" s="19"/>
      <c r="G1099" s="22"/>
      <c r="H1099" s="45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</row>
    <row r="1100" ht="15.75" customHeight="1">
      <c r="A1100" s="19"/>
      <c r="B1100" s="24"/>
      <c r="C1100" s="24"/>
      <c r="D1100" s="22"/>
      <c r="E1100" s="45"/>
      <c r="F1100" s="19"/>
      <c r="G1100" s="22"/>
      <c r="H1100" s="45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</row>
    <row r="1101" ht="15.75" customHeight="1">
      <c r="A1101" s="19"/>
      <c r="B1101" s="24"/>
      <c r="C1101" s="24"/>
      <c r="D1101" s="22"/>
      <c r="E1101" s="45"/>
      <c r="F1101" s="19"/>
      <c r="G1101" s="22"/>
      <c r="H1101" s="45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</row>
    <row r="1102" ht="15.75" customHeight="1">
      <c r="A1102" s="19"/>
      <c r="B1102" s="24"/>
      <c r="C1102" s="24"/>
      <c r="D1102" s="22"/>
      <c r="E1102" s="45"/>
      <c r="F1102" s="19"/>
      <c r="G1102" s="22"/>
      <c r="H1102" s="45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</row>
    <row r="1103" ht="15.75" customHeight="1">
      <c r="A1103" s="19"/>
      <c r="B1103" s="24"/>
      <c r="C1103" s="24"/>
      <c r="D1103" s="22"/>
      <c r="E1103" s="45"/>
      <c r="F1103" s="19"/>
      <c r="G1103" s="22"/>
      <c r="H1103" s="45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</row>
    <row r="1104" ht="15.75" customHeight="1">
      <c r="A1104" s="19"/>
      <c r="B1104" s="24"/>
      <c r="C1104" s="24"/>
      <c r="D1104" s="22"/>
      <c r="E1104" s="45"/>
      <c r="F1104" s="19"/>
      <c r="G1104" s="22"/>
      <c r="H1104" s="45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s="19"/>
    </row>
  </sheetData>
  <customSheetViews>
    <customSheetView guid="{83AECA51-C21B-47A0-A88E-57686EDB61CF}" filter="1" showAutoFilter="1">
      <autoFilter ref="$G$2:$G$1104"/>
    </customSheetView>
  </customSheetViews>
  <mergeCells count="78">
    <mergeCell ref="D16:D26"/>
    <mergeCell ref="E16:E26"/>
    <mergeCell ref="C28:C34"/>
    <mergeCell ref="D28:D34"/>
    <mergeCell ref="C16:C26"/>
    <mergeCell ref="C36:C43"/>
    <mergeCell ref="D36:D43"/>
    <mergeCell ref="E36:E43"/>
    <mergeCell ref="D49:D60"/>
    <mergeCell ref="E49:E60"/>
    <mergeCell ref="D62:D71"/>
    <mergeCell ref="E62:E71"/>
    <mergeCell ref="D73:D84"/>
    <mergeCell ref="E73:E84"/>
    <mergeCell ref="B91:B122"/>
    <mergeCell ref="C91:C93"/>
    <mergeCell ref="C95:C106"/>
    <mergeCell ref="C108:C119"/>
    <mergeCell ref="D91:D93"/>
    <mergeCell ref="E91:E93"/>
    <mergeCell ref="D95:D106"/>
    <mergeCell ref="E95:E106"/>
    <mergeCell ref="D108:D119"/>
    <mergeCell ref="E108:E119"/>
    <mergeCell ref="B125:B162"/>
    <mergeCell ref="C127:C129"/>
    <mergeCell ref="C131:C141"/>
    <mergeCell ref="D127:D129"/>
    <mergeCell ref="E127:E129"/>
    <mergeCell ref="D131:D141"/>
    <mergeCell ref="E131:E141"/>
    <mergeCell ref="B49:B89"/>
    <mergeCell ref="C49:C60"/>
    <mergeCell ref="C62:C71"/>
    <mergeCell ref="C73:C84"/>
    <mergeCell ref="C143:C146"/>
    <mergeCell ref="D143:D146"/>
    <mergeCell ref="E143:E146"/>
    <mergeCell ref="C148:C149"/>
    <mergeCell ref="D148:D149"/>
    <mergeCell ref="E148:E149"/>
    <mergeCell ref="D165:D185"/>
    <mergeCell ref="E165:E185"/>
    <mergeCell ref="D187:D205"/>
    <mergeCell ref="E187:E205"/>
    <mergeCell ref="D207:D211"/>
    <mergeCell ref="E207:E211"/>
    <mergeCell ref="D213:D221"/>
    <mergeCell ref="E213:E221"/>
    <mergeCell ref="B165:B243"/>
    <mergeCell ref="C165:C185"/>
    <mergeCell ref="C187:C205"/>
    <mergeCell ref="C207:C211"/>
    <mergeCell ref="C213:C221"/>
    <mergeCell ref="O3:O5"/>
    <mergeCell ref="A12:A310"/>
    <mergeCell ref="B12:B47"/>
    <mergeCell ref="C12:C14"/>
    <mergeCell ref="D12:D14"/>
    <mergeCell ref="E12:E14"/>
    <mergeCell ref="E28:E34"/>
    <mergeCell ref="B249:B290"/>
    <mergeCell ref="C249:C256"/>
    <mergeCell ref="C258:C268"/>
    <mergeCell ref="C270:C288"/>
    <mergeCell ref="D249:D256"/>
    <mergeCell ref="E249:E256"/>
    <mergeCell ref="D258:D268"/>
    <mergeCell ref="E258:E268"/>
    <mergeCell ref="D270:D288"/>
    <mergeCell ref="E270:E288"/>
    <mergeCell ref="B296:B310"/>
    <mergeCell ref="C298:C301"/>
    <mergeCell ref="C303:C308"/>
    <mergeCell ref="D298:D301"/>
    <mergeCell ref="E298:E301"/>
    <mergeCell ref="D303:D308"/>
    <mergeCell ref="E303:E308"/>
  </mergeCells>
  <conditionalFormatting sqref="C1:C5 C7 C10:I10 D1:D8 E1:F5 G1:G7 H1:H5 I1:J2 I27:I29 J12:O12 J14:O14 J18:O18 J21:O28 J68:O68 J91:O91 J95:O95 J102:O103 J167:O167 K1:L5 K16:O16 M1:O2">
    <cfRule type="containsText" dxfId="0" priority="1" operator="containsText" text="FORCE 180">
      <formula>NOT(ISERROR(SEARCH(("FORCE 180"),(C1))))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" priority="2" operator="containsText" text="FORCE 190">
      <formula>NOT(ISERROR(SEARCH(("FORCE 190"),(C1))))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2" priority="3" operator="containsText" text="FORCE 200">
      <formula>NOT(ISERROR(SEARCH(("FORCE 200"),(C1))))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3" priority="4" operator="containsText" text="ePMP 1000">
      <formula>NOT(ISERROR(SEARCH(("ePMP 1000"),(C1))))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4" priority="5" operator="containsText" text="ePMP 2000">
      <formula>NOT(ISERROR(SEARCH(("ePMP 2000"),(C1))))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5" priority="6" operator="containsText" text="ePMP 3000L">
      <formula>NOT(ISERROR(SEARCH(("ePMP 3000L"),(C1))))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6" priority="7" operator="containsText" text="PTP 670">
      <formula>NOT(ISERROR(SEARCH(("PTP 670"),(C1))))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7" priority="8" operator="containsText" text="MANZ-">
      <formula>NOT(ISERROR(SEARCH(("MANZ-"),(C1))))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8" priority="9" operator="containsText" text="ARME-">
      <formula>NOT(ISERROR(SEARCH(("ARME-"),(C1))))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9" priority="10" operator="containsText" text="COLI-0">
      <formula>NOT(ISERROR(SEARCH(("COLI-0"),(C1))))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0" priority="11" operator="containsText" text="TECO-0">
      <formula>NOT(ISERROR(SEARCH(("TECO-0"),(C1))))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1" priority="12" operator="containsText" text="COQU-0">
      <formula>NOT(ISERROR(SEARCH(("COQU-0"),(C1))))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2" priority="13" operator="containsText" text="VILLA-0">
      <formula>NOT(ISERROR(SEARCH(("VILLA-0"),(C1))))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3" priority="14" operator="containsText" text="CUAU-0">
      <formula>NOT(ISERROR(SEARCH(("CUAU-0"),(C1))))</formula>
    </cfRule>
  </conditionalFormatting>
  <conditionalFormatting sqref="C1:C5 C7 C10:I10 D1:D8 E1:F5 G1:G7 H1:H5 I1:J2 I27:I29 J12:O12 J14:O14 J18:O18 J21:O28 J68:O68 J91:O91 J95:O95 J102:O103 J167:O167 K1:L5 K16:O16 M1:O2">
    <cfRule type="containsText" dxfId="14" priority="15" operator="containsText" text="mina-0">
      <formula>NOT(ISERROR(SEARCH(("mina-0"),(C1))))</formula>
    </cfRule>
  </conditionalFormatting>
  <conditionalFormatting sqref="C1:C5 C7 C10:I10 D1:D8 E1:F5 G1:G7 H1:M5 I27:I29 J12:O12 J14:O14 J18:O18 J21:O28 J68:O68 J91:O91 J95:O95 J102:O103 J167:O167 K16:O16 N1:O2">
    <cfRule type="containsText" dxfId="15" priority="16" operator="containsText" text="AP-FORCE-190">
      <formula>NOT(ISERROR(SEARCH(("AP-FORCE-190"),(C1))))</formula>
    </cfRule>
  </conditionalFormatting>
  <conditionalFormatting sqref="C1:C5 C7 C10:I10 D1:D8 E1:F5 G1:G7 H1:M5 I27:I29 J12:O12 J14:O14 J18:O18 J21:O28 J68:O68 J91:O91 J95:O95 J102:O103 J167:O167 K16:O16 N1:O2">
    <cfRule type="containsText" dxfId="16" priority="17" operator="containsText" text="AP-FORCE-180">
      <formula>NOT(ISERROR(SEARCH(("AP-FORCE-180"),(C1))))</formula>
    </cfRule>
  </conditionalFormatting>
  <conditionalFormatting sqref="C1:C5 C7 C10:I10 D1:D8 E1:F5 G1:G7 H1:M5 I27:I29 J12:O12 J14:O14 J18:O18 J21:O28 J68:O68 J91:O91 J95:O95 J102:O103 J167:O167 K16:O16 N1:O2">
    <cfRule type="containsText" dxfId="17" priority="18" operator="containsText" text="AP-FORCE-200">
      <formula>NOT(ISERROR(SEARCH(("AP-FORCE-200"),(C1))))</formula>
    </cfRule>
  </conditionalFormatting>
  <conditionalFormatting sqref="C88:E88">
    <cfRule type="containsText" dxfId="0" priority="19" operator="containsText" text="FORCE 180">
      <formula>NOT(ISERROR(SEARCH(("FORCE 180"),(C88))))</formula>
    </cfRule>
  </conditionalFormatting>
  <conditionalFormatting sqref="C88:E88">
    <cfRule type="containsText" dxfId="1" priority="20" operator="containsText" text="FORCE 190">
      <formula>NOT(ISERROR(SEARCH(("FORCE 190"),(C88))))</formula>
    </cfRule>
  </conditionalFormatting>
  <conditionalFormatting sqref="C88:E88">
    <cfRule type="containsText" dxfId="2" priority="21" operator="containsText" text="FORCE 200">
      <formula>NOT(ISERROR(SEARCH(("FORCE 200"),(C88))))</formula>
    </cfRule>
  </conditionalFormatting>
  <conditionalFormatting sqref="C88:E88">
    <cfRule type="containsText" dxfId="3" priority="22" operator="containsText" text="ePMP 1000">
      <formula>NOT(ISERROR(SEARCH(("ePMP 1000"),(C88))))</formula>
    </cfRule>
  </conditionalFormatting>
  <conditionalFormatting sqref="C88:E88">
    <cfRule type="containsText" dxfId="4" priority="23" operator="containsText" text="ePMP 2000">
      <formula>NOT(ISERROR(SEARCH(("ePMP 2000"),(C88))))</formula>
    </cfRule>
  </conditionalFormatting>
  <conditionalFormatting sqref="C88:E88">
    <cfRule type="containsText" dxfId="5" priority="24" operator="containsText" text="ePMP 3000L">
      <formula>NOT(ISERROR(SEARCH(("ePMP 3000L"),(C88))))</formula>
    </cfRule>
  </conditionalFormatting>
  <conditionalFormatting sqref="C88:E88">
    <cfRule type="containsText" dxfId="6" priority="25" operator="containsText" text="PTP 670">
      <formula>NOT(ISERROR(SEARCH(("PTP 670"),(C88))))</formula>
    </cfRule>
  </conditionalFormatting>
  <conditionalFormatting sqref="C88:E88">
    <cfRule type="containsText" dxfId="7" priority="26" operator="containsText" text="MANZ-">
      <formula>NOT(ISERROR(SEARCH(("MANZ-"),(C88))))</formula>
    </cfRule>
  </conditionalFormatting>
  <conditionalFormatting sqref="C88:E88">
    <cfRule type="containsText" dxfId="8" priority="27" operator="containsText" text="ARME-">
      <formula>NOT(ISERROR(SEARCH(("ARME-"),(C88))))</formula>
    </cfRule>
  </conditionalFormatting>
  <conditionalFormatting sqref="C88:E88">
    <cfRule type="containsText" dxfId="9" priority="28" operator="containsText" text="COLI-0">
      <formula>NOT(ISERROR(SEARCH(("COLI-0"),(C88))))</formula>
    </cfRule>
  </conditionalFormatting>
  <conditionalFormatting sqref="C88:E88">
    <cfRule type="containsText" dxfId="10" priority="29" operator="containsText" text="TECO-0">
      <formula>NOT(ISERROR(SEARCH(("TECO-0"),(C88))))</formula>
    </cfRule>
  </conditionalFormatting>
  <conditionalFormatting sqref="C88:E88">
    <cfRule type="containsText" dxfId="11" priority="30" operator="containsText" text="COQU-0">
      <formula>NOT(ISERROR(SEARCH(("COQU-0"),(C88))))</formula>
    </cfRule>
  </conditionalFormatting>
  <conditionalFormatting sqref="C88:E88">
    <cfRule type="containsText" dxfId="12" priority="31" operator="containsText" text="VILLA-0">
      <formula>NOT(ISERROR(SEARCH(("VILLA-0"),(C88))))</formula>
    </cfRule>
  </conditionalFormatting>
  <conditionalFormatting sqref="C88:E88">
    <cfRule type="containsText" dxfId="13" priority="32" operator="containsText" text="CUAU-0">
      <formula>NOT(ISERROR(SEARCH(("CUAU-0"),(C88))))</formula>
    </cfRule>
  </conditionalFormatting>
  <conditionalFormatting sqref="C88:E88">
    <cfRule type="containsText" dxfId="14" priority="33" operator="containsText" text="mina-0">
      <formula>NOT(ISERROR(SEARCH(("mina-0"),(C88))))</formula>
    </cfRule>
  </conditionalFormatting>
  <conditionalFormatting sqref="C88:E88">
    <cfRule type="containsText" dxfId="15" priority="34" operator="containsText" text="AP-FORCE-190">
      <formula>NOT(ISERROR(SEARCH(("AP-FORCE-190"),(C88))))</formula>
    </cfRule>
  </conditionalFormatting>
  <conditionalFormatting sqref="C88:E88">
    <cfRule type="containsText" dxfId="16" priority="35" operator="containsText" text="AP-FORCE-180">
      <formula>NOT(ISERROR(SEARCH(("AP-FORCE-180"),(C88))))</formula>
    </cfRule>
  </conditionalFormatting>
  <conditionalFormatting sqref="C88:E88">
    <cfRule type="containsText" dxfId="17" priority="36" operator="containsText" text="AP-FORCE-200">
      <formula>NOT(ISERROR(SEARCH(("AP-FORCE-200"),(C88))))</formula>
    </cfRule>
  </conditionalFormatting>
  <conditionalFormatting sqref="C46:E46">
    <cfRule type="containsText" dxfId="0" priority="37" operator="containsText" text="FORCE 180">
      <formula>NOT(ISERROR(SEARCH(("FORCE 180"),(C46))))</formula>
    </cfRule>
  </conditionalFormatting>
  <conditionalFormatting sqref="C46:E46">
    <cfRule type="containsText" dxfId="1" priority="38" operator="containsText" text="FORCE 190">
      <formula>NOT(ISERROR(SEARCH(("FORCE 190"),(C46))))</formula>
    </cfRule>
  </conditionalFormatting>
  <conditionalFormatting sqref="C46:E46">
    <cfRule type="containsText" dxfId="2" priority="39" operator="containsText" text="FORCE 200">
      <formula>NOT(ISERROR(SEARCH(("FORCE 200"),(C46))))</formula>
    </cfRule>
  </conditionalFormatting>
  <conditionalFormatting sqref="C46:E46">
    <cfRule type="containsText" dxfId="3" priority="40" operator="containsText" text="ePMP 1000">
      <formula>NOT(ISERROR(SEARCH(("ePMP 1000"),(C46))))</formula>
    </cfRule>
  </conditionalFormatting>
  <conditionalFormatting sqref="C46:E46">
    <cfRule type="containsText" dxfId="4" priority="41" operator="containsText" text="ePMP 2000">
      <formula>NOT(ISERROR(SEARCH(("ePMP 2000"),(C46))))</formula>
    </cfRule>
  </conditionalFormatting>
  <conditionalFormatting sqref="C46:E46">
    <cfRule type="containsText" dxfId="5" priority="42" operator="containsText" text="ePMP 3000L">
      <formula>NOT(ISERROR(SEARCH(("ePMP 3000L"),(C46))))</formula>
    </cfRule>
  </conditionalFormatting>
  <conditionalFormatting sqref="C46:E46">
    <cfRule type="containsText" dxfId="6" priority="43" operator="containsText" text="PTP 670">
      <formula>NOT(ISERROR(SEARCH(("PTP 670"),(C46))))</formula>
    </cfRule>
  </conditionalFormatting>
  <conditionalFormatting sqref="C46:E46">
    <cfRule type="containsText" dxfId="7" priority="44" operator="containsText" text="MANZ-">
      <formula>NOT(ISERROR(SEARCH(("MANZ-"),(C46))))</formula>
    </cfRule>
  </conditionalFormatting>
  <conditionalFormatting sqref="C46:E46">
    <cfRule type="containsText" dxfId="8" priority="45" operator="containsText" text="ARME-">
      <formula>NOT(ISERROR(SEARCH(("ARME-"),(C46))))</formula>
    </cfRule>
  </conditionalFormatting>
  <conditionalFormatting sqref="C46:E46">
    <cfRule type="containsText" dxfId="9" priority="46" operator="containsText" text="COLI-0">
      <formula>NOT(ISERROR(SEARCH(("COLI-0"),(C46))))</formula>
    </cfRule>
  </conditionalFormatting>
  <conditionalFormatting sqref="C46:E46">
    <cfRule type="containsText" dxfId="10" priority="47" operator="containsText" text="TECO-0">
      <formula>NOT(ISERROR(SEARCH(("TECO-0"),(C46))))</formula>
    </cfRule>
  </conditionalFormatting>
  <conditionalFormatting sqref="C46:E46">
    <cfRule type="containsText" dxfId="11" priority="48" operator="containsText" text="COQU-0">
      <formula>NOT(ISERROR(SEARCH(("COQU-0"),(C46))))</formula>
    </cfRule>
  </conditionalFormatting>
  <conditionalFormatting sqref="C46:E46">
    <cfRule type="containsText" dxfId="12" priority="49" operator="containsText" text="VILLA-0">
      <formula>NOT(ISERROR(SEARCH(("VILLA-0"),(C46))))</formula>
    </cfRule>
  </conditionalFormatting>
  <conditionalFormatting sqref="C46:E46">
    <cfRule type="containsText" dxfId="13" priority="50" operator="containsText" text="CUAU-0">
      <formula>NOT(ISERROR(SEARCH(("CUAU-0"),(C46))))</formula>
    </cfRule>
  </conditionalFormatting>
  <conditionalFormatting sqref="C46:E46">
    <cfRule type="containsText" dxfId="14" priority="51" operator="containsText" text="mina-0">
      <formula>NOT(ISERROR(SEARCH(("mina-0"),(C46))))</formula>
    </cfRule>
  </conditionalFormatting>
  <conditionalFormatting sqref="C46:E46">
    <cfRule type="containsText" dxfId="15" priority="52" operator="containsText" text="AP-FORCE-190">
      <formula>NOT(ISERROR(SEARCH(("AP-FORCE-190"),(C46))))</formula>
    </cfRule>
  </conditionalFormatting>
  <conditionalFormatting sqref="C46:E46">
    <cfRule type="containsText" dxfId="16" priority="53" operator="containsText" text="AP-FORCE-180">
      <formula>NOT(ISERROR(SEARCH(("AP-FORCE-180"),(C46))))</formula>
    </cfRule>
  </conditionalFormatting>
  <conditionalFormatting sqref="C46:E46">
    <cfRule type="containsText" dxfId="17" priority="54" operator="containsText" text="AP-FORCE-200">
      <formula>NOT(ISERROR(SEARCH(("AP-FORCE-200"),(C46))))</formula>
    </cfRule>
  </conditionalFormatting>
  <conditionalFormatting sqref="C121:E123 C130:E130 C142:E142 C147:E147 C150:E150 C154:E159 C161:E162">
    <cfRule type="containsText" dxfId="0" priority="55" operator="containsText" text="FORCE 180">
      <formula>NOT(ISERROR(SEARCH(("FORCE 180"),(C121))))</formula>
    </cfRule>
  </conditionalFormatting>
  <conditionalFormatting sqref="C121:E123 C130:E130 C142:E142 C147:E147 C150:E150 C154:E159 C161:E162">
    <cfRule type="containsText" dxfId="1" priority="56" operator="containsText" text="FORCE 190">
      <formula>NOT(ISERROR(SEARCH(("FORCE 190"),(C121))))</formula>
    </cfRule>
  </conditionalFormatting>
  <conditionalFormatting sqref="C121:E123 C130:E130 C142:E142 C147:E147 C150:E150 C154:E159 C161:E162">
    <cfRule type="containsText" dxfId="2" priority="57" operator="containsText" text="FORCE 200">
      <formula>NOT(ISERROR(SEARCH(("FORCE 200"),(C121))))</formula>
    </cfRule>
  </conditionalFormatting>
  <conditionalFormatting sqref="C121:E123 C130:E130 C142:E142 C147:E147 C150:E150 C154:E159 C161:E162">
    <cfRule type="containsText" dxfId="3" priority="58" operator="containsText" text="ePMP 1000">
      <formula>NOT(ISERROR(SEARCH(("ePMP 1000"),(C121))))</formula>
    </cfRule>
  </conditionalFormatting>
  <conditionalFormatting sqref="C121:E123 C130:E130 C142:E142 C147:E147 C150:E150 C154:E159 C161:E162">
    <cfRule type="containsText" dxfId="4" priority="59" operator="containsText" text="ePMP 2000">
      <formula>NOT(ISERROR(SEARCH(("ePMP 2000"),(C121))))</formula>
    </cfRule>
  </conditionalFormatting>
  <conditionalFormatting sqref="C121:E123 C130:E130 C142:E142 C147:E147 C150:E150 C154:E159 C161:E162">
    <cfRule type="containsText" dxfId="5" priority="60" operator="containsText" text="ePMP 3000L">
      <formula>NOT(ISERROR(SEARCH(("ePMP 3000L"),(C121))))</formula>
    </cfRule>
  </conditionalFormatting>
  <conditionalFormatting sqref="C121:E123 C130:E130 C142:E142 C147:E147 C150:E150 C154:E159 C161:E162">
    <cfRule type="containsText" dxfId="6" priority="61" operator="containsText" text="PTP 670">
      <formula>NOT(ISERROR(SEARCH(("PTP 670"),(C121))))</formula>
    </cfRule>
  </conditionalFormatting>
  <conditionalFormatting sqref="C121:E123 C130:E130 C142:E142 C147:E147 C150:E150 C154:E159 C161:E162">
    <cfRule type="containsText" dxfId="7" priority="62" operator="containsText" text="MANZ-">
      <formula>NOT(ISERROR(SEARCH(("MANZ-"),(C121))))</formula>
    </cfRule>
  </conditionalFormatting>
  <conditionalFormatting sqref="C121:E123 C130:E130 C142:E142 C147:E147 C150:E150 C154:E159 C161:E162">
    <cfRule type="containsText" dxfId="8" priority="63" operator="containsText" text="ARME-">
      <formula>NOT(ISERROR(SEARCH(("ARME-"),(C121))))</formula>
    </cfRule>
  </conditionalFormatting>
  <conditionalFormatting sqref="C121:E123 C130:E130 C142:E142 C147:E147 C150:E150 C154:E159 C161:E162">
    <cfRule type="containsText" dxfId="9" priority="64" operator="containsText" text="COLI-0">
      <formula>NOT(ISERROR(SEARCH(("COLI-0"),(C121))))</formula>
    </cfRule>
  </conditionalFormatting>
  <conditionalFormatting sqref="C121:E123 C130:E130 C142:E142 C147:E147 C150:E150 C154:E159 C161:E162">
    <cfRule type="containsText" dxfId="10" priority="65" operator="containsText" text="TECO-0">
      <formula>NOT(ISERROR(SEARCH(("TECO-0"),(C121))))</formula>
    </cfRule>
  </conditionalFormatting>
  <conditionalFormatting sqref="C121:E123 C130:E130 C142:E142 C147:E147 C150:E150 C154:E159 C161:E162">
    <cfRule type="containsText" dxfId="11" priority="66" operator="containsText" text="COQU-0">
      <formula>NOT(ISERROR(SEARCH(("COQU-0"),(C121))))</formula>
    </cfRule>
  </conditionalFormatting>
  <conditionalFormatting sqref="C121:E123 C130:E130 C142:E142 C147:E147 C150:E150 C154:E159 C161:E162">
    <cfRule type="containsText" dxfId="12" priority="67" operator="containsText" text="VILLA-0">
      <formula>NOT(ISERROR(SEARCH(("VILLA-0"),(C121))))</formula>
    </cfRule>
  </conditionalFormatting>
  <conditionalFormatting sqref="C121:E123 C130:E130 C142:E142 C147:E147 C150:E150 C154:E159 C161:E162">
    <cfRule type="containsText" dxfId="13" priority="68" operator="containsText" text="CUAU-0">
      <formula>NOT(ISERROR(SEARCH(("CUAU-0"),(C121))))</formula>
    </cfRule>
  </conditionalFormatting>
  <conditionalFormatting sqref="C121:E123 C130:E130 C142:E142 C147:E147 C150:E150 C154:E159 C161:E162">
    <cfRule type="containsText" dxfId="14" priority="69" operator="containsText" text="mina-0">
      <formula>NOT(ISERROR(SEARCH(("mina-0"),(C121))))</formula>
    </cfRule>
  </conditionalFormatting>
  <conditionalFormatting sqref="C121:E123 C130:E130 C142:E142 C147:E147 C150:E150 C154:E159 C161:E162">
    <cfRule type="containsText" dxfId="15" priority="70" operator="containsText" text="AP-FORCE-190">
      <formula>NOT(ISERROR(SEARCH(("AP-FORCE-190"),(C121))))</formula>
    </cfRule>
  </conditionalFormatting>
  <conditionalFormatting sqref="C121:E123 C130:E130 C142:E142 C147:E147 C150:E150 C154:E159 C161:E162">
    <cfRule type="containsText" dxfId="16" priority="71" operator="containsText" text="AP-FORCE-180">
      <formula>NOT(ISERROR(SEARCH(("AP-FORCE-180"),(C121))))</formula>
    </cfRule>
  </conditionalFormatting>
  <conditionalFormatting sqref="C121:E123 C130:E130 C142:E142 C147:E147 C150:E150 C154:E159 C161:E162">
    <cfRule type="containsText" dxfId="17" priority="72" operator="containsText" text="AP-FORCE-200">
      <formula>NOT(ISERROR(SEARCH(("AP-FORCE-200"),(C121))))</formula>
    </cfRule>
  </conditionalFormatting>
  <conditionalFormatting sqref="C155:E155 C158:E158 C161:E161 C227:E227">
    <cfRule type="containsText" dxfId="0" priority="73" operator="containsText" text="FORCE 180">
      <formula>NOT(ISERROR(SEARCH(("FORCE 180"),(C155))))</formula>
    </cfRule>
  </conditionalFormatting>
  <conditionalFormatting sqref="C155:E155 C158:E158 C161:E161 C227:E227">
    <cfRule type="containsText" dxfId="1" priority="74" operator="containsText" text="FORCE 190">
      <formula>NOT(ISERROR(SEARCH(("FORCE 190"),(C155))))</formula>
    </cfRule>
  </conditionalFormatting>
  <conditionalFormatting sqref="C155:E155 C158:E158 C161:E161 C227:E227">
    <cfRule type="containsText" dxfId="2" priority="75" operator="containsText" text="FORCE 200">
      <formula>NOT(ISERROR(SEARCH(("FORCE 200"),(C155))))</formula>
    </cfRule>
  </conditionalFormatting>
  <conditionalFormatting sqref="C155:E155 C158:E158 C161:E161 C227:E227">
    <cfRule type="containsText" dxfId="3" priority="76" operator="containsText" text="ePMP 1000">
      <formula>NOT(ISERROR(SEARCH(("ePMP 1000"),(C155))))</formula>
    </cfRule>
  </conditionalFormatting>
  <conditionalFormatting sqref="C155:E155 C158:E158 C161:E161 C227:E227">
    <cfRule type="containsText" dxfId="4" priority="77" operator="containsText" text="ePMP 2000">
      <formula>NOT(ISERROR(SEARCH(("ePMP 2000"),(C155))))</formula>
    </cfRule>
  </conditionalFormatting>
  <conditionalFormatting sqref="C155:E155 C158:E158 C161:E161 C227:E227">
    <cfRule type="containsText" dxfId="5" priority="78" operator="containsText" text="ePMP 3000L">
      <formula>NOT(ISERROR(SEARCH(("ePMP 3000L"),(C155))))</formula>
    </cfRule>
  </conditionalFormatting>
  <conditionalFormatting sqref="C155:E155 C158:E158 C161:E161 C227:E227">
    <cfRule type="containsText" dxfId="6" priority="79" operator="containsText" text="PTP 670">
      <formula>NOT(ISERROR(SEARCH(("PTP 670"),(C155))))</formula>
    </cfRule>
  </conditionalFormatting>
  <conditionalFormatting sqref="C155:E155 C158:E158 C161:E161 C227:E227">
    <cfRule type="containsText" dxfId="7" priority="80" operator="containsText" text="MANZ-">
      <formula>NOT(ISERROR(SEARCH(("MANZ-"),(C155))))</formula>
    </cfRule>
  </conditionalFormatting>
  <conditionalFormatting sqref="C155:E155 C158:E158 C161:E161 C227:E227">
    <cfRule type="containsText" dxfId="8" priority="81" operator="containsText" text="ARME-">
      <formula>NOT(ISERROR(SEARCH(("ARME-"),(C155))))</formula>
    </cfRule>
  </conditionalFormatting>
  <conditionalFormatting sqref="C155:E155 C158:E158 C161:E161 C227:E227">
    <cfRule type="containsText" dxfId="9" priority="82" operator="containsText" text="COLI-0">
      <formula>NOT(ISERROR(SEARCH(("COLI-0"),(C155))))</formula>
    </cfRule>
  </conditionalFormatting>
  <conditionalFormatting sqref="C155:E155 C158:E158 C161:E161 C227:E227">
    <cfRule type="containsText" dxfId="10" priority="83" operator="containsText" text="TECO-0">
      <formula>NOT(ISERROR(SEARCH(("TECO-0"),(C155))))</formula>
    </cfRule>
  </conditionalFormatting>
  <conditionalFormatting sqref="C155:E155 C158:E158 C161:E161 C227:E227">
    <cfRule type="containsText" dxfId="11" priority="84" operator="containsText" text="COQU-0">
      <formula>NOT(ISERROR(SEARCH(("COQU-0"),(C155))))</formula>
    </cfRule>
  </conditionalFormatting>
  <conditionalFormatting sqref="C155:E155 C158:E158 C161:E161 C227:E227">
    <cfRule type="containsText" dxfId="12" priority="85" operator="containsText" text="VILLA-0">
      <formula>NOT(ISERROR(SEARCH(("VILLA-0"),(C155))))</formula>
    </cfRule>
  </conditionalFormatting>
  <conditionalFormatting sqref="C155:E155 C158:E158 C161:E161 C227:E227">
    <cfRule type="containsText" dxfId="13" priority="86" operator="containsText" text="CUAU-0">
      <formula>NOT(ISERROR(SEARCH(("CUAU-0"),(C155))))</formula>
    </cfRule>
  </conditionalFormatting>
  <conditionalFormatting sqref="C155:E155 C158:E158 C161:E161 C227:E227">
    <cfRule type="containsText" dxfId="14" priority="87" operator="containsText" text="mina-0">
      <formula>NOT(ISERROR(SEARCH(("mina-0"),(C155))))</formula>
    </cfRule>
  </conditionalFormatting>
  <conditionalFormatting sqref="C155:E155 C158:E158 C161:E161 C227:E227">
    <cfRule type="containsText" dxfId="15" priority="88" operator="containsText" text="AP-FORCE-190">
      <formula>NOT(ISERROR(SEARCH(("AP-FORCE-190"),(C155))))</formula>
    </cfRule>
  </conditionalFormatting>
  <conditionalFormatting sqref="C155:E155 C158:E158 C161:E161 C227:E227">
    <cfRule type="containsText" dxfId="16" priority="89" operator="containsText" text="AP-FORCE-180">
      <formula>NOT(ISERROR(SEARCH(("AP-FORCE-180"),(C155))))</formula>
    </cfRule>
  </conditionalFormatting>
  <conditionalFormatting sqref="C155:E155 C158:E158 C161:E161 C227:E227">
    <cfRule type="containsText" dxfId="17" priority="90" operator="containsText" text="AP-FORCE-200">
      <formula>NOT(ISERROR(SEARCH(("AP-FORCE-200"),(C155))))</formula>
    </cfRule>
  </conditionalFormatting>
  <conditionalFormatting sqref="C230:E230">
    <cfRule type="containsText" dxfId="0" priority="91" operator="containsText" text="FORCE 180">
      <formula>NOT(ISERROR(SEARCH(("FORCE 180"),(C230))))</formula>
    </cfRule>
  </conditionalFormatting>
  <conditionalFormatting sqref="C230:E230">
    <cfRule type="containsText" dxfId="1" priority="92" operator="containsText" text="FORCE 190">
      <formula>NOT(ISERROR(SEARCH(("FORCE 190"),(C230))))</formula>
    </cfRule>
  </conditionalFormatting>
  <conditionalFormatting sqref="C230:E230">
    <cfRule type="containsText" dxfId="2" priority="93" operator="containsText" text="FORCE 200">
      <formula>NOT(ISERROR(SEARCH(("FORCE 200"),(C230))))</formula>
    </cfRule>
  </conditionalFormatting>
  <conditionalFormatting sqref="C230:E230">
    <cfRule type="containsText" dxfId="3" priority="94" operator="containsText" text="ePMP 1000">
      <formula>NOT(ISERROR(SEARCH(("ePMP 1000"),(C230))))</formula>
    </cfRule>
  </conditionalFormatting>
  <conditionalFormatting sqref="C230:E230">
    <cfRule type="containsText" dxfId="4" priority="95" operator="containsText" text="ePMP 2000">
      <formula>NOT(ISERROR(SEARCH(("ePMP 2000"),(C230))))</formula>
    </cfRule>
  </conditionalFormatting>
  <conditionalFormatting sqref="C230:E230">
    <cfRule type="containsText" dxfId="5" priority="96" operator="containsText" text="ePMP 3000L">
      <formula>NOT(ISERROR(SEARCH(("ePMP 3000L"),(C230))))</formula>
    </cfRule>
  </conditionalFormatting>
  <conditionalFormatting sqref="C230:E230">
    <cfRule type="containsText" dxfId="6" priority="97" operator="containsText" text="PTP 670">
      <formula>NOT(ISERROR(SEARCH(("PTP 670"),(C230))))</formula>
    </cfRule>
  </conditionalFormatting>
  <conditionalFormatting sqref="C230:E230">
    <cfRule type="containsText" dxfId="7" priority="98" operator="containsText" text="MANZ-">
      <formula>NOT(ISERROR(SEARCH(("MANZ-"),(C230))))</formula>
    </cfRule>
  </conditionalFormatting>
  <conditionalFormatting sqref="C230:E230">
    <cfRule type="containsText" dxfId="8" priority="99" operator="containsText" text="ARME-">
      <formula>NOT(ISERROR(SEARCH(("ARME-"),(C230))))</formula>
    </cfRule>
  </conditionalFormatting>
  <conditionalFormatting sqref="C230:E230">
    <cfRule type="containsText" dxfId="9" priority="100" operator="containsText" text="COLI-0">
      <formula>NOT(ISERROR(SEARCH(("COLI-0"),(C230))))</formula>
    </cfRule>
  </conditionalFormatting>
  <conditionalFormatting sqref="C230:E230">
    <cfRule type="containsText" dxfId="10" priority="101" operator="containsText" text="TECO-0">
      <formula>NOT(ISERROR(SEARCH(("TECO-0"),(C230))))</formula>
    </cfRule>
  </conditionalFormatting>
  <conditionalFormatting sqref="C230:E230">
    <cfRule type="containsText" dxfId="11" priority="102" operator="containsText" text="COQU-0">
      <formula>NOT(ISERROR(SEARCH(("COQU-0"),(C230))))</formula>
    </cfRule>
  </conditionalFormatting>
  <conditionalFormatting sqref="C230:E230">
    <cfRule type="containsText" dxfId="12" priority="103" operator="containsText" text="VILLA-0">
      <formula>NOT(ISERROR(SEARCH(("VILLA-0"),(C230))))</formula>
    </cfRule>
  </conditionalFormatting>
  <conditionalFormatting sqref="C230:E230">
    <cfRule type="containsText" dxfId="13" priority="104" operator="containsText" text="CUAU-0">
      <formula>NOT(ISERROR(SEARCH(("CUAU-0"),(C230))))</formula>
    </cfRule>
  </conditionalFormatting>
  <conditionalFormatting sqref="C230:E230">
    <cfRule type="containsText" dxfId="14" priority="105" operator="containsText" text="mina-0">
      <formula>NOT(ISERROR(SEARCH(("mina-0"),(C230))))</formula>
    </cfRule>
  </conditionalFormatting>
  <conditionalFormatting sqref="C230:E230">
    <cfRule type="containsText" dxfId="15" priority="106" operator="containsText" text="AP-FORCE-190">
      <formula>NOT(ISERROR(SEARCH(("AP-FORCE-190"),(C230))))</formula>
    </cfRule>
  </conditionalFormatting>
  <conditionalFormatting sqref="C230:E230">
    <cfRule type="containsText" dxfId="16" priority="107" operator="containsText" text="AP-FORCE-180">
      <formula>NOT(ISERROR(SEARCH(("AP-FORCE-180"),(C230))))</formula>
    </cfRule>
  </conditionalFormatting>
  <conditionalFormatting sqref="C230:E230">
    <cfRule type="containsText" dxfId="17" priority="108" operator="containsText" text="AP-FORCE-200">
      <formula>NOT(ISERROR(SEARCH(("AP-FORCE-200"),(C230))))</formula>
    </cfRule>
  </conditionalFormatting>
  <conditionalFormatting sqref="C233:E233 C236:E236 C239:E239 C242:E242 C292:E292 C312:E312">
    <cfRule type="containsText" dxfId="0" priority="109" operator="containsText" text="FORCE 180">
      <formula>NOT(ISERROR(SEARCH(("FORCE 180"),(C233))))</formula>
    </cfRule>
  </conditionalFormatting>
  <conditionalFormatting sqref="C233:E233 C236:E236 C239:E239 C242:E242 C292:E292 C312:E312">
    <cfRule type="containsText" dxfId="1" priority="110" operator="containsText" text="FORCE 190">
      <formula>NOT(ISERROR(SEARCH(("FORCE 190"),(C233))))</formula>
    </cfRule>
  </conditionalFormatting>
  <conditionalFormatting sqref="C233:E233 C236:E236 C239:E239 C242:E242 C292:E292 C312:E312">
    <cfRule type="containsText" dxfId="2" priority="111" operator="containsText" text="FORCE 200">
      <formula>NOT(ISERROR(SEARCH(("FORCE 200"),(C233))))</formula>
    </cfRule>
  </conditionalFormatting>
  <conditionalFormatting sqref="C233:E233 C236:E236 C239:E239 C242:E242 C292:E292 C312:E312">
    <cfRule type="containsText" dxfId="3" priority="112" operator="containsText" text="ePMP 1000">
      <formula>NOT(ISERROR(SEARCH(("ePMP 1000"),(C233))))</formula>
    </cfRule>
  </conditionalFormatting>
  <conditionalFormatting sqref="C233:E233 C236:E236 C239:E239 C242:E242 C292:E292 C312:E312">
    <cfRule type="containsText" dxfId="4" priority="113" operator="containsText" text="ePMP 2000">
      <formula>NOT(ISERROR(SEARCH(("ePMP 2000"),(C233))))</formula>
    </cfRule>
  </conditionalFormatting>
  <conditionalFormatting sqref="C233:E233 C236:E236 C239:E239 C242:E242 C292:E292 C312:E312">
    <cfRule type="containsText" dxfId="5" priority="114" operator="containsText" text="ePMP 3000L">
      <formula>NOT(ISERROR(SEARCH(("ePMP 3000L"),(C233))))</formula>
    </cfRule>
  </conditionalFormatting>
  <conditionalFormatting sqref="C233:E233 C236:E236 C239:E239 C242:E242 C292:E292 C312:E312">
    <cfRule type="containsText" dxfId="6" priority="115" operator="containsText" text="PTP 670">
      <formula>NOT(ISERROR(SEARCH(("PTP 670"),(C233))))</formula>
    </cfRule>
  </conditionalFormatting>
  <conditionalFormatting sqref="C233:E233 C236:E236 C239:E239 C242:E242 C292:E292 C312:E312">
    <cfRule type="containsText" dxfId="7" priority="116" operator="containsText" text="MANZ-">
      <formula>NOT(ISERROR(SEARCH(("MANZ-"),(C233))))</formula>
    </cfRule>
  </conditionalFormatting>
  <conditionalFormatting sqref="C233:E233 C236:E236 C239:E239 C242:E242 C292:E292 C312:E312">
    <cfRule type="containsText" dxfId="8" priority="117" operator="containsText" text="ARME-">
      <formula>NOT(ISERROR(SEARCH(("ARME-"),(C233))))</formula>
    </cfRule>
  </conditionalFormatting>
  <conditionalFormatting sqref="C233:E233 C236:E236 C239:E239 C242:E242 C292:E292 C312:E312">
    <cfRule type="containsText" dxfId="9" priority="118" operator="containsText" text="COLI-0">
      <formula>NOT(ISERROR(SEARCH(("COLI-0"),(C233))))</formula>
    </cfRule>
  </conditionalFormatting>
  <conditionalFormatting sqref="C233:E233 C236:E236 C239:E239 C242:E242 C292:E292 C312:E312">
    <cfRule type="containsText" dxfId="10" priority="119" operator="containsText" text="TECO-0">
      <formula>NOT(ISERROR(SEARCH(("TECO-0"),(C233))))</formula>
    </cfRule>
  </conditionalFormatting>
  <conditionalFormatting sqref="C233:E233 C236:E236 C239:E239 C242:E242 C292:E292 C312:E312">
    <cfRule type="containsText" dxfId="11" priority="120" operator="containsText" text="COQU-0">
      <formula>NOT(ISERROR(SEARCH(("COQU-0"),(C233))))</formula>
    </cfRule>
  </conditionalFormatting>
  <conditionalFormatting sqref="C233:E233 C236:E236 C239:E239 C242:E242 C292:E292 C312:E312">
    <cfRule type="containsText" dxfId="12" priority="121" operator="containsText" text="VILLA-0">
      <formula>NOT(ISERROR(SEARCH(("VILLA-0"),(C233))))</formula>
    </cfRule>
  </conditionalFormatting>
  <conditionalFormatting sqref="C233:E233 C236:E236 C239:E239 C242:E242 C292:E292 C312:E312">
    <cfRule type="containsText" dxfId="13" priority="122" operator="containsText" text="CUAU-0">
      <formula>NOT(ISERROR(SEARCH(("CUAU-0"),(C233))))</formula>
    </cfRule>
  </conditionalFormatting>
  <conditionalFormatting sqref="C233:E233 C236:E236 C239:E239 C242:E242 C292:E292 C312:E312">
    <cfRule type="containsText" dxfId="14" priority="123" operator="containsText" text="mina-0">
      <formula>NOT(ISERROR(SEARCH(("mina-0"),(C233))))</formula>
    </cfRule>
  </conditionalFormatting>
  <conditionalFormatting sqref="C233:E233 C236:E236 C239:E239 C242:E242 C292:E292 C312:E312">
    <cfRule type="containsText" dxfId="15" priority="124" operator="containsText" text="AP-FORCE-190">
      <formula>NOT(ISERROR(SEARCH(("AP-FORCE-190"),(C233))))</formula>
    </cfRule>
  </conditionalFormatting>
  <conditionalFormatting sqref="C233:E233 C236:E236 C239:E239 C242:E242 C292:E292 C312:E312">
    <cfRule type="containsText" dxfId="16" priority="125" operator="containsText" text="AP-FORCE-180">
      <formula>NOT(ISERROR(SEARCH(("AP-FORCE-180"),(C233))))</formula>
    </cfRule>
  </conditionalFormatting>
  <conditionalFormatting sqref="C233:E233 C236:E236 C239:E239 C242:E242 C292:E292 C312:E312">
    <cfRule type="containsText" dxfId="17" priority="126" operator="containsText" text="AP-FORCE-200">
      <formula>NOT(ISERROR(SEARCH(("AP-FORCE-200"),(C233))))</formula>
    </cfRule>
  </conditionalFormatting>
  <conditionalFormatting sqref="I3:J5 L3:M5">
    <cfRule type="containsText" dxfId="15" priority="127" operator="containsText" text="AP-FORCE-190">
      <formula>NOT(ISERROR(SEARCH(("AP-FORCE-190"),(I3))))</formula>
    </cfRule>
  </conditionalFormatting>
  <conditionalFormatting sqref="I3:J5 L3:M5">
    <cfRule type="containsText" dxfId="16" priority="128" operator="containsText" text="AP-FORCE-180">
      <formula>NOT(ISERROR(SEARCH(("AP-FORCE-180"),(I3))))</formula>
    </cfRule>
  </conditionalFormatting>
  <conditionalFormatting sqref="I3:J5 L3:M5">
    <cfRule type="containsText" dxfId="17" priority="129" operator="containsText" text="AP-FORCE-200">
      <formula>NOT(ISERROR(SEARCH(("AP-FORCE-200"),(I3))))</formula>
    </cfRule>
  </conditionalFormatting>
  <conditionalFormatting sqref="I3:J5 L3:M5">
    <cfRule type="containsText" dxfId="0" priority="130" operator="containsText" text="FORCE 180">
      <formula>NOT(ISERROR(SEARCH(("FORCE 180"),(I3))))</formula>
    </cfRule>
  </conditionalFormatting>
  <conditionalFormatting sqref="I3:J5 L3:M5">
    <cfRule type="containsText" dxfId="1" priority="131" operator="containsText" text="FORCE 190">
      <formula>NOT(ISERROR(SEARCH(("FORCE 190"),(I3))))</formula>
    </cfRule>
  </conditionalFormatting>
  <conditionalFormatting sqref="I3:J5 L3:M5">
    <cfRule type="containsText" dxfId="2" priority="132" operator="containsText" text="FORCE 200">
      <formula>NOT(ISERROR(SEARCH(("FORCE 200"),(I3))))</formula>
    </cfRule>
  </conditionalFormatting>
  <conditionalFormatting sqref="I3:J5 L3:M5">
    <cfRule type="containsText" dxfId="3" priority="133" operator="containsText" text="ePMP 1000">
      <formula>NOT(ISERROR(SEARCH(("ePMP 1000"),(I3))))</formula>
    </cfRule>
  </conditionalFormatting>
  <conditionalFormatting sqref="I3:J5 L3:M5">
    <cfRule type="containsText" dxfId="4" priority="134" operator="containsText" text="ePMP 2000">
      <formula>NOT(ISERROR(SEARCH(("ePMP 2000"),(I3))))</formula>
    </cfRule>
  </conditionalFormatting>
  <conditionalFormatting sqref="I3:J5 L3:M5">
    <cfRule type="containsText" dxfId="5" priority="135" operator="containsText" text="ePMP 3000L">
      <formula>NOT(ISERROR(SEARCH(("ePMP 3000L"),(I3))))</formula>
    </cfRule>
  </conditionalFormatting>
  <conditionalFormatting sqref="I3:J5 L3:M5">
    <cfRule type="containsText" dxfId="6" priority="136" operator="containsText" text="PTP 670">
      <formula>NOT(ISERROR(SEARCH(("PTP 670"),(I3))))</formula>
    </cfRule>
  </conditionalFormatting>
  <conditionalFormatting sqref="I3:J5 L3:M5">
    <cfRule type="containsText" dxfId="7" priority="137" operator="containsText" text="MANZ-">
      <formula>NOT(ISERROR(SEARCH(("MANZ-"),(I3))))</formula>
    </cfRule>
  </conditionalFormatting>
  <conditionalFormatting sqref="I3:J5 L3:M5">
    <cfRule type="containsText" dxfId="8" priority="138" operator="containsText" text="ARME-">
      <formula>NOT(ISERROR(SEARCH(("ARME-"),(I3))))</formula>
    </cfRule>
  </conditionalFormatting>
  <conditionalFormatting sqref="I3:J5 L3:M5">
    <cfRule type="containsText" dxfId="9" priority="139" operator="containsText" text="COLI-0">
      <formula>NOT(ISERROR(SEARCH(("COLI-0"),(I3))))</formula>
    </cfRule>
  </conditionalFormatting>
  <conditionalFormatting sqref="I3:J5 L3:M5">
    <cfRule type="containsText" dxfId="10" priority="140" operator="containsText" text="TECO-0">
      <formula>NOT(ISERROR(SEARCH(("TECO-0"),(I3))))</formula>
    </cfRule>
  </conditionalFormatting>
  <conditionalFormatting sqref="I3:J5 L3:M5">
    <cfRule type="containsText" dxfId="11" priority="141" operator="containsText" text="COQU-0">
      <formula>NOT(ISERROR(SEARCH(("COQU-0"),(I3))))</formula>
    </cfRule>
  </conditionalFormatting>
  <conditionalFormatting sqref="I3:J5 L3:M5">
    <cfRule type="containsText" dxfId="12" priority="142" operator="containsText" text="VILLA-0">
      <formula>NOT(ISERROR(SEARCH(("VILLA-0"),(I3))))</formula>
    </cfRule>
  </conditionalFormatting>
  <conditionalFormatting sqref="I3:J5 L3:M5">
    <cfRule type="containsText" dxfId="13" priority="143" operator="containsText" text="CUAU-0">
      <formula>NOT(ISERROR(SEARCH(("CUAU-0"),(I3))))</formula>
    </cfRule>
  </conditionalFormatting>
  <conditionalFormatting sqref="I3:J5 L3:M5">
    <cfRule type="containsText" dxfId="14" priority="144" operator="containsText" text="mina-0">
      <formula>NOT(ISERROR(SEARCH(("mina-0"),(I3))))</formula>
    </cfRule>
  </conditionalFormatting>
  <conditionalFormatting sqref="I1:J2 L1:O2">
    <cfRule type="containsText" dxfId="0" priority="145" operator="containsText" text="FORCE 180">
      <formula>NOT(ISERROR(SEARCH(("FORCE 180"),(I1))))</formula>
    </cfRule>
  </conditionalFormatting>
  <conditionalFormatting sqref="I1:J2 L1:O2">
    <cfRule type="containsText" dxfId="1" priority="146" operator="containsText" text="FORCE 190">
      <formula>NOT(ISERROR(SEARCH(("FORCE 190"),(I1))))</formula>
    </cfRule>
  </conditionalFormatting>
  <conditionalFormatting sqref="I1:J2 L1:O2">
    <cfRule type="containsText" dxfId="2" priority="147" operator="containsText" text="FORCE 200">
      <formula>NOT(ISERROR(SEARCH(("FORCE 200"),(I1))))</formula>
    </cfRule>
  </conditionalFormatting>
  <conditionalFormatting sqref="I1:J2 L1:O2">
    <cfRule type="containsText" dxfId="3" priority="148" operator="containsText" text="ePMP 1000">
      <formula>NOT(ISERROR(SEARCH(("ePMP 1000"),(I1))))</formula>
    </cfRule>
  </conditionalFormatting>
  <conditionalFormatting sqref="I1:J2 L1:O2">
    <cfRule type="containsText" dxfId="4" priority="149" operator="containsText" text="ePMP 2000">
      <formula>NOT(ISERROR(SEARCH(("ePMP 2000"),(I1))))</formula>
    </cfRule>
  </conditionalFormatting>
  <conditionalFormatting sqref="I1:J2 L1:O2">
    <cfRule type="containsText" dxfId="5" priority="150" operator="containsText" text="ePMP 3000L">
      <formula>NOT(ISERROR(SEARCH(("ePMP 3000L"),(I1))))</formula>
    </cfRule>
  </conditionalFormatting>
  <conditionalFormatting sqref="I1:J2 L1:O2">
    <cfRule type="containsText" dxfId="6" priority="151" operator="containsText" text="PTP 670">
      <formula>NOT(ISERROR(SEARCH(("PTP 670"),(I1))))</formula>
    </cfRule>
  </conditionalFormatting>
  <conditionalFormatting sqref="I1:J2 L1:O2">
    <cfRule type="containsText" dxfId="7" priority="152" operator="containsText" text="MANZ-">
      <formula>NOT(ISERROR(SEARCH(("MANZ-"),(I1))))</formula>
    </cfRule>
  </conditionalFormatting>
  <conditionalFormatting sqref="I1:J2 L1:O2">
    <cfRule type="containsText" dxfId="8" priority="153" operator="containsText" text="ARME-">
      <formula>NOT(ISERROR(SEARCH(("ARME-"),(I1))))</formula>
    </cfRule>
  </conditionalFormatting>
  <conditionalFormatting sqref="I1:J2 L1:O2">
    <cfRule type="containsText" dxfId="9" priority="154" operator="containsText" text="COLI-0">
      <formula>NOT(ISERROR(SEARCH(("COLI-0"),(I1))))</formula>
    </cfRule>
  </conditionalFormatting>
  <conditionalFormatting sqref="I1:J2 L1:O2">
    <cfRule type="containsText" dxfId="10" priority="155" operator="containsText" text="TECO-0">
      <formula>NOT(ISERROR(SEARCH(("TECO-0"),(I1))))</formula>
    </cfRule>
  </conditionalFormatting>
  <conditionalFormatting sqref="I1:J2 L1:O2">
    <cfRule type="containsText" dxfId="11" priority="156" operator="containsText" text="COQU-0">
      <formula>NOT(ISERROR(SEARCH(("COQU-0"),(I1))))</formula>
    </cfRule>
  </conditionalFormatting>
  <conditionalFormatting sqref="I1:J2 L1:O2">
    <cfRule type="containsText" dxfId="12" priority="157" operator="containsText" text="VILLA-0">
      <formula>NOT(ISERROR(SEARCH(("VILLA-0"),(I1))))</formula>
    </cfRule>
  </conditionalFormatting>
  <conditionalFormatting sqref="I1:J2 L1:O2">
    <cfRule type="containsText" dxfId="13" priority="158" operator="containsText" text="CUAU-0">
      <formula>NOT(ISERROR(SEARCH(("CUAU-0"),(I1))))</formula>
    </cfRule>
  </conditionalFormatting>
  <conditionalFormatting sqref="I1:J2 L1:O2">
    <cfRule type="containsText" dxfId="14" priority="159" operator="containsText" text="mina-0">
      <formula>NOT(ISERROR(SEARCH(("mina-0"),(I1))))</formula>
    </cfRule>
  </conditionalFormatting>
  <printOptions/>
  <pageMargins bottom="0.75" footer="0.0" header="0.0" left="0.7" right="0.7" top="0.75"/>
  <pageSetup paperSize="9" orientation="portrait"/>
  <drawing r:id="rId1"/>
</worksheet>
</file>