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est1\Documents\Physics 133\Low Frequency Impedances\"/>
    </mc:Choice>
  </mc:AlternateContent>
  <bookViews>
    <workbookView xWindow="0" yWindow="0" windowWidth="10388" windowHeight="5760" activeTab="1" xr2:uid="{6218545A-2371-4EB1-8F71-37C22BCCF283}"/>
  </bookViews>
  <sheets>
    <sheet name="6.1 Resistance" sheetId="1" r:id="rId1"/>
    <sheet name="6.7 Linear Elemen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2" i="2" l="1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31" i="2"/>
  <c r="S88" i="2" l="1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87" i="2"/>
  <c r="O111" i="2" l="1"/>
  <c r="M111" i="2"/>
  <c r="L111" i="2"/>
  <c r="K111" i="2"/>
  <c r="J111" i="2"/>
  <c r="O110" i="2"/>
  <c r="M110" i="2"/>
  <c r="L110" i="2"/>
  <c r="K110" i="2"/>
  <c r="J110" i="2"/>
  <c r="O109" i="2"/>
  <c r="M109" i="2"/>
  <c r="L109" i="2"/>
  <c r="K109" i="2"/>
  <c r="J109" i="2"/>
  <c r="O108" i="2"/>
  <c r="M108" i="2"/>
  <c r="L108" i="2"/>
  <c r="K108" i="2"/>
  <c r="J108" i="2"/>
  <c r="O107" i="2"/>
  <c r="M107" i="2"/>
  <c r="L107" i="2"/>
  <c r="K107" i="2"/>
  <c r="J107" i="2"/>
  <c r="O106" i="2"/>
  <c r="M106" i="2"/>
  <c r="L106" i="2"/>
  <c r="K106" i="2"/>
  <c r="J106" i="2"/>
  <c r="O105" i="2"/>
  <c r="M105" i="2"/>
  <c r="L105" i="2"/>
  <c r="K105" i="2"/>
  <c r="J105" i="2"/>
  <c r="O104" i="2"/>
  <c r="M104" i="2"/>
  <c r="L104" i="2"/>
  <c r="K104" i="2"/>
  <c r="J104" i="2"/>
  <c r="O103" i="2"/>
  <c r="M103" i="2"/>
  <c r="L103" i="2"/>
  <c r="K103" i="2"/>
  <c r="J103" i="2"/>
  <c r="O102" i="2"/>
  <c r="M102" i="2"/>
  <c r="L102" i="2"/>
  <c r="K102" i="2"/>
  <c r="J102" i="2"/>
  <c r="O101" i="2"/>
  <c r="M101" i="2"/>
  <c r="L101" i="2"/>
  <c r="K101" i="2"/>
  <c r="J101" i="2"/>
  <c r="O100" i="2"/>
  <c r="M100" i="2"/>
  <c r="L100" i="2"/>
  <c r="K100" i="2"/>
  <c r="J100" i="2"/>
  <c r="O99" i="2"/>
  <c r="M99" i="2"/>
  <c r="L99" i="2"/>
  <c r="K99" i="2"/>
  <c r="J99" i="2"/>
  <c r="O98" i="2"/>
  <c r="M98" i="2"/>
  <c r="L98" i="2"/>
  <c r="K98" i="2"/>
  <c r="J98" i="2"/>
  <c r="O97" i="2"/>
  <c r="M97" i="2"/>
  <c r="L97" i="2"/>
  <c r="K97" i="2"/>
  <c r="J97" i="2"/>
  <c r="O96" i="2"/>
  <c r="M96" i="2"/>
  <c r="L96" i="2"/>
  <c r="K96" i="2"/>
  <c r="J96" i="2"/>
  <c r="O95" i="2"/>
  <c r="M95" i="2"/>
  <c r="L95" i="2"/>
  <c r="K95" i="2"/>
  <c r="J95" i="2"/>
  <c r="O94" i="2"/>
  <c r="M94" i="2"/>
  <c r="L94" i="2"/>
  <c r="K94" i="2"/>
  <c r="J94" i="2"/>
  <c r="O93" i="2"/>
  <c r="M93" i="2"/>
  <c r="L93" i="2"/>
  <c r="K93" i="2"/>
  <c r="J93" i="2"/>
  <c r="O92" i="2"/>
  <c r="M92" i="2"/>
  <c r="L92" i="2"/>
  <c r="K92" i="2"/>
  <c r="J92" i="2"/>
  <c r="O91" i="2"/>
  <c r="M91" i="2"/>
  <c r="L91" i="2"/>
  <c r="K91" i="2"/>
  <c r="J91" i="2"/>
  <c r="O90" i="2"/>
  <c r="M90" i="2"/>
  <c r="L90" i="2"/>
  <c r="K90" i="2"/>
  <c r="J90" i="2"/>
  <c r="O89" i="2"/>
  <c r="M89" i="2"/>
  <c r="L89" i="2"/>
  <c r="K89" i="2"/>
  <c r="J89" i="2"/>
  <c r="O88" i="2"/>
  <c r="M88" i="2"/>
  <c r="L88" i="2"/>
  <c r="K88" i="2"/>
  <c r="J88" i="2"/>
  <c r="O87" i="2"/>
  <c r="M87" i="2"/>
  <c r="L87" i="2"/>
  <c r="K87" i="2"/>
  <c r="J87" i="2"/>
  <c r="L81" i="2" l="1"/>
  <c r="M81" i="2" s="1"/>
  <c r="J81" i="2"/>
  <c r="H81" i="2"/>
  <c r="F59" i="2" l="1"/>
  <c r="L83" i="2"/>
  <c r="M83" i="2" s="1"/>
  <c r="L82" i="2"/>
  <c r="M82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3" i="2"/>
  <c r="M3" i="2" s="1"/>
  <c r="K83" i="2"/>
  <c r="J83" i="2"/>
  <c r="I83" i="2"/>
  <c r="H83" i="2"/>
  <c r="K82" i="2"/>
  <c r="J82" i="2"/>
  <c r="I82" i="2"/>
  <c r="H82" i="2"/>
  <c r="K81" i="2"/>
  <c r="I81" i="2"/>
  <c r="K80" i="2"/>
  <c r="J80" i="2"/>
  <c r="I80" i="2"/>
  <c r="H80" i="2"/>
  <c r="K79" i="2"/>
  <c r="J79" i="2"/>
  <c r="I79" i="2"/>
  <c r="H79" i="2"/>
  <c r="K78" i="2"/>
  <c r="J78" i="2"/>
  <c r="I78" i="2"/>
  <c r="H78" i="2"/>
  <c r="K77" i="2"/>
  <c r="J77" i="2"/>
  <c r="I77" i="2"/>
  <c r="H77" i="2"/>
  <c r="K76" i="2"/>
  <c r="J76" i="2"/>
  <c r="I76" i="2"/>
  <c r="H76" i="2"/>
  <c r="K75" i="2"/>
  <c r="J75" i="2"/>
  <c r="I75" i="2"/>
  <c r="H75" i="2"/>
  <c r="K74" i="2"/>
  <c r="J74" i="2"/>
  <c r="I74" i="2"/>
  <c r="H74" i="2"/>
  <c r="K73" i="2"/>
  <c r="J73" i="2"/>
  <c r="I73" i="2"/>
  <c r="H73" i="2"/>
  <c r="K72" i="2"/>
  <c r="J72" i="2"/>
  <c r="I72" i="2"/>
  <c r="H72" i="2"/>
  <c r="K71" i="2"/>
  <c r="J71" i="2"/>
  <c r="I71" i="2"/>
  <c r="H71" i="2"/>
  <c r="K70" i="2"/>
  <c r="J70" i="2"/>
  <c r="I70" i="2"/>
  <c r="H70" i="2"/>
  <c r="K69" i="2"/>
  <c r="J69" i="2"/>
  <c r="I69" i="2"/>
  <c r="H69" i="2"/>
  <c r="K68" i="2"/>
  <c r="J68" i="2"/>
  <c r="I68" i="2"/>
  <c r="H68" i="2"/>
  <c r="K67" i="2"/>
  <c r="J67" i="2"/>
  <c r="I67" i="2"/>
  <c r="H67" i="2"/>
  <c r="K66" i="2"/>
  <c r="J66" i="2"/>
  <c r="I66" i="2"/>
  <c r="H66" i="2"/>
  <c r="K65" i="2"/>
  <c r="J65" i="2"/>
  <c r="I65" i="2"/>
  <c r="H65" i="2"/>
  <c r="K64" i="2"/>
  <c r="J64" i="2"/>
  <c r="I64" i="2"/>
  <c r="H64" i="2"/>
  <c r="K63" i="2"/>
  <c r="J63" i="2"/>
  <c r="I63" i="2"/>
  <c r="H63" i="2"/>
  <c r="K62" i="2"/>
  <c r="J62" i="2"/>
  <c r="I62" i="2"/>
  <c r="H62" i="2"/>
  <c r="K61" i="2"/>
  <c r="J61" i="2"/>
  <c r="I61" i="2"/>
  <c r="H61" i="2"/>
  <c r="K60" i="2"/>
  <c r="J60" i="2"/>
  <c r="I60" i="2"/>
  <c r="H60" i="2"/>
  <c r="K59" i="2"/>
  <c r="J59" i="2"/>
  <c r="I59" i="2"/>
  <c r="H59" i="2"/>
  <c r="K55" i="2"/>
  <c r="J55" i="2"/>
  <c r="I55" i="2"/>
  <c r="H55" i="2"/>
  <c r="K54" i="2"/>
  <c r="J54" i="2"/>
  <c r="I54" i="2"/>
  <c r="H54" i="2"/>
  <c r="K53" i="2"/>
  <c r="J53" i="2"/>
  <c r="I53" i="2"/>
  <c r="H53" i="2"/>
  <c r="K52" i="2"/>
  <c r="J52" i="2"/>
  <c r="I52" i="2"/>
  <c r="H52" i="2"/>
  <c r="K51" i="2"/>
  <c r="J51" i="2"/>
  <c r="I51" i="2"/>
  <c r="H51" i="2"/>
  <c r="K50" i="2"/>
  <c r="J50" i="2"/>
  <c r="I50" i="2"/>
  <c r="H50" i="2"/>
  <c r="K49" i="2"/>
  <c r="J49" i="2"/>
  <c r="I49" i="2"/>
  <c r="H49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3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3" i="2"/>
</calcChain>
</file>

<file path=xl/sharedStrings.xml><?xml version="1.0" encoding="utf-8"?>
<sst xmlns="http://schemas.openxmlformats.org/spreadsheetml/2006/main" count="76" uniqueCount="33">
  <si>
    <t>Vo</t>
  </si>
  <si>
    <t>I</t>
  </si>
  <si>
    <t>Ro:</t>
  </si>
  <si>
    <r>
      <t>R</t>
    </r>
    <r>
      <rPr>
        <sz val="8"/>
        <color theme="1"/>
        <rFont val="Calibri"/>
        <family val="2"/>
        <scheme val="minor"/>
      </rPr>
      <t>L</t>
    </r>
  </si>
  <si>
    <t>Freq. (Hz)</t>
  </si>
  <si>
    <t>DC</t>
  </si>
  <si>
    <t>BOX A</t>
  </si>
  <si>
    <r>
      <t>R (</t>
    </r>
    <r>
      <rPr>
        <sz val="11"/>
        <color theme="1"/>
        <rFont val="Calibri"/>
        <family val="2"/>
      </rPr>
      <t>Ω)</t>
    </r>
  </si>
  <si>
    <t>ω</t>
  </si>
  <si>
    <r>
      <t>839</t>
    </r>
    <r>
      <rPr>
        <sz val="11"/>
        <color theme="1"/>
        <rFont val="Calibri"/>
        <family val="2"/>
      </rPr>
      <t>Ω</t>
    </r>
  </si>
  <si>
    <t>θ°</t>
  </si>
  <si>
    <t>δt (s)</t>
  </si>
  <si>
    <t>Δt (s)</t>
  </si>
  <si>
    <t>Vyel (V)</t>
  </si>
  <si>
    <t>Vblu (V)</t>
  </si>
  <si>
    <t>Vy/R</t>
  </si>
  <si>
    <t>Vb/R</t>
  </si>
  <si>
    <t>L</t>
  </si>
  <si>
    <t>Z</t>
  </si>
  <si>
    <t>BOX D</t>
  </si>
  <si>
    <t>BOX E</t>
  </si>
  <si>
    <t>BOX J</t>
  </si>
  <si>
    <t>V+yel (V)</t>
  </si>
  <si>
    <t>V-yel (V)</t>
  </si>
  <si>
    <t>V+blu (V)</t>
  </si>
  <si>
    <t>V-blu (V)</t>
  </si>
  <si>
    <t>x</t>
  </si>
  <si>
    <t>Spike (mV)</t>
  </si>
  <si>
    <t>Y</t>
  </si>
  <si>
    <t>*</t>
  </si>
  <si>
    <t>&lt;---</t>
  </si>
  <si>
    <t>1/w^2</t>
  </si>
  <si>
    <t>Z^2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</si>
</sst>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2" fontId="0" fillId="0" borderId="11" xfId="0" applyNumberFormat="1" applyBorder="1"/>
    <xf numFmtId="0" fontId="0" fillId="0" borderId="13" xfId="0" applyBorder="1" applyAlignment="1">
      <alignment horizontal="right"/>
    </xf>
    <xf numFmtId="0" fontId="0" fillId="0" borderId="14" xfId="0" applyNumberFormat="1" applyBorder="1" applyAlignment="1">
      <alignment horizontal="left"/>
    </xf>
    <xf numFmtId="11" fontId="0" fillId="0" borderId="0" xfId="0" applyNumberFormat="1"/>
    <xf numFmtId="2" fontId="0" fillId="0" borderId="0" xfId="0" applyNumberFormat="1"/>
    <xf numFmtId="11" fontId="0" fillId="0" borderId="7" xfId="0" applyNumberFormat="1" applyBorder="1"/>
    <xf numFmtId="11" fontId="0" fillId="0" borderId="9" xfId="0" applyNumberFormat="1" applyBorder="1"/>
    <xf numFmtId="11" fontId="0" fillId="0" borderId="12" xfId="0" applyNumberFormat="1" applyBorder="1"/>
    <xf numFmtId="0" fontId="0" fillId="2" borderId="0" xfId="0" applyFill="1"/>
    <xf numFmtId="11" fontId="0" fillId="2" borderId="0" xfId="0" applyNumberFormat="1" applyFill="1"/>
    <xf numFmtId="11" fontId="2" fillId="2" borderId="0" xfId="0" applyNumberFormat="1" applyFont="1" applyFill="1"/>
    <xf numFmtId="2" fontId="2" fillId="2" borderId="0" xfId="0" applyNumberFormat="1" applyFont="1" applyFill="1"/>
    <xf numFmtId="0" fontId="2" fillId="2" borderId="0" xfId="0" applyFont="1" applyFill="1"/>
    <xf numFmtId="11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2" fontId="0" fillId="2" borderId="0" xfId="0" applyNumberFormat="1" applyFill="1"/>
    <xf numFmtId="0" fontId="0" fillId="0" borderId="1" xfId="0" applyBorder="1"/>
    <xf numFmtId="11" fontId="0" fillId="0" borderId="1" xfId="0" applyNumberFormat="1" applyBorder="1"/>
    <xf numFmtId="11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1" fontId="0" fillId="0" borderId="15" xfId="0" applyNumberFormat="1" applyBorder="1"/>
    <xf numFmtId="11" fontId="2" fillId="0" borderId="15" xfId="0" applyNumberFormat="1" applyFont="1" applyBorder="1"/>
    <xf numFmtId="2" fontId="2" fillId="0" borderId="15" xfId="0" applyNumberFormat="1" applyFont="1" applyBorder="1"/>
    <xf numFmtId="0" fontId="2" fillId="0" borderId="15" xfId="0" applyFont="1" applyBorder="1"/>
    <xf numFmtId="2" fontId="2" fillId="0" borderId="16" xfId="0" applyNumberFormat="1" applyFont="1" applyBorder="1"/>
    <xf numFmtId="0" fontId="0" fillId="0" borderId="9" xfId="0" applyBorder="1"/>
    <xf numFmtId="11" fontId="0" fillId="0" borderId="11" xfId="0" applyNumberFormat="1" applyBorder="1"/>
    <xf numFmtId="0" fontId="0" fillId="0" borderId="16" xfId="0" applyBorder="1"/>
    <xf numFmtId="0" fontId="0" fillId="0" borderId="9" xfId="0" applyBorder="1" applyAlignment="1">
      <alignment horizontal="center"/>
    </xf>
    <xf numFmtId="2" fontId="0" fillId="0" borderId="9" xfId="0" applyNumberFormat="1" applyBorder="1"/>
    <xf numFmtId="2" fontId="0" fillId="0" borderId="12" xfId="0" applyNumberFormat="1" applyBorder="1"/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Output Characteristic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'6.1 Resistance'!$C$2</c:f>
              <c:strCache>
                <c:ptCount val="1"/>
                <c:pt idx="0">
                  <c:v>Vo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5"/>
            <c:backward val="0.5"/>
            <c:dispRSqr val="0"/>
            <c:dispEq val="1"/>
            <c:trendlineLbl>
              <c:layout>
                <c:manualLayout>
                  <c:x val="-2.2942654542991502E-2"/>
                  <c:y val="-0.6821846666522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.0000000000000004E-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'6.1 Resistance'!$D$3:$D$8</c:f>
              <c:numCache>
                <c:formatCode>0.00E+00</c:formatCode>
                <c:ptCount val="6"/>
                <c:pt idx="0">
                  <c:v>6.3800000000000003E-3</c:v>
                </c:pt>
                <c:pt idx="1">
                  <c:v>4.64E-3</c:v>
                </c:pt>
                <c:pt idx="2">
                  <c:v>3.65E-3</c:v>
                </c:pt>
                <c:pt idx="3">
                  <c:v>3.0000000000000001E-3</c:v>
                </c:pt>
                <c:pt idx="4">
                  <c:v>2.5500000000000002E-3</c:v>
                </c:pt>
                <c:pt idx="5">
                  <c:v>2.2100000000000002E-3</c:v>
                </c:pt>
              </c:numCache>
            </c:numRef>
          </c:xVal>
          <c:yVal>
            <c:numRef>
              <c:f>'6.1 Resistance'!$C$3:$C$8</c:f>
              <c:numCache>
                <c:formatCode>0.00</c:formatCode>
                <c:ptCount val="6"/>
                <c:pt idx="0">
                  <c:v>3.23</c:v>
                </c:pt>
                <c:pt idx="1">
                  <c:v>4.6900000000000004</c:v>
                </c:pt>
                <c:pt idx="2">
                  <c:v>5.53</c:v>
                </c:pt>
                <c:pt idx="3">
                  <c:v>6.07</c:v>
                </c:pt>
                <c:pt idx="4">
                  <c:v>6.44</c:v>
                </c:pt>
                <c:pt idx="5">
                  <c:v>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9-48F9-8CAB-3C6E551A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85808"/>
        <c:axId val="412063080"/>
      </c:scatterChart>
      <c:valAx>
        <c:axId val="402985808"/>
        <c:scaling>
          <c:orientation val="minMax"/>
          <c:max val="7.0000000000000019E-3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63080"/>
        <c:crosses val="autoZero"/>
        <c:crossBetween val="midCat"/>
      </c:valAx>
      <c:valAx>
        <c:axId val="412063080"/>
        <c:scaling>
          <c:orientation val="minMax"/>
          <c:max val="7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8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Impedance and Admittance</a:t>
            </a:r>
            <a:r>
              <a:rPr lang="en-US" baseline="0"/>
              <a:t> vs. Frequency</a:t>
            </a:r>
          </a:p>
          <a:p>
            <a:pPr>
              <a:defRPr/>
            </a:pPr>
            <a:r>
              <a:rPr lang="en-US" baseline="0"/>
              <a:t>"Black Box"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Impedance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'6.7 Linear Elements'!$K$3:$K$27</c:f>
              <c:numCache>
                <c:formatCode>0.00E+00</c:formatCode>
                <c:ptCount val="25"/>
                <c:pt idx="0">
                  <c:v>62.831853071795862</c:v>
                </c:pt>
                <c:pt idx="1">
                  <c:v>125.66370614359172</c:v>
                </c:pt>
                <c:pt idx="2">
                  <c:v>188.49555921538757</c:v>
                </c:pt>
                <c:pt idx="3">
                  <c:v>251.32741228718345</c:v>
                </c:pt>
                <c:pt idx="4">
                  <c:v>314.15926535897933</c:v>
                </c:pt>
                <c:pt idx="5">
                  <c:v>628.31853071795865</c:v>
                </c:pt>
                <c:pt idx="6">
                  <c:v>1256.6370614359173</c:v>
                </c:pt>
                <c:pt idx="7">
                  <c:v>1884.9555921538758</c:v>
                </c:pt>
                <c:pt idx="8">
                  <c:v>2513.2741228718346</c:v>
                </c:pt>
                <c:pt idx="9">
                  <c:v>3141.5926535897929</c:v>
                </c:pt>
                <c:pt idx="10">
                  <c:v>6283.1853071795858</c:v>
                </c:pt>
                <c:pt idx="11">
                  <c:v>12566.370614359172</c:v>
                </c:pt>
                <c:pt idx="12">
                  <c:v>18849.555921538758</c:v>
                </c:pt>
                <c:pt idx="13">
                  <c:v>25132.741228718343</c:v>
                </c:pt>
                <c:pt idx="14">
                  <c:v>31415.926535897932</c:v>
                </c:pt>
                <c:pt idx="15">
                  <c:v>62831.853071795864</c:v>
                </c:pt>
                <c:pt idx="16">
                  <c:v>125663.70614359173</c:v>
                </c:pt>
                <c:pt idx="17">
                  <c:v>188495.55921538759</c:v>
                </c:pt>
                <c:pt idx="18">
                  <c:v>251327.41228718346</c:v>
                </c:pt>
                <c:pt idx="19">
                  <c:v>314159.26535897929</c:v>
                </c:pt>
                <c:pt idx="20">
                  <c:v>376991.11843077518</c:v>
                </c:pt>
                <c:pt idx="21">
                  <c:v>439822.97150257102</c:v>
                </c:pt>
                <c:pt idx="22">
                  <c:v>502654.82457436691</c:v>
                </c:pt>
                <c:pt idx="23">
                  <c:v>565486.6776461628</c:v>
                </c:pt>
                <c:pt idx="24">
                  <c:v>628318.53071795858</c:v>
                </c:pt>
              </c:numCache>
            </c:numRef>
          </c:xVal>
          <c:yVal>
            <c:numRef>
              <c:f>'6.7 Linear Elements'!$L$3:$L$27</c:f>
              <c:numCache>
                <c:formatCode>0.00E+00</c:formatCode>
                <c:ptCount val="25"/>
                <c:pt idx="0">
                  <c:v>837500</c:v>
                </c:pt>
                <c:pt idx="1">
                  <c:v>592000</c:v>
                </c:pt>
                <c:pt idx="2">
                  <c:v>483870.96774193546</c:v>
                </c:pt>
                <c:pt idx="3">
                  <c:v>394736.8421052632</c:v>
                </c:pt>
                <c:pt idx="4">
                  <c:v>333333.33333333331</c:v>
                </c:pt>
                <c:pt idx="5">
                  <c:v>186842.10526315789</c:v>
                </c:pt>
                <c:pt idx="6">
                  <c:v>100840.33613445378</c:v>
                </c:pt>
                <c:pt idx="7">
                  <c:v>69285.714285714275</c:v>
                </c:pt>
                <c:pt idx="8">
                  <c:v>53020.134228187919</c:v>
                </c:pt>
                <c:pt idx="9">
                  <c:v>42580.645161290326</c:v>
                </c:pt>
                <c:pt idx="10">
                  <c:v>22187.5</c:v>
                </c:pt>
                <c:pt idx="11">
                  <c:v>9531.25</c:v>
                </c:pt>
                <c:pt idx="12">
                  <c:v>6575.3424657534251</c:v>
                </c:pt>
                <c:pt idx="13">
                  <c:v>5032.2580645161288</c:v>
                </c:pt>
                <c:pt idx="14">
                  <c:v>4025.1572327044023</c:v>
                </c:pt>
                <c:pt idx="15">
                  <c:v>2130.1775147928997</c:v>
                </c:pt>
                <c:pt idx="16">
                  <c:v>994.08284023668648</c:v>
                </c:pt>
                <c:pt idx="17">
                  <c:v>695.12195121951231</c:v>
                </c:pt>
                <c:pt idx="18">
                  <c:v>530.06134969325149</c:v>
                </c:pt>
                <c:pt idx="19">
                  <c:v>417.17791411042941</c:v>
                </c:pt>
                <c:pt idx="20">
                  <c:v>353.37423312883436</c:v>
                </c:pt>
                <c:pt idx="21">
                  <c:v>296.2962962962963</c:v>
                </c:pt>
                <c:pt idx="22">
                  <c:v>260.86956521739125</c:v>
                </c:pt>
                <c:pt idx="23">
                  <c:v>231.05590062111798</c:v>
                </c:pt>
                <c:pt idx="24">
                  <c:v>208.69565217391303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2-4001-ACC8-C1AFB1A40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59368"/>
        <c:axId val="458462648"/>
      </c:scatterChart>
      <c:scatterChart>
        <c:scatterStyle val="lineMarker"/>
        <c:varyColors val="0"/>
        <c:ser>
          <c:idx val="1"/>
          <c:order val="1"/>
          <c:tx>
            <c:v>Admittance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'6.7 Linear Elements'!$K$3:$K$27</c:f>
              <c:numCache>
                <c:formatCode>0.00E+00</c:formatCode>
                <c:ptCount val="25"/>
                <c:pt idx="0">
                  <c:v>62.831853071795862</c:v>
                </c:pt>
                <c:pt idx="1">
                  <c:v>125.66370614359172</c:v>
                </c:pt>
                <c:pt idx="2">
                  <c:v>188.49555921538757</c:v>
                </c:pt>
                <c:pt idx="3">
                  <c:v>251.32741228718345</c:v>
                </c:pt>
                <c:pt idx="4">
                  <c:v>314.15926535897933</c:v>
                </c:pt>
                <c:pt idx="5">
                  <c:v>628.31853071795865</c:v>
                </c:pt>
                <c:pt idx="6">
                  <c:v>1256.6370614359173</c:v>
                </c:pt>
                <c:pt idx="7">
                  <c:v>1884.9555921538758</c:v>
                </c:pt>
                <c:pt idx="8">
                  <c:v>2513.2741228718346</c:v>
                </c:pt>
                <c:pt idx="9">
                  <c:v>3141.5926535897929</c:v>
                </c:pt>
                <c:pt idx="10">
                  <c:v>6283.1853071795858</c:v>
                </c:pt>
                <c:pt idx="11">
                  <c:v>12566.370614359172</c:v>
                </c:pt>
                <c:pt idx="12">
                  <c:v>18849.555921538758</c:v>
                </c:pt>
                <c:pt idx="13">
                  <c:v>25132.741228718343</c:v>
                </c:pt>
                <c:pt idx="14">
                  <c:v>31415.926535897932</c:v>
                </c:pt>
                <c:pt idx="15">
                  <c:v>62831.853071795864</c:v>
                </c:pt>
                <c:pt idx="16">
                  <c:v>125663.70614359173</c:v>
                </c:pt>
                <c:pt idx="17">
                  <c:v>188495.55921538759</c:v>
                </c:pt>
                <c:pt idx="18">
                  <c:v>251327.41228718346</c:v>
                </c:pt>
                <c:pt idx="19">
                  <c:v>314159.26535897929</c:v>
                </c:pt>
                <c:pt idx="20">
                  <c:v>376991.11843077518</c:v>
                </c:pt>
                <c:pt idx="21">
                  <c:v>439822.97150257102</c:v>
                </c:pt>
                <c:pt idx="22">
                  <c:v>502654.82457436691</c:v>
                </c:pt>
                <c:pt idx="23">
                  <c:v>565486.6776461628</c:v>
                </c:pt>
                <c:pt idx="24">
                  <c:v>628318.53071795858</c:v>
                </c:pt>
              </c:numCache>
            </c:numRef>
          </c:xVal>
          <c:yVal>
            <c:numRef>
              <c:f>'6.7 Linear Elements'!$M$3:$M$27</c:f>
              <c:numCache>
                <c:formatCode>0.00E+00</c:formatCode>
                <c:ptCount val="25"/>
                <c:pt idx="0">
                  <c:v>1.1940298507462686E-6</c:v>
                </c:pt>
                <c:pt idx="1">
                  <c:v>1.6891891891891892E-6</c:v>
                </c:pt>
                <c:pt idx="2">
                  <c:v>2.0666666666666666E-6</c:v>
                </c:pt>
                <c:pt idx="3">
                  <c:v>2.5333333333333329E-6</c:v>
                </c:pt>
                <c:pt idx="4">
                  <c:v>3.0000000000000001E-6</c:v>
                </c:pt>
                <c:pt idx="5">
                  <c:v>5.3521126760563385E-6</c:v>
                </c:pt>
                <c:pt idx="6">
                  <c:v>9.916666666666666E-6</c:v>
                </c:pt>
                <c:pt idx="7">
                  <c:v>1.4432989690721652E-5</c:v>
                </c:pt>
                <c:pt idx="8">
                  <c:v>1.8860759493670885E-5</c:v>
                </c:pt>
                <c:pt idx="9">
                  <c:v>2.3484848484848483E-5</c:v>
                </c:pt>
                <c:pt idx="10">
                  <c:v>4.5070422535211268E-5</c:v>
                </c:pt>
                <c:pt idx="11">
                  <c:v>1.0491803278688524E-4</c:v>
                </c:pt>
                <c:pt idx="12">
                  <c:v>1.5208333333333333E-4</c:v>
                </c:pt>
                <c:pt idx="13">
                  <c:v>1.9871794871794874E-4</c:v>
                </c:pt>
                <c:pt idx="14">
                  <c:v>2.4843750000000001E-4</c:v>
                </c:pt>
                <c:pt idx="15">
                  <c:v>4.6944444444444437E-4</c:v>
                </c:pt>
                <c:pt idx="16">
                  <c:v>1.0059523809523808E-3</c:v>
                </c:pt>
                <c:pt idx="17">
                  <c:v>1.43859649122807E-3</c:v>
                </c:pt>
                <c:pt idx="18">
                  <c:v>1.8865740740740742E-3</c:v>
                </c:pt>
                <c:pt idx="19">
                  <c:v>2.3970588235294119E-3</c:v>
                </c:pt>
                <c:pt idx="20">
                  <c:v>2.8298611111111111E-3</c:v>
                </c:pt>
                <c:pt idx="21">
                  <c:v>3.375E-3</c:v>
                </c:pt>
                <c:pt idx="22">
                  <c:v>3.833333333333334E-3</c:v>
                </c:pt>
                <c:pt idx="23">
                  <c:v>4.3279569892473125E-3</c:v>
                </c:pt>
                <c:pt idx="24">
                  <c:v>4.7916666666666672E-3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B92-4001-ACC8-C1AFB1A40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89824"/>
        <c:axId val="621492120"/>
      </c:scatterChart>
      <c:valAx>
        <c:axId val="45845936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Frequency (log(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62648"/>
        <c:crosses val="autoZero"/>
        <c:crossBetween val="midCat"/>
      </c:valAx>
      <c:valAx>
        <c:axId val="45846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Impedance |Z|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59368"/>
        <c:crosses val="autoZero"/>
        <c:crossBetween val="midCat"/>
      </c:valAx>
      <c:valAx>
        <c:axId val="621492120"/>
        <c:scaling>
          <c:orientation val="minMax"/>
          <c:max val="5.000000000000001E-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Admittance |Y|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89824"/>
        <c:crosses val="max"/>
        <c:crossBetween val="midCat"/>
      </c:valAx>
      <c:valAx>
        <c:axId val="621489824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62149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Impedance</a:t>
            </a:r>
            <a:r>
              <a:rPr lang="en-US" baseline="0"/>
              <a:t> and Admittance vs. Frequency</a:t>
            </a:r>
          </a:p>
          <a:p>
            <a:pPr>
              <a:defRPr/>
            </a:pPr>
            <a:r>
              <a:rPr lang="en-US" baseline="0"/>
              <a:t>"Black Box" 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Impedance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'6.7 Linear Elements'!$K$31:$K$55</c:f>
              <c:numCache>
                <c:formatCode>0.00E+00</c:formatCode>
                <c:ptCount val="25"/>
                <c:pt idx="0">
                  <c:v>62.831853071795862</c:v>
                </c:pt>
                <c:pt idx="1">
                  <c:v>125.66370614359172</c:v>
                </c:pt>
                <c:pt idx="2">
                  <c:v>188.49555921538757</c:v>
                </c:pt>
                <c:pt idx="3">
                  <c:v>251.32741228718345</c:v>
                </c:pt>
                <c:pt idx="4">
                  <c:v>314.15926535897933</c:v>
                </c:pt>
                <c:pt idx="5">
                  <c:v>628.31853071795865</c:v>
                </c:pt>
                <c:pt idx="6">
                  <c:v>1256.6370614359173</c:v>
                </c:pt>
                <c:pt idx="7">
                  <c:v>1884.9555921538758</c:v>
                </c:pt>
                <c:pt idx="8">
                  <c:v>2513.2741228718346</c:v>
                </c:pt>
                <c:pt idx="9">
                  <c:v>3141.5926535897929</c:v>
                </c:pt>
                <c:pt idx="10">
                  <c:v>6283.1853071795858</c:v>
                </c:pt>
                <c:pt idx="11">
                  <c:v>12566.370614359172</c:v>
                </c:pt>
                <c:pt idx="12">
                  <c:v>18849.555921538758</c:v>
                </c:pt>
                <c:pt idx="13">
                  <c:v>25132.741228718343</c:v>
                </c:pt>
                <c:pt idx="14">
                  <c:v>31415.926535897932</c:v>
                </c:pt>
                <c:pt idx="15">
                  <c:v>62831.853071795864</c:v>
                </c:pt>
                <c:pt idx="16">
                  <c:v>125663.70614359173</c:v>
                </c:pt>
                <c:pt idx="17">
                  <c:v>188495.55921538759</c:v>
                </c:pt>
                <c:pt idx="18">
                  <c:v>251327.41228718346</c:v>
                </c:pt>
                <c:pt idx="19">
                  <c:v>314159.26535897929</c:v>
                </c:pt>
                <c:pt idx="20">
                  <c:v>376991.11843077518</c:v>
                </c:pt>
                <c:pt idx="21">
                  <c:v>439822.97150257102</c:v>
                </c:pt>
                <c:pt idx="22">
                  <c:v>502654.82457436691</c:v>
                </c:pt>
                <c:pt idx="23">
                  <c:v>565486.6776461628</c:v>
                </c:pt>
                <c:pt idx="24">
                  <c:v>628318.53071795858</c:v>
                </c:pt>
              </c:numCache>
            </c:numRef>
          </c:xVal>
          <c:yVal>
            <c:numRef>
              <c:f>'6.7 Linear Elements'!$L$31:$L$55</c:f>
              <c:numCache>
                <c:formatCode>0.00E+00</c:formatCode>
                <c:ptCount val="25"/>
                <c:pt idx="0">
                  <c:v>244444.44444444444</c:v>
                </c:pt>
                <c:pt idx="1">
                  <c:v>127428.57142857143</c:v>
                </c:pt>
                <c:pt idx="2">
                  <c:v>91199.999999999985</c:v>
                </c:pt>
                <c:pt idx="3">
                  <c:v>66862.170087976527</c:v>
                </c:pt>
                <c:pt idx="4">
                  <c:v>54285.714285714283</c:v>
                </c:pt>
                <c:pt idx="5">
                  <c:v>28101.265822784815</c:v>
                </c:pt>
                <c:pt idx="6">
                  <c:v>14492.753623188408</c:v>
                </c:pt>
                <c:pt idx="7">
                  <c:v>9885.0574712643684</c:v>
                </c:pt>
                <c:pt idx="8">
                  <c:v>7193.8775510204086</c:v>
                </c:pt>
                <c:pt idx="9">
                  <c:v>5961.538461538461</c:v>
                </c:pt>
                <c:pt idx="10">
                  <c:v>3200</c:v>
                </c:pt>
                <c:pt idx="11">
                  <c:v>1637.9310344827588</c:v>
                </c:pt>
                <c:pt idx="12">
                  <c:v>1091.703056768559</c:v>
                </c:pt>
                <c:pt idx="13">
                  <c:v>754.01069518716577</c:v>
                </c:pt>
                <c:pt idx="14">
                  <c:v>616.16161616161617</c:v>
                </c:pt>
                <c:pt idx="15">
                  <c:v>349.05660377358487</c:v>
                </c:pt>
                <c:pt idx="16">
                  <c:v>190.65420560747663</c:v>
                </c:pt>
                <c:pt idx="17">
                  <c:v>154.92957746478874</c:v>
                </c:pt>
                <c:pt idx="18">
                  <c:v>1.3615023474178405</c:v>
                </c:pt>
                <c:pt idx="19">
                  <c:v>121.02272727272727</c:v>
                </c:pt>
                <c:pt idx="20">
                  <c:v>115.90909090909092</c:v>
                </c:pt>
                <c:pt idx="21">
                  <c:v>112.5</c:v>
                </c:pt>
                <c:pt idx="22">
                  <c:v>108.33333333333333</c:v>
                </c:pt>
                <c:pt idx="23">
                  <c:v>108.55263157894737</c:v>
                </c:pt>
                <c:pt idx="24">
                  <c:v>107.23684210526315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F-4F45-8406-EAC7FF92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949408"/>
        <c:axId val="327950064"/>
      </c:scatterChart>
      <c:scatterChart>
        <c:scatterStyle val="lineMarker"/>
        <c:varyColors val="0"/>
        <c:ser>
          <c:idx val="1"/>
          <c:order val="1"/>
          <c:tx>
            <c:v>Admittance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'6.7 Linear Elements'!$K$31:$K$55</c:f>
              <c:numCache>
                <c:formatCode>0.00E+00</c:formatCode>
                <c:ptCount val="25"/>
                <c:pt idx="0">
                  <c:v>62.831853071795862</c:v>
                </c:pt>
                <c:pt idx="1">
                  <c:v>125.66370614359172</c:v>
                </c:pt>
                <c:pt idx="2">
                  <c:v>188.49555921538757</c:v>
                </c:pt>
                <c:pt idx="3">
                  <c:v>251.32741228718345</c:v>
                </c:pt>
                <c:pt idx="4">
                  <c:v>314.15926535897933</c:v>
                </c:pt>
                <c:pt idx="5">
                  <c:v>628.31853071795865</c:v>
                </c:pt>
                <c:pt idx="6">
                  <c:v>1256.6370614359173</c:v>
                </c:pt>
                <c:pt idx="7">
                  <c:v>1884.9555921538758</c:v>
                </c:pt>
                <c:pt idx="8">
                  <c:v>2513.2741228718346</c:v>
                </c:pt>
                <c:pt idx="9">
                  <c:v>3141.5926535897929</c:v>
                </c:pt>
                <c:pt idx="10">
                  <c:v>6283.1853071795858</c:v>
                </c:pt>
                <c:pt idx="11">
                  <c:v>12566.370614359172</c:v>
                </c:pt>
                <c:pt idx="12">
                  <c:v>18849.555921538758</c:v>
                </c:pt>
                <c:pt idx="13">
                  <c:v>25132.741228718343</c:v>
                </c:pt>
                <c:pt idx="14">
                  <c:v>31415.926535897932</c:v>
                </c:pt>
                <c:pt idx="15">
                  <c:v>62831.853071795864</c:v>
                </c:pt>
                <c:pt idx="16">
                  <c:v>125663.70614359173</c:v>
                </c:pt>
                <c:pt idx="17">
                  <c:v>188495.55921538759</c:v>
                </c:pt>
                <c:pt idx="18">
                  <c:v>251327.41228718346</c:v>
                </c:pt>
                <c:pt idx="19">
                  <c:v>314159.26535897929</c:v>
                </c:pt>
                <c:pt idx="20">
                  <c:v>376991.11843077518</c:v>
                </c:pt>
                <c:pt idx="21">
                  <c:v>439822.97150257102</c:v>
                </c:pt>
                <c:pt idx="22">
                  <c:v>502654.82457436691</c:v>
                </c:pt>
                <c:pt idx="23">
                  <c:v>565486.6776461628</c:v>
                </c:pt>
                <c:pt idx="24">
                  <c:v>628318.53071795858</c:v>
                </c:pt>
              </c:numCache>
            </c:numRef>
          </c:xVal>
          <c:yVal>
            <c:numRef>
              <c:f>'6.7 Linear Elements'!$M$31:$M$55</c:f>
              <c:numCache>
                <c:formatCode>0.00E+00</c:formatCode>
                <c:ptCount val="25"/>
                <c:pt idx="0">
                  <c:v>4.0909090909090906E-6</c:v>
                </c:pt>
                <c:pt idx="1">
                  <c:v>7.8475336322869958E-6</c:v>
                </c:pt>
                <c:pt idx="2">
                  <c:v>1.0964912280701757E-5</c:v>
                </c:pt>
                <c:pt idx="3">
                  <c:v>1.4956140350877197E-5</c:v>
                </c:pt>
                <c:pt idx="4">
                  <c:v>1.8421052631578947E-5</c:v>
                </c:pt>
                <c:pt idx="5">
                  <c:v>3.5585585585585582E-5</c:v>
                </c:pt>
                <c:pt idx="6">
                  <c:v>6.8999999999999997E-5</c:v>
                </c:pt>
                <c:pt idx="7">
                  <c:v>1.0116279069767441E-4</c:v>
                </c:pt>
                <c:pt idx="8">
                  <c:v>1.3900709219858155E-4</c:v>
                </c:pt>
                <c:pt idx="9">
                  <c:v>1.6774193548387098E-4</c:v>
                </c:pt>
                <c:pt idx="10">
                  <c:v>3.1250000000000001E-4</c:v>
                </c:pt>
                <c:pt idx="11">
                  <c:v>6.1052631578947358E-4</c:v>
                </c:pt>
                <c:pt idx="12">
                  <c:v>9.1599999999999993E-4</c:v>
                </c:pt>
                <c:pt idx="13">
                  <c:v>1.326241134751773E-3</c:v>
                </c:pt>
                <c:pt idx="14">
                  <c:v>1.6229508196721311E-3</c:v>
                </c:pt>
                <c:pt idx="15">
                  <c:v>2.864864864864865E-3</c:v>
                </c:pt>
                <c:pt idx="16">
                  <c:v>5.2450980392156864E-3</c:v>
                </c:pt>
                <c:pt idx="17">
                  <c:v>6.4545454545454541E-3</c:v>
                </c:pt>
                <c:pt idx="18">
                  <c:v>0.73448275862068957</c:v>
                </c:pt>
                <c:pt idx="19">
                  <c:v>8.2629107981220667E-3</c:v>
                </c:pt>
                <c:pt idx="20">
                  <c:v>8.6274509803921564E-3</c:v>
                </c:pt>
                <c:pt idx="21">
                  <c:v>8.8888888888888889E-3</c:v>
                </c:pt>
                <c:pt idx="22">
                  <c:v>9.2307692307692316E-3</c:v>
                </c:pt>
                <c:pt idx="23">
                  <c:v>9.2121212121212114E-3</c:v>
                </c:pt>
                <c:pt idx="24">
                  <c:v>9.3251533742331298E-3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F-4F45-8406-EAC7FF92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000952"/>
        <c:axId val="706999968"/>
      </c:scatterChart>
      <c:valAx>
        <c:axId val="32794940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(l</a:t>
                </a:r>
                <a:r>
                  <a:rPr lang="en-US"/>
                  <a:t>og(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50064"/>
        <c:crosses val="autoZero"/>
        <c:crossBetween val="midCat"/>
      </c:valAx>
      <c:valAx>
        <c:axId val="327950064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Impedance</a:t>
                </a:r>
                <a:r>
                  <a:rPr lang="en-US" baseline="0"/>
                  <a:t> |Z|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49408"/>
        <c:crosses val="autoZero"/>
        <c:crossBetween val="midCat"/>
      </c:valAx>
      <c:valAx>
        <c:axId val="706999968"/>
        <c:scaling>
          <c:orientation val="minMax"/>
          <c:max val="1.000000000000000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Admittance |Y|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00952"/>
        <c:crosses val="max"/>
        <c:crossBetween val="midCat"/>
      </c:valAx>
      <c:valAx>
        <c:axId val="707000952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70699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Impedance</a:t>
            </a:r>
            <a:r>
              <a:rPr lang="en-US" baseline="0"/>
              <a:t> and Admittance vs. Frequency</a:t>
            </a:r>
          </a:p>
          <a:p>
            <a:pPr>
              <a:defRPr/>
            </a:pPr>
            <a:r>
              <a:rPr lang="en-US" baseline="0"/>
              <a:t>"Black Box"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'6.7 Linear Elements'!$K$59:$K$83</c:f>
              <c:numCache>
                <c:formatCode>0.00E+00</c:formatCode>
                <c:ptCount val="25"/>
                <c:pt idx="0">
                  <c:v>62.831853071795862</c:v>
                </c:pt>
                <c:pt idx="1">
                  <c:v>125.66370614359172</c:v>
                </c:pt>
                <c:pt idx="2">
                  <c:v>188.49555921538757</c:v>
                </c:pt>
                <c:pt idx="3">
                  <c:v>251.32741228718345</c:v>
                </c:pt>
                <c:pt idx="4">
                  <c:v>314.15926535897933</c:v>
                </c:pt>
                <c:pt idx="5">
                  <c:v>628.31853071795865</c:v>
                </c:pt>
                <c:pt idx="6">
                  <c:v>1256.6370614359173</c:v>
                </c:pt>
                <c:pt idx="7">
                  <c:v>1884.9555921538758</c:v>
                </c:pt>
                <c:pt idx="8">
                  <c:v>2513.2741228718346</c:v>
                </c:pt>
                <c:pt idx="9">
                  <c:v>3141.5926535897929</c:v>
                </c:pt>
                <c:pt idx="10">
                  <c:v>6283.1853071795858</c:v>
                </c:pt>
                <c:pt idx="11">
                  <c:v>12566.370614359172</c:v>
                </c:pt>
                <c:pt idx="12">
                  <c:v>18849.555921538758</c:v>
                </c:pt>
                <c:pt idx="13">
                  <c:v>25132.741228718343</c:v>
                </c:pt>
                <c:pt idx="14">
                  <c:v>31415.926535897932</c:v>
                </c:pt>
                <c:pt idx="15">
                  <c:v>62831.853071795864</c:v>
                </c:pt>
                <c:pt idx="16">
                  <c:v>125663.70614359173</c:v>
                </c:pt>
                <c:pt idx="17">
                  <c:v>188495.55921538759</c:v>
                </c:pt>
                <c:pt idx="18">
                  <c:v>251327.41228718346</c:v>
                </c:pt>
                <c:pt idx="19">
                  <c:v>314159.26535897929</c:v>
                </c:pt>
                <c:pt idx="20">
                  <c:v>376991.11843077518</c:v>
                </c:pt>
                <c:pt idx="21">
                  <c:v>439822.97150257102</c:v>
                </c:pt>
                <c:pt idx="22">
                  <c:v>502654.82457436691</c:v>
                </c:pt>
                <c:pt idx="23">
                  <c:v>565486.6776461628</c:v>
                </c:pt>
                <c:pt idx="24">
                  <c:v>628318.53071795858</c:v>
                </c:pt>
              </c:numCache>
            </c:numRef>
          </c:xVal>
          <c:yVal>
            <c:numRef>
              <c:f>'6.7 Linear Elements'!$L$59:$L$83</c:f>
              <c:numCache>
                <c:formatCode>0.00E+00</c:formatCode>
                <c:ptCount val="25"/>
                <c:pt idx="0">
                  <c:v>1129411.7647058822</c:v>
                </c:pt>
                <c:pt idx="1">
                  <c:v>964285.71428571432</c:v>
                </c:pt>
                <c:pt idx="2">
                  <c:v>875000</c:v>
                </c:pt>
                <c:pt idx="3">
                  <c:v>828358.20895522379</c:v>
                </c:pt>
                <c:pt idx="4">
                  <c:v>811594.20289855066</c:v>
                </c:pt>
                <c:pt idx="5">
                  <c:v>630985.91549295781</c:v>
                </c:pt>
                <c:pt idx="6">
                  <c:v>364800</c:v>
                </c:pt>
                <c:pt idx="7">
                  <c:v>265116.27906976745</c:v>
                </c:pt>
                <c:pt idx="8">
                  <c:v>198260.86956521741</c:v>
                </c:pt>
                <c:pt idx="9">
                  <c:v>165818.18181818182</c:v>
                </c:pt>
                <c:pt idx="10">
                  <c:v>82000</c:v>
                </c:pt>
                <c:pt idx="11">
                  <c:v>42666.666666666664</c:v>
                </c:pt>
                <c:pt idx="12">
                  <c:v>28940.397350993378</c:v>
                </c:pt>
                <c:pt idx="13">
                  <c:v>21428.571428571428</c:v>
                </c:pt>
                <c:pt idx="14">
                  <c:v>17264.957264957266</c:v>
                </c:pt>
                <c:pt idx="15">
                  <c:v>9580.8383233532932</c:v>
                </c:pt>
                <c:pt idx="16">
                  <c:v>4166.666666666667</c:v>
                </c:pt>
                <c:pt idx="17">
                  <c:v>2056.2659846547313</c:v>
                </c:pt>
                <c:pt idx="18">
                  <c:v>846.59090909090901</c:v>
                </c:pt>
                <c:pt idx="19">
                  <c:v>185.45454545454544</c:v>
                </c:pt>
                <c:pt idx="20">
                  <c:v>869.90291262135918</c:v>
                </c:pt>
                <c:pt idx="21">
                  <c:v>1571.9298245614036</c:v>
                </c:pt>
                <c:pt idx="22">
                  <c:v>2146.3414634146343</c:v>
                </c:pt>
                <c:pt idx="23">
                  <c:v>2838.7096774193546</c:v>
                </c:pt>
                <c:pt idx="24">
                  <c:v>4.2061855670103097E-4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6-4C0F-A076-566FE561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58856"/>
        <c:axId val="658455904"/>
      </c:scatterChart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'6.7 Linear Elements'!$K$59:$K$83</c:f>
              <c:numCache>
                <c:formatCode>0.00E+00</c:formatCode>
                <c:ptCount val="25"/>
                <c:pt idx="0">
                  <c:v>62.831853071795862</c:v>
                </c:pt>
                <c:pt idx="1">
                  <c:v>125.66370614359172</c:v>
                </c:pt>
                <c:pt idx="2">
                  <c:v>188.49555921538757</c:v>
                </c:pt>
                <c:pt idx="3">
                  <c:v>251.32741228718345</c:v>
                </c:pt>
                <c:pt idx="4">
                  <c:v>314.15926535897933</c:v>
                </c:pt>
                <c:pt idx="5">
                  <c:v>628.31853071795865</c:v>
                </c:pt>
                <c:pt idx="6">
                  <c:v>1256.6370614359173</c:v>
                </c:pt>
                <c:pt idx="7">
                  <c:v>1884.9555921538758</c:v>
                </c:pt>
                <c:pt idx="8">
                  <c:v>2513.2741228718346</c:v>
                </c:pt>
                <c:pt idx="9">
                  <c:v>3141.5926535897929</c:v>
                </c:pt>
                <c:pt idx="10">
                  <c:v>6283.1853071795858</c:v>
                </c:pt>
                <c:pt idx="11">
                  <c:v>12566.370614359172</c:v>
                </c:pt>
                <c:pt idx="12">
                  <c:v>18849.555921538758</c:v>
                </c:pt>
                <c:pt idx="13">
                  <c:v>25132.741228718343</c:v>
                </c:pt>
                <c:pt idx="14">
                  <c:v>31415.926535897932</c:v>
                </c:pt>
                <c:pt idx="15">
                  <c:v>62831.853071795864</c:v>
                </c:pt>
                <c:pt idx="16">
                  <c:v>125663.70614359173</c:v>
                </c:pt>
                <c:pt idx="17">
                  <c:v>188495.55921538759</c:v>
                </c:pt>
                <c:pt idx="18">
                  <c:v>251327.41228718346</c:v>
                </c:pt>
                <c:pt idx="19">
                  <c:v>314159.26535897929</c:v>
                </c:pt>
                <c:pt idx="20">
                  <c:v>376991.11843077518</c:v>
                </c:pt>
                <c:pt idx="21">
                  <c:v>439822.97150257102</c:v>
                </c:pt>
                <c:pt idx="22">
                  <c:v>502654.82457436691</c:v>
                </c:pt>
                <c:pt idx="23">
                  <c:v>565486.6776461628</c:v>
                </c:pt>
                <c:pt idx="24">
                  <c:v>628318.53071795858</c:v>
                </c:pt>
              </c:numCache>
            </c:numRef>
          </c:xVal>
          <c:yVal>
            <c:numRef>
              <c:f>'6.7 Linear Elements'!$M$59:$M$83</c:f>
              <c:numCache>
                <c:formatCode>0.00E+00</c:formatCode>
                <c:ptCount val="25"/>
                <c:pt idx="0">
                  <c:v>8.8541666666666684E-7</c:v>
                </c:pt>
                <c:pt idx="1">
                  <c:v>1.0370370370370369E-6</c:v>
                </c:pt>
                <c:pt idx="2">
                  <c:v>1.1428571428571428E-6</c:v>
                </c:pt>
                <c:pt idx="3">
                  <c:v>1.2072072072072074E-6</c:v>
                </c:pt>
                <c:pt idx="4">
                  <c:v>1.2321428571428571E-6</c:v>
                </c:pt>
                <c:pt idx="5">
                  <c:v>1.5848214285714284E-6</c:v>
                </c:pt>
                <c:pt idx="6">
                  <c:v>2.7412280701754384E-6</c:v>
                </c:pt>
                <c:pt idx="7">
                  <c:v>3.7719298245614033E-6</c:v>
                </c:pt>
                <c:pt idx="8">
                  <c:v>5.0438596491228068E-6</c:v>
                </c:pt>
                <c:pt idx="9">
                  <c:v>6.0307017543859649E-6</c:v>
                </c:pt>
                <c:pt idx="10">
                  <c:v>1.2195121951219513E-5</c:v>
                </c:pt>
                <c:pt idx="11">
                  <c:v>2.34375E-5</c:v>
                </c:pt>
                <c:pt idx="12">
                  <c:v>3.455377574370709E-5</c:v>
                </c:pt>
                <c:pt idx="13">
                  <c:v>4.6666666666666672E-5</c:v>
                </c:pt>
                <c:pt idx="14">
                  <c:v>5.7920792079207922E-5</c:v>
                </c:pt>
                <c:pt idx="15">
                  <c:v>1.04375E-4</c:v>
                </c:pt>
                <c:pt idx="16">
                  <c:v>2.3999999999999998E-4</c:v>
                </c:pt>
                <c:pt idx="17">
                  <c:v>4.8631840796019906E-4</c:v>
                </c:pt>
                <c:pt idx="18">
                  <c:v>1.1812080536912754E-3</c:v>
                </c:pt>
                <c:pt idx="19">
                  <c:v>5.3921568627450988E-3</c:v>
                </c:pt>
                <c:pt idx="20">
                  <c:v>1.1495535714285716E-3</c:v>
                </c:pt>
                <c:pt idx="21">
                  <c:v>6.3616071428571422E-4</c:v>
                </c:pt>
                <c:pt idx="22">
                  <c:v>4.6590909090909088E-4</c:v>
                </c:pt>
                <c:pt idx="23">
                  <c:v>3.5227272727272728E-4</c:v>
                </c:pt>
                <c:pt idx="24">
                  <c:v>2377.4509803921565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36-4C0F-A076-566FE561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18328"/>
        <c:axId val="623109160"/>
      </c:scatterChart>
      <c:valAx>
        <c:axId val="6584588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(log(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))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55904"/>
        <c:crosses val="autoZero"/>
        <c:crossBetween val="midCat"/>
      </c:valAx>
      <c:valAx>
        <c:axId val="65845590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Impedance (log|Z|)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58856"/>
        <c:crosses val="autoZero"/>
        <c:crossBetween val="midCat"/>
      </c:valAx>
      <c:valAx>
        <c:axId val="623109160"/>
        <c:scaling>
          <c:logBase val="10"/>
          <c:orientation val="minMax"/>
          <c:max val="1.0000000000000002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Admittance (log|Y|)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18328"/>
        <c:crosses val="max"/>
        <c:crossBetween val="midCat"/>
      </c:valAx>
      <c:valAx>
        <c:axId val="623118328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62310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Spike Voltage</a:t>
            </a:r>
            <a:r>
              <a:rPr lang="en-US" baseline="0"/>
              <a:t> vs. Frequency</a:t>
            </a:r>
          </a:p>
          <a:p>
            <a:pPr>
              <a:defRPr/>
            </a:pPr>
            <a:r>
              <a:rPr lang="en-US" baseline="0"/>
              <a:t>Diode Box J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'6.7 Linear Elements'!$S$89:$S$111</c:f>
              <c:numCache>
                <c:formatCode>0.00E+00</c:formatCode>
                <c:ptCount val="23"/>
                <c:pt idx="0">
                  <c:v>188.49555921538757</c:v>
                </c:pt>
                <c:pt idx="1">
                  <c:v>251.32741228718345</c:v>
                </c:pt>
                <c:pt idx="2">
                  <c:v>314.15926535897933</c:v>
                </c:pt>
                <c:pt idx="3">
                  <c:v>628.31853071795865</c:v>
                </c:pt>
                <c:pt idx="4">
                  <c:v>1256.6370614359173</c:v>
                </c:pt>
                <c:pt idx="5">
                  <c:v>1884.9555921538758</c:v>
                </c:pt>
                <c:pt idx="6">
                  <c:v>2513.2741228718346</c:v>
                </c:pt>
                <c:pt idx="7">
                  <c:v>3141.5926535897929</c:v>
                </c:pt>
                <c:pt idx="8">
                  <c:v>6283.1853071795858</c:v>
                </c:pt>
                <c:pt idx="9">
                  <c:v>12566.370614359172</c:v>
                </c:pt>
                <c:pt idx="10">
                  <c:v>18849.555921538758</c:v>
                </c:pt>
                <c:pt idx="11">
                  <c:v>25132.741228718343</c:v>
                </c:pt>
                <c:pt idx="12">
                  <c:v>31415.926535897932</c:v>
                </c:pt>
                <c:pt idx="13">
                  <c:v>62831.853071795864</c:v>
                </c:pt>
                <c:pt idx="14">
                  <c:v>125663.70614359173</c:v>
                </c:pt>
                <c:pt idx="15">
                  <c:v>188495.55921538759</c:v>
                </c:pt>
                <c:pt idx="16">
                  <c:v>251327.41228718346</c:v>
                </c:pt>
                <c:pt idx="17">
                  <c:v>314159.26535897929</c:v>
                </c:pt>
                <c:pt idx="18">
                  <c:v>376991.11843077518</c:v>
                </c:pt>
                <c:pt idx="19">
                  <c:v>439822.97150257102</c:v>
                </c:pt>
                <c:pt idx="20">
                  <c:v>502654.82457436691</c:v>
                </c:pt>
                <c:pt idx="21">
                  <c:v>565486.6776461628</c:v>
                </c:pt>
                <c:pt idx="22">
                  <c:v>628318.53071795858</c:v>
                </c:pt>
              </c:numCache>
            </c:numRef>
          </c:xVal>
          <c:yVal>
            <c:numRef>
              <c:f>'6.7 Linear Elements'!$U$89:$U$111</c:f>
              <c:numCache>
                <c:formatCode>0.00</c:formatCode>
                <c:ptCount val="23"/>
                <c:pt idx="0">
                  <c:v>700</c:v>
                </c:pt>
                <c:pt idx="1">
                  <c:v>850</c:v>
                </c:pt>
                <c:pt idx="2">
                  <c:v>900</c:v>
                </c:pt>
                <c:pt idx="3">
                  <c:v>1000</c:v>
                </c:pt>
                <c:pt idx="4">
                  <c:v>1100</c:v>
                </c:pt>
                <c:pt idx="5">
                  <c:v>1100</c:v>
                </c:pt>
                <c:pt idx="6">
                  <c:v>1100</c:v>
                </c:pt>
                <c:pt idx="7">
                  <c:v>1100</c:v>
                </c:pt>
                <c:pt idx="8">
                  <c:v>1200</c:v>
                </c:pt>
                <c:pt idx="9">
                  <c:v>1150</c:v>
                </c:pt>
                <c:pt idx="10">
                  <c:v>1100</c:v>
                </c:pt>
                <c:pt idx="11">
                  <c:v>1100</c:v>
                </c:pt>
                <c:pt idx="12">
                  <c:v>1100</c:v>
                </c:pt>
                <c:pt idx="13">
                  <c:v>1050</c:v>
                </c:pt>
                <c:pt idx="14">
                  <c:v>850</c:v>
                </c:pt>
                <c:pt idx="15">
                  <c:v>750</c:v>
                </c:pt>
                <c:pt idx="16">
                  <c:v>700</c:v>
                </c:pt>
                <c:pt idx="17">
                  <c:v>650</c:v>
                </c:pt>
                <c:pt idx="18">
                  <c:v>600</c:v>
                </c:pt>
                <c:pt idx="19">
                  <c:v>600</c:v>
                </c:pt>
                <c:pt idx="20">
                  <c:v>550</c:v>
                </c:pt>
                <c:pt idx="21">
                  <c:v>550</c:v>
                </c:pt>
                <c:pt idx="22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FB-4186-9024-06E60BE54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93416"/>
        <c:axId val="626390792"/>
      </c:scatterChart>
      <c:valAx>
        <c:axId val="626393416"/>
        <c:scaling>
          <c:orientation val="minMax"/>
          <c:max val="7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ω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90792"/>
        <c:crosses val="autoZero"/>
        <c:crossBetween val="midCat"/>
        <c:majorUnit val="100000"/>
      </c:valAx>
      <c:valAx>
        <c:axId val="626390792"/>
        <c:scaling>
          <c:orientation val="minMax"/>
          <c:max val="13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Spike Voltage</a:t>
                </a:r>
                <a:r>
                  <a:rPr lang="en-US" baseline="0"/>
                  <a:t>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93416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190148</xdr:colOff>
      <xdr:row>2</xdr:row>
      <xdr:rowOff>20696</xdr:rowOff>
    </xdr:from>
    <xdr:to>
      <xdr:col>11</xdr:col>
      <xdr:colOff>494948</xdr:colOff>
      <xdr:row>17</xdr:row>
      <xdr:rowOff>7526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02B6A-C26F-4834-A998-D28B647D5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608134</xdr:colOff>
      <xdr:row>3</xdr:row>
      <xdr:rowOff>44937</xdr:rowOff>
    </xdr:from>
    <xdr:to>
      <xdr:col>25</xdr:col>
      <xdr:colOff>423334</xdr:colOff>
      <xdr:row>27</xdr:row>
      <xdr:rowOff>40704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16770-FE58-4B24-885E-B44D40E63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21979</xdr:colOff>
      <xdr:row>30</xdr:row>
      <xdr:rowOff>20515</xdr:rowOff>
    </xdr:from>
    <xdr:to>
      <xdr:col>25</xdr:col>
      <xdr:colOff>464039</xdr:colOff>
      <xdr:row>54</xdr:row>
      <xdr:rowOff>154679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F10BD5-59CC-4BBC-B836-B018D5DC4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21980</xdr:colOff>
      <xdr:row>57</xdr:row>
      <xdr:rowOff>134489</xdr:rowOff>
    </xdr:from>
    <xdr:to>
      <xdr:col>25</xdr:col>
      <xdr:colOff>472180</xdr:colOff>
      <xdr:row>82</xdr:row>
      <xdr:rowOff>122115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A7456C-4C76-433B-BF86-87A280B5E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363903</xdr:colOff>
      <xdr:row>84</xdr:row>
      <xdr:rowOff>69361</xdr:rowOff>
    </xdr:from>
    <xdr:to>
      <xdr:col>35</xdr:col>
      <xdr:colOff>260511</xdr:colOff>
      <xdr:row>105</xdr:row>
      <xdr:rowOff>8141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D7863A-E1D3-4CFD-9C99-B0C6CAA3C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1BE6-9CB4-4994-AABC-94143EA10095}">
  <dimension ref="B1:D10"/>
  <sheetViews>
    <sheetView zoomScale="142" workbookViewId="0">
      <selection activeCell="C14" sqref="C14"/>
    </sheetView>
  </sheetViews>
  <sheetFormatPr defaultRowHeight="14.25" x14ac:dyDescent="0.45"/>
  <cols>
    <col min="2" max="2" width="4.796875" bestFit="1" customWidth="1"/>
    <col min="3" max="3" width="4.33203125" bestFit="1" customWidth="1"/>
    <col min="4" max="4" width="8" bestFit="1" customWidth="1"/>
  </cols>
  <sheetData>
    <row r="1" spans="2:4" ht="14.65" thickBot="1" x14ac:dyDescent="0.5"/>
    <row r="2" spans="2:4" ht="14.65" thickBot="1" x14ac:dyDescent="0.5">
      <c r="B2" s="3" t="s">
        <v>3</v>
      </c>
      <c r="C2" s="4" t="s">
        <v>0</v>
      </c>
      <c r="D2" s="5" t="s">
        <v>1</v>
      </c>
    </row>
    <row r="3" spans="2:4" ht="14.65" thickTop="1" x14ac:dyDescent="0.45">
      <c r="B3" s="6">
        <v>500</v>
      </c>
      <c r="C3" s="2">
        <v>3.23</v>
      </c>
      <c r="D3" s="14">
        <v>6.3800000000000003E-3</v>
      </c>
    </row>
    <row r="4" spans="2:4" x14ac:dyDescent="0.45">
      <c r="B4" s="7">
        <v>1000</v>
      </c>
      <c r="C4" s="1">
        <v>4.6900000000000004</v>
      </c>
      <c r="D4" s="15">
        <v>4.64E-3</v>
      </c>
    </row>
    <row r="5" spans="2:4" x14ac:dyDescent="0.45">
      <c r="B5" s="7">
        <v>1500</v>
      </c>
      <c r="C5" s="1">
        <v>5.53</v>
      </c>
      <c r="D5" s="15">
        <v>3.65E-3</v>
      </c>
    </row>
    <row r="6" spans="2:4" x14ac:dyDescent="0.45">
      <c r="B6" s="7">
        <v>2000</v>
      </c>
      <c r="C6" s="1">
        <v>6.07</v>
      </c>
      <c r="D6" s="15">
        <v>3.0000000000000001E-3</v>
      </c>
    </row>
    <row r="7" spans="2:4" x14ac:dyDescent="0.45">
      <c r="B7" s="7">
        <v>2500</v>
      </c>
      <c r="C7" s="1">
        <v>6.44</v>
      </c>
      <c r="D7" s="15">
        <v>2.5500000000000002E-3</v>
      </c>
    </row>
    <row r="8" spans="2:4" ht="14.65" thickBot="1" x14ac:dyDescent="0.5">
      <c r="B8" s="8">
        <v>3000</v>
      </c>
      <c r="C8" s="9">
        <v>6.73</v>
      </c>
      <c r="D8" s="16">
        <v>2.2100000000000002E-3</v>
      </c>
    </row>
    <row r="9" spans="2:4" ht="14.65" thickBot="1" x14ac:dyDescent="0.5"/>
    <row r="10" spans="2:4" ht="14.65" thickBot="1" x14ac:dyDescent="0.5">
      <c r="C10" s="10" t="s">
        <v>2</v>
      </c>
      <c r="D10" s="11" t="s">
        <v>9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1D39-9C7A-4655-B723-46939FC66F0A}">
  <dimension ref="A1:AB111"/>
  <sheetViews>
    <sheetView tabSelected="1" topLeftCell="B21" zoomScale="79" workbookViewId="0">
      <selection activeCell="AA31" sqref="AA31:AB55"/>
    </sheetView>
  </sheetViews>
  <sheetFormatPr defaultRowHeight="14.25" x14ac:dyDescent="0.45"/>
  <cols>
    <col min="1" max="1" width="6.59765625" bestFit="1" customWidth="1"/>
    <col min="2" max="2" width="9.9296875" style="12" bestFit="1" customWidth="1"/>
    <col min="3" max="3" width="8.86328125" style="12" bestFit="1" customWidth="1"/>
    <col min="4" max="4" width="9.265625" style="12" bestFit="1" customWidth="1"/>
    <col min="5" max="5" width="8.53125" style="12" bestFit="1" customWidth="1"/>
    <col min="6" max="7" width="8.86328125" style="12" bestFit="1" customWidth="1"/>
    <col min="8" max="8" width="8.19921875" style="13" bestFit="1" customWidth="1"/>
    <col min="9" max="9" width="8.86328125" bestFit="1" customWidth="1"/>
    <col min="10" max="10" width="8.53125" bestFit="1" customWidth="1"/>
    <col min="11" max="13" width="8.86328125" bestFit="1" customWidth="1"/>
    <col min="14" max="14" width="3.59765625" customWidth="1"/>
    <col min="15" max="15" width="8.86328125" bestFit="1" customWidth="1"/>
    <col min="17" max="17" width="5.9296875" bestFit="1" customWidth="1"/>
    <col min="18" max="18" width="10" bestFit="1" customWidth="1"/>
    <col min="19" max="20" width="8.86328125" bestFit="1" customWidth="1"/>
    <col min="21" max="21" width="11.1328125" bestFit="1" customWidth="1"/>
    <col min="25" max="25" width="23.6640625" customWidth="1"/>
    <col min="26" max="26" width="8.73046875" customWidth="1"/>
  </cols>
  <sheetData>
    <row r="1" spans="1:13" x14ac:dyDescent="0.45">
      <c r="A1" s="42" t="s">
        <v>6</v>
      </c>
      <c r="B1" s="31" t="s">
        <v>4</v>
      </c>
      <c r="C1" s="31" t="s">
        <v>7</v>
      </c>
      <c r="D1" s="32" t="s">
        <v>11</v>
      </c>
      <c r="E1" s="32" t="s">
        <v>12</v>
      </c>
      <c r="F1" s="32" t="s">
        <v>13</v>
      </c>
      <c r="G1" s="32" t="s">
        <v>14</v>
      </c>
      <c r="H1" s="33" t="s">
        <v>10</v>
      </c>
      <c r="I1" s="34" t="s">
        <v>15</v>
      </c>
      <c r="J1" s="33" t="s">
        <v>16</v>
      </c>
      <c r="K1" s="32" t="s">
        <v>8</v>
      </c>
      <c r="L1" s="33" t="s">
        <v>18</v>
      </c>
      <c r="M1" s="35" t="s">
        <v>28</v>
      </c>
    </row>
    <row r="2" spans="1:13" x14ac:dyDescent="0.45">
      <c r="A2" s="43"/>
      <c r="B2" s="28" t="s">
        <v>5</v>
      </c>
      <c r="C2" s="28">
        <v>0</v>
      </c>
      <c r="D2" s="28"/>
      <c r="E2" s="28"/>
      <c r="F2" s="27"/>
      <c r="G2" s="27"/>
      <c r="H2" s="29"/>
      <c r="I2" s="30"/>
      <c r="J2" s="26"/>
      <c r="K2" s="27"/>
      <c r="L2" s="26"/>
      <c r="M2" s="36"/>
    </row>
    <row r="3" spans="1:13" x14ac:dyDescent="0.45">
      <c r="A3" s="43"/>
      <c r="B3" s="27">
        <v>10</v>
      </c>
      <c r="C3" s="27">
        <v>100000</v>
      </c>
      <c r="D3" s="27">
        <v>3.5999999999999997E-2</v>
      </c>
      <c r="E3" s="27">
        <v>0.1</v>
      </c>
      <c r="F3" s="27">
        <v>26.8</v>
      </c>
      <c r="G3" s="27">
        <v>3.2</v>
      </c>
      <c r="H3" s="1">
        <f>D3/E3*360</f>
        <v>129.59999999999997</v>
      </c>
      <c r="I3" s="27">
        <f>F3/C3</f>
        <v>2.6800000000000001E-4</v>
      </c>
      <c r="J3" s="27">
        <f>G3/C3</f>
        <v>3.1999999999999999E-5</v>
      </c>
      <c r="K3" s="27">
        <f>2*PI()*B3</f>
        <v>62.831853071795862</v>
      </c>
      <c r="L3" s="27">
        <f t="shared" ref="L3:L27" si="0">C3*F3/G3</f>
        <v>837500</v>
      </c>
      <c r="M3" s="15">
        <f>1/L3</f>
        <v>1.1940298507462686E-6</v>
      </c>
    </row>
    <row r="4" spans="1:13" x14ac:dyDescent="0.45">
      <c r="A4" s="43"/>
      <c r="B4" s="27">
        <v>20</v>
      </c>
      <c r="C4" s="27">
        <v>100000</v>
      </c>
      <c r="D4" s="27">
        <v>1.6799999999999999E-2</v>
      </c>
      <c r="E4" s="27">
        <v>0.05</v>
      </c>
      <c r="F4" s="27">
        <v>29.6</v>
      </c>
      <c r="G4" s="27">
        <v>5</v>
      </c>
      <c r="H4" s="1">
        <f t="shared" ref="H4:H27" si="1">D4/E4*360</f>
        <v>120.96</v>
      </c>
      <c r="I4" s="27">
        <f t="shared" ref="I4:I27" si="2">F4/C4</f>
        <v>2.9600000000000004E-4</v>
      </c>
      <c r="J4" s="27">
        <f t="shared" ref="J4:J27" si="3">G4/C4</f>
        <v>5.0000000000000002E-5</v>
      </c>
      <c r="K4" s="27">
        <f t="shared" ref="K4:K27" si="4">2*PI()*B4</f>
        <v>125.66370614359172</v>
      </c>
      <c r="L4" s="27">
        <f t="shared" si="0"/>
        <v>592000</v>
      </c>
      <c r="M4" s="15">
        <f t="shared" ref="M4:M27" si="5">1/L4</f>
        <v>1.6891891891891892E-6</v>
      </c>
    </row>
    <row r="5" spans="1:13" x14ac:dyDescent="0.45">
      <c r="A5" s="43"/>
      <c r="B5" s="27">
        <v>30</v>
      </c>
      <c r="C5" s="27">
        <v>100000</v>
      </c>
      <c r="D5" s="27">
        <v>1.12E-2</v>
      </c>
      <c r="E5" s="27">
        <v>3.4000000000000002E-2</v>
      </c>
      <c r="F5" s="27">
        <v>30</v>
      </c>
      <c r="G5" s="27">
        <v>6.2</v>
      </c>
      <c r="H5" s="1">
        <f t="shared" si="1"/>
        <v>118.58823529411765</v>
      </c>
      <c r="I5" s="27">
        <f t="shared" si="2"/>
        <v>2.9999999999999997E-4</v>
      </c>
      <c r="J5" s="27">
        <f t="shared" si="3"/>
        <v>6.2000000000000003E-5</v>
      </c>
      <c r="K5" s="27">
        <f t="shared" si="4"/>
        <v>188.49555921538757</v>
      </c>
      <c r="L5" s="27">
        <f t="shared" si="0"/>
        <v>483870.96774193546</v>
      </c>
      <c r="M5" s="15">
        <f t="shared" si="5"/>
        <v>2.0666666666666666E-6</v>
      </c>
    </row>
    <row r="6" spans="1:13" x14ac:dyDescent="0.45">
      <c r="A6" s="43"/>
      <c r="B6" s="27">
        <v>40</v>
      </c>
      <c r="C6" s="27">
        <v>100000</v>
      </c>
      <c r="D6" s="27">
        <v>7.6E-3</v>
      </c>
      <c r="E6" s="27">
        <v>2.5000000000000001E-2</v>
      </c>
      <c r="F6" s="27">
        <v>30</v>
      </c>
      <c r="G6" s="27">
        <v>7.6</v>
      </c>
      <c r="H6" s="1">
        <f t="shared" si="1"/>
        <v>109.44</v>
      </c>
      <c r="I6" s="27">
        <f t="shared" si="2"/>
        <v>2.9999999999999997E-4</v>
      </c>
      <c r="J6" s="27">
        <f t="shared" si="3"/>
        <v>7.5999999999999991E-5</v>
      </c>
      <c r="K6" s="27">
        <f t="shared" si="4"/>
        <v>251.32741228718345</v>
      </c>
      <c r="L6" s="27">
        <f t="shared" si="0"/>
        <v>394736.8421052632</v>
      </c>
      <c r="M6" s="15">
        <f t="shared" si="5"/>
        <v>2.5333333333333329E-6</v>
      </c>
    </row>
    <row r="7" spans="1:13" x14ac:dyDescent="0.45">
      <c r="A7" s="43"/>
      <c r="B7" s="27">
        <v>50</v>
      </c>
      <c r="C7" s="27">
        <v>100000</v>
      </c>
      <c r="D7" s="27">
        <v>6.1999999999999998E-3</v>
      </c>
      <c r="E7" s="27">
        <v>1.9900000000000001E-2</v>
      </c>
      <c r="F7" s="27">
        <v>30</v>
      </c>
      <c r="G7" s="27">
        <v>9</v>
      </c>
      <c r="H7" s="1">
        <f t="shared" si="1"/>
        <v>112.16080402010049</v>
      </c>
      <c r="I7" s="27">
        <f t="shared" si="2"/>
        <v>2.9999999999999997E-4</v>
      </c>
      <c r="J7" s="27">
        <f t="shared" si="3"/>
        <v>9.0000000000000006E-5</v>
      </c>
      <c r="K7" s="27">
        <f t="shared" si="4"/>
        <v>314.15926535897933</v>
      </c>
      <c r="L7" s="27">
        <f t="shared" si="0"/>
        <v>333333.33333333331</v>
      </c>
      <c r="M7" s="15">
        <f t="shared" si="5"/>
        <v>3.0000000000000001E-6</v>
      </c>
    </row>
    <row r="8" spans="1:13" x14ac:dyDescent="0.45">
      <c r="A8" s="43"/>
      <c r="B8" s="27">
        <v>100</v>
      </c>
      <c r="C8" s="27">
        <v>100000</v>
      </c>
      <c r="D8" s="27">
        <v>2.7000000000000001E-3</v>
      </c>
      <c r="E8" s="27">
        <v>1.01E-2</v>
      </c>
      <c r="F8" s="27">
        <v>28.4</v>
      </c>
      <c r="G8" s="27">
        <v>15.2</v>
      </c>
      <c r="H8" s="1">
        <f t="shared" si="1"/>
        <v>96.237623762376245</v>
      </c>
      <c r="I8" s="27">
        <f t="shared" si="2"/>
        <v>2.8399999999999996E-4</v>
      </c>
      <c r="J8" s="27">
        <f t="shared" si="3"/>
        <v>1.5199999999999998E-4</v>
      </c>
      <c r="K8" s="27">
        <f t="shared" si="4"/>
        <v>628.31853071795865</v>
      </c>
      <c r="L8" s="27">
        <f t="shared" si="0"/>
        <v>186842.10526315789</v>
      </c>
      <c r="M8" s="15">
        <f t="shared" si="5"/>
        <v>5.3521126760563385E-6</v>
      </c>
    </row>
    <row r="9" spans="1:13" x14ac:dyDescent="0.45">
      <c r="A9" s="43"/>
      <c r="B9" s="27">
        <v>200</v>
      </c>
      <c r="C9" s="27">
        <v>100000</v>
      </c>
      <c r="D9" s="27">
        <v>1.24E-3</v>
      </c>
      <c r="E9" s="27">
        <v>5.0000000000000001E-3</v>
      </c>
      <c r="F9" s="27">
        <v>24</v>
      </c>
      <c r="G9" s="27">
        <v>23.8</v>
      </c>
      <c r="H9" s="1">
        <f t="shared" si="1"/>
        <v>89.28</v>
      </c>
      <c r="I9" s="27">
        <f t="shared" si="2"/>
        <v>2.4000000000000001E-4</v>
      </c>
      <c r="J9" s="27">
        <f t="shared" si="3"/>
        <v>2.3800000000000001E-4</v>
      </c>
      <c r="K9" s="27">
        <f t="shared" si="4"/>
        <v>1256.6370614359173</v>
      </c>
      <c r="L9" s="27">
        <f t="shared" si="0"/>
        <v>100840.33613445378</v>
      </c>
      <c r="M9" s="15">
        <f t="shared" si="5"/>
        <v>9.916666666666666E-6</v>
      </c>
    </row>
    <row r="10" spans="1:13" x14ac:dyDescent="0.45">
      <c r="A10" s="43"/>
      <c r="B10" s="27">
        <v>300</v>
      </c>
      <c r="C10" s="27">
        <v>100000</v>
      </c>
      <c r="D10" s="27">
        <v>8.1999999999999998E-4</v>
      </c>
      <c r="E10" s="27">
        <v>3.3600000000000001E-3</v>
      </c>
      <c r="F10" s="27">
        <v>19.399999999999999</v>
      </c>
      <c r="G10" s="27">
        <v>28</v>
      </c>
      <c r="H10" s="1">
        <f t="shared" si="1"/>
        <v>87.857142857142861</v>
      </c>
      <c r="I10" s="27">
        <f t="shared" si="2"/>
        <v>1.94E-4</v>
      </c>
      <c r="J10" s="27">
        <f t="shared" si="3"/>
        <v>2.7999999999999998E-4</v>
      </c>
      <c r="K10" s="27">
        <f t="shared" si="4"/>
        <v>1884.9555921538758</v>
      </c>
      <c r="L10" s="27">
        <f t="shared" si="0"/>
        <v>69285.714285714275</v>
      </c>
      <c r="M10" s="15">
        <f t="shared" si="5"/>
        <v>1.4432989690721652E-5</v>
      </c>
    </row>
    <row r="11" spans="1:13" x14ac:dyDescent="0.45">
      <c r="A11" s="43"/>
      <c r="B11" s="27">
        <v>400</v>
      </c>
      <c r="C11" s="27">
        <v>100000</v>
      </c>
      <c r="D11" s="27">
        <v>6.2E-4</v>
      </c>
      <c r="E11" s="27">
        <v>2.5000000000000001E-3</v>
      </c>
      <c r="F11" s="27">
        <v>15.8</v>
      </c>
      <c r="G11" s="27">
        <v>29.8</v>
      </c>
      <c r="H11" s="1">
        <f t="shared" si="1"/>
        <v>89.28</v>
      </c>
      <c r="I11" s="27">
        <f t="shared" si="2"/>
        <v>1.5800000000000002E-4</v>
      </c>
      <c r="J11" s="27">
        <f t="shared" si="3"/>
        <v>2.9800000000000003E-4</v>
      </c>
      <c r="K11" s="27">
        <f t="shared" si="4"/>
        <v>2513.2741228718346</v>
      </c>
      <c r="L11" s="27">
        <f t="shared" si="0"/>
        <v>53020.134228187919</v>
      </c>
      <c r="M11" s="15">
        <f t="shared" si="5"/>
        <v>1.8860759493670885E-5</v>
      </c>
    </row>
    <row r="12" spans="1:13" x14ac:dyDescent="0.45">
      <c r="A12" s="43"/>
      <c r="B12" s="27">
        <v>500</v>
      </c>
      <c r="C12" s="27">
        <v>100000</v>
      </c>
      <c r="D12" s="27">
        <v>4.6000000000000001E-4</v>
      </c>
      <c r="E12" s="27">
        <v>1.9599999999999999E-3</v>
      </c>
      <c r="F12" s="27">
        <v>13.2</v>
      </c>
      <c r="G12" s="27">
        <v>31</v>
      </c>
      <c r="H12" s="1">
        <f t="shared" si="1"/>
        <v>84.489795918367349</v>
      </c>
      <c r="I12" s="27">
        <f t="shared" si="2"/>
        <v>1.3199999999999998E-4</v>
      </c>
      <c r="J12" s="27">
        <f t="shared" si="3"/>
        <v>3.1E-4</v>
      </c>
      <c r="K12" s="27">
        <f t="shared" si="4"/>
        <v>3141.5926535897929</v>
      </c>
      <c r="L12" s="27">
        <f t="shared" si="0"/>
        <v>42580.645161290326</v>
      </c>
      <c r="M12" s="15">
        <f t="shared" si="5"/>
        <v>2.3484848484848483E-5</v>
      </c>
    </row>
    <row r="13" spans="1:13" x14ac:dyDescent="0.45">
      <c r="A13" s="43"/>
      <c r="B13" s="27">
        <v>1000</v>
      </c>
      <c r="C13" s="27">
        <v>100000</v>
      </c>
      <c r="D13" s="27">
        <v>2.5000000000000001E-4</v>
      </c>
      <c r="E13" s="27">
        <v>1E-3</v>
      </c>
      <c r="F13" s="27">
        <v>7.1</v>
      </c>
      <c r="G13" s="27">
        <v>32</v>
      </c>
      <c r="H13" s="1">
        <f t="shared" si="1"/>
        <v>90</v>
      </c>
      <c r="I13" s="27">
        <f t="shared" si="2"/>
        <v>7.0999999999999991E-5</v>
      </c>
      <c r="J13" s="27">
        <f t="shared" si="3"/>
        <v>3.2000000000000003E-4</v>
      </c>
      <c r="K13" s="27">
        <f t="shared" si="4"/>
        <v>6283.1853071795858</v>
      </c>
      <c r="L13" s="27">
        <f t="shared" si="0"/>
        <v>22187.5</v>
      </c>
      <c r="M13" s="15">
        <f t="shared" si="5"/>
        <v>4.5070422535211268E-5</v>
      </c>
    </row>
    <row r="14" spans="1:13" x14ac:dyDescent="0.45">
      <c r="A14" s="43"/>
      <c r="B14" s="27">
        <v>2000</v>
      </c>
      <c r="C14" s="27">
        <v>10000</v>
      </c>
      <c r="D14" s="27">
        <v>1.16E-4</v>
      </c>
      <c r="E14" s="27">
        <v>5.0000000000000001E-4</v>
      </c>
      <c r="F14" s="27">
        <v>24.4</v>
      </c>
      <c r="G14" s="27">
        <v>25.6</v>
      </c>
      <c r="H14" s="1">
        <f t="shared" si="1"/>
        <v>83.52</v>
      </c>
      <c r="I14" s="27">
        <f t="shared" si="2"/>
        <v>2.4399999999999999E-3</v>
      </c>
      <c r="J14" s="27">
        <f t="shared" si="3"/>
        <v>2.5600000000000002E-3</v>
      </c>
      <c r="K14" s="27">
        <f t="shared" si="4"/>
        <v>12566.370614359172</v>
      </c>
      <c r="L14" s="27">
        <f t="shared" si="0"/>
        <v>9531.25</v>
      </c>
      <c r="M14" s="15">
        <f t="shared" si="5"/>
        <v>1.0491803278688524E-4</v>
      </c>
    </row>
    <row r="15" spans="1:13" x14ac:dyDescent="0.45">
      <c r="A15" s="43"/>
      <c r="B15" s="27">
        <v>3000</v>
      </c>
      <c r="C15" s="27">
        <v>10000</v>
      </c>
      <c r="D15" s="27">
        <v>7.7999999999999999E-5</v>
      </c>
      <c r="E15" s="27">
        <v>3.3399999999999999E-4</v>
      </c>
      <c r="F15" s="27">
        <v>19.2</v>
      </c>
      <c r="G15" s="27">
        <v>29.2</v>
      </c>
      <c r="H15" s="1">
        <f t="shared" si="1"/>
        <v>84.071856287425149</v>
      </c>
      <c r="I15" s="27">
        <f t="shared" si="2"/>
        <v>1.9199999999999998E-3</v>
      </c>
      <c r="J15" s="27">
        <f t="shared" si="3"/>
        <v>2.9199999999999999E-3</v>
      </c>
      <c r="K15" s="27">
        <f t="shared" si="4"/>
        <v>18849.555921538758</v>
      </c>
      <c r="L15" s="27">
        <f t="shared" si="0"/>
        <v>6575.3424657534251</v>
      </c>
      <c r="M15" s="15">
        <f t="shared" si="5"/>
        <v>1.5208333333333333E-4</v>
      </c>
    </row>
    <row r="16" spans="1:13" x14ac:dyDescent="0.45">
      <c r="A16" s="43"/>
      <c r="B16" s="27">
        <v>4000</v>
      </c>
      <c r="C16" s="27">
        <v>10000</v>
      </c>
      <c r="D16" s="27">
        <v>5.8E-5</v>
      </c>
      <c r="E16" s="27">
        <v>2.4800000000000001E-4</v>
      </c>
      <c r="F16" s="27">
        <v>15.6</v>
      </c>
      <c r="G16" s="27">
        <v>31</v>
      </c>
      <c r="H16" s="1">
        <f t="shared" si="1"/>
        <v>84.193548387096769</v>
      </c>
      <c r="I16" s="27">
        <f t="shared" si="2"/>
        <v>1.56E-3</v>
      </c>
      <c r="J16" s="27">
        <f t="shared" si="3"/>
        <v>3.0999999999999999E-3</v>
      </c>
      <c r="K16" s="27">
        <f t="shared" si="4"/>
        <v>25132.741228718343</v>
      </c>
      <c r="L16" s="27">
        <f t="shared" si="0"/>
        <v>5032.2580645161288</v>
      </c>
      <c r="M16" s="15">
        <f t="shared" si="5"/>
        <v>1.9871794871794874E-4</v>
      </c>
    </row>
    <row r="17" spans="1:28" x14ac:dyDescent="0.45">
      <c r="A17" s="43"/>
      <c r="B17" s="27">
        <v>5000</v>
      </c>
      <c r="C17" s="27">
        <v>10000</v>
      </c>
      <c r="D17" s="27">
        <v>4.8000000000000001E-5</v>
      </c>
      <c r="E17" s="27">
        <v>1.9799999999999999E-4</v>
      </c>
      <c r="F17" s="27">
        <v>12.8</v>
      </c>
      <c r="G17" s="27">
        <v>31.8</v>
      </c>
      <c r="H17" s="1">
        <f t="shared" si="1"/>
        <v>87.27272727272728</v>
      </c>
      <c r="I17" s="27">
        <f t="shared" si="2"/>
        <v>1.2800000000000001E-3</v>
      </c>
      <c r="J17" s="27">
        <f t="shared" si="3"/>
        <v>3.1800000000000001E-3</v>
      </c>
      <c r="K17" s="27">
        <f t="shared" si="4"/>
        <v>31415.926535897932</v>
      </c>
      <c r="L17" s="27">
        <f t="shared" si="0"/>
        <v>4025.1572327044023</v>
      </c>
      <c r="M17" s="15">
        <f t="shared" si="5"/>
        <v>2.4843750000000001E-4</v>
      </c>
    </row>
    <row r="18" spans="1:28" x14ac:dyDescent="0.45">
      <c r="A18" s="43"/>
      <c r="B18" s="27">
        <v>10000</v>
      </c>
      <c r="C18" s="27">
        <v>10000</v>
      </c>
      <c r="D18" s="27">
        <v>2.5999999999999998E-5</v>
      </c>
      <c r="E18" s="27">
        <v>1.01E-4</v>
      </c>
      <c r="F18" s="27">
        <v>7.2</v>
      </c>
      <c r="G18" s="27">
        <v>33.799999999999997</v>
      </c>
      <c r="H18" s="1">
        <f t="shared" si="1"/>
        <v>92.67326732673267</v>
      </c>
      <c r="I18" s="27">
        <f t="shared" si="2"/>
        <v>7.2000000000000005E-4</v>
      </c>
      <c r="J18" s="27">
        <f t="shared" si="3"/>
        <v>3.3799999999999998E-3</v>
      </c>
      <c r="K18" s="27">
        <f t="shared" si="4"/>
        <v>62831.853071795864</v>
      </c>
      <c r="L18" s="27">
        <f t="shared" si="0"/>
        <v>2130.1775147928997</v>
      </c>
      <c r="M18" s="15">
        <f t="shared" si="5"/>
        <v>4.6944444444444437E-4</v>
      </c>
    </row>
    <row r="19" spans="1:28" x14ac:dyDescent="0.45">
      <c r="A19" s="43"/>
      <c r="B19" s="27">
        <v>20000</v>
      </c>
      <c r="C19" s="27">
        <v>5000</v>
      </c>
      <c r="D19" s="27">
        <v>1.2500000000000001E-5</v>
      </c>
      <c r="E19" s="27">
        <v>4.9200000000000003E-5</v>
      </c>
      <c r="F19" s="27">
        <v>6.72</v>
      </c>
      <c r="G19" s="27">
        <v>33.799999999999997</v>
      </c>
      <c r="H19" s="1">
        <f t="shared" si="1"/>
        <v>91.463414634146346</v>
      </c>
      <c r="I19" s="27">
        <f t="shared" si="2"/>
        <v>1.3439999999999999E-3</v>
      </c>
      <c r="J19" s="27">
        <f t="shared" si="3"/>
        <v>6.7599999999999995E-3</v>
      </c>
      <c r="K19" s="27">
        <f t="shared" si="4"/>
        <v>125663.70614359173</v>
      </c>
      <c r="L19" s="27">
        <f t="shared" si="0"/>
        <v>994.08284023668648</v>
      </c>
      <c r="M19" s="15">
        <f t="shared" si="5"/>
        <v>1.0059523809523808E-3</v>
      </c>
    </row>
    <row r="20" spans="1:28" x14ac:dyDescent="0.45">
      <c r="A20" s="43"/>
      <c r="B20" s="27">
        <v>30000</v>
      </c>
      <c r="C20" s="27">
        <v>3000</v>
      </c>
      <c r="D20" s="27">
        <v>8.8000000000000004E-6</v>
      </c>
      <c r="E20" s="27">
        <v>3.4E-5</v>
      </c>
      <c r="F20" s="27">
        <v>7.6</v>
      </c>
      <c r="G20" s="27">
        <v>32.799999999999997</v>
      </c>
      <c r="H20" s="1">
        <f t="shared" si="1"/>
        <v>93.176470588235304</v>
      </c>
      <c r="I20" s="27">
        <f t="shared" si="2"/>
        <v>2.5333333333333332E-3</v>
      </c>
      <c r="J20" s="27">
        <f t="shared" si="3"/>
        <v>1.0933333333333333E-2</v>
      </c>
      <c r="K20" s="27">
        <f t="shared" si="4"/>
        <v>188495.55921538759</v>
      </c>
      <c r="L20" s="27">
        <f t="shared" si="0"/>
        <v>695.12195121951231</v>
      </c>
      <c r="M20" s="15">
        <f t="shared" si="5"/>
        <v>1.43859649122807E-3</v>
      </c>
    </row>
    <row r="21" spans="1:28" x14ac:dyDescent="0.45">
      <c r="A21" s="43"/>
      <c r="B21" s="27">
        <v>40000</v>
      </c>
      <c r="C21" s="27">
        <v>3000</v>
      </c>
      <c r="D21" s="27">
        <v>6.6000000000000003E-6</v>
      </c>
      <c r="E21" s="27">
        <v>2.5000000000000001E-5</v>
      </c>
      <c r="F21" s="27">
        <v>5.76</v>
      </c>
      <c r="G21" s="27">
        <v>32.6</v>
      </c>
      <c r="H21" s="1">
        <f t="shared" si="1"/>
        <v>95.04</v>
      </c>
      <c r="I21" s="27">
        <f t="shared" si="2"/>
        <v>1.9199999999999998E-3</v>
      </c>
      <c r="J21" s="27">
        <f t="shared" si="3"/>
        <v>1.0866666666666667E-2</v>
      </c>
      <c r="K21" s="27">
        <f t="shared" si="4"/>
        <v>251327.41228718346</v>
      </c>
      <c r="L21" s="27">
        <f t="shared" si="0"/>
        <v>530.06134969325149</v>
      </c>
      <c r="M21" s="15">
        <f t="shared" si="5"/>
        <v>1.8865740740740742E-3</v>
      </c>
    </row>
    <row r="22" spans="1:28" x14ac:dyDescent="0.45">
      <c r="A22" s="43"/>
      <c r="B22" s="27">
        <v>50000</v>
      </c>
      <c r="C22" s="27">
        <v>2000</v>
      </c>
      <c r="D22" s="27">
        <v>5.2000000000000002E-6</v>
      </c>
      <c r="E22" s="27">
        <v>2.0000000000000002E-5</v>
      </c>
      <c r="F22" s="27">
        <v>6.8</v>
      </c>
      <c r="G22" s="27">
        <v>32.6</v>
      </c>
      <c r="H22" s="1">
        <f t="shared" si="1"/>
        <v>93.600000000000009</v>
      </c>
      <c r="I22" s="27">
        <f t="shared" si="2"/>
        <v>3.3999999999999998E-3</v>
      </c>
      <c r="J22" s="27">
        <f t="shared" si="3"/>
        <v>1.6300000000000002E-2</v>
      </c>
      <c r="K22" s="27">
        <f t="shared" si="4"/>
        <v>314159.26535897929</v>
      </c>
      <c r="L22" s="27">
        <f t="shared" si="0"/>
        <v>417.17791411042941</v>
      </c>
      <c r="M22" s="15">
        <f t="shared" si="5"/>
        <v>2.3970588235294119E-3</v>
      </c>
    </row>
    <row r="23" spans="1:28" x14ac:dyDescent="0.45">
      <c r="A23" s="43"/>
      <c r="B23" s="27">
        <v>60000</v>
      </c>
      <c r="C23" s="27">
        <v>2000</v>
      </c>
      <c r="D23" s="27">
        <v>4.6E-6</v>
      </c>
      <c r="E23" s="27">
        <v>1.66E-5</v>
      </c>
      <c r="F23" s="27">
        <v>5.76</v>
      </c>
      <c r="G23" s="27">
        <v>32.6</v>
      </c>
      <c r="H23" s="1">
        <f t="shared" si="1"/>
        <v>99.759036144578317</v>
      </c>
      <c r="I23" s="27">
        <f t="shared" si="2"/>
        <v>2.8799999999999997E-3</v>
      </c>
      <c r="J23" s="27">
        <f t="shared" si="3"/>
        <v>1.6300000000000002E-2</v>
      </c>
      <c r="K23" s="27">
        <f t="shared" si="4"/>
        <v>376991.11843077518</v>
      </c>
      <c r="L23" s="27">
        <f t="shared" si="0"/>
        <v>353.37423312883436</v>
      </c>
      <c r="M23" s="15">
        <f t="shared" si="5"/>
        <v>2.8298611111111111E-3</v>
      </c>
    </row>
    <row r="24" spans="1:28" x14ac:dyDescent="0.45">
      <c r="A24" s="43"/>
      <c r="B24" s="27">
        <v>70000</v>
      </c>
      <c r="C24" s="27">
        <v>2000</v>
      </c>
      <c r="D24" s="27">
        <v>3.8E-6</v>
      </c>
      <c r="E24" s="27">
        <v>1.4100000000000001E-5</v>
      </c>
      <c r="F24" s="27">
        <v>4.8</v>
      </c>
      <c r="G24" s="27">
        <v>32.4</v>
      </c>
      <c r="H24" s="1">
        <f t="shared" si="1"/>
        <v>97.021276595744681</v>
      </c>
      <c r="I24" s="27">
        <f t="shared" si="2"/>
        <v>2.3999999999999998E-3</v>
      </c>
      <c r="J24" s="27">
        <f t="shared" si="3"/>
        <v>1.6199999999999999E-2</v>
      </c>
      <c r="K24" s="27">
        <f t="shared" si="4"/>
        <v>439822.97150257102</v>
      </c>
      <c r="L24" s="27">
        <f t="shared" si="0"/>
        <v>296.2962962962963</v>
      </c>
      <c r="M24" s="15">
        <f t="shared" si="5"/>
        <v>3.375E-3</v>
      </c>
    </row>
    <row r="25" spans="1:28" x14ac:dyDescent="0.45">
      <c r="A25" s="43"/>
      <c r="B25" s="27">
        <v>80000</v>
      </c>
      <c r="C25" s="27">
        <v>1000</v>
      </c>
      <c r="D25" s="27">
        <v>3.1E-6</v>
      </c>
      <c r="E25" s="27">
        <v>1.2500000000000001E-5</v>
      </c>
      <c r="F25" s="27">
        <v>8.4</v>
      </c>
      <c r="G25" s="27">
        <v>32.200000000000003</v>
      </c>
      <c r="H25" s="1">
        <f t="shared" si="1"/>
        <v>89.28</v>
      </c>
      <c r="I25" s="27">
        <f t="shared" si="2"/>
        <v>8.4000000000000012E-3</v>
      </c>
      <c r="J25" s="27">
        <f t="shared" si="3"/>
        <v>3.2199999999999999E-2</v>
      </c>
      <c r="K25" s="27">
        <f t="shared" si="4"/>
        <v>502654.82457436691</v>
      </c>
      <c r="L25" s="27">
        <f t="shared" si="0"/>
        <v>260.86956521739125</v>
      </c>
      <c r="M25" s="15">
        <f t="shared" si="5"/>
        <v>3.833333333333334E-3</v>
      </c>
    </row>
    <row r="26" spans="1:28" x14ac:dyDescent="0.45">
      <c r="A26" s="43"/>
      <c r="B26" s="27">
        <v>90000</v>
      </c>
      <c r="C26" s="27">
        <v>1000</v>
      </c>
      <c r="D26" s="27">
        <v>2.7999999999999999E-6</v>
      </c>
      <c r="E26" s="27">
        <v>1.11E-5</v>
      </c>
      <c r="F26" s="27">
        <v>7.44</v>
      </c>
      <c r="G26" s="27">
        <v>32.200000000000003</v>
      </c>
      <c r="H26" s="1">
        <f t="shared" si="1"/>
        <v>90.810810810810807</v>
      </c>
      <c r="I26" s="27">
        <f t="shared" si="2"/>
        <v>7.4400000000000004E-3</v>
      </c>
      <c r="J26" s="27">
        <f t="shared" si="3"/>
        <v>3.2199999999999999E-2</v>
      </c>
      <c r="K26" s="27">
        <f t="shared" si="4"/>
        <v>565486.6776461628</v>
      </c>
      <c r="L26" s="27">
        <f t="shared" si="0"/>
        <v>231.05590062111798</v>
      </c>
      <c r="M26" s="15">
        <f t="shared" si="5"/>
        <v>4.3279569892473125E-3</v>
      </c>
    </row>
    <row r="27" spans="1:28" ht="14.65" thickBot="1" x14ac:dyDescent="0.5">
      <c r="A27" s="44"/>
      <c r="B27" s="37">
        <v>100000</v>
      </c>
      <c r="C27" s="37">
        <v>1000</v>
      </c>
      <c r="D27" s="37">
        <v>2.5000000000000002E-6</v>
      </c>
      <c r="E27" s="37">
        <v>1.01E-5</v>
      </c>
      <c r="F27" s="37">
        <v>6.72</v>
      </c>
      <c r="G27" s="37">
        <v>32.200000000000003</v>
      </c>
      <c r="H27" s="9">
        <f t="shared" si="1"/>
        <v>89.108910891089124</v>
      </c>
      <c r="I27" s="37">
        <f t="shared" si="2"/>
        <v>6.7199999999999994E-3</v>
      </c>
      <c r="J27" s="37">
        <f t="shared" si="3"/>
        <v>3.2199999999999999E-2</v>
      </c>
      <c r="K27" s="37">
        <f t="shared" si="4"/>
        <v>628318.53071795858</v>
      </c>
      <c r="L27" s="37">
        <f t="shared" si="0"/>
        <v>208.69565217391303</v>
      </c>
      <c r="M27" s="16">
        <f t="shared" si="5"/>
        <v>4.7916666666666672E-3</v>
      </c>
    </row>
    <row r="28" spans="1:28" ht="14.65" thickBot="1" x14ac:dyDescent="0.5">
      <c r="I28" s="12"/>
      <c r="K28" s="12"/>
    </row>
    <row r="29" spans="1:28" x14ac:dyDescent="0.45">
      <c r="A29" s="42" t="s">
        <v>19</v>
      </c>
      <c r="B29" s="31" t="s">
        <v>4</v>
      </c>
      <c r="C29" s="31" t="s">
        <v>7</v>
      </c>
      <c r="D29" s="32" t="s">
        <v>11</v>
      </c>
      <c r="E29" s="32" t="s">
        <v>12</v>
      </c>
      <c r="F29" s="32" t="s">
        <v>13</v>
      </c>
      <c r="G29" s="32" t="s">
        <v>14</v>
      </c>
      <c r="H29" s="33" t="s">
        <v>10</v>
      </c>
      <c r="I29" s="34" t="s">
        <v>15</v>
      </c>
      <c r="J29" s="33" t="s">
        <v>16</v>
      </c>
      <c r="K29" s="32" t="s">
        <v>8</v>
      </c>
      <c r="L29" s="33" t="s">
        <v>18</v>
      </c>
      <c r="M29" s="35" t="s">
        <v>28</v>
      </c>
    </row>
    <row r="30" spans="1:28" x14ac:dyDescent="0.45">
      <c r="A30" s="43"/>
      <c r="B30" s="28" t="s">
        <v>5</v>
      </c>
      <c r="C30" s="28">
        <v>0</v>
      </c>
      <c r="D30" s="28"/>
      <c r="E30" s="28"/>
      <c r="F30" s="27"/>
      <c r="G30" s="27"/>
      <c r="H30" s="29"/>
      <c r="I30" s="30"/>
      <c r="J30" s="26"/>
      <c r="K30" s="27"/>
      <c r="L30" s="26"/>
      <c r="M30" s="36"/>
      <c r="AA30" t="s">
        <v>31</v>
      </c>
      <c r="AB30" t="s">
        <v>32</v>
      </c>
    </row>
    <row r="31" spans="1:28" x14ac:dyDescent="0.45">
      <c r="A31" s="43"/>
      <c r="B31" s="27">
        <v>10</v>
      </c>
      <c r="C31" s="27">
        <v>10000</v>
      </c>
      <c r="D31" s="27">
        <v>3.2000000000000001E-2</v>
      </c>
      <c r="E31" s="27">
        <v>0.10299999999999999</v>
      </c>
      <c r="F31" s="27">
        <v>3.96</v>
      </c>
      <c r="G31" s="27">
        <v>0.16200000000000001</v>
      </c>
      <c r="H31" s="1">
        <f>D31/E31*360</f>
        <v>111.84466019417476</v>
      </c>
      <c r="I31" s="27">
        <f>F31/C31</f>
        <v>3.9599999999999998E-4</v>
      </c>
      <c r="J31" s="27">
        <f>G31/C31</f>
        <v>1.6200000000000001E-5</v>
      </c>
      <c r="K31" s="27">
        <f>2*PI()*B31</f>
        <v>62.831853071795862</v>
      </c>
      <c r="L31" s="27">
        <f t="shared" ref="L31:L55" si="6">C31*F31/G31</f>
        <v>244444.44444444444</v>
      </c>
      <c r="M31" s="15">
        <f>1/L31</f>
        <v>4.0909090909090906E-6</v>
      </c>
      <c r="AA31" s="12">
        <f>1/(K31^2)</f>
        <v>2.5330295910584445E-4</v>
      </c>
      <c r="AB31" s="12">
        <f>L31^2</f>
        <v>59753086419.753082</v>
      </c>
    </row>
    <row r="32" spans="1:28" x14ac:dyDescent="0.45">
      <c r="A32" s="43"/>
      <c r="B32" s="27">
        <v>20</v>
      </c>
      <c r="C32" s="27">
        <v>10000</v>
      </c>
      <c r="D32" s="27">
        <v>1.4E-2</v>
      </c>
      <c r="E32" s="27">
        <v>0.05</v>
      </c>
      <c r="F32" s="27">
        <v>4.46</v>
      </c>
      <c r="G32" s="27">
        <v>0.35</v>
      </c>
      <c r="H32" s="1">
        <f t="shared" ref="H32:H55" si="7">D32/E32*360</f>
        <v>100.79999999999998</v>
      </c>
      <c r="I32" s="27">
        <f t="shared" ref="I32:I55" si="8">F32/C32</f>
        <v>4.46E-4</v>
      </c>
      <c r="J32" s="27">
        <f t="shared" ref="J32:J55" si="9">G32/C32</f>
        <v>3.4999999999999997E-5</v>
      </c>
      <c r="K32" s="27">
        <f t="shared" ref="K32:K55" si="10">2*PI()*B32</f>
        <v>125.66370614359172</v>
      </c>
      <c r="L32" s="27">
        <f t="shared" si="6"/>
        <v>127428.57142857143</v>
      </c>
      <c r="M32" s="15">
        <f t="shared" ref="M32:M55" si="11">1/L32</f>
        <v>7.8475336322869958E-6</v>
      </c>
      <c r="AA32" s="12">
        <f t="shared" ref="AA32:AA55" si="12">1/(K32^2)</f>
        <v>6.3325739776461112E-5</v>
      </c>
      <c r="AB32" s="12">
        <f t="shared" ref="AB32:AB55" si="13">L32^2</f>
        <v>16238040816.326532</v>
      </c>
    </row>
    <row r="33" spans="1:28" x14ac:dyDescent="0.45">
      <c r="A33" s="43"/>
      <c r="B33" s="27">
        <v>30</v>
      </c>
      <c r="C33" s="27">
        <v>10000</v>
      </c>
      <c r="D33" s="27">
        <v>9.5999999999999992E-3</v>
      </c>
      <c r="E33" s="27">
        <v>3.44E-2</v>
      </c>
      <c r="F33" s="27">
        <v>4.5599999999999996</v>
      </c>
      <c r="G33" s="27">
        <v>0.5</v>
      </c>
      <c r="H33" s="1">
        <f t="shared" si="7"/>
        <v>100.46511627906976</v>
      </c>
      <c r="I33" s="27">
        <f t="shared" si="8"/>
        <v>4.5599999999999997E-4</v>
      </c>
      <c r="J33" s="27">
        <f t="shared" si="9"/>
        <v>5.0000000000000002E-5</v>
      </c>
      <c r="K33" s="27">
        <f t="shared" si="10"/>
        <v>188.49555921538757</v>
      </c>
      <c r="L33" s="27">
        <f t="shared" si="6"/>
        <v>91199.999999999985</v>
      </c>
      <c r="M33" s="15">
        <f t="shared" si="11"/>
        <v>1.0964912280701757E-5</v>
      </c>
      <c r="AA33" s="12">
        <f t="shared" si="12"/>
        <v>2.8144773233982723E-5</v>
      </c>
      <c r="AB33" s="12">
        <f t="shared" si="13"/>
        <v>8317439999.9999971</v>
      </c>
    </row>
    <row r="34" spans="1:28" x14ac:dyDescent="0.45">
      <c r="A34" s="43"/>
      <c r="B34" s="27">
        <v>40</v>
      </c>
      <c r="C34" s="27">
        <v>10000</v>
      </c>
      <c r="D34" s="27">
        <v>7.6E-3</v>
      </c>
      <c r="E34" s="27">
        <v>2.5000000000000001E-2</v>
      </c>
      <c r="F34" s="27">
        <v>4.5599999999999996</v>
      </c>
      <c r="G34" s="27">
        <v>0.68200000000000005</v>
      </c>
      <c r="H34" s="1">
        <f t="shared" si="7"/>
        <v>109.44</v>
      </c>
      <c r="I34" s="27">
        <f t="shared" si="8"/>
        <v>4.5599999999999997E-4</v>
      </c>
      <c r="J34" s="27">
        <f t="shared" si="9"/>
        <v>6.8200000000000004E-5</v>
      </c>
      <c r="K34" s="27">
        <f t="shared" si="10"/>
        <v>251.32741228718345</v>
      </c>
      <c r="L34" s="27">
        <f t="shared" si="6"/>
        <v>66862.170087976527</v>
      </c>
      <c r="M34" s="15">
        <f t="shared" si="11"/>
        <v>1.4956140350877197E-5</v>
      </c>
      <c r="AA34" s="12">
        <f t="shared" si="12"/>
        <v>1.5831434944115278E-5</v>
      </c>
      <c r="AB34" s="12">
        <f t="shared" si="13"/>
        <v>4470549788.8735027</v>
      </c>
    </row>
    <row r="35" spans="1:28" x14ac:dyDescent="0.45">
      <c r="A35" s="43"/>
      <c r="B35" s="27">
        <v>50</v>
      </c>
      <c r="C35" s="27">
        <v>10000</v>
      </c>
      <c r="D35" s="27">
        <v>5.5999999999999999E-3</v>
      </c>
      <c r="E35" s="27">
        <v>2.0199999999999999E-2</v>
      </c>
      <c r="F35" s="27">
        <v>4.5599999999999996</v>
      </c>
      <c r="G35" s="27">
        <v>0.84</v>
      </c>
      <c r="H35" s="1">
        <f t="shared" si="7"/>
        <v>99.801980198019805</v>
      </c>
      <c r="I35" s="27">
        <f t="shared" si="8"/>
        <v>4.5599999999999997E-4</v>
      </c>
      <c r="J35" s="27">
        <f t="shared" si="9"/>
        <v>8.3999999999999995E-5</v>
      </c>
      <c r="K35" s="27">
        <f t="shared" si="10"/>
        <v>314.15926535897933</v>
      </c>
      <c r="L35" s="27">
        <f t="shared" si="6"/>
        <v>54285.714285714283</v>
      </c>
      <c r="M35" s="15">
        <f t="shared" si="11"/>
        <v>1.8421052631578947E-5</v>
      </c>
      <c r="AA35" s="12">
        <f t="shared" si="12"/>
        <v>1.0132118364233778E-5</v>
      </c>
      <c r="AB35" s="12">
        <f t="shared" si="13"/>
        <v>2946938775.5102038</v>
      </c>
    </row>
    <row r="36" spans="1:28" x14ac:dyDescent="0.45">
      <c r="A36" s="43"/>
      <c r="B36" s="27">
        <v>100</v>
      </c>
      <c r="C36" s="27">
        <v>10000</v>
      </c>
      <c r="D36" s="27">
        <v>2.5999999999999999E-3</v>
      </c>
      <c r="E36" s="27">
        <v>1.04E-2</v>
      </c>
      <c r="F36" s="27">
        <v>4.4400000000000004</v>
      </c>
      <c r="G36" s="27">
        <v>1.58</v>
      </c>
      <c r="H36" s="1">
        <f t="shared" si="7"/>
        <v>90</v>
      </c>
      <c r="I36" s="27">
        <f t="shared" si="8"/>
        <v>4.4400000000000006E-4</v>
      </c>
      <c r="J36" s="27">
        <f t="shared" si="9"/>
        <v>1.5800000000000002E-4</v>
      </c>
      <c r="K36" s="27">
        <f t="shared" si="10"/>
        <v>628.31853071795865</v>
      </c>
      <c r="L36" s="27">
        <f t="shared" si="6"/>
        <v>28101.265822784815</v>
      </c>
      <c r="M36" s="15">
        <f t="shared" si="11"/>
        <v>3.5585585585585582E-5</v>
      </c>
      <c r="AA36" s="12">
        <f t="shared" si="12"/>
        <v>2.5330295910584444E-6</v>
      </c>
      <c r="AB36" s="12">
        <f t="shared" si="13"/>
        <v>789681140.84281397</v>
      </c>
    </row>
    <row r="37" spans="1:28" x14ac:dyDescent="0.45">
      <c r="A37" s="43"/>
      <c r="B37" s="27">
        <v>200</v>
      </c>
      <c r="C37" s="27">
        <v>10000</v>
      </c>
      <c r="D37" s="27">
        <v>1.1999999999999999E-3</v>
      </c>
      <c r="E37" s="27">
        <v>5.0800000000000003E-3</v>
      </c>
      <c r="F37" s="27">
        <v>4</v>
      </c>
      <c r="G37" s="27">
        <v>2.76</v>
      </c>
      <c r="H37" s="1">
        <f t="shared" si="7"/>
        <v>85.039370078740149</v>
      </c>
      <c r="I37" s="27">
        <f t="shared" si="8"/>
        <v>4.0000000000000002E-4</v>
      </c>
      <c r="J37" s="27">
        <f t="shared" si="9"/>
        <v>2.7599999999999999E-4</v>
      </c>
      <c r="K37" s="27">
        <f t="shared" si="10"/>
        <v>1256.6370614359173</v>
      </c>
      <c r="L37" s="27">
        <f t="shared" si="6"/>
        <v>14492.753623188408</v>
      </c>
      <c r="M37" s="15">
        <f t="shared" si="11"/>
        <v>6.8999999999999997E-5</v>
      </c>
      <c r="AA37" s="12">
        <f t="shared" si="12"/>
        <v>6.3325739776461111E-7</v>
      </c>
      <c r="AB37" s="12">
        <f t="shared" si="13"/>
        <v>210039907.58244073</v>
      </c>
    </row>
    <row r="38" spans="1:28" x14ac:dyDescent="0.45">
      <c r="A38" s="43"/>
      <c r="B38" s="27">
        <v>300</v>
      </c>
      <c r="C38" s="27">
        <v>10000</v>
      </c>
      <c r="D38" s="27">
        <v>7.7999999999999999E-4</v>
      </c>
      <c r="E38" s="27">
        <v>3.3800000000000002E-3</v>
      </c>
      <c r="F38" s="27">
        <v>3.44</v>
      </c>
      <c r="G38" s="27">
        <v>3.48</v>
      </c>
      <c r="H38" s="1">
        <f t="shared" si="7"/>
        <v>83.076923076923066</v>
      </c>
      <c r="I38" s="27">
        <f t="shared" si="8"/>
        <v>3.4400000000000001E-4</v>
      </c>
      <c r="J38" s="27">
        <f t="shared" si="9"/>
        <v>3.48E-4</v>
      </c>
      <c r="K38" s="27">
        <f t="shared" si="10"/>
        <v>1884.9555921538758</v>
      </c>
      <c r="L38" s="27">
        <f t="shared" si="6"/>
        <v>9885.0574712643684</v>
      </c>
      <c r="M38" s="15">
        <f t="shared" si="11"/>
        <v>1.0116279069767441E-4</v>
      </c>
      <c r="AA38" s="12">
        <f t="shared" si="12"/>
        <v>2.8144773233982718E-7</v>
      </c>
      <c r="AB38" s="12">
        <f t="shared" si="13"/>
        <v>97714361.210199505</v>
      </c>
    </row>
    <row r="39" spans="1:28" x14ac:dyDescent="0.45">
      <c r="A39" s="43"/>
      <c r="B39" s="27">
        <v>400</v>
      </c>
      <c r="C39" s="27">
        <v>10000</v>
      </c>
      <c r="D39" s="27">
        <v>5.9999999999999995E-4</v>
      </c>
      <c r="E39" s="27">
        <v>2.5200000000000001E-3</v>
      </c>
      <c r="F39" s="27">
        <v>2.82</v>
      </c>
      <c r="G39" s="27">
        <v>3.92</v>
      </c>
      <c r="H39" s="1">
        <f t="shared" si="7"/>
        <v>85.714285714285694</v>
      </c>
      <c r="I39" s="27">
        <f t="shared" si="8"/>
        <v>2.8199999999999997E-4</v>
      </c>
      <c r="J39" s="27">
        <f t="shared" si="9"/>
        <v>3.9199999999999999E-4</v>
      </c>
      <c r="K39" s="27">
        <f t="shared" si="10"/>
        <v>2513.2741228718346</v>
      </c>
      <c r="L39" s="27">
        <f t="shared" si="6"/>
        <v>7193.8775510204086</v>
      </c>
      <c r="M39" s="15">
        <f t="shared" si="11"/>
        <v>1.3900709219858155E-4</v>
      </c>
      <c r="AA39" s="12">
        <f t="shared" si="12"/>
        <v>1.5831434944115278E-7</v>
      </c>
      <c r="AB39" s="12">
        <f t="shared" si="13"/>
        <v>51751874.219075389</v>
      </c>
    </row>
    <row r="40" spans="1:28" x14ac:dyDescent="0.45">
      <c r="A40" s="43"/>
      <c r="B40" s="27">
        <v>500</v>
      </c>
      <c r="C40" s="27">
        <v>10000</v>
      </c>
      <c r="D40" s="27">
        <v>5.0000000000000001E-4</v>
      </c>
      <c r="E40" s="27">
        <v>1.9599999999999999E-3</v>
      </c>
      <c r="F40" s="27">
        <v>2.48</v>
      </c>
      <c r="G40" s="27">
        <v>4.16</v>
      </c>
      <c r="H40" s="1">
        <f t="shared" si="7"/>
        <v>91.83673469387756</v>
      </c>
      <c r="I40" s="27">
        <f t="shared" si="8"/>
        <v>2.4800000000000001E-4</v>
      </c>
      <c r="J40" s="27">
        <f t="shared" si="9"/>
        <v>4.1600000000000003E-4</v>
      </c>
      <c r="K40" s="27">
        <f t="shared" si="10"/>
        <v>3141.5926535897929</v>
      </c>
      <c r="L40" s="27">
        <f t="shared" si="6"/>
        <v>5961.538461538461</v>
      </c>
      <c r="M40" s="15">
        <f t="shared" si="11"/>
        <v>1.6774193548387098E-4</v>
      </c>
      <c r="AA40" s="12">
        <f t="shared" si="12"/>
        <v>1.0132118364233779E-7</v>
      </c>
      <c r="AB40" s="12">
        <f t="shared" si="13"/>
        <v>35539940.828402363</v>
      </c>
    </row>
    <row r="41" spans="1:28" x14ac:dyDescent="0.45">
      <c r="A41" s="43"/>
      <c r="B41" s="27">
        <v>1000</v>
      </c>
      <c r="C41" s="27">
        <v>10000</v>
      </c>
      <c r="D41" s="27">
        <v>2.5000000000000001E-4</v>
      </c>
      <c r="E41" s="27">
        <v>1.0200000000000001E-3</v>
      </c>
      <c r="F41" s="27">
        <v>1.44</v>
      </c>
      <c r="G41" s="27">
        <v>4.5</v>
      </c>
      <c r="H41" s="1">
        <f t="shared" si="7"/>
        <v>88.235294117647058</v>
      </c>
      <c r="I41" s="27">
        <f t="shared" si="8"/>
        <v>1.44E-4</v>
      </c>
      <c r="J41" s="27">
        <f t="shared" si="9"/>
        <v>4.4999999999999999E-4</v>
      </c>
      <c r="K41" s="27">
        <f t="shared" si="10"/>
        <v>6283.1853071795858</v>
      </c>
      <c r="L41" s="27">
        <f t="shared" si="6"/>
        <v>3200</v>
      </c>
      <c r="M41" s="15">
        <f t="shared" si="11"/>
        <v>3.1250000000000001E-4</v>
      </c>
      <c r="AA41" s="12">
        <f t="shared" si="12"/>
        <v>2.5330295910584447E-8</v>
      </c>
      <c r="AB41" s="12">
        <f t="shared" si="13"/>
        <v>10240000</v>
      </c>
    </row>
    <row r="42" spans="1:28" x14ac:dyDescent="0.45">
      <c r="A42" s="43"/>
      <c r="B42" s="27">
        <v>2000</v>
      </c>
      <c r="C42" s="27">
        <v>10000</v>
      </c>
      <c r="D42" s="27">
        <v>1.2799999999999999E-4</v>
      </c>
      <c r="E42" s="27">
        <v>5.0799999999999999E-4</v>
      </c>
      <c r="F42" s="27">
        <v>0.76</v>
      </c>
      <c r="G42" s="27">
        <v>4.6399999999999997</v>
      </c>
      <c r="H42" s="1">
        <f t="shared" si="7"/>
        <v>90.70866141732283</v>
      </c>
      <c r="I42" s="27">
        <f t="shared" si="8"/>
        <v>7.6000000000000004E-5</v>
      </c>
      <c r="J42" s="27">
        <f t="shared" si="9"/>
        <v>4.6399999999999995E-4</v>
      </c>
      <c r="K42" s="27">
        <f t="shared" si="10"/>
        <v>12566.370614359172</v>
      </c>
      <c r="L42" s="27">
        <f t="shared" si="6"/>
        <v>1637.9310344827588</v>
      </c>
      <c r="M42" s="15">
        <f t="shared" si="11"/>
        <v>6.1052631578947358E-4</v>
      </c>
      <c r="AA42" s="12">
        <f t="shared" si="12"/>
        <v>6.3325739776461117E-9</v>
      </c>
      <c r="AB42" s="12">
        <f t="shared" si="13"/>
        <v>2682818.0737217604</v>
      </c>
    </row>
    <row r="43" spans="1:28" x14ac:dyDescent="0.45">
      <c r="A43" s="43"/>
      <c r="B43" s="27">
        <v>3000</v>
      </c>
      <c r="C43" s="27">
        <v>10000</v>
      </c>
      <c r="D43" s="27">
        <v>8.7999999999999998E-5</v>
      </c>
      <c r="E43" s="27">
        <v>3.3599999999999998E-4</v>
      </c>
      <c r="F43" s="27">
        <v>0.5</v>
      </c>
      <c r="G43" s="27">
        <v>4.58</v>
      </c>
      <c r="H43" s="1">
        <f t="shared" si="7"/>
        <v>94.285714285714292</v>
      </c>
      <c r="I43" s="27">
        <f t="shared" si="8"/>
        <v>5.0000000000000002E-5</v>
      </c>
      <c r="J43" s="27">
        <f t="shared" si="9"/>
        <v>4.5800000000000002E-4</v>
      </c>
      <c r="K43" s="27">
        <f t="shared" si="10"/>
        <v>18849.555921538758</v>
      </c>
      <c r="L43" s="27">
        <f t="shared" si="6"/>
        <v>1091.703056768559</v>
      </c>
      <c r="M43" s="15">
        <f t="shared" si="11"/>
        <v>9.1599999999999993E-4</v>
      </c>
      <c r="AA43" s="12">
        <f t="shared" si="12"/>
        <v>2.8144773233982718E-9</v>
      </c>
      <c r="AB43" s="12">
        <f t="shared" si="13"/>
        <v>1191815.5641578157</v>
      </c>
    </row>
    <row r="44" spans="1:28" x14ac:dyDescent="0.45">
      <c r="A44" s="43"/>
      <c r="B44" s="27">
        <v>4000</v>
      </c>
      <c r="C44" s="27">
        <v>1000</v>
      </c>
      <c r="D44" s="27">
        <v>6.3999999999999997E-5</v>
      </c>
      <c r="E44" s="27">
        <v>2.4800000000000001E-4</v>
      </c>
      <c r="F44" s="27">
        <v>2.82</v>
      </c>
      <c r="G44" s="27">
        <v>3.74</v>
      </c>
      <c r="H44" s="1">
        <f t="shared" si="7"/>
        <v>92.903225806451616</v>
      </c>
      <c r="I44" s="27">
        <f t="shared" si="8"/>
        <v>2.82E-3</v>
      </c>
      <c r="J44" s="27">
        <f t="shared" si="9"/>
        <v>3.7400000000000003E-3</v>
      </c>
      <c r="K44" s="27">
        <f t="shared" si="10"/>
        <v>25132.741228718343</v>
      </c>
      <c r="L44" s="27">
        <f t="shared" si="6"/>
        <v>754.01069518716577</v>
      </c>
      <c r="M44" s="15">
        <f t="shared" si="11"/>
        <v>1.326241134751773E-3</v>
      </c>
      <c r="AA44" s="12">
        <f t="shared" si="12"/>
        <v>1.5831434944115279E-9</v>
      </c>
      <c r="AB44" s="12">
        <f t="shared" si="13"/>
        <v>568532.12845663296</v>
      </c>
    </row>
    <row r="45" spans="1:28" x14ac:dyDescent="0.45">
      <c r="A45" s="43"/>
      <c r="B45" s="27">
        <v>5000</v>
      </c>
      <c r="C45" s="27">
        <v>1000</v>
      </c>
      <c r="D45" s="27">
        <v>5.1999999999999997E-5</v>
      </c>
      <c r="E45" s="27">
        <v>2.02E-4</v>
      </c>
      <c r="F45" s="27">
        <v>2.44</v>
      </c>
      <c r="G45" s="27">
        <v>3.96</v>
      </c>
      <c r="H45" s="1">
        <f t="shared" si="7"/>
        <v>92.67326732673267</v>
      </c>
      <c r="I45" s="27">
        <f t="shared" si="8"/>
        <v>2.4399999999999999E-3</v>
      </c>
      <c r="J45" s="27">
        <f t="shared" si="9"/>
        <v>3.96E-3</v>
      </c>
      <c r="K45" s="27">
        <f t="shared" si="10"/>
        <v>31415.926535897932</v>
      </c>
      <c r="L45" s="27">
        <f t="shared" si="6"/>
        <v>616.16161616161617</v>
      </c>
      <c r="M45" s="15">
        <f t="shared" si="11"/>
        <v>1.6229508196721311E-3</v>
      </c>
      <c r="AA45" s="12">
        <f t="shared" si="12"/>
        <v>1.0132118364233777E-9</v>
      </c>
      <c r="AB45" s="12">
        <f t="shared" si="13"/>
        <v>379655.13723089482</v>
      </c>
    </row>
    <row r="46" spans="1:28" x14ac:dyDescent="0.45">
      <c r="A46" s="43"/>
      <c r="B46" s="27">
        <v>10000</v>
      </c>
      <c r="C46" s="27">
        <v>1000</v>
      </c>
      <c r="D46" s="27">
        <v>3.0000000000000001E-5</v>
      </c>
      <c r="E46" s="27">
        <v>1.03E-4</v>
      </c>
      <c r="F46" s="27">
        <v>1.48</v>
      </c>
      <c r="G46" s="27">
        <v>4.24</v>
      </c>
      <c r="H46" s="1">
        <f t="shared" si="7"/>
        <v>104.85436893203885</v>
      </c>
      <c r="I46" s="27">
        <f t="shared" si="8"/>
        <v>1.48E-3</v>
      </c>
      <c r="J46" s="27">
        <f t="shared" si="9"/>
        <v>4.2399999999999998E-3</v>
      </c>
      <c r="K46" s="27">
        <f t="shared" si="10"/>
        <v>62831.853071795864</v>
      </c>
      <c r="L46" s="27">
        <f t="shared" si="6"/>
        <v>349.05660377358487</v>
      </c>
      <c r="M46" s="15">
        <f t="shared" si="11"/>
        <v>2.864864864864865E-3</v>
      </c>
      <c r="AA46" s="12">
        <f t="shared" si="12"/>
        <v>2.5330295910584443E-10</v>
      </c>
      <c r="AB46" s="12">
        <f t="shared" si="13"/>
        <v>121840.51263794942</v>
      </c>
    </row>
    <row r="47" spans="1:28" x14ac:dyDescent="0.45">
      <c r="A47" s="43"/>
      <c r="B47" s="27">
        <v>20000</v>
      </c>
      <c r="C47" s="27">
        <v>1000</v>
      </c>
      <c r="D47" s="27">
        <v>1.7200000000000001E-5</v>
      </c>
      <c r="E47" s="27">
        <v>5.1999999999999997E-5</v>
      </c>
      <c r="F47" s="27">
        <v>0.81599999999999995</v>
      </c>
      <c r="G47" s="27">
        <v>4.28</v>
      </c>
      <c r="H47" s="1">
        <f t="shared" si="7"/>
        <v>119.07692307692309</v>
      </c>
      <c r="I47" s="27">
        <f t="shared" si="8"/>
        <v>8.1599999999999999E-4</v>
      </c>
      <c r="J47" s="27">
        <f t="shared" si="9"/>
        <v>4.28E-3</v>
      </c>
      <c r="K47" s="27">
        <f t="shared" si="10"/>
        <v>125663.70614359173</v>
      </c>
      <c r="L47" s="27">
        <f t="shared" si="6"/>
        <v>190.65420560747663</v>
      </c>
      <c r="M47" s="15">
        <f t="shared" si="11"/>
        <v>5.2450980392156864E-3</v>
      </c>
      <c r="AA47" s="12">
        <f t="shared" si="12"/>
        <v>6.3325739776461108E-11</v>
      </c>
      <c r="AB47" s="12">
        <f t="shared" si="13"/>
        <v>36349.026115817971</v>
      </c>
    </row>
    <row r="48" spans="1:28" x14ac:dyDescent="0.45">
      <c r="A48" s="43"/>
      <c r="B48" s="27">
        <v>30000</v>
      </c>
      <c r="C48" s="27">
        <v>1000</v>
      </c>
      <c r="D48" s="27">
        <v>1.1600000000000001E-5</v>
      </c>
      <c r="E48" s="27">
        <v>3.4E-5</v>
      </c>
      <c r="F48" s="27">
        <v>0.66</v>
      </c>
      <c r="G48" s="27">
        <v>4.26</v>
      </c>
      <c r="H48" s="1">
        <f t="shared" si="7"/>
        <v>122.82352941176471</v>
      </c>
      <c r="I48" s="27">
        <f t="shared" si="8"/>
        <v>6.6E-4</v>
      </c>
      <c r="J48" s="27">
        <f t="shared" si="9"/>
        <v>4.2599999999999999E-3</v>
      </c>
      <c r="K48" s="27">
        <f t="shared" si="10"/>
        <v>188495.55921538759</v>
      </c>
      <c r="L48" s="27">
        <f t="shared" si="6"/>
        <v>154.92957746478874</v>
      </c>
      <c r="M48" s="15">
        <f t="shared" si="11"/>
        <v>6.4545454545454541E-3</v>
      </c>
      <c r="AA48" s="12">
        <f t="shared" si="12"/>
        <v>2.8144773233982714E-11</v>
      </c>
      <c r="AB48" s="12">
        <f t="shared" si="13"/>
        <v>24003.173973417972</v>
      </c>
    </row>
    <row r="49" spans="1:28" x14ac:dyDescent="0.45">
      <c r="A49" s="43"/>
      <c r="B49" s="27">
        <v>40000</v>
      </c>
      <c r="C49" s="27">
        <v>1000</v>
      </c>
      <c r="D49" s="27">
        <v>9.2E-6</v>
      </c>
      <c r="E49" s="27">
        <v>2.5000000000000001E-5</v>
      </c>
      <c r="F49" s="27">
        <v>5.7999999999999996E-3</v>
      </c>
      <c r="G49" s="27">
        <v>4.26</v>
      </c>
      <c r="H49" s="1">
        <f t="shared" si="7"/>
        <v>132.47999999999999</v>
      </c>
      <c r="I49" s="27">
        <f t="shared" si="8"/>
        <v>5.7999999999999995E-6</v>
      </c>
      <c r="J49" s="27">
        <f t="shared" si="9"/>
        <v>4.2599999999999999E-3</v>
      </c>
      <c r="K49" s="27">
        <f t="shared" si="10"/>
        <v>251327.41228718346</v>
      </c>
      <c r="L49" s="27">
        <f t="shared" si="6"/>
        <v>1.3615023474178405</v>
      </c>
      <c r="M49" s="15">
        <f t="shared" si="11"/>
        <v>0.73448275862068957</v>
      </c>
      <c r="N49" t="s">
        <v>29</v>
      </c>
      <c r="AA49" s="12">
        <f t="shared" si="12"/>
        <v>1.5831434944115277E-11</v>
      </c>
      <c r="AB49" s="12">
        <f t="shared" si="13"/>
        <v>1.85368864202429</v>
      </c>
    </row>
    <row r="50" spans="1:28" x14ac:dyDescent="0.45">
      <c r="A50" s="43"/>
      <c r="B50" s="27">
        <v>50000</v>
      </c>
      <c r="C50" s="27">
        <v>300</v>
      </c>
      <c r="D50" s="27">
        <v>7.7999999999999999E-6</v>
      </c>
      <c r="E50" s="27">
        <v>1.98E-5</v>
      </c>
      <c r="F50" s="27">
        <v>1.42</v>
      </c>
      <c r="G50" s="27">
        <v>3.52</v>
      </c>
      <c r="H50" s="1">
        <f t="shared" si="7"/>
        <v>141.81818181818181</v>
      </c>
      <c r="I50" s="27">
        <f t="shared" si="8"/>
        <v>4.7333333333333333E-3</v>
      </c>
      <c r="J50" s="27">
        <f t="shared" si="9"/>
        <v>1.1733333333333333E-2</v>
      </c>
      <c r="K50" s="27">
        <f t="shared" si="10"/>
        <v>314159.26535897929</v>
      </c>
      <c r="L50" s="27">
        <f t="shared" si="6"/>
        <v>121.02272727272727</v>
      </c>
      <c r="M50" s="15">
        <f t="shared" si="11"/>
        <v>8.2629107981220667E-3</v>
      </c>
      <c r="AA50" s="12">
        <f t="shared" si="12"/>
        <v>1.013211836423378E-11</v>
      </c>
      <c r="AB50" s="12">
        <f t="shared" si="13"/>
        <v>14646.500516528924</v>
      </c>
    </row>
    <row r="51" spans="1:28" x14ac:dyDescent="0.45">
      <c r="A51" s="43"/>
      <c r="B51" s="27">
        <v>60000</v>
      </c>
      <c r="C51" s="27">
        <v>300</v>
      </c>
      <c r="D51" s="27">
        <v>6.6000000000000003E-6</v>
      </c>
      <c r="E51" s="27">
        <v>1.66E-5</v>
      </c>
      <c r="F51" s="27">
        <v>1.36</v>
      </c>
      <c r="G51" s="27">
        <v>3.52</v>
      </c>
      <c r="H51" s="1">
        <f t="shared" si="7"/>
        <v>143.13253012048193</v>
      </c>
      <c r="I51" s="27">
        <f t="shared" si="8"/>
        <v>4.5333333333333337E-3</v>
      </c>
      <c r="J51" s="27">
        <f t="shared" si="9"/>
        <v>1.1733333333333333E-2</v>
      </c>
      <c r="K51" s="27">
        <f t="shared" si="10"/>
        <v>376991.11843077518</v>
      </c>
      <c r="L51" s="27">
        <f t="shared" si="6"/>
        <v>115.90909090909092</v>
      </c>
      <c r="M51" s="15">
        <f t="shared" si="11"/>
        <v>8.6274509803921564E-3</v>
      </c>
      <c r="AA51" s="12">
        <f t="shared" si="12"/>
        <v>7.0361933084956785E-12</v>
      </c>
      <c r="AB51" s="12">
        <f t="shared" si="13"/>
        <v>13434.917355371903</v>
      </c>
    </row>
    <row r="52" spans="1:28" x14ac:dyDescent="0.45">
      <c r="A52" s="43"/>
      <c r="B52" s="27">
        <v>70000</v>
      </c>
      <c r="C52" s="27">
        <v>300</v>
      </c>
      <c r="D52" s="27">
        <v>6.0000000000000002E-6</v>
      </c>
      <c r="E52" s="27">
        <v>1.4E-5</v>
      </c>
      <c r="F52" s="27">
        <v>1.32</v>
      </c>
      <c r="G52" s="27">
        <v>3.52</v>
      </c>
      <c r="H52" s="1">
        <f t="shared" si="7"/>
        <v>154.28571428571431</v>
      </c>
      <c r="I52" s="27">
        <f t="shared" si="8"/>
        <v>4.4000000000000003E-3</v>
      </c>
      <c r="J52" s="27">
        <f t="shared" si="9"/>
        <v>1.1733333333333333E-2</v>
      </c>
      <c r="K52" s="27">
        <f t="shared" si="10"/>
        <v>439822.97150257102</v>
      </c>
      <c r="L52" s="27">
        <f t="shared" si="6"/>
        <v>112.5</v>
      </c>
      <c r="M52" s="15">
        <f t="shared" si="11"/>
        <v>8.8888888888888889E-3</v>
      </c>
      <c r="AA52" s="12">
        <f t="shared" si="12"/>
        <v>5.1694481450172341E-12</v>
      </c>
      <c r="AB52" s="12">
        <f t="shared" si="13"/>
        <v>12656.25</v>
      </c>
    </row>
    <row r="53" spans="1:28" x14ac:dyDescent="0.45">
      <c r="A53" s="43"/>
      <c r="B53" s="27">
        <v>80000</v>
      </c>
      <c r="C53" s="27">
        <v>200</v>
      </c>
      <c r="D53" s="27">
        <v>5.2000000000000002E-6</v>
      </c>
      <c r="E53" s="27">
        <v>1.24E-5</v>
      </c>
      <c r="F53" s="27">
        <v>1.69</v>
      </c>
      <c r="G53" s="27">
        <v>3.12</v>
      </c>
      <c r="H53" s="1">
        <f t="shared" si="7"/>
        <v>150.96774193548387</v>
      </c>
      <c r="I53" s="27">
        <f t="shared" si="8"/>
        <v>8.4499999999999992E-3</v>
      </c>
      <c r="J53" s="27">
        <f t="shared" si="9"/>
        <v>1.5600000000000001E-2</v>
      </c>
      <c r="K53" s="27">
        <f t="shared" si="10"/>
        <v>502654.82457436691</v>
      </c>
      <c r="L53" s="27">
        <f t="shared" si="6"/>
        <v>108.33333333333333</v>
      </c>
      <c r="M53" s="15">
        <f t="shared" si="11"/>
        <v>9.2307692307692316E-3</v>
      </c>
      <c r="AA53" s="12">
        <f t="shared" si="12"/>
        <v>3.9578587360288192E-12</v>
      </c>
      <c r="AB53" s="12">
        <f t="shared" si="13"/>
        <v>11736.111111111109</v>
      </c>
    </row>
    <row r="54" spans="1:28" x14ac:dyDescent="0.45">
      <c r="A54" s="43"/>
      <c r="B54" s="27">
        <v>90000</v>
      </c>
      <c r="C54" s="27">
        <v>200</v>
      </c>
      <c r="D54" s="27">
        <v>4.8999999999999997E-6</v>
      </c>
      <c r="E54" s="27">
        <v>1.11E-5</v>
      </c>
      <c r="F54" s="27">
        <v>1.65</v>
      </c>
      <c r="G54" s="27">
        <v>3.04</v>
      </c>
      <c r="H54" s="1">
        <f t="shared" si="7"/>
        <v>158.91891891891891</v>
      </c>
      <c r="I54" s="27">
        <f t="shared" si="8"/>
        <v>8.2500000000000004E-3</v>
      </c>
      <c r="J54" s="27">
        <f t="shared" si="9"/>
        <v>1.52E-2</v>
      </c>
      <c r="K54" s="27">
        <f t="shared" si="10"/>
        <v>565486.6776461628</v>
      </c>
      <c r="L54" s="27">
        <f t="shared" si="6"/>
        <v>108.55263157894737</v>
      </c>
      <c r="M54" s="15">
        <f t="shared" si="11"/>
        <v>9.2121212121212114E-3</v>
      </c>
      <c r="AA54" s="12">
        <f t="shared" si="12"/>
        <v>3.1271970259980792E-12</v>
      </c>
      <c r="AB54" s="12">
        <f t="shared" si="13"/>
        <v>11783.673822714682</v>
      </c>
    </row>
    <row r="55" spans="1:28" ht="14.65" thickBot="1" x14ac:dyDescent="0.5">
      <c r="A55" s="44"/>
      <c r="B55" s="37">
        <v>100000</v>
      </c>
      <c r="C55" s="37">
        <v>200</v>
      </c>
      <c r="D55" s="37">
        <v>4.5000000000000001E-6</v>
      </c>
      <c r="E55" s="37">
        <v>9.9000000000000001E-6</v>
      </c>
      <c r="F55" s="37">
        <v>1.63</v>
      </c>
      <c r="G55" s="37">
        <v>3.04</v>
      </c>
      <c r="H55" s="9">
        <f t="shared" si="7"/>
        <v>163.63636363636363</v>
      </c>
      <c r="I55" s="37">
        <f t="shared" si="8"/>
        <v>8.1499999999999993E-3</v>
      </c>
      <c r="J55" s="37">
        <f t="shared" si="9"/>
        <v>1.52E-2</v>
      </c>
      <c r="K55" s="37">
        <f t="shared" si="10"/>
        <v>628318.53071795858</v>
      </c>
      <c r="L55" s="37">
        <f t="shared" si="6"/>
        <v>107.23684210526315</v>
      </c>
      <c r="M55" s="16">
        <f t="shared" si="11"/>
        <v>9.3251533742331298E-3</v>
      </c>
      <c r="AA55" s="12">
        <f t="shared" si="12"/>
        <v>2.5330295910584449E-12</v>
      </c>
      <c r="AB55" s="12">
        <f t="shared" si="13"/>
        <v>11499.740304709139</v>
      </c>
    </row>
    <row r="56" spans="1:28" ht="14.65" thickBot="1" x14ac:dyDescent="0.5">
      <c r="K56" s="12"/>
    </row>
    <row r="57" spans="1:28" x14ac:dyDescent="0.45">
      <c r="A57" s="42" t="s">
        <v>20</v>
      </c>
      <c r="B57" s="31" t="s">
        <v>4</v>
      </c>
      <c r="C57" s="31" t="s">
        <v>7</v>
      </c>
      <c r="D57" s="32" t="s">
        <v>11</v>
      </c>
      <c r="E57" s="32" t="s">
        <v>12</v>
      </c>
      <c r="F57" s="32" t="s">
        <v>13</v>
      </c>
      <c r="G57" s="32" t="s">
        <v>14</v>
      </c>
      <c r="H57" s="33" t="s">
        <v>10</v>
      </c>
      <c r="I57" s="34" t="s">
        <v>15</v>
      </c>
      <c r="J57" s="33" t="s">
        <v>16</v>
      </c>
      <c r="K57" s="32" t="s">
        <v>8</v>
      </c>
      <c r="L57" s="33" t="s">
        <v>18</v>
      </c>
      <c r="M57" s="35" t="s">
        <v>28</v>
      </c>
    </row>
    <row r="58" spans="1:28" x14ac:dyDescent="0.45">
      <c r="A58" s="43"/>
      <c r="B58" s="28" t="s">
        <v>5</v>
      </c>
      <c r="C58" s="28">
        <v>0</v>
      </c>
      <c r="D58" s="28"/>
      <c r="E58" s="28"/>
      <c r="F58" s="27"/>
      <c r="G58" s="27"/>
      <c r="H58" s="29"/>
      <c r="I58" s="30"/>
      <c r="J58" s="26"/>
      <c r="K58" s="27"/>
      <c r="L58" s="26"/>
      <c r="M58" s="36"/>
    </row>
    <row r="59" spans="1:28" x14ac:dyDescent="0.45">
      <c r="A59" s="43"/>
      <c r="B59" s="27">
        <v>10</v>
      </c>
      <c r="C59" s="27">
        <v>10000</v>
      </c>
      <c r="D59" s="27">
        <v>0.04</v>
      </c>
      <c r="E59" s="27">
        <v>0.10199999999999999</v>
      </c>
      <c r="F59" s="27">
        <f>76.8/2</f>
        <v>38.4</v>
      </c>
      <c r="G59" s="27">
        <v>0.34</v>
      </c>
      <c r="H59" s="1">
        <f>D59/E59*360</f>
        <v>141.1764705882353</v>
      </c>
      <c r="I59" s="27">
        <f>F59/C59</f>
        <v>3.8399999999999997E-3</v>
      </c>
      <c r="J59" s="27">
        <f>G59/C59</f>
        <v>3.4E-5</v>
      </c>
      <c r="K59" s="27">
        <f>2*PI()*B59</f>
        <v>62.831853071795862</v>
      </c>
      <c r="L59" s="27">
        <f t="shared" ref="L59:L83" si="14">C59*F59/G59</f>
        <v>1129411.7647058822</v>
      </c>
      <c r="M59" s="15">
        <f>1/L59</f>
        <v>8.8541666666666684E-7</v>
      </c>
    </row>
    <row r="60" spans="1:28" x14ac:dyDescent="0.45">
      <c r="A60" s="43"/>
      <c r="B60" s="27">
        <v>20</v>
      </c>
      <c r="C60" s="27">
        <v>10000</v>
      </c>
      <c r="D60" s="27">
        <v>2.12E-2</v>
      </c>
      <c r="E60" s="27">
        <v>5.1200000000000002E-2</v>
      </c>
      <c r="F60" s="27">
        <v>43.2</v>
      </c>
      <c r="G60" s="27">
        <v>0.44800000000000001</v>
      </c>
      <c r="H60" s="1">
        <f t="shared" ref="H60:H83" si="15">D60/E60*360</f>
        <v>149.0625</v>
      </c>
      <c r="I60" s="27">
        <f t="shared" ref="I60:I83" si="16">F60/C60</f>
        <v>4.3200000000000001E-3</v>
      </c>
      <c r="J60" s="27">
        <f t="shared" ref="J60:J83" si="17">G60/C60</f>
        <v>4.4799999999999998E-5</v>
      </c>
      <c r="K60" s="27">
        <f t="shared" ref="K60:K83" si="18">2*PI()*B60</f>
        <v>125.66370614359172</v>
      </c>
      <c r="L60" s="27">
        <f t="shared" si="14"/>
        <v>964285.71428571432</v>
      </c>
      <c r="M60" s="15">
        <f t="shared" ref="M60:M83" si="19">1/L60</f>
        <v>1.0370370370370369E-6</v>
      </c>
    </row>
    <row r="61" spans="1:28" x14ac:dyDescent="0.45">
      <c r="A61" s="43"/>
      <c r="B61" s="27">
        <v>30</v>
      </c>
      <c r="C61" s="27">
        <v>10000</v>
      </c>
      <c r="D61" s="27">
        <v>1.6400000000000001E-2</v>
      </c>
      <c r="E61" s="27">
        <v>3.4000000000000002E-2</v>
      </c>
      <c r="F61" s="27">
        <v>44.8</v>
      </c>
      <c r="G61" s="27">
        <v>0.51200000000000001</v>
      </c>
      <c r="H61" s="1">
        <f t="shared" si="15"/>
        <v>173.64705882352942</v>
      </c>
      <c r="I61" s="27">
        <f t="shared" si="16"/>
        <v>4.4799999999999996E-3</v>
      </c>
      <c r="J61" s="27">
        <f t="shared" si="17"/>
        <v>5.1199999999999998E-5</v>
      </c>
      <c r="K61" s="27">
        <f t="shared" si="18"/>
        <v>188.49555921538757</v>
      </c>
      <c r="L61" s="27">
        <f t="shared" si="14"/>
        <v>875000</v>
      </c>
      <c r="M61" s="15">
        <f t="shared" si="19"/>
        <v>1.1428571428571428E-6</v>
      </c>
    </row>
    <row r="62" spans="1:28" x14ac:dyDescent="0.45">
      <c r="A62" s="43"/>
      <c r="B62" s="27">
        <v>40</v>
      </c>
      <c r="C62" s="27">
        <v>10000</v>
      </c>
      <c r="D62" s="27">
        <v>0.01</v>
      </c>
      <c r="E62" s="27">
        <v>2.4799999999999999E-2</v>
      </c>
      <c r="F62" s="27">
        <v>44.4</v>
      </c>
      <c r="G62" s="27">
        <v>0.53600000000000003</v>
      </c>
      <c r="H62" s="1">
        <f t="shared" si="15"/>
        <v>145.16129032258067</v>
      </c>
      <c r="I62" s="27">
        <f t="shared" si="16"/>
        <v>4.4399999999999995E-3</v>
      </c>
      <c r="J62" s="27">
        <f t="shared" si="17"/>
        <v>5.3600000000000002E-5</v>
      </c>
      <c r="K62" s="27">
        <f t="shared" si="18"/>
        <v>251.32741228718345</v>
      </c>
      <c r="L62" s="27">
        <f t="shared" si="14"/>
        <v>828358.20895522379</v>
      </c>
      <c r="M62" s="15">
        <f t="shared" si="19"/>
        <v>1.2072072072072074E-6</v>
      </c>
    </row>
    <row r="63" spans="1:28" x14ac:dyDescent="0.45">
      <c r="A63" s="43"/>
      <c r="B63" s="27">
        <v>50</v>
      </c>
      <c r="C63" s="27">
        <v>10000</v>
      </c>
      <c r="D63" s="27">
        <v>8.2000000000000007E-3</v>
      </c>
      <c r="E63" s="27">
        <v>0.02</v>
      </c>
      <c r="F63" s="27">
        <v>44.8</v>
      </c>
      <c r="G63" s="27">
        <v>0.55200000000000005</v>
      </c>
      <c r="H63" s="1">
        <f t="shared" si="15"/>
        <v>147.60000000000002</v>
      </c>
      <c r="I63" s="27">
        <f t="shared" si="16"/>
        <v>4.4799999999999996E-3</v>
      </c>
      <c r="J63" s="27">
        <f t="shared" si="17"/>
        <v>5.5200000000000007E-5</v>
      </c>
      <c r="K63" s="27">
        <f t="shared" si="18"/>
        <v>314.15926535897933</v>
      </c>
      <c r="L63" s="27">
        <f t="shared" si="14"/>
        <v>811594.20289855066</v>
      </c>
      <c r="M63" s="15">
        <f t="shared" si="19"/>
        <v>1.2321428571428571E-6</v>
      </c>
    </row>
    <row r="64" spans="1:28" x14ac:dyDescent="0.45">
      <c r="A64" s="43"/>
      <c r="B64" s="27">
        <v>100</v>
      </c>
      <c r="C64" s="27">
        <v>2000</v>
      </c>
      <c r="D64" s="27">
        <v>3.7000000000000002E-3</v>
      </c>
      <c r="E64" s="27">
        <v>1.0200000000000001E-2</v>
      </c>
      <c r="F64" s="27">
        <v>44.8</v>
      </c>
      <c r="G64" s="27">
        <v>0.14199999999999999</v>
      </c>
      <c r="H64" s="1">
        <f t="shared" si="15"/>
        <v>130.58823529411765</v>
      </c>
      <c r="I64" s="27">
        <f t="shared" si="16"/>
        <v>2.24E-2</v>
      </c>
      <c r="J64" s="27">
        <f t="shared" si="17"/>
        <v>7.0999999999999991E-5</v>
      </c>
      <c r="K64" s="27">
        <f t="shared" si="18"/>
        <v>628.31853071795865</v>
      </c>
      <c r="L64" s="27">
        <f t="shared" si="14"/>
        <v>630985.91549295781</v>
      </c>
      <c r="M64" s="15">
        <f t="shared" si="19"/>
        <v>1.5848214285714284E-6</v>
      </c>
    </row>
    <row r="65" spans="1:14" x14ac:dyDescent="0.45">
      <c r="A65" s="43"/>
      <c r="B65" s="27">
        <v>200</v>
      </c>
      <c r="C65" s="27">
        <v>2000</v>
      </c>
      <c r="D65" s="27">
        <v>1.48E-3</v>
      </c>
      <c r="E65" s="27">
        <v>5.0000000000000001E-3</v>
      </c>
      <c r="F65" s="27">
        <v>45.6</v>
      </c>
      <c r="G65" s="27">
        <v>0.25</v>
      </c>
      <c r="H65" s="1">
        <f t="shared" si="15"/>
        <v>106.55999999999999</v>
      </c>
      <c r="I65" s="27">
        <f t="shared" si="16"/>
        <v>2.2800000000000001E-2</v>
      </c>
      <c r="J65" s="27">
        <f t="shared" si="17"/>
        <v>1.25E-4</v>
      </c>
      <c r="K65" s="27">
        <f t="shared" si="18"/>
        <v>1256.6370614359173</v>
      </c>
      <c r="L65" s="27">
        <f t="shared" si="14"/>
        <v>364800</v>
      </c>
      <c r="M65" s="15">
        <f t="shared" si="19"/>
        <v>2.7412280701754384E-6</v>
      </c>
    </row>
    <row r="66" spans="1:14" x14ac:dyDescent="0.45">
      <c r="A66" s="43"/>
      <c r="B66" s="27">
        <v>300</v>
      </c>
      <c r="C66" s="27">
        <v>2000</v>
      </c>
      <c r="D66" s="27">
        <v>9.2000000000000003E-4</v>
      </c>
      <c r="E66" s="27">
        <v>3.3800000000000002E-3</v>
      </c>
      <c r="F66" s="27">
        <v>45.6</v>
      </c>
      <c r="G66" s="27">
        <v>0.34399999999999997</v>
      </c>
      <c r="H66" s="1">
        <f t="shared" si="15"/>
        <v>97.988165680473372</v>
      </c>
      <c r="I66" s="27">
        <f t="shared" si="16"/>
        <v>2.2800000000000001E-2</v>
      </c>
      <c r="J66" s="27">
        <f t="shared" si="17"/>
        <v>1.7199999999999998E-4</v>
      </c>
      <c r="K66" s="27">
        <f t="shared" si="18"/>
        <v>1884.9555921538758</v>
      </c>
      <c r="L66" s="27">
        <f t="shared" si="14"/>
        <v>265116.27906976745</v>
      </c>
      <c r="M66" s="15">
        <f t="shared" si="19"/>
        <v>3.7719298245614033E-6</v>
      </c>
    </row>
    <row r="67" spans="1:14" x14ac:dyDescent="0.45">
      <c r="A67" s="43"/>
      <c r="B67" s="27">
        <v>400</v>
      </c>
      <c r="C67" s="27">
        <v>200</v>
      </c>
      <c r="D67" s="27">
        <v>6.8000000000000005E-4</v>
      </c>
      <c r="E67" s="27">
        <v>2.5000000000000001E-3</v>
      </c>
      <c r="F67" s="27">
        <v>45.6</v>
      </c>
      <c r="G67" s="27">
        <v>4.5999999999999999E-2</v>
      </c>
      <c r="H67" s="1">
        <f t="shared" si="15"/>
        <v>97.92</v>
      </c>
      <c r="I67" s="27">
        <f t="shared" si="16"/>
        <v>0.22800000000000001</v>
      </c>
      <c r="J67" s="27">
        <f t="shared" si="17"/>
        <v>2.3000000000000001E-4</v>
      </c>
      <c r="K67" s="27">
        <f t="shared" si="18"/>
        <v>2513.2741228718346</v>
      </c>
      <c r="L67" s="27">
        <f t="shared" si="14"/>
        <v>198260.86956521741</v>
      </c>
      <c r="M67" s="15">
        <f t="shared" si="19"/>
        <v>5.0438596491228068E-6</v>
      </c>
    </row>
    <row r="68" spans="1:14" x14ac:dyDescent="0.45">
      <c r="A68" s="43"/>
      <c r="B68" s="27">
        <v>500</v>
      </c>
      <c r="C68" s="27">
        <v>200</v>
      </c>
      <c r="D68" s="27">
        <v>5.1999999999999995E-4</v>
      </c>
      <c r="E68" s="27">
        <v>2E-3</v>
      </c>
      <c r="F68" s="27">
        <v>45.6</v>
      </c>
      <c r="G68" s="27">
        <v>5.5E-2</v>
      </c>
      <c r="H68" s="1">
        <f t="shared" si="15"/>
        <v>93.59999999999998</v>
      </c>
      <c r="I68" s="27">
        <f t="shared" si="16"/>
        <v>0.22800000000000001</v>
      </c>
      <c r="J68" s="27">
        <f t="shared" si="17"/>
        <v>2.7500000000000002E-4</v>
      </c>
      <c r="K68" s="27">
        <f t="shared" si="18"/>
        <v>3141.5926535897929</v>
      </c>
      <c r="L68" s="27">
        <f t="shared" si="14"/>
        <v>165818.18181818182</v>
      </c>
      <c r="M68" s="15">
        <f t="shared" si="19"/>
        <v>6.0307017543859649E-6</v>
      </c>
    </row>
    <row r="69" spans="1:14" x14ac:dyDescent="0.45">
      <c r="A69" s="43"/>
      <c r="B69" s="27">
        <v>1000</v>
      </c>
      <c r="C69" s="27">
        <v>200</v>
      </c>
      <c r="D69" s="27">
        <v>2.5999999999999998E-4</v>
      </c>
      <c r="E69" s="27">
        <v>1E-3</v>
      </c>
      <c r="F69" s="27">
        <v>45.1</v>
      </c>
      <c r="G69" s="27">
        <v>0.11</v>
      </c>
      <c r="H69" s="1">
        <f t="shared" si="15"/>
        <v>93.59999999999998</v>
      </c>
      <c r="I69" s="27">
        <f t="shared" si="16"/>
        <v>0.22550000000000001</v>
      </c>
      <c r="J69" s="27">
        <f t="shared" si="17"/>
        <v>5.5000000000000003E-4</v>
      </c>
      <c r="K69" s="27">
        <f t="shared" si="18"/>
        <v>6283.1853071795858</v>
      </c>
      <c r="L69" s="27">
        <f t="shared" si="14"/>
        <v>82000</v>
      </c>
      <c r="M69" s="15">
        <f t="shared" si="19"/>
        <v>1.2195121951219513E-5</v>
      </c>
    </row>
    <row r="70" spans="1:14" x14ac:dyDescent="0.45">
      <c r="A70" s="43"/>
      <c r="B70" s="27">
        <v>2000</v>
      </c>
      <c r="C70" s="27">
        <v>10000</v>
      </c>
      <c r="D70" s="27">
        <v>1.2799999999999999E-4</v>
      </c>
      <c r="E70" s="27">
        <v>5.0000000000000001E-4</v>
      </c>
      <c r="F70" s="27">
        <v>44.8</v>
      </c>
      <c r="G70" s="27">
        <v>10.5</v>
      </c>
      <c r="H70" s="1">
        <f t="shared" si="15"/>
        <v>92.16</v>
      </c>
      <c r="I70" s="27">
        <f t="shared" si="16"/>
        <v>4.4799999999999996E-3</v>
      </c>
      <c r="J70" s="27">
        <f t="shared" si="17"/>
        <v>1.0499999999999999E-3</v>
      </c>
      <c r="K70" s="27">
        <f t="shared" si="18"/>
        <v>12566.370614359172</v>
      </c>
      <c r="L70" s="27">
        <f t="shared" si="14"/>
        <v>42666.666666666664</v>
      </c>
      <c r="M70" s="15">
        <f t="shared" si="19"/>
        <v>2.34375E-5</v>
      </c>
    </row>
    <row r="71" spans="1:14" x14ac:dyDescent="0.45">
      <c r="A71" s="43"/>
      <c r="B71" s="27">
        <v>3000</v>
      </c>
      <c r="C71" s="27">
        <v>10000</v>
      </c>
      <c r="D71" s="27">
        <v>8.7999999999999998E-5</v>
      </c>
      <c r="E71" s="27">
        <v>3.3599999999999998E-4</v>
      </c>
      <c r="F71" s="27">
        <v>43.7</v>
      </c>
      <c r="G71" s="27">
        <v>15.1</v>
      </c>
      <c r="H71" s="1">
        <f t="shared" si="15"/>
        <v>94.285714285714292</v>
      </c>
      <c r="I71" s="27">
        <f t="shared" si="16"/>
        <v>4.3700000000000006E-3</v>
      </c>
      <c r="J71" s="27">
        <f t="shared" si="17"/>
        <v>1.5100000000000001E-3</v>
      </c>
      <c r="K71" s="27">
        <f t="shared" si="18"/>
        <v>18849.555921538758</v>
      </c>
      <c r="L71" s="27">
        <f t="shared" si="14"/>
        <v>28940.397350993378</v>
      </c>
      <c r="M71" s="15">
        <f t="shared" si="19"/>
        <v>3.455377574370709E-5</v>
      </c>
    </row>
    <row r="72" spans="1:14" x14ac:dyDescent="0.45">
      <c r="A72" s="43"/>
      <c r="B72" s="27">
        <v>4000</v>
      </c>
      <c r="C72" s="27">
        <v>10000</v>
      </c>
      <c r="D72" s="27">
        <v>6.3999999999999997E-5</v>
      </c>
      <c r="E72" s="27">
        <v>2.52E-4</v>
      </c>
      <c r="F72" s="27">
        <v>42</v>
      </c>
      <c r="G72" s="27">
        <v>19.600000000000001</v>
      </c>
      <c r="H72" s="1">
        <f t="shared" si="15"/>
        <v>91.428571428571416</v>
      </c>
      <c r="I72" s="27">
        <f t="shared" si="16"/>
        <v>4.1999999999999997E-3</v>
      </c>
      <c r="J72" s="27">
        <f t="shared" si="17"/>
        <v>1.9599999999999999E-3</v>
      </c>
      <c r="K72" s="27">
        <f t="shared" si="18"/>
        <v>25132.741228718343</v>
      </c>
      <c r="L72" s="27">
        <f t="shared" si="14"/>
        <v>21428.571428571428</v>
      </c>
      <c r="M72" s="15">
        <f t="shared" si="19"/>
        <v>4.6666666666666672E-5</v>
      </c>
    </row>
    <row r="73" spans="1:14" x14ac:dyDescent="0.45">
      <c r="A73" s="43"/>
      <c r="B73" s="27">
        <v>5000</v>
      </c>
      <c r="C73" s="27">
        <v>10000</v>
      </c>
      <c r="D73" s="27">
        <v>5.3999999999999998E-5</v>
      </c>
      <c r="E73" s="27">
        <v>2.02E-4</v>
      </c>
      <c r="F73" s="27">
        <v>40.4</v>
      </c>
      <c r="G73" s="27">
        <v>23.4</v>
      </c>
      <c r="H73" s="1">
        <f t="shared" si="15"/>
        <v>96.237623762376217</v>
      </c>
      <c r="I73" s="27">
        <f t="shared" si="16"/>
        <v>4.0400000000000002E-3</v>
      </c>
      <c r="J73" s="27">
        <f t="shared" si="17"/>
        <v>2.3400000000000001E-3</v>
      </c>
      <c r="K73" s="27">
        <f t="shared" si="18"/>
        <v>31415.926535897932</v>
      </c>
      <c r="L73" s="27">
        <f t="shared" si="14"/>
        <v>17264.957264957266</v>
      </c>
      <c r="M73" s="15">
        <f t="shared" si="19"/>
        <v>5.7920792079207922E-5</v>
      </c>
    </row>
    <row r="74" spans="1:14" x14ac:dyDescent="0.45">
      <c r="A74" s="43"/>
      <c r="B74" s="27">
        <v>10000</v>
      </c>
      <c r="C74" s="27">
        <v>10000</v>
      </c>
      <c r="D74" s="27">
        <v>2.5999999999999998E-5</v>
      </c>
      <c r="E74" s="27">
        <v>1.07E-4</v>
      </c>
      <c r="F74" s="27">
        <v>32</v>
      </c>
      <c r="G74" s="27">
        <v>33.4</v>
      </c>
      <c r="H74" s="1">
        <f t="shared" si="15"/>
        <v>87.476635514018696</v>
      </c>
      <c r="I74" s="27">
        <f t="shared" si="16"/>
        <v>3.2000000000000002E-3</v>
      </c>
      <c r="J74" s="27">
        <f t="shared" si="17"/>
        <v>3.3399999999999997E-3</v>
      </c>
      <c r="K74" s="27">
        <f t="shared" si="18"/>
        <v>62831.853071795864</v>
      </c>
      <c r="L74" s="27">
        <f t="shared" si="14"/>
        <v>9580.8383233532932</v>
      </c>
      <c r="M74" s="15">
        <f t="shared" si="19"/>
        <v>1.04375E-4</v>
      </c>
    </row>
    <row r="75" spans="1:14" x14ac:dyDescent="0.45">
      <c r="A75" s="43"/>
      <c r="B75" s="27">
        <v>20000</v>
      </c>
      <c r="C75" s="27">
        <v>10000</v>
      </c>
      <c r="D75" s="27">
        <v>1.36E-5</v>
      </c>
      <c r="E75" s="27">
        <v>5.0399999999999999E-5</v>
      </c>
      <c r="F75" s="27">
        <v>17</v>
      </c>
      <c r="G75" s="27">
        <v>40.799999999999997</v>
      </c>
      <c r="H75" s="1">
        <f t="shared" si="15"/>
        <v>97.142857142857139</v>
      </c>
      <c r="I75" s="27">
        <f t="shared" si="16"/>
        <v>1.6999999999999999E-3</v>
      </c>
      <c r="J75" s="27">
        <f t="shared" si="17"/>
        <v>4.0799999999999994E-3</v>
      </c>
      <c r="K75" s="27">
        <f t="shared" si="18"/>
        <v>125663.70614359173</v>
      </c>
      <c r="L75" s="27">
        <f t="shared" si="14"/>
        <v>4166.666666666667</v>
      </c>
      <c r="M75" s="15">
        <f t="shared" si="19"/>
        <v>2.3999999999999998E-4</v>
      </c>
    </row>
    <row r="76" spans="1:14" x14ac:dyDescent="0.45">
      <c r="A76" s="43"/>
      <c r="B76" s="27">
        <v>30000</v>
      </c>
      <c r="C76" s="27">
        <v>3000</v>
      </c>
      <c r="D76" s="27">
        <v>9.5999999999999996E-6</v>
      </c>
      <c r="E76" s="27">
        <v>3.2400000000000001E-5</v>
      </c>
      <c r="F76" s="27">
        <v>26.8</v>
      </c>
      <c r="G76" s="27">
        <v>39.1</v>
      </c>
      <c r="H76" s="1">
        <f t="shared" si="15"/>
        <v>106.66666666666666</v>
      </c>
      <c r="I76" s="27">
        <f t="shared" si="16"/>
        <v>8.9333333333333331E-3</v>
      </c>
      <c r="J76" s="27">
        <f t="shared" si="17"/>
        <v>1.3033333333333334E-2</v>
      </c>
      <c r="K76" s="27">
        <f t="shared" si="18"/>
        <v>188495.55921538759</v>
      </c>
      <c r="L76" s="27">
        <f t="shared" si="14"/>
        <v>2056.2659846547313</v>
      </c>
      <c r="M76" s="15">
        <f t="shared" si="19"/>
        <v>4.8631840796019906E-4</v>
      </c>
    </row>
    <row r="77" spans="1:14" x14ac:dyDescent="0.45">
      <c r="A77" s="43"/>
      <c r="B77" s="27">
        <v>40000</v>
      </c>
      <c r="C77" s="27">
        <v>1000</v>
      </c>
      <c r="D77" s="27">
        <v>6.6000000000000003E-6</v>
      </c>
      <c r="E77" s="27">
        <v>2.5000000000000001E-5</v>
      </c>
      <c r="F77" s="27">
        <v>29.8</v>
      </c>
      <c r="G77" s="27">
        <v>35.200000000000003</v>
      </c>
      <c r="H77" s="1">
        <f t="shared" si="15"/>
        <v>95.04</v>
      </c>
      <c r="I77" s="27">
        <f t="shared" si="16"/>
        <v>2.98E-2</v>
      </c>
      <c r="J77" s="27">
        <f t="shared" si="17"/>
        <v>3.5200000000000002E-2</v>
      </c>
      <c r="K77" s="27">
        <f t="shared" si="18"/>
        <v>251327.41228718346</v>
      </c>
      <c r="L77" s="27">
        <f t="shared" si="14"/>
        <v>846.59090909090901</v>
      </c>
      <c r="M77" s="15">
        <f t="shared" si="19"/>
        <v>1.1812080536912754E-3</v>
      </c>
    </row>
    <row r="78" spans="1:14" x14ac:dyDescent="0.45">
      <c r="A78" s="43"/>
      <c r="B78" s="27">
        <v>50000</v>
      </c>
      <c r="C78" s="27">
        <v>40</v>
      </c>
      <c r="D78" s="27">
        <v>6.3999999999999997E-6</v>
      </c>
      <c r="E78" s="27">
        <v>2.0000000000000002E-5</v>
      </c>
      <c r="F78" s="27">
        <v>40.799999999999997</v>
      </c>
      <c r="G78" s="27">
        <v>8.8000000000000007</v>
      </c>
      <c r="H78" s="1">
        <f t="shared" si="15"/>
        <v>115.19999999999999</v>
      </c>
      <c r="I78" s="27">
        <f t="shared" si="16"/>
        <v>1.02</v>
      </c>
      <c r="J78" s="27">
        <f t="shared" si="17"/>
        <v>0.22000000000000003</v>
      </c>
      <c r="K78" s="27">
        <f t="shared" si="18"/>
        <v>314159.26535897929</v>
      </c>
      <c r="L78" s="27">
        <f t="shared" si="14"/>
        <v>185.45454545454544</v>
      </c>
      <c r="M78" s="15">
        <f t="shared" si="19"/>
        <v>5.3921568627450988E-3</v>
      </c>
      <c r="N78" t="s">
        <v>30</v>
      </c>
    </row>
    <row r="79" spans="1:14" x14ac:dyDescent="0.45">
      <c r="A79" s="43"/>
      <c r="B79" s="27">
        <v>60000</v>
      </c>
      <c r="C79" s="27">
        <v>40</v>
      </c>
      <c r="D79" s="27">
        <v>4.4000000000000002E-6</v>
      </c>
      <c r="E79" s="27">
        <v>1.6500000000000001E-5</v>
      </c>
      <c r="F79" s="27">
        <v>44.8</v>
      </c>
      <c r="G79" s="27">
        <v>2.06</v>
      </c>
      <c r="H79" s="1">
        <f t="shared" si="15"/>
        <v>96</v>
      </c>
      <c r="I79" s="27">
        <f t="shared" si="16"/>
        <v>1.1199999999999999</v>
      </c>
      <c r="J79" s="27">
        <f t="shared" si="17"/>
        <v>5.1500000000000004E-2</v>
      </c>
      <c r="K79" s="27">
        <f t="shared" si="18"/>
        <v>376991.11843077518</v>
      </c>
      <c r="L79" s="27">
        <f t="shared" si="14"/>
        <v>869.90291262135918</v>
      </c>
      <c r="M79" s="15">
        <f t="shared" si="19"/>
        <v>1.1495535714285716E-3</v>
      </c>
    </row>
    <row r="80" spans="1:14" x14ac:dyDescent="0.45">
      <c r="A80" s="43"/>
      <c r="B80" s="27">
        <v>70000</v>
      </c>
      <c r="C80" s="27">
        <v>40</v>
      </c>
      <c r="D80" s="27">
        <v>-3.7000000000000002E-6</v>
      </c>
      <c r="E80" s="27">
        <v>1.4E-5</v>
      </c>
      <c r="F80" s="27">
        <v>44.8</v>
      </c>
      <c r="G80" s="27">
        <v>1.1399999999999999</v>
      </c>
      <c r="H80" s="1">
        <f t="shared" si="15"/>
        <v>-95.142857142857139</v>
      </c>
      <c r="I80" s="27">
        <f t="shared" si="16"/>
        <v>1.1199999999999999</v>
      </c>
      <c r="J80" s="27">
        <f t="shared" si="17"/>
        <v>2.8499999999999998E-2</v>
      </c>
      <c r="K80" s="27">
        <f t="shared" si="18"/>
        <v>439822.97150257102</v>
      </c>
      <c r="L80" s="27">
        <f t="shared" si="14"/>
        <v>1571.9298245614036</v>
      </c>
      <c r="M80" s="15">
        <f t="shared" si="19"/>
        <v>6.3616071428571422E-4</v>
      </c>
    </row>
    <row r="81" spans="1:21" x14ac:dyDescent="0.45">
      <c r="A81" s="43"/>
      <c r="B81" s="27">
        <v>80000</v>
      </c>
      <c r="C81" s="27">
        <v>40</v>
      </c>
      <c r="D81" s="27">
        <v>-3.1999999999999999E-6</v>
      </c>
      <c r="E81" s="27">
        <v>1.2500000000000001E-5</v>
      </c>
      <c r="F81" s="27">
        <v>44</v>
      </c>
      <c r="G81" s="27">
        <v>0.82</v>
      </c>
      <c r="H81" s="1">
        <f>D81/E81*360</f>
        <v>-92.159999999999982</v>
      </c>
      <c r="I81" s="27">
        <f t="shared" si="16"/>
        <v>1.1000000000000001</v>
      </c>
      <c r="J81" s="27">
        <f t="shared" si="17"/>
        <v>2.0499999999999997E-2</v>
      </c>
      <c r="K81" s="27">
        <f t="shared" si="18"/>
        <v>502654.82457436691</v>
      </c>
      <c r="L81" s="27">
        <f t="shared" si="14"/>
        <v>2146.3414634146343</v>
      </c>
      <c r="M81" s="15">
        <f t="shared" si="19"/>
        <v>4.6590909090909088E-4</v>
      </c>
    </row>
    <row r="82" spans="1:21" x14ac:dyDescent="0.45">
      <c r="A82" s="43"/>
      <c r="B82" s="27">
        <v>90000</v>
      </c>
      <c r="C82" s="27">
        <v>40</v>
      </c>
      <c r="D82" s="27">
        <v>-3.0000000000000001E-6</v>
      </c>
      <c r="E82" s="27">
        <v>1.11E-5</v>
      </c>
      <c r="F82" s="27">
        <v>44</v>
      </c>
      <c r="G82" s="27">
        <v>0.62</v>
      </c>
      <c r="H82" s="1">
        <f t="shared" si="15"/>
        <v>-97.297297297297305</v>
      </c>
      <c r="I82" s="27">
        <f t="shared" si="16"/>
        <v>1.1000000000000001</v>
      </c>
      <c r="J82" s="27">
        <f t="shared" si="17"/>
        <v>1.55E-2</v>
      </c>
      <c r="K82" s="27">
        <f t="shared" si="18"/>
        <v>565486.6776461628</v>
      </c>
      <c r="L82" s="27">
        <f t="shared" si="14"/>
        <v>2838.7096774193546</v>
      </c>
      <c r="M82" s="15">
        <f t="shared" si="19"/>
        <v>3.5227272727272728E-4</v>
      </c>
    </row>
    <row r="83" spans="1:21" ht="14.65" thickBot="1" x14ac:dyDescent="0.5">
      <c r="A83" s="44"/>
      <c r="B83" s="37">
        <v>100000</v>
      </c>
      <c r="C83" s="37">
        <v>40</v>
      </c>
      <c r="D83" s="37">
        <v>-2.6000000000000001E-6</v>
      </c>
      <c r="E83" s="37">
        <v>1.0000000000000001E-5</v>
      </c>
      <c r="F83" s="37">
        <v>5.1000000000000003E-6</v>
      </c>
      <c r="G83" s="37">
        <v>0.48499999999999999</v>
      </c>
      <c r="H83" s="9">
        <f t="shared" si="15"/>
        <v>-93.600000000000009</v>
      </c>
      <c r="I83" s="37">
        <f t="shared" si="16"/>
        <v>1.275E-7</v>
      </c>
      <c r="J83" s="37">
        <f t="shared" si="17"/>
        <v>1.2125E-2</v>
      </c>
      <c r="K83" s="37">
        <f t="shared" si="18"/>
        <v>628318.53071795858</v>
      </c>
      <c r="L83" s="37">
        <f t="shared" si="14"/>
        <v>4.2061855670103097E-4</v>
      </c>
      <c r="M83" s="16">
        <f t="shared" si="19"/>
        <v>2377.4509803921565</v>
      </c>
      <c r="N83" t="s">
        <v>29</v>
      </c>
    </row>
    <row r="84" spans="1:21" ht="14.65" thickBot="1" x14ac:dyDescent="0.5"/>
    <row r="85" spans="1:21" x14ac:dyDescent="0.45">
      <c r="A85" s="17" t="s">
        <v>21</v>
      </c>
      <c r="B85" s="18" t="s">
        <v>4</v>
      </c>
      <c r="C85" s="18" t="s">
        <v>7</v>
      </c>
      <c r="D85" s="19" t="s">
        <v>11</v>
      </c>
      <c r="E85" s="19" t="s">
        <v>12</v>
      </c>
      <c r="F85" s="19" t="s">
        <v>22</v>
      </c>
      <c r="G85" s="19" t="s">
        <v>23</v>
      </c>
      <c r="H85" s="19" t="s">
        <v>24</v>
      </c>
      <c r="I85" s="19" t="s">
        <v>25</v>
      </c>
      <c r="J85" s="20" t="s">
        <v>10</v>
      </c>
      <c r="K85" s="21" t="s">
        <v>15</v>
      </c>
      <c r="L85" s="20" t="s">
        <v>16</v>
      </c>
      <c r="M85" s="20" t="s">
        <v>8</v>
      </c>
      <c r="N85" s="20" t="s">
        <v>17</v>
      </c>
      <c r="O85" s="20" t="s">
        <v>18</v>
      </c>
      <c r="Q85" s="42" t="s">
        <v>21</v>
      </c>
      <c r="R85" s="31" t="s">
        <v>4</v>
      </c>
      <c r="S85" s="33" t="s">
        <v>8</v>
      </c>
      <c r="T85" s="31" t="s">
        <v>7</v>
      </c>
      <c r="U85" s="38" t="s">
        <v>27</v>
      </c>
    </row>
    <row r="86" spans="1:21" x14ac:dyDescent="0.45">
      <c r="A86" s="17"/>
      <c r="B86" s="22" t="s">
        <v>5</v>
      </c>
      <c r="C86" s="22">
        <v>0</v>
      </c>
      <c r="D86" s="22"/>
      <c r="E86" s="22"/>
      <c r="F86" s="18"/>
      <c r="G86" s="18"/>
      <c r="H86" s="18"/>
      <c r="I86" s="18"/>
      <c r="J86" s="23"/>
      <c r="K86" s="24"/>
      <c r="L86" s="17"/>
      <c r="M86" s="17"/>
      <c r="N86" s="17"/>
      <c r="O86" s="17"/>
      <c r="Q86" s="43"/>
      <c r="R86" s="28" t="s">
        <v>5</v>
      </c>
      <c r="S86" s="28"/>
      <c r="T86" s="28">
        <v>0</v>
      </c>
      <c r="U86" s="36">
        <v>562</v>
      </c>
    </row>
    <row r="87" spans="1:21" x14ac:dyDescent="0.45">
      <c r="A87" s="17"/>
      <c r="B87" s="18">
        <v>10</v>
      </c>
      <c r="C87" s="18">
        <v>1000</v>
      </c>
      <c r="D87" s="18">
        <v>5.3999999999999999E-2</v>
      </c>
      <c r="E87" s="18">
        <v>0.113</v>
      </c>
      <c r="F87" s="18">
        <v>28</v>
      </c>
      <c r="G87" s="18">
        <v>-28</v>
      </c>
      <c r="H87" s="18">
        <v>22.4</v>
      </c>
      <c r="I87" s="18">
        <v>-21.2</v>
      </c>
      <c r="J87" s="25">
        <f t="shared" ref="J87:J111" si="20">D87/E87*360</f>
        <v>172.03539823008848</v>
      </c>
      <c r="K87" s="18">
        <f t="shared" ref="K87:K111" si="21">G87/C87</f>
        <v>-2.8000000000000001E-2</v>
      </c>
      <c r="L87" s="18">
        <f t="shared" ref="L87:L111" si="22">I87/C87</f>
        <v>-2.12E-2</v>
      </c>
      <c r="M87" s="17">
        <f t="shared" ref="M87:M111" si="23">2*PI()*B87</f>
        <v>62.831853071795862</v>
      </c>
      <c r="N87" s="17"/>
      <c r="O87" s="18">
        <f t="shared" ref="O87:O111" si="24">C87*G87/I87</f>
        <v>1320.7547169811321</v>
      </c>
      <c r="Q87" s="43"/>
      <c r="R87" s="27">
        <v>10</v>
      </c>
      <c r="S87" s="27">
        <f>2*PI()*R87</f>
        <v>62.831853071795862</v>
      </c>
      <c r="T87" s="27">
        <v>1000</v>
      </c>
      <c r="U87" s="39" t="s">
        <v>26</v>
      </c>
    </row>
    <row r="88" spans="1:21" x14ac:dyDescent="0.45">
      <c r="A88" s="17"/>
      <c r="B88" s="18">
        <v>20</v>
      </c>
      <c r="C88" s="18">
        <v>1000</v>
      </c>
      <c r="D88" s="18">
        <v>2.4400000000000002E-2</v>
      </c>
      <c r="E88" s="18">
        <v>5.2400000000000002E-2</v>
      </c>
      <c r="F88" s="18">
        <v>32</v>
      </c>
      <c r="G88" s="18">
        <v>-25.6</v>
      </c>
      <c r="H88" s="18">
        <v>25.6</v>
      </c>
      <c r="I88" s="18">
        <v>-18.399999999999999</v>
      </c>
      <c r="J88" s="25">
        <f t="shared" si="20"/>
        <v>167.63358778625954</v>
      </c>
      <c r="K88" s="18">
        <f t="shared" si="21"/>
        <v>-2.5600000000000001E-2</v>
      </c>
      <c r="L88" s="18">
        <f t="shared" si="22"/>
        <v>-1.84E-2</v>
      </c>
      <c r="M88" s="17">
        <f t="shared" si="23"/>
        <v>125.66370614359172</v>
      </c>
      <c r="N88" s="17"/>
      <c r="O88" s="18">
        <f t="shared" si="24"/>
        <v>1391.304347826087</v>
      </c>
      <c r="Q88" s="43"/>
      <c r="R88" s="27">
        <v>20</v>
      </c>
      <c r="S88" s="27">
        <f t="shared" ref="S88:S111" si="25">2*PI()*R88</f>
        <v>125.66370614359172</v>
      </c>
      <c r="T88" s="27">
        <v>1000</v>
      </c>
      <c r="U88" s="39" t="s">
        <v>26</v>
      </c>
    </row>
    <row r="89" spans="1:21" x14ac:dyDescent="0.45">
      <c r="A89" s="17"/>
      <c r="B89" s="18">
        <v>30</v>
      </c>
      <c r="C89" s="18">
        <v>1000</v>
      </c>
      <c r="D89" s="18">
        <v>1.5800000000000002E-2</v>
      </c>
      <c r="E89" s="18">
        <v>3.4599999999999999E-2</v>
      </c>
      <c r="F89" s="18">
        <v>32.799999999999997</v>
      </c>
      <c r="G89" s="18">
        <v>-23.6</v>
      </c>
      <c r="H89" s="18">
        <v>26.4</v>
      </c>
      <c r="I89" s="18">
        <v>-16.399999999999999</v>
      </c>
      <c r="J89" s="25">
        <f t="shared" si="20"/>
        <v>164.39306358381504</v>
      </c>
      <c r="K89" s="18">
        <f t="shared" si="21"/>
        <v>-2.3600000000000003E-2</v>
      </c>
      <c r="L89" s="18">
        <f t="shared" si="22"/>
        <v>-1.6399999999999998E-2</v>
      </c>
      <c r="M89" s="17">
        <f t="shared" si="23"/>
        <v>188.49555921538757</v>
      </c>
      <c r="N89" s="17"/>
      <c r="O89" s="18">
        <f t="shared" si="24"/>
        <v>1439.0243902439026</v>
      </c>
      <c r="Q89" s="43"/>
      <c r="R89" s="27">
        <v>30</v>
      </c>
      <c r="S89" s="27">
        <f t="shared" si="25"/>
        <v>188.49555921538757</v>
      </c>
      <c r="T89" s="27">
        <v>1000</v>
      </c>
      <c r="U89" s="40">
        <v>700</v>
      </c>
    </row>
    <row r="90" spans="1:21" x14ac:dyDescent="0.45">
      <c r="A90" s="17"/>
      <c r="B90" s="18">
        <v>40</v>
      </c>
      <c r="C90" s="18">
        <v>1000</v>
      </c>
      <c r="D90" s="18">
        <v>1.1599999999999999E-2</v>
      </c>
      <c r="E90" s="18">
        <v>2.52E-2</v>
      </c>
      <c r="F90" s="18">
        <v>32.799999999999997</v>
      </c>
      <c r="G90" s="18">
        <v>-22.4</v>
      </c>
      <c r="H90" s="18">
        <v>26.4</v>
      </c>
      <c r="I90" s="18">
        <v>-15.6</v>
      </c>
      <c r="J90" s="25">
        <f t="shared" si="20"/>
        <v>165.71428571428569</v>
      </c>
      <c r="K90" s="18">
        <f t="shared" si="21"/>
        <v>-2.24E-2</v>
      </c>
      <c r="L90" s="18">
        <f t="shared" si="22"/>
        <v>-1.5599999999999999E-2</v>
      </c>
      <c r="M90" s="17">
        <f t="shared" si="23"/>
        <v>251.32741228718345</v>
      </c>
      <c r="N90" s="17"/>
      <c r="O90" s="18">
        <f t="shared" si="24"/>
        <v>1435.897435897436</v>
      </c>
      <c r="Q90" s="43"/>
      <c r="R90" s="27">
        <v>40</v>
      </c>
      <c r="S90" s="27">
        <f t="shared" si="25"/>
        <v>251.32741228718345</v>
      </c>
      <c r="T90" s="27">
        <v>1000</v>
      </c>
      <c r="U90" s="40">
        <v>850</v>
      </c>
    </row>
    <row r="91" spans="1:21" x14ac:dyDescent="0.45">
      <c r="A91" s="17"/>
      <c r="B91" s="18">
        <v>50</v>
      </c>
      <c r="C91" s="18">
        <v>1000</v>
      </c>
      <c r="D91" s="18">
        <v>9.1999999999999998E-3</v>
      </c>
      <c r="E91" s="18">
        <v>0.02</v>
      </c>
      <c r="F91" s="18">
        <v>32.799999999999997</v>
      </c>
      <c r="G91" s="18">
        <v>-21.6</v>
      </c>
      <c r="H91" s="18">
        <v>26.8</v>
      </c>
      <c r="I91" s="18">
        <v>-14.8</v>
      </c>
      <c r="J91" s="25">
        <f t="shared" si="20"/>
        <v>165.6</v>
      </c>
      <c r="K91" s="18">
        <f t="shared" si="21"/>
        <v>-2.1600000000000001E-2</v>
      </c>
      <c r="L91" s="18">
        <f t="shared" si="22"/>
        <v>-1.4800000000000001E-2</v>
      </c>
      <c r="M91" s="17">
        <f t="shared" si="23"/>
        <v>314.15926535897933</v>
      </c>
      <c r="N91" s="17"/>
      <c r="O91" s="18">
        <f t="shared" si="24"/>
        <v>1459.4594594594594</v>
      </c>
      <c r="Q91" s="43"/>
      <c r="R91" s="27">
        <v>50</v>
      </c>
      <c r="S91" s="27">
        <f t="shared" si="25"/>
        <v>314.15926535897933</v>
      </c>
      <c r="T91" s="27">
        <v>1000</v>
      </c>
      <c r="U91" s="40">
        <v>900</v>
      </c>
    </row>
    <row r="92" spans="1:21" x14ac:dyDescent="0.45">
      <c r="A92" s="17"/>
      <c r="B92" s="18">
        <v>100</v>
      </c>
      <c r="C92" s="18">
        <v>1000</v>
      </c>
      <c r="D92" s="18">
        <v>5.1000000000000004E-3</v>
      </c>
      <c r="E92" s="18">
        <v>1.0999999999999999E-2</v>
      </c>
      <c r="F92" s="18">
        <v>34.200000000000003</v>
      </c>
      <c r="G92" s="18">
        <v>-20.399999999999999</v>
      </c>
      <c r="H92" s="18">
        <v>26</v>
      </c>
      <c r="I92" s="18">
        <v>-13.6</v>
      </c>
      <c r="J92" s="25">
        <f t="shared" si="20"/>
        <v>166.90909090909093</v>
      </c>
      <c r="K92" s="18">
        <f t="shared" si="21"/>
        <v>-2.0399999999999998E-2</v>
      </c>
      <c r="L92" s="18">
        <f t="shared" si="22"/>
        <v>-1.3599999999999999E-2</v>
      </c>
      <c r="M92" s="17">
        <f t="shared" si="23"/>
        <v>628.31853071795865</v>
      </c>
      <c r="N92" s="17"/>
      <c r="O92" s="18">
        <f t="shared" si="24"/>
        <v>1500</v>
      </c>
      <c r="Q92" s="43"/>
      <c r="R92" s="27">
        <v>100</v>
      </c>
      <c r="S92" s="27">
        <f t="shared" si="25"/>
        <v>628.31853071795865</v>
      </c>
      <c r="T92" s="27">
        <v>1000</v>
      </c>
      <c r="U92" s="40">
        <v>1000</v>
      </c>
    </row>
    <row r="93" spans="1:21" x14ac:dyDescent="0.45">
      <c r="A93" s="17"/>
      <c r="B93" s="18">
        <v>200</v>
      </c>
      <c r="C93" s="18">
        <v>1000</v>
      </c>
      <c r="D93" s="18">
        <v>2.3600000000000001E-3</v>
      </c>
      <c r="E93" s="18">
        <v>5.1599999999999997E-3</v>
      </c>
      <c r="F93" s="18">
        <v>34</v>
      </c>
      <c r="G93" s="18">
        <v>-19.2</v>
      </c>
      <c r="H93" s="18">
        <v>26.4</v>
      </c>
      <c r="I93" s="18">
        <v>-12.8</v>
      </c>
      <c r="J93" s="25">
        <f t="shared" si="20"/>
        <v>164.6511627906977</v>
      </c>
      <c r="K93" s="18">
        <f t="shared" si="21"/>
        <v>-1.9199999999999998E-2</v>
      </c>
      <c r="L93" s="18">
        <f t="shared" si="22"/>
        <v>-1.2800000000000001E-2</v>
      </c>
      <c r="M93" s="17">
        <f t="shared" si="23"/>
        <v>1256.6370614359173</v>
      </c>
      <c r="N93" s="17"/>
      <c r="O93" s="18">
        <f t="shared" si="24"/>
        <v>1500</v>
      </c>
      <c r="Q93" s="43"/>
      <c r="R93" s="27">
        <v>200</v>
      </c>
      <c r="S93" s="27">
        <f t="shared" si="25"/>
        <v>1256.6370614359173</v>
      </c>
      <c r="T93" s="27">
        <v>1000</v>
      </c>
      <c r="U93" s="40">
        <v>1100</v>
      </c>
    </row>
    <row r="94" spans="1:21" x14ac:dyDescent="0.45">
      <c r="A94" s="17"/>
      <c r="B94" s="18">
        <v>300</v>
      </c>
      <c r="C94" s="18"/>
      <c r="D94" s="18"/>
      <c r="E94" s="18"/>
      <c r="F94" s="18"/>
      <c r="G94" s="18"/>
      <c r="H94" s="18"/>
      <c r="I94" s="18"/>
      <c r="J94" s="25" t="e">
        <f t="shared" si="20"/>
        <v>#DIV/0!</v>
      </c>
      <c r="K94" s="18" t="e">
        <f t="shared" si="21"/>
        <v>#DIV/0!</v>
      </c>
      <c r="L94" s="18" t="e">
        <f t="shared" si="22"/>
        <v>#DIV/0!</v>
      </c>
      <c r="M94" s="17">
        <f t="shared" si="23"/>
        <v>1884.9555921538758</v>
      </c>
      <c r="N94" s="17"/>
      <c r="O94" s="18" t="e">
        <f t="shared" si="24"/>
        <v>#DIV/0!</v>
      </c>
      <c r="Q94" s="43"/>
      <c r="R94" s="27">
        <v>300</v>
      </c>
      <c r="S94" s="27">
        <f t="shared" si="25"/>
        <v>1884.9555921538758</v>
      </c>
      <c r="T94" s="27">
        <v>1000</v>
      </c>
      <c r="U94" s="40">
        <v>1100</v>
      </c>
    </row>
    <row r="95" spans="1:21" x14ac:dyDescent="0.45">
      <c r="A95" s="17"/>
      <c r="B95" s="18">
        <v>400</v>
      </c>
      <c r="C95" s="18"/>
      <c r="D95" s="18"/>
      <c r="E95" s="18"/>
      <c r="F95" s="18"/>
      <c r="G95" s="18"/>
      <c r="H95" s="18"/>
      <c r="I95" s="18"/>
      <c r="J95" s="25" t="e">
        <f t="shared" si="20"/>
        <v>#DIV/0!</v>
      </c>
      <c r="K95" s="18" t="e">
        <f t="shared" si="21"/>
        <v>#DIV/0!</v>
      </c>
      <c r="L95" s="18" t="e">
        <f t="shared" si="22"/>
        <v>#DIV/0!</v>
      </c>
      <c r="M95" s="17">
        <f t="shared" si="23"/>
        <v>2513.2741228718346</v>
      </c>
      <c r="N95" s="17"/>
      <c r="O95" s="18" t="e">
        <f t="shared" si="24"/>
        <v>#DIV/0!</v>
      </c>
      <c r="Q95" s="43"/>
      <c r="R95" s="27">
        <v>400</v>
      </c>
      <c r="S95" s="27">
        <f t="shared" si="25"/>
        <v>2513.2741228718346</v>
      </c>
      <c r="T95" s="27">
        <v>1000</v>
      </c>
      <c r="U95" s="40">
        <v>1100</v>
      </c>
    </row>
    <row r="96" spans="1:21" x14ac:dyDescent="0.45">
      <c r="A96" s="17"/>
      <c r="B96" s="18">
        <v>500</v>
      </c>
      <c r="C96" s="18"/>
      <c r="D96" s="18"/>
      <c r="E96" s="18"/>
      <c r="F96" s="18"/>
      <c r="G96" s="18"/>
      <c r="H96" s="18"/>
      <c r="I96" s="18"/>
      <c r="J96" s="25" t="e">
        <f t="shared" si="20"/>
        <v>#DIV/0!</v>
      </c>
      <c r="K96" s="18" t="e">
        <f t="shared" si="21"/>
        <v>#DIV/0!</v>
      </c>
      <c r="L96" s="18" t="e">
        <f t="shared" si="22"/>
        <v>#DIV/0!</v>
      </c>
      <c r="M96" s="17">
        <f t="shared" si="23"/>
        <v>3141.5926535897929</v>
      </c>
      <c r="N96" s="17"/>
      <c r="O96" s="18" t="e">
        <f t="shared" si="24"/>
        <v>#DIV/0!</v>
      </c>
      <c r="Q96" s="43"/>
      <c r="R96" s="27">
        <v>500</v>
      </c>
      <c r="S96" s="27">
        <f t="shared" si="25"/>
        <v>3141.5926535897929</v>
      </c>
      <c r="T96" s="27">
        <v>1000</v>
      </c>
      <c r="U96" s="40">
        <v>1100</v>
      </c>
    </row>
    <row r="97" spans="1:21" x14ac:dyDescent="0.45">
      <c r="A97" s="17"/>
      <c r="B97" s="18">
        <v>1000</v>
      </c>
      <c r="C97" s="18"/>
      <c r="D97" s="18"/>
      <c r="E97" s="18"/>
      <c r="F97" s="18"/>
      <c r="G97" s="18"/>
      <c r="H97" s="18"/>
      <c r="I97" s="18"/>
      <c r="J97" s="25" t="e">
        <f t="shared" si="20"/>
        <v>#DIV/0!</v>
      </c>
      <c r="K97" s="18" t="e">
        <f t="shared" si="21"/>
        <v>#DIV/0!</v>
      </c>
      <c r="L97" s="18" t="e">
        <f t="shared" si="22"/>
        <v>#DIV/0!</v>
      </c>
      <c r="M97" s="17">
        <f t="shared" si="23"/>
        <v>6283.1853071795858</v>
      </c>
      <c r="N97" s="17"/>
      <c r="O97" s="18" t="e">
        <f t="shared" si="24"/>
        <v>#DIV/0!</v>
      </c>
      <c r="Q97" s="43"/>
      <c r="R97" s="27">
        <v>1000</v>
      </c>
      <c r="S97" s="27">
        <f t="shared" si="25"/>
        <v>6283.1853071795858</v>
      </c>
      <c r="T97" s="27">
        <v>1000</v>
      </c>
      <c r="U97" s="40">
        <v>1200</v>
      </c>
    </row>
    <row r="98" spans="1:21" x14ac:dyDescent="0.45">
      <c r="A98" s="17"/>
      <c r="B98" s="18">
        <v>2000</v>
      </c>
      <c r="C98" s="18"/>
      <c r="D98" s="18"/>
      <c r="E98" s="18"/>
      <c r="F98" s="18"/>
      <c r="G98" s="18"/>
      <c r="H98" s="18"/>
      <c r="I98" s="18"/>
      <c r="J98" s="25" t="e">
        <f t="shared" si="20"/>
        <v>#DIV/0!</v>
      </c>
      <c r="K98" s="18" t="e">
        <f t="shared" si="21"/>
        <v>#DIV/0!</v>
      </c>
      <c r="L98" s="18" t="e">
        <f t="shared" si="22"/>
        <v>#DIV/0!</v>
      </c>
      <c r="M98" s="17">
        <f t="shared" si="23"/>
        <v>12566.370614359172</v>
      </c>
      <c r="N98" s="17"/>
      <c r="O98" s="18" t="e">
        <f t="shared" si="24"/>
        <v>#DIV/0!</v>
      </c>
      <c r="Q98" s="43"/>
      <c r="R98" s="27">
        <v>2000</v>
      </c>
      <c r="S98" s="27">
        <f t="shared" si="25"/>
        <v>12566.370614359172</v>
      </c>
      <c r="T98" s="27">
        <v>1000</v>
      </c>
      <c r="U98" s="40">
        <v>1150</v>
      </c>
    </row>
    <row r="99" spans="1:21" x14ac:dyDescent="0.45">
      <c r="A99" s="17"/>
      <c r="B99" s="18">
        <v>3000</v>
      </c>
      <c r="C99" s="18"/>
      <c r="D99" s="18"/>
      <c r="E99" s="18"/>
      <c r="F99" s="18"/>
      <c r="G99" s="18"/>
      <c r="H99" s="18"/>
      <c r="I99" s="18"/>
      <c r="J99" s="25" t="e">
        <f t="shared" si="20"/>
        <v>#DIV/0!</v>
      </c>
      <c r="K99" s="18" t="e">
        <f t="shared" si="21"/>
        <v>#DIV/0!</v>
      </c>
      <c r="L99" s="18" t="e">
        <f t="shared" si="22"/>
        <v>#DIV/0!</v>
      </c>
      <c r="M99" s="17">
        <f t="shared" si="23"/>
        <v>18849.555921538758</v>
      </c>
      <c r="N99" s="17"/>
      <c r="O99" s="18" t="e">
        <f t="shared" si="24"/>
        <v>#DIV/0!</v>
      </c>
      <c r="Q99" s="43"/>
      <c r="R99" s="27">
        <v>3000</v>
      </c>
      <c r="S99" s="27">
        <f t="shared" si="25"/>
        <v>18849.555921538758</v>
      </c>
      <c r="T99" s="27">
        <v>1000</v>
      </c>
      <c r="U99" s="40">
        <v>1100</v>
      </c>
    </row>
    <row r="100" spans="1:21" x14ac:dyDescent="0.45">
      <c r="A100" s="17"/>
      <c r="B100" s="18">
        <v>4000</v>
      </c>
      <c r="C100" s="18"/>
      <c r="D100" s="18"/>
      <c r="E100" s="18"/>
      <c r="F100" s="18"/>
      <c r="G100" s="18"/>
      <c r="H100" s="18"/>
      <c r="I100" s="18"/>
      <c r="J100" s="25" t="e">
        <f t="shared" si="20"/>
        <v>#DIV/0!</v>
      </c>
      <c r="K100" s="18" t="e">
        <f t="shared" si="21"/>
        <v>#DIV/0!</v>
      </c>
      <c r="L100" s="18" t="e">
        <f t="shared" si="22"/>
        <v>#DIV/0!</v>
      </c>
      <c r="M100" s="17">
        <f t="shared" si="23"/>
        <v>25132.741228718343</v>
      </c>
      <c r="N100" s="17"/>
      <c r="O100" s="18" t="e">
        <f t="shared" si="24"/>
        <v>#DIV/0!</v>
      </c>
      <c r="Q100" s="43"/>
      <c r="R100" s="27">
        <v>4000</v>
      </c>
      <c r="S100" s="27">
        <f t="shared" si="25"/>
        <v>25132.741228718343</v>
      </c>
      <c r="T100" s="27">
        <v>1000</v>
      </c>
      <c r="U100" s="40">
        <v>1100</v>
      </c>
    </row>
    <row r="101" spans="1:21" x14ac:dyDescent="0.45">
      <c r="A101" s="17"/>
      <c r="B101" s="18">
        <v>5000</v>
      </c>
      <c r="C101" s="18"/>
      <c r="D101" s="18"/>
      <c r="E101" s="18"/>
      <c r="F101" s="18"/>
      <c r="G101" s="18"/>
      <c r="H101" s="18"/>
      <c r="I101" s="18"/>
      <c r="J101" s="25" t="e">
        <f t="shared" si="20"/>
        <v>#DIV/0!</v>
      </c>
      <c r="K101" s="18" t="e">
        <f t="shared" si="21"/>
        <v>#DIV/0!</v>
      </c>
      <c r="L101" s="18" t="e">
        <f t="shared" si="22"/>
        <v>#DIV/0!</v>
      </c>
      <c r="M101" s="17">
        <f t="shared" si="23"/>
        <v>31415.926535897932</v>
      </c>
      <c r="N101" s="17"/>
      <c r="O101" s="18" t="e">
        <f t="shared" si="24"/>
        <v>#DIV/0!</v>
      </c>
      <c r="Q101" s="43"/>
      <c r="R101" s="27">
        <v>5000</v>
      </c>
      <c r="S101" s="27">
        <f t="shared" si="25"/>
        <v>31415.926535897932</v>
      </c>
      <c r="T101" s="27">
        <v>1000</v>
      </c>
      <c r="U101" s="40">
        <v>1100</v>
      </c>
    </row>
    <row r="102" spans="1:21" x14ac:dyDescent="0.45">
      <c r="A102" s="17"/>
      <c r="B102" s="18">
        <v>10000</v>
      </c>
      <c r="C102" s="18"/>
      <c r="D102" s="18"/>
      <c r="E102" s="18"/>
      <c r="F102" s="18"/>
      <c r="G102" s="18"/>
      <c r="H102" s="18"/>
      <c r="I102" s="18"/>
      <c r="J102" s="25" t="e">
        <f t="shared" si="20"/>
        <v>#DIV/0!</v>
      </c>
      <c r="K102" s="18" t="e">
        <f t="shared" si="21"/>
        <v>#DIV/0!</v>
      </c>
      <c r="L102" s="18" t="e">
        <f t="shared" si="22"/>
        <v>#DIV/0!</v>
      </c>
      <c r="M102" s="17">
        <f t="shared" si="23"/>
        <v>62831.853071795864</v>
      </c>
      <c r="N102" s="17"/>
      <c r="O102" s="18" t="e">
        <f t="shared" si="24"/>
        <v>#DIV/0!</v>
      </c>
      <c r="Q102" s="43"/>
      <c r="R102" s="27">
        <v>10000</v>
      </c>
      <c r="S102" s="27">
        <f t="shared" si="25"/>
        <v>62831.853071795864</v>
      </c>
      <c r="T102" s="27">
        <v>1000</v>
      </c>
      <c r="U102" s="40">
        <v>1050</v>
      </c>
    </row>
    <row r="103" spans="1:21" x14ac:dyDescent="0.45">
      <c r="A103" s="17"/>
      <c r="B103" s="18">
        <v>20000</v>
      </c>
      <c r="C103" s="18"/>
      <c r="D103" s="18"/>
      <c r="E103" s="18"/>
      <c r="F103" s="18"/>
      <c r="G103" s="18"/>
      <c r="H103" s="18"/>
      <c r="I103" s="18"/>
      <c r="J103" s="25" t="e">
        <f t="shared" si="20"/>
        <v>#DIV/0!</v>
      </c>
      <c r="K103" s="18" t="e">
        <f t="shared" si="21"/>
        <v>#DIV/0!</v>
      </c>
      <c r="L103" s="18" t="e">
        <f t="shared" si="22"/>
        <v>#DIV/0!</v>
      </c>
      <c r="M103" s="17">
        <f t="shared" si="23"/>
        <v>125663.70614359173</v>
      </c>
      <c r="N103" s="17"/>
      <c r="O103" s="18" t="e">
        <f t="shared" si="24"/>
        <v>#DIV/0!</v>
      </c>
      <c r="Q103" s="43"/>
      <c r="R103" s="27">
        <v>20000</v>
      </c>
      <c r="S103" s="27">
        <f t="shared" si="25"/>
        <v>125663.70614359173</v>
      </c>
      <c r="T103" s="27">
        <v>1000</v>
      </c>
      <c r="U103" s="40">
        <v>850</v>
      </c>
    </row>
    <row r="104" spans="1:21" x14ac:dyDescent="0.45">
      <c r="A104" s="17"/>
      <c r="B104" s="18">
        <v>30000</v>
      </c>
      <c r="C104" s="18"/>
      <c r="D104" s="18"/>
      <c r="E104" s="18"/>
      <c r="F104" s="18"/>
      <c r="G104" s="18"/>
      <c r="H104" s="18"/>
      <c r="I104" s="18"/>
      <c r="J104" s="25" t="e">
        <f t="shared" si="20"/>
        <v>#DIV/0!</v>
      </c>
      <c r="K104" s="18" t="e">
        <f t="shared" si="21"/>
        <v>#DIV/0!</v>
      </c>
      <c r="L104" s="18" t="e">
        <f t="shared" si="22"/>
        <v>#DIV/0!</v>
      </c>
      <c r="M104" s="17">
        <f t="shared" si="23"/>
        <v>188495.55921538759</v>
      </c>
      <c r="N104" s="17"/>
      <c r="O104" s="18" t="e">
        <f t="shared" si="24"/>
        <v>#DIV/0!</v>
      </c>
      <c r="Q104" s="43"/>
      <c r="R104" s="27">
        <v>30000</v>
      </c>
      <c r="S104" s="27">
        <f t="shared" si="25"/>
        <v>188495.55921538759</v>
      </c>
      <c r="T104" s="27">
        <v>1000</v>
      </c>
      <c r="U104" s="40">
        <v>750</v>
      </c>
    </row>
    <row r="105" spans="1:21" x14ac:dyDescent="0.45">
      <c r="A105" s="17"/>
      <c r="B105" s="18">
        <v>40000</v>
      </c>
      <c r="C105" s="18"/>
      <c r="D105" s="18"/>
      <c r="E105" s="18"/>
      <c r="F105" s="18"/>
      <c r="G105" s="18"/>
      <c r="H105" s="18"/>
      <c r="I105" s="18"/>
      <c r="J105" s="25" t="e">
        <f t="shared" si="20"/>
        <v>#DIV/0!</v>
      </c>
      <c r="K105" s="18" t="e">
        <f t="shared" si="21"/>
        <v>#DIV/0!</v>
      </c>
      <c r="L105" s="18" t="e">
        <f t="shared" si="22"/>
        <v>#DIV/0!</v>
      </c>
      <c r="M105" s="17">
        <f t="shared" si="23"/>
        <v>251327.41228718346</v>
      </c>
      <c r="N105" s="17"/>
      <c r="O105" s="18" t="e">
        <f t="shared" si="24"/>
        <v>#DIV/0!</v>
      </c>
      <c r="Q105" s="43"/>
      <c r="R105" s="27">
        <v>40000</v>
      </c>
      <c r="S105" s="27">
        <f t="shared" si="25"/>
        <v>251327.41228718346</v>
      </c>
      <c r="T105" s="27">
        <v>1000</v>
      </c>
      <c r="U105" s="40">
        <v>700</v>
      </c>
    </row>
    <row r="106" spans="1:21" x14ac:dyDescent="0.45">
      <c r="A106" s="17"/>
      <c r="B106" s="18">
        <v>50000</v>
      </c>
      <c r="C106" s="18"/>
      <c r="D106" s="18"/>
      <c r="E106" s="18"/>
      <c r="F106" s="18"/>
      <c r="G106" s="18"/>
      <c r="H106" s="18"/>
      <c r="I106" s="18"/>
      <c r="J106" s="25" t="e">
        <f t="shared" si="20"/>
        <v>#DIV/0!</v>
      </c>
      <c r="K106" s="18" t="e">
        <f t="shared" si="21"/>
        <v>#DIV/0!</v>
      </c>
      <c r="L106" s="18" t="e">
        <f t="shared" si="22"/>
        <v>#DIV/0!</v>
      </c>
      <c r="M106" s="17">
        <f t="shared" si="23"/>
        <v>314159.26535897929</v>
      </c>
      <c r="N106" s="17"/>
      <c r="O106" s="18" t="e">
        <f t="shared" si="24"/>
        <v>#DIV/0!</v>
      </c>
      <c r="Q106" s="43"/>
      <c r="R106" s="27">
        <v>50000</v>
      </c>
      <c r="S106" s="27">
        <f t="shared" si="25"/>
        <v>314159.26535897929</v>
      </c>
      <c r="T106" s="27">
        <v>1000</v>
      </c>
      <c r="U106" s="40">
        <v>650</v>
      </c>
    </row>
    <row r="107" spans="1:21" x14ac:dyDescent="0.45">
      <c r="A107" s="17"/>
      <c r="B107" s="18">
        <v>60000</v>
      </c>
      <c r="C107" s="18"/>
      <c r="D107" s="18"/>
      <c r="E107" s="18"/>
      <c r="F107" s="18"/>
      <c r="G107" s="18"/>
      <c r="H107" s="18"/>
      <c r="I107" s="18"/>
      <c r="J107" s="25" t="e">
        <f t="shared" si="20"/>
        <v>#DIV/0!</v>
      </c>
      <c r="K107" s="18" t="e">
        <f t="shared" si="21"/>
        <v>#DIV/0!</v>
      </c>
      <c r="L107" s="18" t="e">
        <f t="shared" si="22"/>
        <v>#DIV/0!</v>
      </c>
      <c r="M107" s="17">
        <f t="shared" si="23"/>
        <v>376991.11843077518</v>
      </c>
      <c r="N107" s="17"/>
      <c r="O107" s="18" t="e">
        <f t="shared" si="24"/>
        <v>#DIV/0!</v>
      </c>
      <c r="Q107" s="43"/>
      <c r="R107" s="27">
        <v>60000</v>
      </c>
      <c r="S107" s="27">
        <f t="shared" si="25"/>
        <v>376991.11843077518</v>
      </c>
      <c r="T107" s="27">
        <v>1000</v>
      </c>
      <c r="U107" s="40">
        <v>600</v>
      </c>
    </row>
    <row r="108" spans="1:21" x14ac:dyDescent="0.45">
      <c r="A108" s="17"/>
      <c r="B108" s="18">
        <v>70000</v>
      </c>
      <c r="C108" s="18"/>
      <c r="D108" s="18"/>
      <c r="E108" s="18"/>
      <c r="F108" s="18"/>
      <c r="G108" s="18"/>
      <c r="H108" s="18"/>
      <c r="I108" s="18"/>
      <c r="J108" s="25" t="e">
        <f t="shared" si="20"/>
        <v>#DIV/0!</v>
      </c>
      <c r="K108" s="18" t="e">
        <f t="shared" si="21"/>
        <v>#DIV/0!</v>
      </c>
      <c r="L108" s="18" t="e">
        <f t="shared" si="22"/>
        <v>#DIV/0!</v>
      </c>
      <c r="M108" s="17">
        <f t="shared" si="23"/>
        <v>439822.97150257102</v>
      </c>
      <c r="N108" s="17"/>
      <c r="O108" s="18" t="e">
        <f t="shared" si="24"/>
        <v>#DIV/0!</v>
      </c>
      <c r="Q108" s="43"/>
      <c r="R108" s="27">
        <v>70000</v>
      </c>
      <c r="S108" s="27">
        <f t="shared" si="25"/>
        <v>439822.97150257102</v>
      </c>
      <c r="T108" s="27">
        <v>1000</v>
      </c>
      <c r="U108" s="40">
        <v>600</v>
      </c>
    </row>
    <row r="109" spans="1:21" x14ac:dyDescent="0.45">
      <c r="A109" s="17"/>
      <c r="B109" s="18">
        <v>80000</v>
      </c>
      <c r="C109" s="18"/>
      <c r="D109" s="18"/>
      <c r="E109" s="18"/>
      <c r="F109" s="18"/>
      <c r="G109" s="18"/>
      <c r="H109" s="18"/>
      <c r="I109" s="18"/>
      <c r="J109" s="25" t="e">
        <f t="shared" si="20"/>
        <v>#DIV/0!</v>
      </c>
      <c r="K109" s="18" t="e">
        <f t="shared" si="21"/>
        <v>#DIV/0!</v>
      </c>
      <c r="L109" s="18" t="e">
        <f t="shared" si="22"/>
        <v>#DIV/0!</v>
      </c>
      <c r="M109" s="17">
        <f t="shared" si="23"/>
        <v>502654.82457436691</v>
      </c>
      <c r="N109" s="17"/>
      <c r="O109" s="18" t="e">
        <f t="shared" si="24"/>
        <v>#DIV/0!</v>
      </c>
      <c r="Q109" s="43"/>
      <c r="R109" s="27">
        <v>80000</v>
      </c>
      <c r="S109" s="27">
        <f t="shared" si="25"/>
        <v>502654.82457436691</v>
      </c>
      <c r="T109" s="27">
        <v>1000</v>
      </c>
      <c r="U109" s="40">
        <v>550</v>
      </c>
    </row>
    <row r="110" spans="1:21" x14ac:dyDescent="0.45">
      <c r="A110" s="17"/>
      <c r="B110" s="18">
        <v>90000</v>
      </c>
      <c r="C110" s="18"/>
      <c r="D110" s="18"/>
      <c r="E110" s="18"/>
      <c r="F110" s="18"/>
      <c r="G110" s="18"/>
      <c r="H110" s="18"/>
      <c r="I110" s="18"/>
      <c r="J110" s="25" t="e">
        <f t="shared" si="20"/>
        <v>#DIV/0!</v>
      </c>
      <c r="K110" s="18" t="e">
        <f t="shared" si="21"/>
        <v>#DIV/0!</v>
      </c>
      <c r="L110" s="18" t="e">
        <f t="shared" si="22"/>
        <v>#DIV/0!</v>
      </c>
      <c r="M110" s="17">
        <f t="shared" si="23"/>
        <v>565486.6776461628</v>
      </c>
      <c r="N110" s="17"/>
      <c r="O110" s="18" t="e">
        <f t="shared" si="24"/>
        <v>#DIV/0!</v>
      </c>
      <c r="Q110" s="43"/>
      <c r="R110" s="27">
        <v>90000</v>
      </c>
      <c r="S110" s="27">
        <f t="shared" si="25"/>
        <v>565486.6776461628</v>
      </c>
      <c r="T110" s="27">
        <v>1000</v>
      </c>
      <c r="U110" s="40">
        <v>550</v>
      </c>
    </row>
    <row r="111" spans="1:21" ht="14.65" thickBot="1" x14ac:dyDescent="0.5">
      <c r="A111" s="17"/>
      <c r="B111" s="18">
        <v>100000</v>
      </c>
      <c r="C111" s="18">
        <v>10000</v>
      </c>
      <c r="D111" s="18">
        <v>4.5000000000000001E-6</v>
      </c>
      <c r="E111" s="18">
        <v>1.0000000000000001E-5</v>
      </c>
      <c r="F111" s="18"/>
      <c r="G111" s="18"/>
      <c r="H111" s="18"/>
      <c r="I111" s="18"/>
      <c r="J111" s="25">
        <f t="shared" si="20"/>
        <v>161.99999999999997</v>
      </c>
      <c r="K111" s="18">
        <f t="shared" si="21"/>
        <v>0</v>
      </c>
      <c r="L111" s="18">
        <f t="shared" si="22"/>
        <v>0</v>
      </c>
      <c r="M111" s="17">
        <f t="shared" si="23"/>
        <v>628318.53071795858</v>
      </c>
      <c r="N111" s="17"/>
      <c r="O111" s="18" t="e">
        <f t="shared" si="24"/>
        <v>#DIV/0!</v>
      </c>
      <c r="Q111" s="44"/>
      <c r="R111" s="37">
        <v>100000</v>
      </c>
      <c r="S111" s="37">
        <f t="shared" si="25"/>
        <v>628318.53071795858</v>
      </c>
      <c r="T111" s="37">
        <v>1000</v>
      </c>
      <c r="U111" s="41">
        <v>550</v>
      </c>
    </row>
  </sheetData>
  <mergeCells count="4">
    <mergeCell ref="A1:A27"/>
    <mergeCell ref="A29:A55"/>
    <mergeCell ref="A57:A83"/>
    <mergeCell ref="Q85:Q111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6.1 Resistance</vt:lpstr>
      <vt:lpstr>6.7 Linear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Levinson</dc:creator>
  <cp:lastModifiedBy>Pablo Sevilla</cp:lastModifiedBy>
  <dcterms:created xsi:type="dcterms:W3CDTF">2018-02-08T17:36:22Z</dcterms:created>
  <dcterms:modified xsi:type="dcterms:W3CDTF">2018-03-01T04:47:31Z</dcterms:modified>
</cp:coreProperties>
</file>