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IT\3rd Sem\Stat\Lab\"/>
    </mc:Choice>
  </mc:AlternateContent>
  <xr:revisionPtr revIDLastSave="0" documentId="13_ncr:1_{5EA16349-D387-490B-A2A9-94A7D6FD18E2}" xr6:coauthVersionLast="47" xr6:coauthVersionMax="47" xr10:uidLastSave="{00000000-0000-0000-0000-000000000000}"/>
  <bookViews>
    <workbookView xWindow="-108" yWindow="-108" windowWidth="23256" windowHeight="12456" xr2:uid="{985591A8-4AFE-4C61-B3F2-D81DE5AD34E3}"/>
  </bookViews>
  <sheets>
    <sheet name="Sheet1" sheetId="1" r:id="rId1"/>
  </sheets>
  <definedNames>
    <definedName name="_xlnm.Print_Area" localSheetId="0">Sheet1!$A$1:$K$147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" i="1" l="1"/>
  <c r="E75" i="1"/>
  <c r="E74" i="1"/>
  <c r="E73" i="1"/>
  <c r="E72" i="1"/>
  <c r="E94" i="1" s="1"/>
  <c r="C52" i="1"/>
  <c r="C51" i="1"/>
  <c r="C50" i="1"/>
  <c r="C49" i="1"/>
  <c r="C48" i="1"/>
  <c r="C47" i="1"/>
  <c r="C46" i="1"/>
  <c r="C45" i="1"/>
  <c r="C44" i="1"/>
  <c r="C43" i="1"/>
  <c r="E79" i="1" s="1"/>
  <c r="C42" i="1"/>
  <c r="C41" i="1"/>
  <c r="C40" i="1"/>
  <c r="C39" i="1"/>
  <c r="C38" i="1"/>
  <c r="C37" i="1"/>
  <c r="C36" i="1"/>
  <c r="C35" i="1"/>
  <c r="C34" i="1"/>
  <c r="C33" i="1"/>
  <c r="E78" i="1" s="1"/>
  <c r="C32" i="1"/>
  <c r="C31" i="1"/>
  <c r="C30" i="1"/>
  <c r="C29" i="1"/>
  <c r="C28" i="1"/>
  <c r="C27" i="1"/>
  <c r="E77" i="1" s="1"/>
  <c r="C26" i="1"/>
  <c r="C25" i="1"/>
  <c r="C24" i="1"/>
  <c r="C23" i="1"/>
  <c r="E85" i="1" s="1"/>
  <c r="E87" i="1" l="1"/>
  <c r="E86" i="1"/>
  <c r="C53" i="1"/>
  <c r="E88" i="1"/>
  <c r="E81" i="1"/>
  <c r="E82" i="1"/>
  <c r="D94" i="1"/>
  <c r="E83" i="1"/>
  <c r="E84" i="1"/>
  <c r="D96" i="1" l="1"/>
  <c r="D95" i="1"/>
  <c r="E90" i="1"/>
</calcChain>
</file>

<file path=xl/sharedStrings.xml><?xml version="1.0" encoding="utf-8"?>
<sst xmlns="http://schemas.openxmlformats.org/spreadsheetml/2006/main" count="134" uniqueCount="113">
  <si>
    <t>Following are the scores obtained by traines in 3 different categories.Test  3 categories have</t>
  </si>
  <si>
    <t>whether performed equally.</t>
  </si>
  <si>
    <t>Categories</t>
  </si>
  <si>
    <t>Scores</t>
  </si>
  <si>
    <t>A</t>
  </si>
  <si>
    <t>B</t>
  </si>
  <si>
    <t>C</t>
  </si>
  <si>
    <t>Working Expression:</t>
  </si>
  <si>
    <t>Here,</t>
  </si>
  <si>
    <t>Rank</t>
  </si>
  <si>
    <t>Test Statistics:</t>
  </si>
  <si>
    <t>H0: There is no significant difference between median of score of three categories</t>
  </si>
  <si>
    <t>H1: There is  significant difference between median of score of three categories</t>
  </si>
  <si>
    <t>Calculation: Here,</t>
  </si>
  <si>
    <t xml:space="preserve">         H0:</t>
  </si>
  <si>
    <t xml:space="preserve">Md1 = Md2 = Md3 </t>
  </si>
  <si>
    <t xml:space="preserve">         H1:</t>
  </si>
  <si>
    <t>Md1 ‡ Md2 ‡ Md3</t>
  </si>
  <si>
    <t>cases</t>
  </si>
  <si>
    <t>code</t>
  </si>
  <si>
    <t>symbol</t>
  </si>
  <si>
    <t>value</t>
  </si>
  <si>
    <t>Formula</t>
  </si>
  <si>
    <t>No of categories</t>
  </si>
  <si>
    <t>k</t>
  </si>
  <si>
    <t>MAX(A17:A46)</t>
  </si>
  <si>
    <t>n1</t>
  </si>
  <si>
    <t>COUNTIF($A$17:$A$46,C73)</t>
  </si>
  <si>
    <t>n2</t>
  </si>
  <si>
    <t>COUNTIF($A$17:$A$46,C74)</t>
  </si>
  <si>
    <t>n4</t>
  </si>
  <si>
    <t>COUNTIF($A$17:$A$46,C75)</t>
  </si>
  <si>
    <t>No of observations</t>
  </si>
  <si>
    <t>n</t>
  </si>
  <si>
    <t>COUNT(A17:A46)</t>
  </si>
  <si>
    <t>Sum of rank in</t>
  </si>
  <si>
    <t>R1</t>
  </si>
  <si>
    <t>SUMIF($A$17:$A$46,C77,$C$17:$C$46)</t>
  </si>
  <si>
    <t>R2</t>
  </si>
  <si>
    <t>SUMIF($A$17:$A$46,C78,$C$17:$C$46)</t>
  </si>
  <si>
    <t>R3</t>
  </si>
  <si>
    <t>SUMIF($A$17:$A$46,C79,$C$17:$C$46)</t>
  </si>
  <si>
    <t>No of repeated ranks</t>
  </si>
  <si>
    <t>t1</t>
  </si>
  <si>
    <t>COUNTIF($C$17:$C$46,C81)</t>
  </si>
  <si>
    <t>t2</t>
  </si>
  <si>
    <t>COUNTIF($C$17:$C$46,C82)</t>
  </si>
  <si>
    <t>t3</t>
  </si>
  <si>
    <t>COUNTIF($C$17:$C$46,C83)</t>
  </si>
  <si>
    <t>t4</t>
  </si>
  <si>
    <t>COUNTIF($C$17:$C$46,C84)</t>
  </si>
  <si>
    <t>t5</t>
  </si>
  <si>
    <t>COUNTIF($C$17:$C$46,C85)</t>
  </si>
  <si>
    <t>t6</t>
  </si>
  <si>
    <t>COUNTIF($C$17:$C$46,C86)</t>
  </si>
  <si>
    <t>t7</t>
  </si>
  <si>
    <t>COUNTIF($C$17:$C$46,C87)</t>
  </si>
  <si>
    <t>t8</t>
  </si>
  <si>
    <t>COUNTIF($C$17:$C$46,C88)</t>
  </si>
  <si>
    <t>H</t>
  </si>
  <si>
    <r>
      <t>H</t>
    </r>
    <r>
      <rPr>
        <vertAlign val="subscript"/>
        <sz val="11"/>
        <color theme="1"/>
        <rFont val="Calibri"/>
        <family val="2"/>
        <scheme val="minor"/>
      </rPr>
      <t>corrected</t>
    </r>
  </si>
  <si>
    <t>((12/(E76^2+E76))*((E77^2/E73)+(E78^2/E74)</t>
  </si>
  <si>
    <t>+(E79^2/E75))-3*(E76+1))/(1-(E90/E76^3-E76))</t>
  </si>
  <si>
    <t>level of significant</t>
  </si>
  <si>
    <t>∝</t>
  </si>
  <si>
    <t>degree of freedom</t>
  </si>
  <si>
    <t>k-1</t>
  </si>
  <si>
    <t>critical value</t>
  </si>
  <si>
    <r>
      <t>χ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∝,(k-1)</t>
    </r>
  </si>
  <si>
    <t>CHISQ.INV(1-D93,D94)</t>
  </si>
  <si>
    <t>p value</t>
  </si>
  <si>
    <t>p</t>
  </si>
  <si>
    <t>CHISQ.DIST(E91,D94,TRUE)</t>
  </si>
  <si>
    <t>Decision:</t>
  </si>
  <si>
    <t>Reject null hypothesis  H0</t>
  </si>
  <si>
    <t>Formula:</t>
  </si>
  <si>
    <t>If(D64&lt;D70,"There is no reason to reject null  hypothesis</t>
  </si>
  <si>
    <t>H0,"reject null hypothesis H0")</t>
  </si>
  <si>
    <t>p value approach</t>
  </si>
  <si>
    <t>It is insignificant</t>
  </si>
  <si>
    <t>As D97&gt;D93</t>
  </si>
  <si>
    <t>Using SPSS,</t>
  </si>
  <si>
    <t>SYNTAX</t>
  </si>
  <si>
    <t>NPAR TESTS</t>
  </si>
  <si>
    <t xml:space="preserve">  /K-W=Score BY Categories(1 3)</t>
  </si>
  <si>
    <t xml:space="preserve">  /STATISTICS DESCRIPTIVES </t>
  </si>
  <si>
    <t xml:space="preserve">  /MISSING ANALYSIS.</t>
  </si>
  <si>
    <t>OUTPUT TABLE</t>
  </si>
  <si>
    <t>Descriptive Statistics</t>
  </si>
  <si>
    <t/>
  </si>
  <si>
    <t>N</t>
  </si>
  <si>
    <t>Mean</t>
  </si>
  <si>
    <t>Std. Deviation</t>
  </si>
  <si>
    <t>Minimum</t>
  </si>
  <si>
    <t>Maximum</t>
  </si>
  <si>
    <t>Score</t>
  </si>
  <si>
    <t>Kruskal-Wallis Test</t>
  </si>
  <si>
    <t>Ranks</t>
  </si>
  <si>
    <t>Mean Rank</t>
  </si>
  <si>
    <t>1</t>
  </si>
  <si>
    <t>2</t>
  </si>
  <si>
    <t>3</t>
  </si>
  <si>
    <t>Total</t>
  </si>
  <si>
    <r>
      <t>Test Statistics</t>
    </r>
    <r>
      <rPr>
        <b/>
        <vertAlign val="superscript"/>
        <sz val="9"/>
        <color indexed="8"/>
        <rFont val="Arial Bold"/>
      </rPr>
      <t>a,b</t>
    </r>
  </si>
  <si>
    <t>Chi-Square</t>
  </si>
  <si>
    <t>df</t>
  </si>
  <si>
    <t>Asymp. Sig.</t>
  </si>
  <si>
    <t>a. Kruskal Wallis Test</t>
  </si>
  <si>
    <t>Subject : Statistics II (STA 210)</t>
  </si>
  <si>
    <t>Date: 2080/04/09</t>
  </si>
  <si>
    <t>Kruskal Wallis H Test  Repeated Ranks</t>
  </si>
  <si>
    <t>Statistics practional no 05</t>
  </si>
  <si>
    <t>NAGARJUNA COLLEGE OF INFORMATION TECHNOLOY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</si>
</sst>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0.00"/>
    <numFmt numFmtId="166" formatCode="###0.000"/>
    <numFmt numFmtId="167" formatCode="####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14"/>
      <color indexed="8"/>
      <name val="Arial Bold"/>
    </font>
    <font>
      <b/>
      <vertAlign val="superscript"/>
      <sz val="9"/>
      <color indexed="8"/>
      <name val="Arial Bold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</borders>
  <cellStyleXfs count="2">
    <xf numFmtId="0" fontId="0" fillId="0" borderId="0"/>
    <xf numFmtId="0" fontId="5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/>
    <xf numFmtId="0" fontId="5" fillId="0" borderId="0" xfId="1"/>
    <xf numFmtId="0" fontId="7" fillId="0" borderId="1" xfId="1" applyFont="1" applyBorder="1" applyAlignment="1">
      <alignment horizontal="left" wrapText="1"/>
    </xf>
    <xf numFmtId="0" fontId="7" fillId="0" borderId="2" xfId="1" applyFont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7" fillId="0" borderId="4" xfId="1" applyFont="1" applyBorder="1" applyAlignment="1">
      <alignment horizontal="center" wrapText="1"/>
    </xf>
    <xf numFmtId="0" fontId="7" fillId="0" borderId="5" xfId="1" applyFont="1" applyBorder="1" applyAlignment="1">
      <alignment horizontal="left" vertical="top" wrapText="1"/>
    </xf>
    <xf numFmtId="164" fontId="7" fillId="0" borderId="6" xfId="1" applyNumberFormat="1" applyFont="1" applyBorder="1" applyAlignment="1">
      <alignment horizontal="right" vertical="center"/>
    </xf>
    <xf numFmtId="165" fontId="7" fillId="0" borderId="7" xfId="1" applyNumberFormat="1" applyFont="1" applyBorder="1" applyAlignment="1">
      <alignment horizontal="right" vertical="center"/>
    </xf>
    <xf numFmtId="166" fontId="7" fillId="0" borderId="7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164" fontId="7" fillId="0" borderId="8" xfId="1" applyNumberFormat="1" applyFont="1" applyBorder="1" applyAlignment="1">
      <alignment horizontal="right" vertical="center"/>
    </xf>
    <xf numFmtId="0" fontId="7" fillId="0" borderId="9" xfId="1" applyFont="1" applyBorder="1" applyAlignment="1">
      <alignment horizontal="left" vertical="top" wrapText="1"/>
    </xf>
    <xf numFmtId="164" fontId="7" fillId="0" borderId="10" xfId="1" applyNumberFormat="1" applyFont="1" applyBorder="1" applyAlignment="1">
      <alignment horizontal="right" vertical="center"/>
    </xf>
    <xf numFmtId="165" fontId="7" fillId="0" borderId="11" xfId="1" applyNumberFormat="1" applyFont="1" applyBorder="1" applyAlignment="1">
      <alignment horizontal="right" vertical="center"/>
    </xf>
    <xf numFmtId="167" fontId="7" fillId="0" borderId="11" xfId="1" applyNumberFormat="1" applyFont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8" fillId="0" borderId="0" xfId="1" applyFont="1"/>
    <xf numFmtId="0" fontId="7" fillId="0" borderId="16" xfId="1" applyFont="1" applyBorder="1" applyAlignment="1">
      <alignment horizontal="left" vertical="top"/>
    </xf>
    <xf numFmtId="165" fontId="7" fillId="0" borderId="8" xfId="1" applyNumberFormat="1" applyFont="1" applyBorder="1" applyAlignment="1">
      <alignment horizontal="right" vertical="center"/>
    </xf>
    <xf numFmtId="0" fontId="7" fillId="0" borderId="18" xfId="1" applyFont="1" applyBorder="1" applyAlignment="1">
      <alignment horizontal="left" vertical="top"/>
    </xf>
    <xf numFmtId="164" fontId="7" fillId="0" borderId="19" xfId="1" applyNumberFormat="1" applyFont="1" applyBorder="1" applyAlignment="1">
      <alignment horizontal="right" vertical="center"/>
    </xf>
    <xf numFmtId="165" fontId="7" fillId="0" borderId="20" xfId="1" applyNumberFormat="1" applyFont="1" applyBorder="1" applyAlignment="1">
      <alignment horizontal="right" vertical="center"/>
    </xf>
    <xf numFmtId="0" fontId="7" fillId="0" borderId="22" xfId="1" applyFont="1" applyBorder="1" applyAlignment="1">
      <alignment horizontal="left" vertical="top" wrapText="1"/>
    </xf>
    <xf numFmtId="0" fontId="7" fillId="0" borderId="12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wrapText="1"/>
    </xf>
    <xf numFmtId="166" fontId="7" fillId="0" borderId="5" xfId="1" applyNumberFormat="1" applyFont="1" applyBorder="1" applyAlignment="1">
      <alignment horizontal="right" vertical="center"/>
    </xf>
    <xf numFmtId="0" fontId="7" fillId="0" borderId="23" xfId="1" applyFont="1" applyBorder="1" applyAlignment="1">
      <alignment horizontal="left" vertical="top" wrapText="1"/>
    </xf>
    <xf numFmtId="164" fontId="7" fillId="0" borderId="23" xfId="1" applyNumberFormat="1" applyFont="1" applyBorder="1" applyAlignment="1">
      <alignment horizontal="right" vertical="center"/>
    </xf>
    <xf numFmtId="167" fontId="7" fillId="0" borderId="9" xfId="1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7" fillId="0" borderId="0" xfId="1" applyFont="1" applyAlignment="1">
      <alignment horizontal="left" vertical="top" wrapText="1"/>
    </xf>
    <xf numFmtId="0" fontId="0" fillId="0" borderId="0" xfId="0"/>
    <xf numFmtId="0" fontId="1" fillId="0" borderId="0" xfId="0" applyFont="1" applyAlignment="1">
      <alignment horizontal="center"/>
    </xf>
    <xf numFmtId="0" fontId="6" fillId="0" borderId="0" xfId="1" applyFont="1" applyAlignment="1">
      <alignment horizontal="center" vertical="center" wrapText="1"/>
    </xf>
    <xf numFmtId="0" fontId="7" fillId="0" borderId="13" xfId="1" applyFont="1" applyBorder="1" applyAlignment="1">
      <alignment horizontal="left" wrapText="1"/>
    </xf>
    <xf numFmtId="0" fontId="7" fillId="0" borderId="14" xfId="1" applyFont="1" applyBorder="1" applyAlignment="1">
      <alignment horizontal="left" wrapText="1"/>
    </xf>
    <xf numFmtId="0" fontId="7" fillId="0" borderId="15" xfId="1" applyFont="1" applyBorder="1" applyAlignment="1">
      <alignment horizontal="left" vertical="top" wrapText="1"/>
    </xf>
    <xf numFmtId="0" fontId="7" fillId="0" borderId="17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</cellXfs>
  <cellStyles count="2">
    <cellStyle name="Normal" xfId="0" builtinId="0"/>
    <cellStyle name="Normal_Sheet1" xfId="1" xr:uid="{6CC9F4AA-DCD1-40BA-A0DD-358426CA4D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175261</xdr:colOff>
      <xdr:row>14</xdr:row>
      <xdr:rowOff>45720</xdr:rowOff>
    </xdr:from>
    <xdr:to>
      <xdr:col>5</xdr:col>
      <xdr:colOff>419101</xdr:colOff>
      <xdr:row>19</xdr:row>
      <xdr:rowOff>66272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3FE8E3-EE7B-4221-8C1D-AC0FCFCD3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1" y="2606040"/>
          <a:ext cx="2682240" cy="934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A56D-9EAE-429C-91AC-37BA725340FB}">
  <dimension ref="A1:K135"/>
  <sheetViews>
    <sheetView tabSelected="1" view="pageLayout" zoomScaleNormal="100" workbookViewId="0">
      <selection activeCell="G45" sqref="G45"/>
    </sheetView>
  </sheetViews>
  <sheetFormatPr defaultRowHeight="14.4" x14ac:dyDescent="0.3"/>
  <cols>
    <col min="1" max="1" width="10" customWidth="1"/>
  </cols>
  <sheetData>
    <row r="1" spans="1:11" x14ac:dyDescent="0.3">
      <c r="A1" s="34" t="s">
        <v>112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3">
      <c r="I2" s="34" t="s">
        <v>109</v>
      </c>
      <c r="J2" s="34"/>
      <c r="K2" s="34"/>
    </row>
    <row r="3" spans="1:11" x14ac:dyDescent="0.3">
      <c r="A3" s="36"/>
      <c r="B3" s="36"/>
      <c r="C3" s="36"/>
      <c r="E3" s="34" t="s">
        <v>111</v>
      </c>
      <c r="F3" s="34"/>
      <c r="G3" s="34"/>
      <c r="H3" s="34"/>
    </row>
    <row r="4" spans="1:11" x14ac:dyDescent="0.3">
      <c r="C4" s="1"/>
      <c r="D4" s="1"/>
      <c r="E4" s="34" t="s">
        <v>110</v>
      </c>
      <c r="F4" s="34"/>
      <c r="G4" s="34"/>
      <c r="H4" s="34"/>
    </row>
    <row r="5" spans="1:11" x14ac:dyDescent="0.3">
      <c r="A5" t="s">
        <v>108</v>
      </c>
    </row>
    <row r="7" spans="1:11" x14ac:dyDescent="0.3">
      <c r="A7" t="s">
        <v>0</v>
      </c>
    </row>
    <row r="8" spans="1:11" x14ac:dyDescent="0.3">
      <c r="A8" t="s">
        <v>1</v>
      </c>
    </row>
    <row r="9" spans="1:11" x14ac:dyDescent="0.3">
      <c r="A9" t="s">
        <v>2</v>
      </c>
      <c r="B9" s="34" t="s">
        <v>3</v>
      </c>
      <c r="C9" s="34"/>
      <c r="D9" s="34"/>
      <c r="E9" s="34"/>
      <c r="F9" s="34"/>
      <c r="G9" s="34"/>
      <c r="H9" s="34"/>
      <c r="I9" s="34"/>
      <c r="J9" s="34"/>
      <c r="K9" s="34"/>
    </row>
    <row r="10" spans="1:11" x14ac:dyDescent="0.3">
      <c r="A10" t="s">
        <v>4</v>
      </c>
      <c r="B10">
        <v>68</v>
      </c>
      <c r="C10">
        <v>65</v>
      </c>
      <c r="D10">
        <v>92</v>
      </c>
      <c r="E10">
        <v>82</v>
      </c>
      <c r="F10">
        <v>62</v>
      </c>
      <c r="G10">
        <v>64</v>
      </c>
      <c r="H10">
        <v>68</v>
      </c>
      <c r="I10">
        <v>92</v>
      </c>
      <c r="J10">
        <v>86</v>
      </c>
      <c r="K10">
        <v>64</v>
      </c>
    </row>
    <row r="11" spans="1:11" x14ac:dyDescent="0.3">
      <c r="A11" t="s">
        <v>5</v>
      </c>
      <c r="B11">
        <v>93</v>
      </c>
      <c r="C11">
        <v>86</v>
      </c>
      <c r="D11">
        <v>73</v>
      </c>
      <c r="E11">
        <v>87</v>
      </c>
      <c r="F11">
        <v>76</v>
      </c>
      <c r="G11">
        <v>85</v>
      </c>
      <c r="H11">
        <v>67</v>
      </c>
      <c r="I11">
        <v>79</v>
      </c>
      <c r="J11">
        <v>75</v>
      </c>
      <c r="K11">
        <v>75</v>
      </c>
    </row>
    <row r="12" spans="1:11" x14ac:dyDescent="0.3">
      <c r="A12" t="s">
        <v>6</v>
      </c>
      <c r="B12">
        <v>95</v>
      </c>
      <c r="C12">
        <v>72</v>
      </c>
      <c r="D12">
        <v>85</v>
      </c>
      <c r="E12">
        <v>70</v>
      </c>
      <c r="F12">
        <v>80</v>
      </c>
      <c r="G12">
        <v>80</v>
      </c>
      <c r="H12">
        <v>78</v>
      </c>
      <c r="I12">
        <v>85</v>
      </c>
      <c r="J12">
        <v>72</v>
      </c>
      <c r="K12">
        <v>90</v>
      </c>
    </row>
    <row r="14" spans="1:11" x14ac:dyDescent="0.3">
      <c r="A14" t="s">
        <v>7</v>
      </c>
    </row>
    <row r="21" spans="1:3" x14ac:dyDescent="0.3">
      <c r="A21" t="s">
        <v>8</v>
      </c>
    </row>
    <row r="22" spans="1:3" x14ac:dyDescent="0.3">
      <c r="A22" t="s">
        <v>2</v>
      </c>
      <c r="B22" t="s">
        <v>3</v>
      </c>
      <c r="C22" t="s">
        <v>9</v>
      </c>
    </row>
    <row r="23" spans="1:3" x14ac:dyDescent="0.3">
      <c r="A23">
        <v>1</v>
      </c>
      <c r="B23">
        <v>68</v>
      </c>
      <c r="C23">
        <f t="shared" ref="C23:C52" si="0">_xlfn.RANK.AVG(B$23:B$52,B$23:B$52,1)</f>
        <v>6.5</v>
      </c>
    </row>
    <row r="24" spans="1:3" x14ac:dyDescent="0.3">
      <c r="A24">
        <v>1</v>
      </c>
      <c r="B24">
        <v>65</v>
      </c>
      <c r="C24">
        <f t="shared" si="0"/>
        <v>4</v>
      </c>
    </row>
    <row r="25" spans="1:3" x14ac:dyDescent="0.3">
      <c r="A25">
        <v>1</v>
      </c>
      <c r="B25">
        <v>92</v>
      </c>
      <c r="C25">
        <f t="shared" si="0"/>
        <v>27.5</v>
      </c>
    </row>
    <row r="26" spans="1:3" x14ac:dyDescent="0.3">
      <c r="A26">
        <v>1</v>
      </c>
      <c r="B26">
        <v>82</v>
      </c>
      <c r="C26">
        <f t="shared" si="0"/>
        <v>19</v>
      </c>
    </row>
    <row r="27" spans="1:3" x14ac:dyDescent="0.3">
      <c r="A27">
        <v>1</v>
      </c>
      <c r="B27">
        <v>62</v>
      </c>
      <c r="C27">
        <f t="shared" si="0"/>
        <v>1</v>
      </c>
    </row>
    <row r="28" spans="1:3" x14ac:dyDescent="0.3">
      <c r="A28">
        <v>1</v>
      </c>
      <c r="B28">
        <v>64</v>
      </c>
      <c r="C28">
        <f t="shared" si="0"/>
        <v>2.5</v>
      </c>
    </row>
    <row r="29" spans="1:3" x14ac:dyDescent="0.3">
      <c r="A29">
        <v>1</v>
      </c>
      <c r="B29">
        <v>68</v>
      </c>
      <c r="C29">
        <f t="shared" si="0"/>
        <v>6.5</v>
      </c>
    </row>
    <row r="30" spans="1:3" x14ac:dyDescent="0.3">
      <c r="A30">
        <v>1</v>
      </c>
      <c r="B30">
        <v>92</v>
      </c>
      <c r="C30">
        <f t="shared" si="0"/>
        <v>27.5</v>
      </c>
    </row>
    <row r="31" spans="1:3" x14ac:dyDescent="0.3">
      <c r="A31">
        <v>1</v>
      </c>
      <c r="B31">
        <v>86</v>
      </c>
      <c r="C31">
        <f t="shared" si="0"/>
        <v>23.5</v>
      </c>
    </row>
    <row r="32" spans="1:3" x14ac:dyDescent="0.3">
      <c r="A32">
        <v>1</v>
      </c>
      <c r="B32">
        <v>64</v>
      </c>
      <c r="C32">
        <f t="shared" si="0"/>
        <v>2.5</v>
      </c>
    </row>
    <row r="33" spans="1:3" x14ac:dyDescent="0.3">
      <c r="A33">
        <v>2</v>
      </c>
      <c r="B33">
        <v>93</v>
      </c>
      <c r="C33">
        <f t="shared" si="0"/>
        <v>29</v>
      </c>
    </row>
    <row r="34" spans="1:3" x14ac:dyDescent="0.3">
      <c r="A34">
        <v>2</v>
      </c>
      <c r="B34">
        <v>86</v>
      </c>
      <c r="C34">
        <f t="shared" si="0"/>
        <v>23.5</v>
      </c>
    </row>
    <row r="35" spans="1:3" x14ac:dyDescent="0.3">
      <c r="A35">
        <v>2</v>
      </c>
      <c r="B35">
        <v>73</v>
      </c>
      <c r="C35">
        <f t="shared" si="0"/>
        <v>11</v>
      </c>
    </row>
    <row r="36" spans="1:3" x14ac:dyDescent="0.3">
      <c r="A36">
        <v>2</v>
      </c>
      <c r="B36">
        <v>87</v>
      </c>
      <c r="C36">
        <f t="shared" si="0"/>
        <v>25</v>
      </c>
    </row>
    <row r="37" spans="1:3" x14ac:dyDescent="0.3">
      <c r="A37">
        <v>2</v>
      </c>
      <c r="B37">
        <v>76</v>
      </c>
      <c r="C37">
        <f t="shared" si="0"/>
        <v>14</v>
      </c>
    </row>
    <row r="38" spans="1:3" x14ac:dyDescent="0.3">
      <c r="A38">
        <v>2</v>
      </c>
      <c r="B38">
        <v>85</v>
      </c>
      <c r="C38">
        <f t="shared" si="0"/>
        <v>21</v>
      </c>
    </row>
    <row r="39" spans="1:3" x14ac:dyDescent="0.3">
      <c r="A39">
        <v>2</v>
      </c>
      <c r="B39">
        <v>67</v>
      </c>
      <c r="C39">
        <f t="shared" si="0"/>
        <v>5</v>
      </c>
    </row>
    <row r="40" spans="1:3" x14ac:dyDescent="0.3">
      <c r="A40">
        <v>2</v>
      </c>
      <c r="B40">
        <v>79</v>
      </c>
      <c r="C40">
        <f t="shared" si="0"/>
        <v>16</v>
      </c>
    </row>
    <row r="41" spans="1:3" x14ac:dyDescent="0.3">
      <c r="A41">
        <v>2</v>
      </c>
      <c r="B41">
        <v>75</v>
      </c>
      <c r="C41">
        <f t="shared" si="0"/>
        <v>12.5</v>
      </c>
    </row>
    <row r="42" spans="1:3" x14ac:dyDescent="0.3">
      <c r="A42">
        <v>2</v>
      </c>
      <c r="B42">
        <v>75</v>
      </c>
      <c r="C42">
        <f t="shared" si="0"/>
        <v>12.5</v>
      </c>
    </row>
    <row r="43" spans="1:3" x14ac:dyDescent="0.3">
      <c r="A43">
        <v>3</v>
      </c>
      <c r="B43">
        <v>95</v>
      </c>
      <c r="C43">
        <f t="shared" si="0"/>
        <v>30</v>
      </c>
    </row>
    <row r="44" spans="1:3" x14ac:dyDescent="0.3">
      <c r="A44">
        <v>3</v>
      </c>
      <c r="B44">
        <v>72</v>
      </c>
      <c r="C44">
        <f t="shared" si="0"/>
        <v>9.5</v>
      </c>
    </row>
    <row r="45" spans="1:3" x14ac:dyDescent="0.3">
      <c r="A45">
        <v>3</v>
      </c>
      <c r="B45">
        <v>85</v>
      </c>
      <c r="C45">
        <f t="shared" si="0"/>
        <v>21</v>
      </c>
    </row>
    <row r="46" spans="1:3" x14ac:dyDescent="0.3">
      <c r="A46">
        <v>3</v>
      </c>
      <c r="B46">
        <v>70</v>
      </c>
      <c r="C46">
        <f t="shared" si="0"/>
        <v>8</v>
      </c>
    </row>
    <row r="47" spans="1:3" x14ac:dyDescent="0.3">
      <c r="A47">
        <v>3</v>
      </c>
      <c r="B47">
        <v>80</v>
      </c>
      <c r="C47">
        <f t="shared" si="0"/>
        <v>17.5</v>
      </c>
    </row>
    <row r="48" spans="1:3" x14ac:dyDescent="0.3">
      <c r="A48">
        <v>3</v>
      </c>
      <c r="B48">
        <v>80</v>
      </c>
      <c r="C48">
        <f t="shared" si="0"/>
        <v>17.5</v>
      </c>
    </row>
    <row r="49" spans="1:3" x14ac:dyDescent="0.3">
      <c r="A49">
        <v>3</v>
      </c>
      <c r="B49">
        <v>78</v>
      </c>
      <c r="C49">
        <f t="shared" si="0"/>
        <v>15</v>
      </c>
    </row>
    <row r="50" spans="1:3" x14ac:dyDescent="0.3">
      <c r="A50">
        <v>3</v>
      </c>
      <c r="B50">
        <v>85</v>
      </c>
      <c r="C50">
        <f t="shared" si="0"/>
        <v>21</v>
      </c>
    </row>
    <row r="51" spans="1:3" x14ac:dyDescent="0.3">
      <c r="A51">
        <v>3</v>
      </c>
      <c r="B51">
        <v>72</v>
      </c>
      <c r="C51">
        <f t="shared" si="0"/>
        <v>9.5</v>
      </c>
    </row>
    <row r="52" spans="1:3" x14ac:dyDescent="0.3">
      <c r="A52">
        <v>3</v>
      </c>
      <c r="B52">
        <v>90</v>
      </c>
      <c r="C52">
        <f t="shared" si="0"/>
        <v>26</v>
      </c>
    </row>
    <row r="53" spans="1:3" x14ac:dyDescent="0.3">
      <c r="C53">
        <f>SUM(C23:C52)</f>
        <v>465</v>
      </c>
    </row>
    <row r="55" spans="1:3" x14ac:dyDescent="0.3">
      <c r="A55" t="s">
        <v>10</v>
      </c>
    </row>
    <row r="56" spans="1:3" x14ac:dyDescent="0.3">
      <c r="A56" t="s">
        <v>11</v>
      </c>
    </row>
    <row r="57" spans="1:3" x14ac:dyDescent="0.3">
      <c r="A57" t="s">
        <v>12</v>
      </c>
    </row>
    <row r="59" spans="1:3" x14ac:dyDescent="0.3">
      <c r="A59" s="34"/>
      <c r="B59" s="34"/>
    </row>
    <row r="67" spans="1:9" x14ac:dyDescent="0.3">
      <c r="A67" t="s">
        <v>13</v>
      </c>
    </row>
    <row r="68" spans="1:9" x14ac:dyDescent="0.3">
      <c r="B68" t="s">
        <v>14</v>
      </c>
      <c r="C68" s="34" t="s">
        <v>15</v>
      </c>
      <c r="D68" s="34"/>
      <c r="E68" s="1"/>
    </row>
    <row r="69" spans="1:9" x14ac:dyDescent="0.3">
      <c r="B69" t="s">
        <v>16</v>
      </c>
      <c r="C69" s="34" t="s">
        <v>17</v>
      </c>
      <c r="D69" s="34"/>
      <c r="E69" s="1"/>
    </row>
    <row r="71" spans="1:9" x14ac:dyDescent="0.3">
      <c r="A71" s="34" t="s">
        <v>18</v>
      </c>
      <c r="B71" s="34"/>
      <c r="C71" t="s">
        <v>19</v>
      </c>
      <c r="D71" t="s">
        <v>20</v>
      </c>
      <c r="E71" t="s">
        <v>21</v>
      </c>
      <c r="F71" s="34" t="s">
        <v>22</v>
      </c>
      <c r="G71" s="34"/>
      <c r="H71" s="34"/>
      <c r="I71" s="34"/>
    </row>
    <row r="72" spans="1:9" x14ac:dyDescent="0.3">
      <c r="A72" s="34" t="s">
        <v>23</v>
      </c>
      <c r="B72" s="34"/>
      <c r="D72" t="s">
        <v>24</v>
      </c>
      <c r="E72">
        <f>MAX(A23:A52)</f>
        <v>3</v>
      </c>
      <c r="F72" s="34" t="s">
        <v>25</v>
      </c>
      <c r="G72" s="34"/>
      <c r="H72" s="34"/>
      <c r="I72" s="34"/>
    </row>
    <row r="73" spans="1:9" x14ac:dyDescent="0.3">
      <c r="A73" s="34" t="s">
        <v>23</v>
      </c>
      <c r="B73" s="34"/>
      <c r="C73">
        <v>1</v>
      </c>
      <c r="D73" t="s">
        <v>26</v>
      </c>
      <c r="E73">
        <f>COUNTIF($A$23:$A$52,C73)</f>
        <v>10</v>
      </c>
      <c r="F73" s="34" t="s">
        <v>27</v>
      </c>
      <c r="G73" s="34"/>
      <c r="H73" s="34"/>
      <c r="I73" s="34"/>
    </row>
    <row r="74" spans="1:9" x14ac:dyDescent="0.3">
      <c r="A74" s="34" t="s">
        <v>23</v>
      </c>
      <c r="B74" s="34"/>
      <c r="C74">
        <v>2</v>
      </c>
      <c r="D74" t="s">
        <v>28</v>
      </c>
      <c r="E74">
        <f>COUNTIF($A$23:$A$52,C74)</f>
        <v>10</v>
      </c>
      <c r="F74" s="34" t="s">
        <v>29</v>
      </c>
      <c r="G74" s="34"/>
      <c r="H74" s="34"/>
      <c r="I74" s="34"/>
    </row>
    <row r="75" spans="1:9" x14ac:dyDescent="0.3">
      <c r="A75" s="34" t="s">
        <v>23</v>
      </c>
      <c r="B75" s="34"/>
      <c r="C75">
        <v>3</v>
      </c>
      <c r="D75" t="s">
        <v>30</v>
      </c>
      <c r="E75">
        <f>COUNTIF($A$23:$A$52,C75)</f>
        <v>10</v>
      </c>
      <c r="F75" s="34" t="s">
        <v>31</v>
      </c>
      <c r="G75" s="34"/>
      <c r="H75" s="34"/>
      <c r="I75" s="34"/>
    </row>
    <row r="76" spans="1:9" x14ac:dyDescent="0.3">
      <c r="A76" s="34" t="s">
        <v>32</v>
      </c>
      <c r="B76" s="34"/>
      <c r="D76" t="s">
        <v>33</v>
      </c>
      <c r="E76">
        <f>COUNT(A23:A52)</f>
        <v>30</v>
      </c>
      <c r="F76" s="34" t="s">
        <v>34</v>
      </c>
      <c r="G76" s="34"/>
      <c r="H76" s="34"/>
      <c r="I76" s="34"/>
    </row>
    <row r="77" spans="1:9" x14ac:dyDescent="0.3">
      <c r="A77" s="34" t="s">
        <v>35</v>
      </c>
      <c r="B77" s="34"/>
      <c r="C77">
        <v>1</v>
      </c>
      <c r="D77" t="s">
        <v>36</v>
      </c>
      <c r="E77">
        <f>SUMIF($A$23:$A$52,C77,$C$23:$C$52)</f>
        <v>120.5</v>
      </c>
      <c r="F77" s="34" t="s">
        <v>37</v>
      </c>
      <c r="G77" s="34"/>
      <c r="H77" s="34"/>
      <c r="I77" s="34"/>
    </row>
    <row r="78" spans="1:9" x14ac:dyDescent="0.3">
      <c r="A78" s="34" t="s">
        <v>35</v>
      </c>
      <c r="B78" s="34"/>
      <c r="C78">
        <v>2</v>
      </c>
      <c r="D78" t="s">
        <v>38</v>
      </c>
      <c r="E78">
        <f>SUMIF($A$23:$A$52,C78,$C$23:$C$52)</f>
        <v>169.5</v>
      </c>
      <c r="F78" s="34" t="s">
        <v>39</v>
      </c>
      <c r="G78" s="34"/>
      <c r="H78" s="34"/>
      <c r="I78" s="34"/>
    </row>
    <row r="79" spans="1:9" x14ac:dyDescent="0.3">
      <c r="A79" s="34" t="s">
        <v>35</v>
      </c>
      <c r="B79" s="34"/>
      <c r="C79">
        <v>3</v>
      </c>
      <c r="D79" t="s">
        <v>40</v>
      </c>
      <c r="E79">
        <f>SUMIF($A$23:$A$52,C79,$C$23:$C$52)</f>
        <v>175</v>
      </c>
      <c r="F79" s="34" t="s">
        <v>41</v>
      </c>
      <c r="G79" s="34"/>
      <c r="H79" s="34"/>
      <c r="I79" s="34"/>
    </row>
    <row r="80" spans="1:9" x14ac:dyDescent="0.3">
      <c r="F80" s="34"/>
      <c r="G80" s="34"/>
      <c r="H80" s="34"/>
      <c r="I80" s="34"/>
    </row>
    <row r="81" spans="1:10" x14ac:dyDescent="0.3">
      <c r="A81" s="34" t="s">
        <v>42</v>
      </c>
      <c r="B81" s="34"/>
      <c r="C81">
        <v>2.5</v>
      </c>
      <c r="D81" t="s">
        <v>43</v>
      </c>
      <c r="E81">
        <f t="shared" ref="E81:E88" si="1">COUNTIF($C$23:$C$52,C81)</f>
        <v>2</v>
      </c>
      <c r="F81" s="34" t="s">
        <v>44</v>
      </c>
      <c r="G81" s="34"/>
      <c r="H81" s="34"/>
      <c r="I81" s="34"/>
    </row>
    <row r="82" spans="1:10" x14ac:dyDescent="0.3">
      <c r="A82" s="34" t="s">
        <v>42</v>
      </c>
      <c r="B82" s="34"/>
      <c r="C82">
        <v>6.5</v>
      </c>
      <c r="D82" t="s">
        <v>45</v>
      </c>
      <c r="E82">
        <f t="shared" si="1"/>
        <v>2</v>
      </c>
      <c r="F82" s="34" t="s">
        <v>46</v>
      </c>
      <c r="G82" s="34"/>
      <c r="H82" s="34"/>
      <c r="I82" s="34"/>
    </row>
    <row r="83" spans="1:10" x14ac:dyDescent="0.3">
      <c r="A83" s="34" t="s">
        <v>42</v>
      </c>
      <c r="B83" s="34"/>
      <c r="C83">
        <v>9.5</v>
      </c>
      <c r="D83" t="s">
        <v>47</v>
      </c>
      <c r="E83">
        <f t="shared" si="1"/>
        <v>2</v>
      </c>
      <c r="F83" s="34" t="s">
        <v>48</v>
      </c>
      <c r="G83" s="34"/>
      <c r="H83" s="34"/>
      <c r="I83" s="34"/>
    </row>
    <row r="84" spans="1:10" x14ac:dyDescent="0.3">
      <c r="A84" s="34" t="s">
        <v>42</v>
      </c>
      <c r="B84" s="34"/>
      <c r="C84">
        <v>12.5</v>
      </c>
      <c r="D84" t="s">
        <v>49</v>
      </c>
      <c r="E84">
        <f t="shared" si="1"/>
        <v>2</v>
      </c>
      <c r="F84" s="34" t="s">
        <v>50</v>
      </c>
      <c r="G84" s="34"/>
      <c r="H84" s="34"/>
      <c r="I84" s="34"/>
    </row>
    <row r="85" spans="1:10" x14ac:dyDescent="0.3">
      <c r="A85" s="34" t="s">
        <v>42</v>
      </c>
      <c r="B85" s="34"/>
      <c r="C85">
        <v>17.5</v>
      </c>
      <c r="D85" t="s">
        <v>51</v>
      </c>
      <c r="E85">
        <f t="shared" si="1"/>
        <v>2</v>
      </c>
      <c r="F85" s="34" t="s">
        <v>52</v>
      </c>
      <c r="G85" s="34"/>
      <c r="H85" s="34"/>
      <c r="I85" s="34"/>
    </row>
    <row r="86" spans="1:10" x14ac:dyDescent="0.3">
      <c r="A86" s="34" t="s">
        <v>42</v>
      </c>
      <c r="B86" s="34"/>
      <c r="C86">
        <v>23.5</v>
      </c>
      <c r="D86" t="s">
        <v>53</v>
      </c>
      <c r="E86">
        <f t="shared" si="1"/>
        <v>2</v>
      </c>
      <c r="F86" s="34" t="s">
        <v>54</v>
      </c>
      <c r="G86" s="34"/>
      <c r="H86" s="34"/>
      <c r="I86" s="34"/>
    </row>
    <row r="87" spans="1:10" x14ac:dyDescent="0.3">
      <c r="A87" s="34" t="s">
        <v>42</v>
      </c>
      <c r="B87" s="34"/>
      <c r="C87">
        <v>27.5</v>
      </c>
      <c r="D87" t="s">
        <v>55</v>
      </c>
      <c r="E87">
        <f t="shared" si="1"/>
        <v>2</v>
      </c>
      <c r="F87" s="34" t="s">
        <v>56</v>
      </c>
      <c r="G87" s="34"/>
      <c r="H87" s="34"/>
      <c r="I87" s="34"/>
    </row>
    <row r="88" spans="1:10" x14ac:dyDescent="0.3">
      <c r="A88" s="34" t="s">
        <v>42</v>
      </c>
      <c r="B88" s="34"/>
      <c r="C88">
        <v>21</v>
      </c>
      <c r="D88" t="s">
        <v>57</v>
      </c>
      <c r="E88">
        <f t="shared" si="1"/>
        <v>3</v>
      </c>
      <c r="F88" s="34" t="s">
        <v>58</v>
      </c>
      <c r="G88" s="34"/>
      <c r="H88" s="34"/>
      <c r="I88" s="34"/>
    </row>
    <row r="90" spans="1:10" x14ac:dyDescent="0.3">
      <c r="D90" t="s">
        <v>59</v>
      </c>
      <c r="E90">
        <f>SUMPRODUCT(E81:E88^3)-SUM(E81:E88)</f>
        <v>66</v>
      </c>
    </row>
    <row r="91" spans="1:10" ht="15.6" x14ac:dyDescent="0.35">
      <c r="D91" t="s">
        <v>60</v>
      </c>
      <c r="E91">
        <v>2.3289249999999999</v>
      </c>
      <c r="F91" s="2" t="s">
        <v>61</v>
      </c>
      <c r="G91" s="2"/>
      <c r="H91" s="2"/>
      <c r="I91" s="2"/>
      <c r="J91" s="2"/>
    </row>
    <row r="92" spans="1:10" x14ac:dyDescent="0.3">
      <c r="F92" s="2" t="s">
        <v>62</v>
      </c>
      <c r="G92" s="2"/>
      <c r="H92" s="2"/>
      <c r="I92" s="2"/>
      <c r="J92" s="2"/>
    </row>
    <row r="93" spans="1:10" x14ac:dyDescent="0.3">
      <c r="A93" t="s">
        <v>63</v>
      </c>
      <c r="C93" t="s">
        <v>64</v>
      </c>
      <c r="D93">
        <v>0.05</v>
      </c>
    </row>
    <row r="94" spans="1:10" x14ac:dyDescent="0.3">
      <c r="A94" t="s">
        <v>65</v>
      </c>
      <c r="C94" t="s">
        <v>66</v>
      </c>
      <c r="D94">
        <f>E72-1</f>
        <v>2</v>
      </c>
      <c r="E94">
        <f>E72-1</f>
        <v>2</v>
      </c>
    </row>
    <row r="95" spans="1:10" ht="16.8" x14ac:dyDescent="0.35">
      <c r="A95" t="s">
        <v>67</v>
      </c>
      <c r="C95" t="s">
        <v>68</v>
      </c>
      <c r="D95">
        <f>_xlfn.CHISQ.INV(1-D93,D94)</f>
        <v>5.9914645471079799</v>
      </c>
      <c r="E95" t="s">
        <v>69</v>
      </c>
    </row>
    <row r="96" spans="1:10" x14ac:dyDescent="0.3">
      <c r="A96" t="s">
        <v>70</v>
      </c>
      <c r="C96" t="s">
        <v>71</v>
      </c>
      <c r="D96">
        <f>_xlfn.CHISQ.DIST(E91,D94,TRUE)</f>
        <v>0.68790963447023334</v>
      </c>
      <c r="E96" t="s">
        <v>72</v>
      </c>
    </row>
    <row r="98" spans="1:5" x14ac:dyDescent="0.3">
      <c r="A98" t="s">
        <v>73</v>
      </c>
      <c r="B98" t="s">
        <v>74</v>
      </c>
    </row>
    <row r="99" spans="1:5" x14ac:dyDescent="0.3">
      <c r="A99" t="s">
        <v>75</v>
      </c>
      <c r="B99" t="s">
        <v>76</v>
      </c>
      <c r="E99" t="s">
        <v>77</v>
      </c>
    </row>
    <row r="102" spans="1:5" x14ac:dyDescent="0.3">
      <c r="A102" t="s">
        <v>78</v>
      </c>
    </row>
    <row r="103" spans="1:5" x14ac:dyDescent="0.3">
      <c r="A103" t="s">
        <v>73</v>
      </c>
      <c r="B103" t="s">
        <v>79</v>
      </c>
    </row>
    <row r="104" spans="1:5" x14ac:dyDescent="0.3">
      <c r="B104" t="s">
        <v>80</v>
      </c>
    </row>
    <row r="105" spans="1:5" x14ac:dyDescent="0.3">
      <c r="A105" t="s">
        <v>81</v>
      </c>
    </row>
    <row r="106" spans="1:5" x14ac:dyDescent="0.3">
      <c r="D106" s="3" t="s">
        <v>82</v>
      </c>
    </row>
    <row r="107" spans="1:5" x14ac:dyDescent="0.3">
      <c r="C107" t="s">
        <v>83</v>
      </c>
    </row>
    <row r="108" spans="1:5" x14ac:dyDescent="0.3">
      <c r="C108" t="s">
        <v>84</v>
      </c>
    </row>
    <row r="109" spans="1:5" x14ac:dyDescent="0.3">
      <c r="C109" t="s">
        <v>85</v>
      </c>
    </row>
    <row r="110" spans="1:5" x14ac:dyDescent="0.3">
      <c r="C110" t="s">
        <v>86</v>
      </c>
    </row>
    <row r="112" spans="1:5" x14ac:dyDescent="0.3">
      <c r="C112" s="37" t="s">
        <v>87</v>
      </c>
      <c r="D112" s="37"/>
      <c r="E112" s="37"/>
    </row>
    <row r="114" spans="2:8" ht="15" thickBot="1" x14ac:dyDescent="0.35">
      <c r="B114" s="38" t="s">
        <v>88</v>
      </c>
      <c r="C114" s="38"/>
      <c r="D114" s="38"/>
      <c r="E114" s="38"/>
      <c r="F114" s="38"/>
      <c r="G114" s="38"/>
      <c r="H114" s="4"/>
    </row>
    <row r="115" spans="2:8" ht="25.2" thickTop="1" thickBot="1" x14ac:dyDescent="0.35">
      <c r="B115" s="5" t="s">
        <v>89</v>
      </c>
      <c r="C115" s="6" t="s">
        <v>90</v>
      </c>
      <c r="D115" s="7" t="s">
        <v>91</v>
      </c>
      <c r="E115" s="7" t="s">
        <v>92</v>
      </c>
      <c r="F115" s="7" t="s">
        <v>93</v>
      </c>
      <c r="G115" s="8" t="s">
        <v>94</v>
      </c>
      <c r="H115" s="4"/>
    </row>
    <row r="116" spans="2:8" ht="15" thickTop="1" x14ac:dyDescent="0.3">
      <c r="B116" s="9" t="s">
        <v>95</v>
      </c>
      <c r="C116" s="10">
        <v>30</v>
      </c>
      <c r="D116" s="11">
        <v>78.2</v>
      </c>
      <c r="E116" s="12">
        <v>9.7393620126676232</v>
      </c>
      <c r="F116" s="13">
        <v>62</v>
      </c>
      <c r="G116" s="14">
        <v>95</v>
      </c>
      <c r="H116" s="4"/>
    </row>
    <row r="117" spans="2:8" ht="15" thickBot="1" x14ac:dyDescent="0.35">
      <c r="B117" s="15" t="s">
        <v>2</v>
      </c>
      <c r="C117" s="16">
        <v>30</v>
      </c>
      <c r="D117" s="17">
        <v>2.0000000000000004</v>
      </c>
      <c r="E117" s="18">
        <v>0.83045479853739956</v>
      </c>
      <c r="F117" s="19">
        <v>1</v>
      </c>
      <c r="G117" s="20">
        <v>3</v>
      </c>
      <c r="H117" s="4"/>
    </row>
    <row r="118" spans="2:8" ht="15" thickTop="1" x14ac:dyDescent="0.3">
      <c r="B118" s="4"/>
      <c r="C118" s="4"/>
      <c r="D118" s="4"/>
      <c r="E118" s="4"/>
      <c r="F118" s="4"/>
      <c r="G118" s="4"/>
      <c r="H118" s="4"/>
    </row>
    <row r="119" spans="2:8" x14ac:dyDescent="0.3">
      <c r="B119" s="4"/>
      <c r="C119" s="4"/>
      <c r="D119" s="4"/>
      <c r="E119" s="4"/>
      <c r="F119" s="4"/>
      <c r="G119" s="4"/>
      <c r="H119" s="4"/>
    </row>
    <row r="120" spans="2:8" ht="17.399999999999999" x14ac:dyDescent="0.3">
      <c r="B120" s="21" t="s">
        <v>96</v>
      </c>
      <c r="C120" s="4"/>
      <c r="D120" s="4"/>
      <c r="E120" s="4"/>
      <c r="F120" s="4"/>
      <c r="G120" s="4"/>
      <c r="H120" s="4"/>
    </row>
    <row r="121" spans="2:8" x14ac:dyDescent="0.3">
      <c r="B121" s="4"/>
      <c r="C121" s="4"/>
      <c r="D121" s="4"/>
      <c r="E121" s="4"/>
      <c r="F121" s="4"/>
      <c r="G121" s="4"/>
      <c r="H121" s="4"/>
    </row>
    <row r="122" spans="2:8" ht="15" thickBot="1" x14ac:dyDescent="0.35">
      <c r="B122" s="38" t="s">
        <v>97</v>
      </c>
      <c r="C122" s="38"/>
      <c r="D122" s="38"/>
      <c r="E122" s="38"/>
      <c r="F122" s="4"/>
      <c r="G122" s="4"/>
      <c r="H122" s="4"/>
    </row>
    <row r="123" spans="2:8" ht="15.6" thickTop="1" thickBot="1" x14ac:dyDescent="0.35">
      <c r="B123" s="39" t="s">
        <v>2</v>
      </c>
      <c r="C123" s="40"/>
      <c r="D123" s="6" t="s">
        <v>90</v>
      </c>
      <c r="E123" s="8" t="s">
        <v>98</v>
      </c>
      <c r="F123" s="4"/>
      <c r="G123" s="4"/>
      <c r="H123" s="4"/>
    </row>
    <row r="124" spans="2:8" ht="15" thickTop="1" x14ac:dyDescent="0.3">
      <c r="B124" s="41" t="s">
        <v>95</v>
      </c>
      <c r="C124" s="22" t="s">
        <v>99</v>
      </c>
      <c r="D124" s="10">
        <v>10</v>
      </c>
      <c r="E124" s="23">
        <v>12.05</v>
      </c>
      <c r="F124" s="4"/>
      <c r="G124" s="4"/>
      <c r="H124" s="4"/>
    </row>
    <row r="125" spans="2:8" x14ac:dyDescent="0.3">
      <c r="B125" s="42"/>
      <c r="C125" s="24" t="s">
        <v>100</v>
      </c>
      <c r="D125" s="25">
        <v>10</v>
      </c>
      <c r="E125" s="26">
        <v>16.95</v>
      </c>
      <c r="F125" s="4"/>
      <c r="G125" s="4"/>
      <c r="H125" s="4"/>
    </row>
    <row r="126" spans="2:8" x14ac:dyDescent="0.3">
      <c r="B126" s="42"/>
      <c r="C126" s="24" t="s">
        <v>101</v>
      </c>
      <c r="D126" s="25">
        <v>10</v>
      </c>
      <c r="E126" s="26">
        <v>17.5</v>
      </c>
      <c r="F126" s="4"/>
      <c r="G126" s="4"/>
      <c r="H126" s="4"/>
    </row>
    <row r="127" spans="2:8" ht="15" thickBot="1" x14ac:dyDescent="0.35">
      <c r="B127" s="43"/>
      <c r="C127" s="27" t="s">
        <v>102</v>
      </c>
      <c r="D127" s="16">
        <v>30</v>
      </c>
      <c r="E127" s="28"/>
      <c r="F127" s="4"/>
      <c r="G127" s="4"/>
      <c r="H127" s="4"/>
    </row>
    <row r="128" spans="2:8" ht="15" thickTop="1" x14ac:dyDescent="0.3">
      <c r="B128" s="4"/>
      <c r="C128" s="4"/>
      <c r="D128" s="4"/>
      <c r="E128" s="4"/>
      <c r="F128" s="4"/>
      <c r="G128" s="4"/>
      <c r="H128" s="4"/>
    </row>
    <row r="129" spans="2:8" ht="15" thickBot="1" x14ac:dyDescent="0.35">
      <c r="B129" s="38" t="s">
        <v>103</v>
      </c>
      <c r="C129" s="38"/>
      <c r="D129" s="4"/>
      <c r="E129" s="4"/>
      <c r="F129" s="4"/>
      <c r="G129" s="4"/>
      <c r="H129" s="4"/>
    </row>
    <row r="130" spans="2:8" ht="15.6" thickTop="1" thickBot="1" x14ac:dyDescent="0.35">
      <c r="B130" s="5" t="s">
        <v>89</v>
      </c>
      <c r="C130" s="29" t="s">
        <v>95</v>
      </c>
      <c r="D130" s="4"/>
      <c r="E130" s="4"/>
      <c r="F130" s="4"/>
      <c r="G130" s="4"/>
      <c r="H130" s="4"/>
    </row>
    <row r="131" spans="2:8" ht="23.4" thickTop="1" x14ac:dyDescent="0.3">
      <c r="B131" s="9" t="s">
        <v>104</v>
      </c>
      <c r="C131" s="30">
        <v>2.3289250669045498</v>
      </c>
      <c r="D131" s="4"/>
      <c r="E131" s="4"/>
      <c r="F131" s="4"/>
      <c r="G131" s="4"/>
      <c r="H131" s="4"/>
    </row>
    <row r="132" spans="2:8" x14ac:dyDescent="0.3">
      <c r="B132" s="31" t="s">
        <v>105</v>
      </c>
      <c r="C132" s="32">
        <v>2</v>
      </c>
      <c r="D132" s="4"/>
      <c r="E132" s="4"/>
      <c r="F132" s="4"/>
      <c r="G132" s="4"/>
      <c r="H132" s="4"/>
    </row>
    <row r="133" spans="2:8" ht="23.4" thickBot="1" x14ac:dyDescent="0.35">
      <c r="B133" s="15" t="s">
        <v>106</v>
      </c>
      <c r="C133" s="33">
        <v>0.31209035508963406</v>
      </c>
      <c r="D133" s="4"/>
      <c r="E133" s="4"/>
      <c r="F133" s="4"/>
      <c r="G133" s="4"/>
      <c r="H133" s="4"/>
    </row>
    <row r="134" spans="2:8" ht="15" thickTop="1" x14ac:dyDescent="0.3">
      <c r="B134" s="35" t="s">
        <v>107</v>
      </c>
      <c r="C134" s="35"/>
      <c r="D134" s="4"/>
      <c r="E134" s="4"/>
      <c r="F134" s="4"/>
      <c r="G134" s="4"/>
      <c r="H134" s="4"/>
    </row>
    <row r="135" spans="2:8" x14ac:dyDescent="0.3">
      <c r="B135" s="35"/>
      <c r="C135" s="35"/>
      <c r="D135" s="4"/>
      <c r="E135" s="4"/>
      <c r="F135" s="4"/>
      <c r="G135" s="4"/>
      <c r="H135" s="4"/>
    </row>
  </sheetData>
  <mergeCells count="52">
    <mergeCell ref="B134:C134"/>
    <mergeCell ref="B135:C135"/>
    <mergeCell ref="I2:K2"/>
    <mergeCell ref="A3:C3"/>
    <mergeCell ref="E3:H3"/>
    <mergeCell ref="E4:H4"/>
    <mergeCell ref="C112:E112"/>
    <mergeCell ref="B114:G114"/>
    <mergeCell ref="B122:E122"/>
    <mergeCell ref="B123:C123"/>
    <mergeCell ref="B124:B127"/>
    <mergeCell ref="B129:C129"/>
    <mergeCell ref="A86:B86"/>
    <mergeCell ref="F86:I86"/>
    <mergeCell ref="A87:B87"/>
    <mergeCell ref="F81:I81"/>
    <mergeCell ref="F87:I87"/>
    <mergeCell ref="A88:B88"/>
    <mergeCell ref="F88:I88"/>
    <mergeCell ref="A83:B83"/>
    <mergeCell ref="F83:I83"/>
    <mergeCell ref="A84:B84"/>
    <mergeCell ref="F84:I84"/>
    <mergeCell ref="A85:B85"/>
    <mergeCell ref="F85:I85"/>
    <mergeCell ref="A74:B74"/>
    <mergeCell ref="F74:I74"/>
    <mergeCell ref="A75:B75"/>
    <mergeCell ref="F75:I75"/>
    <mergeCell ref="A82:B82"/>
    <mergeCell ref="F82:I82"/>
    <mergeCell ref="A76:B76"/>
    <mergeCell ref="F76:I76"/>
    <mergeCell ref="A77:B77"/>
    <mergeCell ref="F77:I77"/>
    <mergeCell ref="A78:B78"/>
    <mergeCell ref="F78:I78"/>
    <mergeCell ref="A79:B79"/>
    <mergeCell ref="F79:I79"/>
    <mergeCell ref="F80:I80"/>
    <mergeCell ref="A81:B81"/>
    <mergeCell ref="A71:B71"/>
    <mergeCell ref="F71:I71"/>
    <mergeCell ref="A72:B72"/>
    <mergeCell ref="F72:I72"/>
    <mergeCell ref="A73:B73"/>
    <mergeCell ref="F73:I73"/>
    <mergeCell ref="B9:K9"/>
    <mergeCell ref="A59:B59"/>
    <mergeCell ref="A1:K1"/>
    <mergeCell ref="C68:D68"/>
    <mergeCell ref="C69:D69"/>
  </mergeCells>
  <printOptions gridLines="1"/>
  <pageMargins left="0.25" right="0.25" top="0.75" bottom="0.75" header="0.3" footer="0.3"/>
  <pageSetup paperSize="9" orientation="portrait" r:id="rId1"/>
  <headerFooter>
    <oddFooter>&amp;R&amp;18Page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Dipesh</dc:creator>
  <cp:lastModifiedBy>Leo Messi</cp:lastModifiedBy>
  <cp:lastPrinted>2023-08-23T19:26:35Z</cp:lastPrinted>
  <dcterms:created xsi:type="dcterms:W3CDTF">2023-08-23T17:56:43Z</dcterms:created>
  <dcterms:modified xsi:type="dcterms:W3CDTF">2023-12-04T18:02:48Z</dcterms:modified>
</cp:coreProperties>
</file>