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IT\3rd Sem\Stat\Lab\"/>
    </mc:Choice>
  </mc:AlternateContent>
  <xr:revisionPtr revIDLastSave="0" documentId="13_ncr:1_{A2A76523-18D6-4308-B185-12057F78DF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Sheet2!$A$1:$K$218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3" i="2" l="1"/>
  <c r="C105" i="2" l="1"/>
  <c r="E111" i="2"/>
  <c r="E110" i="2"/>
  <c r="E109" i="2"/>
  <c r="D37" i="3" l="1"/>
  <c r="D44" i="3" s="1"/>
  <c r="G34" i="3"/>
  <c r="F34" i="3"/>
  <c r="E34" i="3"/>
  <c r="D34" i="3"/>
  <c r="C34" i="3"/>
  <c r="H34" i="3" s="1"/>
  <c r="I34" i="3" s="1"/>
  <c r="G33" i="3"/>
  <c r="F33" i="3"/>
  <c r="E33" i="3"/>
  <c r="D33" i="3"/>
  <c r="C33" i="3"/>
  <c r="G32" i="3"/>
  <c r="F32" i="3"/>
  <c r="E32" i="3"/>
  <c r="D32" i="3"/>
  <c r="C32" i="3"/>
  <c r="D42" i="3" l="1"/>
  <c r="D40" i="3"/>
  <c r="H33" i="3"/>
  <c r="I33" i="3" s="1"/>
  <c r="D41" i="3"/>
  <c r="D39" i="3"/>
  <c r="H32" i="3"/>
  <c r="I32" i="3" s="1"/>
  <c r="I35" i="3" l="1"/>
  <c r="D38" i="3" s="1"/>
  <c r="D45" i="3" s="1"/>
  <c r="D46" i="3" s="1"/>
  <c r="B48" i="3" s="1"/>
</calcChain>
</file>

<file path=xl/sharedStrings.xml><?xml version="1.0" encoding="utf-8"?>
<sst xmlns="http://schemas.openxmlformats.org/spreadsheetml/2006/main" count="272" uniqueCount="196">
  <si>
    <t>Roll no.: 01/076</t>
  </si>
  <si>
    <t>PATAN MULTIPLE CAMPUS</t>
  </si>
  <si>
    <t>Section: A</t>
  </si>
  <si>
    <t xml:space="preserve">Statistics practical no.: </t>
  </si>
  <si>
    <t xml:space="preserve">Date: </t>
  </si>
  <si>
    <t>Regression analysis</t>
  </si>
  <si>
    <t>Piglet number</t>
  </si>
  <si>
    <t>Initial weight (pounds) x1</t>
  </si>
  <si>
    <t>Weight gain y</t>
  </si>
  <si>
    <t>Initial age (weeks)x2</t>
  </si>
  <si>
    <t>(i) Determine the least square equation that best describes these three variables.</t>
  </si>
  <si>
    <t>(ii) Calculate the standard error.</t>
  </si>
  <si>
    <t>(iii) How much gain in weight of a pig in a week can we expect with the food supplement</t>
  </si>
  <si>
    <t xml:space="preserve">         if it were 9 weeks old and weighted 48 pounds?</t>
  </si>
  <si>
    <t>(iv) Test the significance of regression coefficients and overall fit the regression equation.</t>
  </si>
  <si>
    <t>(v) Conduct the residual analysis.</t>
  </si>
  <si>
    <t xml:space="preserve">(vi) Determine partial correlations, multiple correlation and coefficient of multiple </t>
  </si>
  <si>
    <t xml:space="preserve">        determination and interpret.</t>
  </si>
  <si>
    <t>Kruskal Wallis H test</t>
  </si>
  <si>
    <t>Roll no.: 13/077</t>
  </si>
  <si>
    <t>NAGARJUNA COLEGE OF IT</t>
  </si>
  <si>
    <t>Statistics practical no.: 05</t>
  </si>
  <si>
    <t>Date: 2079/08/18</t>
  </si>
  <si>
    <t>Question:</t>
  </si>
  <si>
    <t xml:space="preserve">Following are the scores obtained by trainess in 3 different categories. Test whether 3 </t>
  </si>
  <si>
    <t>categories have performed equally.</t>
  </si>
  <si>
    <t>Categories</t>
  </si>
  <si>
    <t>Scores</t>
  </si>
  <si>
    <t>A</t>
  </si>
  <si>
    <t>B</t>
  </si>
  <si>
    <t>C</t>
  </si>
  <si>
    <t>Working Expression</t>
  </si>
  <si>
    <t>Calculation: Here,</t>
  </si>
  <si>
    <t xml:space="preserve">         H0:</t>
  </si>
  <si>
    <t xml:space="preserve">Md1 = Md2 = Md3 </t>
  </si>
  <si>
    <t xml:space="preserve">         H1:</t>
  </si>
  <si>
    <t>Md1 ‡ Md2 ‡ Md3</t>
  </si>
  <si>
    <t>Scores Ranks</t>
  </si>
  <si>
    <t>Ri</t>
  </si>
  <si>
    <t>Ri2/ni</t>
  </si>
  <si>
    <t>,=(H32*H32)/COUNT(C32:G32)</t>
  </si>
  <si>
    <t>Symbols</t>
  </si>
  <si>
    <t>Value</t>
  </si>
  <si>
    <t>Formula</t>
  </si>
  <si>
    <t>No. of category</t>
  </si>
  <si>
    <t>k</t>
  </si>
  <si>
    <t>,=COUNT(B32:B34)</t>
  </si>
  <si>
    <t>Squared Rank Count</t>
  </si>
  <si>
    <t>∑Ri2/ni</t>
  </si>
  <si>
    <t>,=I35</t>
  </si>
  <si>
    <t>No, of 1st Sample</t>
  </si>
  <si>
    <t>n1</t>
  </si>
  <si>
    <t>,=COUNTA(C32:H32)</t>
  </si>
  <si>
    <t>No, of 2nd Sample</t>
  </si>
  <si>
    <t>n2</t>
  </si>
  <si>
    <t>,=COUNTA(C33:G33)</t>
  </si>
  <si>
    <t>No, of 3rd Sample</t>
  </si>
  <si>
    <t>n3</t>
  </si>
  <si>
    <t>,=COUNTA(C34:G34)</t>
  </si>
  <si>
    <t>No. of samples</t>
  </si>
  <si>
    <t>n</t>
  </si>
  <si>
    <t>,=COUNTA(C32:G34)</t>
  </si>
  <si>
    <t>Level of significance</t>
  </si>
  <si>
    <t>α</t>
  </si>
  <si>
    <t>Degree of freedom</t>
  </si>
  <si>
    <t>k - 1</t>
  </si>
  <si>
    <t>,=D37-1</t>
  </si>
  <si>
    <t>Tabulated value of H</t>
  </si>
  <si>
    <t>,=((12/(D42*(D42+1)))*(D38))-3*(D42+1)</t>
  </si>
  <si>
    <t>p-Value</t>
  </si>
  <si>
    <t>,=1-CHIDIST(D45,D44)</t>
  </si>
  <si>
    <t>Decision:</t>
  </si>
  <si>
    <t>,=IF(D46&gt;D43,"H0 is accepted","H1 is rejected.")</t>
  </si>
  <si>
    <t>Name: Nirajan Bhattarai</t>
  </si>
  <si>
    <t>x1</t>
  </si>
  <si>
    <t>x2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</si>
  <si>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</si>
  <si>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</si>
  <si>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</si>
  <si>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</si>
  <si>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</si>
  <si>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</si>
  <si>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</si>
  <si>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</si>
  <si>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</si>
  <si>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</si>
  <si>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</si>
  <si>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</si>
  <si>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</si>
  <si>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</si>
  <si>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</si>
  <si>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</si>
  <si>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</si>
  <si>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</si>
  <si>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</si>
  <si>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</si>
  <si>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</si>
  <si>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</si>
  <si>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</si>
  <si>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</si>
  <si>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</si>
  <si>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</si>
  <si>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</si>
  <si>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7</t>
  </si>
  <si>
    <t>Residuals</t>
  </si>
  <si>
    <t>1st Correlation</t>
  </si>
  <si>
    <t>2nd Correlation</t>
  </si>
  <si>
    <t>3rd Correlation</t>
  </si>
  <si>
    <t>,=correl(D47:D54, E47:E54)</t>
  </si>
  <si>
    <t>,=correl(D47:D54, F47:F54)</t>
  </si>
  <si>
    <t>r12</t>
  </si>
  <si>
    <t>r13</t>
  </si>
  <si>
    <t>r23</t>
  </si>
  <si>
    <t>,=correl(E47:E54, F47:F54)</t>
  </si>
  <si>
    <t>Partial Correaltion</t>
  </si>
  <si>
    <t>r12.3</t>
  </si>
  <si>
    <t>i) For Regression</t>
  </si>
  <si>
    <t>vi) For Partial Correlation</t>
  </si>
  <si>
    <t>iii) For gain in weight</t>
  </si>
  <si>
    <t>,=(C72+C73*C90+C74*C91)</t>
  </si>
  <si>
    <t>Subject : Statistics II (STA 210)</t>
  </si>
  <si>
    <t>Regression Analysis</t>
  </si>
  <si>
    <t xml:space="preserve"> For Multiple Correlation</t>
  </si>
  <si>
    <t>,=(E109-(E110*E111))/(SQRT(1-E110*E110)*SQRT(1-E111*E111))</t>
  </si>
  <si>
    <t>NAGARJUNA COLLEGE OF INFORMATION TECHNOLOY</t>
  </si>
  <si>
    <t>Using SPSS,</t>
  </si>
  <si>
    <t>SYNTAX</t>
  </si>
  <si>
    <t>REGRESSION</t>
  </si>
  <si>
    <t xml:space="preserve">  /DESCRIPTIVES MEAN STDDEV CORR SIG N</t>
  </si>
  <si>
    <t xml:space="preserve">  /MISSING LISTWISE</t>
  </si>
  <si>
    <t xml:space="preserve">  /STATISTICS COEFF OUTS CI(95) R ANOVA CHANGE ZPP</t>
  </si>
  <si>
    <t xml:space="preserve">  /CRITERIA=PIN(.05) POUT(.10)</t>
  </si>
  <si>
    <t xml:space="preserve">  /NOORIGIN </t>
  </si>
  <si>
    <t xml:space="preserve">  /DEPENDENT y</t>
  </si>
  <si>
    <t xml:space="preserve">  /METHOD=ENTER x1 x2</t>
  </si>
  <si>
    <t xml:space="preserve">  /PARTIALPLOT ALL</t>
  </si>
  <si>
    <t xml:space="preserve">  /RESIDUALS NORMPROB(ZRESID)</t>
  </si>
  <si>
    <t xml:space="preserve">  /SAVE PRED RESID.</t>
  </si>
  <si>
    <t>OUTPUT TABLE</t>
  </si>
  <si>
    <t>Descriptive Statistics</t>
  </si>
  <si>
    <t/>
  </si>
  <si>
    <t>Mean</t>
  </si>
  <si>
    <t>Std. Deviation</t>
  </si>
  <si>
    <t>N</t>
  </si>
  <si>
    <t>Correlations</t>
  </si>
  <si>
    <t>Pearson Correlation</t>
  </si>
  <si>
    <t>Sig. (1-tailed)</t>
  </si>
  <si>
    <r>
      <t>Variables Entered/Removed</t>
    </r>
    <r>
      <rPr>
        <b/>
        <vertAlign val="superscript"/>
        <sz val="9"/>
        <color indexed="8"/>
        <rFont val="Arial Bold"/>
      </rPr>
      <t>a</t>
    </r>
  </si>
  <si>
    <t>Model</t>
  </si>
  <si>
    <t>Variables Entered</t>
  </si>
  <si>
    <t>Variables Removed</t>
  </si>
  <si>
    <t>Method</t>
  </si>
  <si>
    <t>1</t>
  </si>
  <si>
    <r>
      <t>x2, x1</t>
    </r>
    <r>
      <rPr>
        <vertAlign val="superscript"/>
        <sz val="9"/>
        <color indexed="8"/>
        <rFont val="Arial"/>
        <family val="2"/>
      </rPr>
      <t>b</t>
    </r>
  </si>
  <si>
    <t>Enter</t>
  </si>
  <si>
    <t>a. Dependent Variable: y</t>
  </si>
  <si>
    <t>b. All requested variables entered.</t>
  </si>
  <si>
    <r>
      <t>Model Summary</t>
    </r>
    <r>
      <rPr>
        <b/>
        <vertAlign val="superscript"/>
        <sz val="9"/>
        <color indexed="8"/>
        <rFont val="Arial Bold"/>
      </rPr>
      <t>b</t>
    </r>
  </si>
  <si>
    <t>R</t>
  </si>
  <si>
    <t>Std. Error of the Estimate</t>
  </si>
  <si>
    <r>
      <t>.939</t>
    </r>
    <r>
      <rPr>
        <vertAlign val="superscript"/>
        <sz val="9"/>
        <color indexed="8"/>
        <rFont val="Arial"/>
        <family val="2"/>
      </rPr>
      <t>a</t>
    </r>
  </si>
  <si>
    <t>a. Predictors: (Constant), x2, x1</t>
  </si>
  <si>
    <t>b. Dependent Variable: y</t>
  </si>
  <si>
    <t>Change Statistics</t>
  </si>
  <si>
    <t>R Square Change</t>
  </si>
  <si>
    <t>F Change</t>
  </si>
  <si>
    <t>df1</t>
  </si>
  <si>
    <t>df2</t>
  </si>
  <si>
    <t>Sig. F Change</t>
  </si>
  <si>
    <r>
      <t>ANOVA</t>
    </r>
    <r>
      <rPr>
        <b/>
        <vertAlign val="superscript"/>
        <sz val="9"/>
        <color indexed="8"/>
        <rFont val="Arial Bold"/>
      </rPr>
      <t>a</t>
    </r>
  </si>
  <si>
    <t>Sum of Squares</t>
  </si>
  <si>
    <t>Mean Square</t>
  </si>
  <si>
    <t>Sig.</t>
  </si>
  <si>
    <r>
      <t>.005</t>
    </r>
    <r>
      <rPr>
        <vertAlign val="superscript"/>
        <sz val="9"/>
        <color indexed="8"/>
        <rFont val="Arial"/>
        <family val="2"/>
      </rPr>
      <t>b</t>
    </r>
  </si>
  <si>
    <t>b. Predictors: (Constant), x2, x1</t>
  </si>
  <si>
    <r>
      <t>Coefficients</t>
    </r>
    <r>
      <rPr>
        <b/>
        <vertAlign val="superscript"/>
        <sz val="9"/>
        <color indexed="8"/>
        <rFont val="Arial Bold"/>
      </rPr>
      <t>a</t>
    </r>
  </si>
  <si>
    <t>Unstandardized Coefficients</t>
  </si>
  <si>
    <t>Standardized Coefficients</t>
  </si>
  <si>
    <t>Std. Error</t>
  </si>
  <si>
    <t>Beta</t>
  </si>
  <si>
    <t>(Constant)</t>
  </si>
  <si>
    <t>t</t>
  </si>
  <si>
    <t>95.0% Confidence Interval for B</t>
  </si>
  <si>
    <t>Lower Bound</t>
  </si>
  <si>
    <t>Upper Bound</t>
  </si>
  <si>
    <t>Zero-order</t>
  </si>
  <si>
    <t>Partial</t>
  </si>
  <si>
    <t>Part</t>
  </si>
  <si>
    <r>
      <t>Residuals Statistics</t>
    </r>
    <r>
      <rPr>
        <b/>
        <vertAlign val="superscript"/>
        <sz val="9"/>
        <color indexed="8"/>
        <rFont val="Arial Bold"/>
      </rPr>
      <t>a</t>
    </r>
  </si>
  <si>
    <t>Minimum</t>
  </si>
  <si>
    <t>Maximum</t>
  </si>
  <si>
    <t>Predicted Value</t>
  </si>
  <si>
    <t>Std. Predicted Value</t>
  </si>
  <si>
    <t>Std. Residual</t>
  </si>
  <si>
    <t>Statistics practional no 08</t>
  </si>
  <si>
    <t>Date: 2080/04/14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</si>
</sst>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"/>
    <numFmt numFmtId="165" formatCode="###0.000"/>
    <numFmt numFmtId="166" formatCode="###0"/>
    <numFmt numFmtId="167" formatCode="####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b/>
      <vertAlign val="superscript"/>
      <sz val="9"/>
      <color indexed="8"/>
      <name val="Arial Bold"/>
    </font>
    <font>
      <vertAlign val="superscript"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medium">
        <color indexed="64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ck">
        <color indexed="8"/>
      </bottom>
      <diagonal/>
    </border>
    <border>
      <left style="medium">
        <color indexed="64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64"/>
      </left>
      <right style="thin">
        <color indexed="8"/>
      </right>
      <top style="thick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5" fillId="0" borderId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4" fillId="0" borderId="0" xfId="0" applyFont="1"/>
    <xf numFmtId="0" fontId="5" fillId="0" borderId="0" xfId="1"/>
    <xf numFmtId="0" fontId="6" fillId="0" borderId="0" xfId="1" applyFont="1"/>
    <xf numFmtId="0" fontId="8" fillId="0" borderId="3" xfId="1" applyFont="1" applyBorder="1" applyAlignment="1">
      <alignment horizontal="left" wrapText="1"/>
    </xf>
    <xf numFmtId="0" fontId="8" fillId="0" borderId="4" xfId="1" applyFont="1" applyBorder="1" applyAlignment="1">
      <alignment horizontal="center" wrapText="1"/>
    </xf>
    <xf numFmtId="0" fontId="8" fillId="0" borderId="5" xfId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0" fontId="8" fillId="0" borderId="7" xfId="1" applyFont="1" applyBorder="1" applyAlignment="1">
      <alignment horizontal="left" vertical="top" wrapText="1"/>
    </xf>
    <xf numFmtId="164" fontId="8" fillId="0" borderId="8" xfId="1" applyNumberFormat="1" applyFont="1" applyBorder="1" applyAlignment="1">
      <alignment horizontal="right" vertical="center"/>
    </xf>
    <xf numFmtId="165" fontId="8" fillId="0" borderId="9" xfId="1" applyNumberFormat="1" applyFont="1" applyBorder="1" applyAlignment="1">
      <alignment horizontal="right" vertical="center"/>
    </xf>
    <xf numFmtId="166" fontId="8" fillId="0" borderId="10" xfId="1" applyNumberFormat="1" applyFont="1" applyBorder="1" applyAlignment="1">
      <alignment horizontal="right" vertical="center"/>
    </xf>
    <xf numFmtId="0" fontId="8" fillId="0" borderId="11" xfId="1" applyFont="1" applyBorder="1" applyAlignment="1">
      <alignment horizontal="left" vertical="top" wrapText="1"/>
    </xf>
    <xf numFmtId="164" fontId="8" fillId="0" borderId="12" xfId="1" applyNumberFormat="1" applyFont="1" applyBorder="1" applyAlignment="1">
      <alignment horizontal="right" vertical="center"/>
    </xf>
    <xf numFmtId="165" fontId="8" fillId="0" borderId="13" xfId="1" applyNumberFormat="1" applyFont="1" applyBorder="1" applyAlignment="1">
      <alignment horizontal="right" vertical="center"/>
    </xf>
    <xf numFmtId="166" fontId="8" fillId="0" borderId="14" xfId="1" applyNumberFormat="1" applyFont="1" applyBorder="1" applyAlignment="1">
      <alignment horizontal="right" vertical="center"/>
    </xf>
    <xf numFmtId="0" fontId="8" fillId="0" borderId="15" xfId="1" applyFont="1" applyBorder="1" applyAlignment="1">
      <alignment horizontal="left" vertical="top" wrapText="1"/>
    </xf>
    <xf numFmtId="164" fontId="8" fillId="0" borderId="16" xfId="1" applyNumberFormat="1" applyFont="1" applyBorder="1" applyAlignment="1">
      <alignment horizontal="right" vertical="center"/>
    </xf>
    <xf numFmtId="165" fontId="8" fillId="0" borderId="17" xfId="1" applyNumberFormat="1" applyFont="1" applyBorder="1" applyAlignment="1">
      <alignment horizontal="right" vertical="center"/>
    </xf>
    <xf numFmtId="166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left" wrapText="1"/>
    </xf>
    <xf numFmtId="0" fontId="8" fillId="0" borderId="20" xfId="1" applyFont="1" applyBorder="1" applyAlignment="1">
      <alignment horizontal="left" wrapText="1"/>
    </xf>
    <xf numFmtId="0" fontId="8" fillId="0" borderId="22" xfId="1" applyFont="1" applyBorder="1" applyAlignment="1">
      <alignment horizontal="left" vertical="top" wrapText="1"/>
    </xf>
    <xf numFmtId="165" fontId="8" fillId="0" borderId="8" xfId="1" applyNumberFormat="1" applyFont="1" applyBorder="1" applyAlignment="1">
      <alignment horizontal="right" vertical="center"/>
    </xf>
    <xf numFmtId="167" fontId="8" fillId="0" borderId="9" xfId="1" applyNumberFormat="1" applyFont="1" applyBorder="1" applyAlignment="1">
      <alignment horizontal="right" vertical="center"/>
    </xf>
    <xf numFmtId="167" fontId="8" fillId="0" borderId="10" xfId="1" applyNumberFormat="1" applyFont="1" applyBorder="1" applyAlignment="1">
      <alignment horizontal="right" vertical="center"/>
    </xf>
    <xf numFmtId="0" fontId="8" fillId="0" borderId="23" xfId="1" applyFont="1" applyBorder="1" applyAlignment="1">
      <alignment horizontal="left" vertical="top" wrapText="1"/>
    </xf>
    <xf numFmtId="0" fontId="8" fillId="0" borderId="24" xfId="1" applyFont="1" applyBorder="1" applyAlignment="1">
      <alignment horizontal="left" vertical="top" wrapText="1"/>
    </xf>
    <xf numFmtId="167" fontId="8" fillId="0" borderId="12" xfId="1" applyNumberFormat="1" applyFont="1" applyBorder="1" applyAlignment="1">
      <alignment horizontal="right" vertical="center"/>
    </xf>
    <xf numFmtId="167" fontId="8" fillId="0" borderId="14" xfId="1" applyNumberFormat="1" applyFont="1" applyBorder="1" applyAlignment="1">
      <alignment horizontal="right" vertical="center"/>
    </xf>
    <xf numFmtId="167" fontId="8" fillId="0" borderId="13" xfId="1" applyNumberFormat="1" applyFont="1" applyBorder="1" applyAlignment="1">
      <alignment horizontal="right" vertical="center"/>
    </xf>
    <xf numFmtId="165" fontId="8" fillId="0" borderId="14" xfId="1" applyNumberFormat="1" applyFont="1" applyBorder="1" applyAlignment="1">
      <alignment horizontal="right" vertical="center"/>
    </xf>
    <xf numFmtId="0" fontId="8" fillId="0" borderId="12" xfId="1" applyFont="1" applyBorder="1" applyAlignment="1">
      <alignment horizontal="right" vertical="center"/>
    </xf>
    <xf numFmtId="0" fontId="8" fillId="0" borderId="13" xfId="1" applyFont="1" applyBorder="1" applyAlignment="1">
      <alignment horizontal="right" vertical="center"/>
    </xf>
    <xf numFmtId="0" fontId="8" fillId="0" borderId="14" xfId="1" applyFont="1" applyBorder="1" applyAlignment="1">
      <alignment horizontal="right" vertical="center"/>
    </xf>
    <xf numFmtId="166" fontId="8" fillId="0" borderId="12" xfId="1" applyNumberFormat="1" applyFont="1" applyBorder="1" applyAlignment="1">
      <alignment horizontal="right" vertical="center"/>
    </xf>
    <xf numFmtId="166" fontId="8" fillId="0" borderId="13" xfId="1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left" vertical="top" wrapText="1"/>
    </xf>
    <xf numFmtId="0" fontId="8" fillId="0" borderId="26" xfId="1" applyFont="1" applyBorder="1" applyAlignment="1">
      <alignment horizontal="left" vertical="top" wrapText="1"/>
    </xf>
    <xf numFmtId="166" fontId="8" fillId="0" borderId="16" xfId="1" applyNumberFormat="1" applyFont="1" applyBorder="1" applyAlignment="1">
      <alignment horizontal="right" vertical="center"/>
    </xf>
    <xf numFmtId="166" fontId="8" fillId="0" borderId="17" xfId="1" applyNumberFormat="1" applyFont="1" applyBorder="1" applyAlignment="1">
      <alignment horizontal="right" vertical="center"/>
    </xf>
    <xf numFmtId="0" fontId="8" fillId="0" borderId="3" xfId="1" applyFont="1" applyBorder="1" applyAlignment="1">
      <alignment horizontal="left" vertical="top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right" vertical="center"/>
    </xf>
    <xf numFmtId="0" fontId="8" fillId="0" borderId="6" xfId="1" applyFont="1" applyBorder="1" applyAlignment="1">
      <alignment horizontal="left" vertical="center" wrapText="1"/>
    </xf>
    <xf numFmtId="0" fontId="8" fillId="0" borderId="0" xfId="1" applyFont="1" applyAlignment="1">
      <alignment horizontal="left" vertical="top" wrapText="1"/>
    </xf>
    <xf numFmtId="0" fontId="7" fillId="0" borderId="0" xfId="1" applyFont="1" applyAlignment="1">
      <alignment vertical="center" wrapText="1"/>
    </xf>
    <xf numFmtId="0" fontId="8" fillId="0" borderId="27" xfId="1" applyFont="1" applyBorder="1" applyAlignment="1">
      <alignment horizontal="center" wrapText="1"/>
    </xf>
    <xf numFmtId="0" fontId="8" fillId="0" borderId="28" xfId="1" applyFont="1" applyBorder="1" applyAlignment="1">
      <alignment horizontal="center" wrapText="1"/>
    </xf>
    <xf numFmtId="0" fontId="8" fillId="0" borderId="29" xfId="1" applyFont="1" applyBorder="1" applyAlignment="1">
      <alignment horizontal="center" wrapText="1"/>
    </xf>
    <xf numFmtId="0" fontId="8" fillId="0" borderId="30" xfId="1" applyFont="1" applyBorder="1" applyAlignment="1">
      <alignment horizontal="center" wrapText="1"/>
    </xf>
    <xf numFmtId="0" fontId="8" fillId="0" borderId="4" xfId="1" applyFont="1" applyBorder="1" applyAlignment="1">
      <alignment horizontal="right" vertical="center"/>
    </xf>
    <xf numFmtId="167" fontId="8" fillId="0" borderId="5" xfId="1" applyNumberFormat="1" applyFont="1" applyBorder="1" applyAlignment="1">
      <alignment horizontal="right" vertical="center"/>
    </xf>
    <xf numFmtId="0" fontId="8" fillId="0" borderId="0" xfId="1" applyFont="1" applyAlignment="1">
      <alignment vertical="top" wrapText="1"/>
    </xf>
    <xf numFmtId="0" fontId="8" fillId="0" borderId="31" xfId="1" applyFont="1" applyBorder="1" applyAlignment="1">
      <alignment horizontal="center" wrapText="1"/>
    </xf>
    <xf numFmtId="0" fontId="8" fillId="0" borderId="32" xfId="1" applyFont="1" applyBorder="1" applyAlignment="1">
      <alignment horizontal="center" wrapText="1"/>
    </xf>
    <xf numFmtId="165" fontId="8" fillId="0" borderId="5" xfId="1" applyNumberFormat="1" applyFont="1" applyBorder="1" applyAlignment="1">
      <alignment horizontal="right" vertical="center"/>
    </xf>
    <xf numFmtId="166" fontId="8" fillId="0" borderId="5" xfId="1" applyNumberFormat="1" applyFont="1" applyBorder="1" applyAlignment="1">
      <alignment horizontal="right" vertical="center"/>
    </xf>
    <xf numFmtId="167" fontId="8" fillId="0" borderId="6" xfId="1" applyNumberFormat="1" applyFont="1" applyBorder="1" applyAlignment="1">
      <alignment horizontal="right" vertical="center"/>
    </xf>
    <xf numFmtId="0" fontId="8" fillId="0" borderId="21" xfId="1" applyFont="1" applyBorder="1" applyAlignment="1">
      <alignment horizontal="left" vertical="top"/>
    </xf>
    <xf numFmtId="166" fontId="8" fillId="0" borderId="9" xfId="1" applyNumberFormat="1" applyFont="1" applyBorder="1" applyAlignment="1">
      <alignment horizontal="right" vertical="center"/>
    </xf>
    <xf numFmtId="0" fontId="8" fillId="0" borderId="10" xfId="1" applyFont="1" applyBorder="1" applyAlignment="1">
      <alignment horizontal="right" vertical="center"/>
    </xf>
    <xf numFmtId="0" fontId="8" fillId="0" borderId="23" xfId="1" applyFont="1" applyBorder="1" applyAlignment="1">
      <alignment horizontal="left" vertical="top"/>
    </xf>
    <xf numFmtId="165" fontId="8" fillId="0" borderId="12" xfId="1" applyNumberFormat="1" applyFont="1" applyBorder="1" applyAlignment="1">
      <alignment horizontal="right" vertical="center"/>
    </xf>
    <xf numFmtId="0" fontId="8" fillId="0" borderId="13" xfId="1" applyFont="1" applyBorder="1" applyAlignment="1">
      <alignment horizontal="left" vertical="center" wrapText="1"/>
    </xf>
    <xf numFmtId="0" fontId="8" fillId="0" borderId="14" xfId="1" applyFont="1" applyBorder="1" applyAlignment="1">
      <alignment horizontal="left" vertical="center" wrapText="1"/>
    </xf>
    <xf numFmtId="0" fontId="8" fillId="0" borderId="25" xfId="1" applyFont="1" applyBorder="1" applyAlignment="1">
      <alignment horizontal="left" vertical="top"/>
    </xf>
    <xf numFmtId="165" fontId="8" fillId="0" borderId="16" xfId="1" applyNumberFormat="1" applyFont="1" applyBorder="1" applyAlignment="1">
      <alignment horizontal="right" vertical="center"/>
    </xf>
    <xf numFmtId="0" fontId="8" fillId="0" borderId="17" xfId="1" applyFont="1" applyBorder="1" applyAlignment="1">
      <alignment horizontal="left" vertical="center" wrapText="1"/>
    </xf>
    <xf numFmtId="0" fontId="8" fillId="0" borderId="18" xfId="1" applyFont="1" applyBorder="1" applyAlignment="1">
      <alignment horizontal="left" vertical="center" wrapText="1"/>
    </xf>
    <xf numFmtId="0" fontId="8" fillId="0" borderId="33" xfId="1" applyFont="1" applyBorder="1" applyAlignment="1">
      <alignment horizontal="left" vertical="top" wrapText="1"/>
    </xf>
    <xf numFmtId="0" fontId="8" fillId="0" borderId="21" xfId="1" applyFont="1" applyBorder="1" applyAlignment="1">
      <alignment horizontal="left" wrapText="1"/>
    </xf>
    <xf numFmtId="0" fontId="8" fillId="0" borderId="22" xfId="1" applyFont="1" applyBorder="1" applyAlignment="1">
      <alignment horizontal="left" wrapText="1"/>
    </xf>
    <xf numFmtId="0" fontId="8" fillId="0" borderId="34" xfId="1" applyFont="1" applyBorder="1" applyAlignment="1">
      <alignment horizontal="center" wrapText="1"/>
    </xf>
    <xf numFmtId="0" fontId="8" fillId="0" borderId="25" xfId="1" applyFont="1" applyBorder="1" applyAlignment="1">
      <alignment horizontal="left" wrapText="1"/>
    </xf>
    <xf numFmtId="0" fontId="8" fillId="0" borderId="26" xfId="1" applyFont="1" applyBorder="1" applyAlignment="1">
      <alignment horizontal="left" wrapText="1"/>
    </xf>
    <xf numFmtId="0" fontId="8" fillId="0" borderId="35" xfId="1" applyFont="1" applyBorder="1" applyAlignment="1">
      <alignment horizontal="center" wrapText="1"/>
    </xf>
    <xf numFmtId="0" fontId="0" fillId="0" borderId="36" xfId="0" applyBorder="1"/>
    <xf numFmtId="0" fontId="8" fillId="0" borderId="37" xfId="1" applyFont="1" applyBorder="1" applyAlignment="1">
      <alignment horizontal="left" vertical="center" wrapText="1"/>
    </xf>
    <xf numFmtId="167" fontId="8" fillId="0" borderId="38" xfId="1" applyNumberFormat="1" applyFont="1" applyBorder="1" applyAlignment="1">
      <alignment horizontal="right" vertical="center"/>
    </xf>
    <xf numFmtId="0" fontId="0" fillId="0" borderId="39" xfId="0" applyBorder="1"/>
    <xf numFmtId="167" fontId="8" fillId="0" borderId="16" xfId="1" applyNumberFormat="1" applyFont="1" applyBorder="1" applyAlignment="1">
      <alignment horizontal="right" vertical="center"/>
    </xf>
    <xf numFmtId="167" fontId="8" fillId="0" borderId="17" xfId="1" applyNumberFormat="1" applyFont="1" applyBorder="1" applyAlignment="1">
      <alignment horizontal="right" vertical="center"/>
    </xf>
    <xf numFmtId="167" fontId="8" fillId="0" borderId="40" xfId="1" applyNumberFormat="1" applyFont="1" applyBorder="1" applyAlignment="1">
      <alignment horizontal="right" vertical="center"/>
    </xf>
    <xf numFmtId="0" fontId="8" fillId="0" borderId="41" xfId="1" applyFont="1" applyBorder="1" applyAlignment="1">
      <alignment horizontal="center" wrapText="1"/>
    </xf>
    <xf numFmtId="0" fontId="8" fillId="0" borderId="42" xfId="1" applyFont="1" applyBorder="1" applyAlignment="1">
      <alignment horizontal="center" wrapText="1"/>
    </xf>
    <xf numFmtId="165" fontId="8" fillId="0" borderId="43" xfId="1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left" vertical="center" wrapText="1"/>
    </xf>
    <xf numFmtId="0" fontId="8" fillId="0" borderId="10" xfId="1" applyFont="1" applyBorder="1" applyAlignment="1">
      <alignment horizontal="left" vertical="center" wrapText="1"/>
    </xf>
    <xf numFmtId="165" fontId="8" fillId="0" borderId="44" xfId="1" applyNumberFormat="1" applyFont="1" applyBorder="1" applyAlignment="1">
      <alignment horizontal="right" vertical="center"/>
    </xf>
    <xf numFmtId="165" fontId="8" fillId="0" borderId="45" xfId="1" applyNumberFormat="1" applyFont="1" applyBorder="1" applyAlignment="1">
      <alignment horizontal="right" vertical="center"/>
    </xf>
    <xf numFmtId="167" fontId="8" fillId="0" borderId="18" xfId="1" applyNumberFormat="1" applyFont="1" applyBorder="1" applyAlignment="1">
      <alignment horizontal="right" vertical="center"/>
    </xf>
    <xf numFmtId="164" fontId="8" fillId="0" borderId="9" xfId="1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/>
    <xf numFmtId="0" fontId="8" fillId="0" borderId="23" xfId="1" applyFont="1" applyBorder="1" applyAlignment="1">
      <alignment horizontal="left" vertical="top" wrapText="1"/>
    </xf>
    <xf numFmtId="0" fontId="8" fillId="0" borderId="25" xfId="1" applyFont="1" applyBorder="1" applyAlignment="1">
      <alignment horizontal="left" vertical="top" wrapText="1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top" wrapText="1"/>
    </xf>
    <xf numFmtId="0" fontId="8" fillId="0" borderId="7" xfId="1" applyFont="1" applyBorder="1" applyAlignment="1">
      <alignment horizontal="left" wrapText="1"/>
    </xf>
    <xf numFmtId="0" fontId="8" fillId="0" borderId="15" xfId="1" applyFont="1" applyBorder="1" applyAlignment="1">
      <alignment horizontal="left" wrapText="1"/>
    </xf>
    <xf numFmtId="0" fontId="8" fillId="0" borderId="27" xfId="1" applyFont="1" applyBorder="1" applyAlignment="1">
      <alignment horizontal="center" wrapText="1"/>
    </xf>
    <xf numFmtId="0" fontId="8" fillId="0" borderId="29" xfId="1" applyFont="1" applyBorder="1" applyAlignment="1">
      <alignment horizontal="center" wrapText="1"/>
    </xf>
    <xf numFmtId="0" fontId="8" fillId="0" borderId="28" xfId="1" applyFont="1" applyBorder="1" applyAlignment="1">
      <alignment horizontal="center" wrapText="1"/>
    </xf>
    <xf numFmtId="0" fontId="8" fillId="0" borderId="30" xfId="1" applyFont="1" applyBorder="1" applyAlignment="1">
      <alignment horizontal="center" wrapText="1"/>
    </xf>
    <xf numFmtId="0" fontId="8" fillId="0" borderId="19" xfId="1" applyFont="1" applyBorder="1" applyAlignment="1">
      <alignment horizontal="left" wrapText="1"/>
    </xf>
    <xf numFmtId="0" fontId="8" fillId="0" borderId="20" xfId="1" applyFont="1" applyBorder="1" applyAlignment="1">
      <alignment horizontal="left" wrapText="1"/>
    </xf>
    <xf numFmtId="0" fontId="8" fillId="0" borderId="21" xfId="1" applyFont="1" applyBorder="1" applyAlignment="1">
      <alignment horizontal="left" vertical="top" wrapText="1"/>
    </xf>
    <xf numFmtId="0" fontId="8" fillId="0" borderId="31" xfId="1" applyFont="1" applyBorder="1" applyAlignment="1">
      <alignment horizont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Normal_Sheet2_1" xfId="1" xr:uid="{B3EACA4B-1802-4C5F-9FB6-8166235BBA7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26</xdr:row>
      <xdr:rowOff>63500</xdr:rowOff>
    </xdr:from>
    <xdr:to>
      <xdr:col>10</xdr:col>
      <xdr:colOff>5080</xdr:colOff>
      <xdr:row>43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E4B4C1-EE73-9F4A-BF34-2CB82D9D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5016500"/>
          <a:ext cx="5778500" cy="322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17</xdr:row>
      <xdr:rowOff>38100</xdr:rowOff>
    </xdr:from>
    <xdr:to>
      <xdr:col>7</xdr:col>
      <xdr:colOff>584200</xdr:colOff>
      <xdr:row>26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3704BB-1003-4A4E-AC33-92B730B3C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3276600"/>
          <a:ext cx="4610100" cy="1765300"/>
        </a:xfrm>
        <a:prstGeom prst="rect">
          <a:avLst/>
        </a:prstGeom>
      </xdr:spPr>
    </xdr:pic>
    <xdr:clientData/>
  </xdr:twoCellAnchor>
  <xdr:twoCellAnchor>
    <xdr:from>
      <xdr:col>3</xdr:col>
      <xdr:colOff>193592</xdr:colOff>
      <xdr:row>49</xdr:row>
      <xdr:rowOff>8246</xdr:rowOff>
    </xdr:from>
    <xdr:to>
      <xdr:col>3</xdr:col>
      <xdr:colOff>453365</xdr:colOff>
      <xdr:row>50</xdr:row>
      <xdr:rowOff>47213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BD6F1C-0668-6342-B7D8-21915160D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14492" y="9342746"/>
          <a:ext cx="259773" cy="22946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3C2BC04-01C8-B54A-B4D0-75967CD4BCDA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5593601A-2BA3-2147-B72B-D2F31BF9C9EB}"/>
    <we:binding id="InputY" type="matrix" appref="{2CC30280-A733-B847-8DC1-C14F7FDCC631}"/>
    <we:binding id="InputX" type="matrix" appref="{F2CE921A-0FD3-E249-8F16-9FB73294C8D3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4"/>
  <sheetViews>
    <sheetView topLeftCell="A3" workbookViewId="0">
      <selection activeCell="A25" sqref="A1:XFD1048576"/>
    </sheetView>
  </sheetViews>
  <sheetFormatPr defaultColWidth="8.88671875" defaultRowHeight="14.4" x14ac:dyDescent="0.3"/>
  <cols>
    <col min="7" max="7" width="10.33203125" customWidth="1"/>
  </cols>
  <sheetData>
    <row r="2" spans="1:9" x14ac:dyDescent="0.3">
      <c r="C2" s="102" t="s">
        <v>5</v>
      </c>
      <c r="D2" s="102"/>
      <c r="E2" s="102"/>
      <c r="F2" s="102"/>
    </row>
    <row r="4" spans="1:9" x14ac:dyDescent="0.3">
      <c r="A4" s="1" t="s">
        <v>0</v>
      </c>
      <c r="B4" s="1"/>
      <c r="C4" s="2" t="s">
        <v>1</v>
      </c>
      <c r="D4" s="1"/>
      <c r="E4" s="1"/>
      <c r="F4" s="1"/>
      <c r="G4" s="1" t="s">
        <v>4</v>
      </c>
      <c r="H4" s="1"/>
      <c r="I4" s="1"/>
    </row>
    <row r="5" spans="1:9" x14ac:dyDescent="0.3">
      <c r="A5" s="1" t="s">
        <v>2</v>
      </c>
      <c r="B5" s="1"/>
      <c r="C5" s="1" t="s">
        <v>3</v>
      </c>
      <c r="D5" s="1"/>
      <c r="E5" s="1"/>
      <c r="F5" s="1"/>
      <c r="G5" s="1"/>
      <c r="H5" s="1"/>
      <c r="I5" s="1"/>
    </row>
    <row r="6" spans="1:9" x14ac:dyDescent="0.3">
      <c r="A6" s="1"/>
      <c r="B6" s="1"/>
      <c r="C6" s="1"/>
      <c r="D6" s="1"/>
      <c r="E6" s="1"/>
      <c r="F6" s="1"/>
      <c r="G6" s="1"/>
      <c r="H6" s="1"/>
      <c r="I6" s="1"/>
    </row>
    <row r="7" spans="1:9" x14ac:dyDescent="0.3">
      <c r="A7" t="s">
        <v>6</v>
      </c>
      <c r="C7" t="s">
        <v>7</v>
      </c>
      <c r="F7" t="s">
        <v>9</v>
      </c>
      <c r="H7" t="s">
        <v>8</v>
      </c>
    </row>
    <row r="8" spans="1:9" x14ac:dyDescent="0.3">
      <c r="A8">
        <v>1</v>
      </c>
      <c r="C8">
        <v>39</v>
      </c>
      <c r="F8">
        <v>8</v>
      </c>
      <c r="H8">
        <v>7</v>
      </c>
    </row>
    <row r="9" spans="1:9" x14ac:dyDescent="0.3">
      <c r="A9">
        <v>2</v>
      </c>
      <c r="C9">
        <v>52</v>
      </c>
      <c r="F9">
        <v>6</v>
      </c>
      <c r="H9">
        <v>6</v>
      </c>
    </row>
    <row r="10" spans="1:9" x14ac:dyDescent="0.3">
      <c r="A10">
        <v>3</v>
      </c>
      <c r="C10">
        <v>49</v>
      </c>
      <c r="F10">
        <v>7</v>
      </c>
      <c r="H10">
        <v>8</v>
      </c>
    </row>
    <row r="11" spans="1:9" x14ac:dyDescent="0.3">
      <c r="A11">
        <v>4</v>
      </c>
      <c r="C11">
        <v>46</v>
      </c>
      <c r="F11">
        <v>12</v>
      </c>
      <c r="H11">
        <v>10</v>
      </c>
    </row>
    <row r="12" spans="1:9" x14ac:dyDescent="0.3">
      <c r="A12">
        <v>5</v>
      </c>
      <c r="C12">
        <v>61</v>
      </c>
      <c r="F12">
        <v>9</v>
      </c>
      <c r="H12">
        <v>9</v>
      </c>
    </row>
    <row r="13" spans="1:9" x14ac:dyDescent="0.3">
      <c r="A13">
        <v>6</v>
      </c>
      <c r="C13">
        <v>35</v>
      </c>
      <c r="F13">
        <v>6</v>
      </c>
      <c r="H13">
        <v>5</v>
      </c>
    </row>
    <row r="14" spans="1:9" x14ac:dyDescent="0.3">
      <c r="A14">
        <v>7</v>
      </c>
      <c r="C14">
        <v>25</v>
      </c>
      <c r="F14">
        <v>7</v>
      </c>
      <c r="H14">
        <v>3</v>
      </c>
    </row>
    <row r="15" spans="1:9" x14ac:dyDescent="0.3">
      <c r="A15">
        <v>8</v>
      </c>
      <c r="C15">
        <v>55</v>
      </c>
      <c r="F15">
        <v>4</v>
      </c>
      <c r="H15">
        <v>4</v>
      </c>
    </row>
    <row r="17" spans="1:1" x14ac:dyDescent="0.3">
      <c r="A17" t="s">
        <v>10</v>
      </c>
    </row>
    <row r="18" spans="1:1" x14ac:dyDescent="0.3">
      <c r="A18" t="s">
        <v>11</v>
      </c>
    </row>
    <row r="19" spans="1:1" x14ac:dyDescent="0.3">
      <c r="A19" t="s">
        <v>12</v>
      </c>
    </row>
    <row r="20" spans="1:1" x14ac:dyDescent="0.3">
      <c r="A20" t="s">
        <v>13</v>
      </c>
    </row>
    <row r="21" spans="1:1" x14ac:dyDescent="0.3">
      <c r="A21" t="s">
        <v>14</v>
      </c>
    </row>
    <row r="22" spans="1:1" x14ac:dyDescent="0.3">
      <c r="A22" t="s">
        <v>15</v>
      </c>
    </row>
    <row r="23" spans="1:1" x14ac:dyDescent="0.3">
      <c r="A23" t="s">
        <v>16</v>
      </c>
    </row>
    <row r="24" spans="1:1" x14ac:dyDescent="0.3">
      <c r="A24" t="s">
        <v>17</v>
      </c>
    </row>
  </sheetData>
  <mergeCells count="1"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2"/>
  <sheetViews>
    <sheetView tabSelected="1" view="pageLayout" topLeftCell="A40" zoomScaleNormal="100" workbookViewId="0">
      <selection activeCell="I47" sqref="I47"/>
    </sheetView>
  </sheetViews>
  <sheetFormatPr defaultColWidth="8.5546875" defaultRowHeight="14.4" x14ac:dyDescent="0.3"/>
  <sheetData>
    <row r="1" spans="1:11" x14ac:dyDescent="0.3">
      <c r="A1" s="102" t="s">
        <v>124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 spans="1:11" x14ac:dyDescent="0.3">
      <c r="C2" s="103"/>
      <c r="D2" s="103"/>
      <c r="E2" s="103"/>
    </row>
    <row r="3" spans="1:11" x14ac:dyDescent="0.3">
      <c r="A3" s="103"/>
      <c r="B3" s="103"/>
      <c r="C3" s="103"/>
      <c r="D3" s="3"/>
      <c r="E3" s="102" t="s">
        <v>194</v>
      </c>
      <c r="F3" s="102"/>
      <c r="G3" s="102"/>
      <c r="I3" s="103" t="s">
        <v>195</v>
      </c>
      <c r="J3" s="103"/>
      <c r="K3" s="103"/>
    </row>
    <row r="4" spans="1:11" x14ac:dyDescent="0.3">
      <c r="A4" s="103"/>
      <c r="B4" s="103"/>
      <c r="C4" s="103"/>
      <c r="D4" s="3"/>
      <c r="E4" s="102" t="s">
        <v>121</v>
      </c>
      <c r="F4" s="102"/>
      <c r="G4" s="102"/>
    </row>
    <row r="5" spans="1:11" x14ac:dyDescent="0.3">
      <c r="A5" s="103" t="s">
        <v>120</v>
      </c>
      <c r="B5" s="103"/>
      <c r="C5" s="103"/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</row>
    <row r="7" spans="1:11" x14ac:dyDescent="0.3">
      <c r="A7" t="s">
        <v>6</v>
      </c>
      <c r="C7" t="s">
        <v>7</v>
      </c>
      <c r="D7" t="s">
        <v>9</v>
      </c>
      <c r="E7" t="s">
        <v>8</v>
      </c>
    </row>
    <row r="8" spans="1:11" x14ac:dyDescent="0.3">
      <c r="A8">
        <v>1</v>
      </c>
      <c r="C8">
        <v>39</v>
      </c>
      <c r="D8">
        <v>8</v>
      </c>
      <c r="E8">
        <v>7</v>
      </c>
    </row>
    <row r="9" spans="1:11" x14ac:dyDescent="0.3">
      <c r="A9">
        <v>2</v>
      </c>
      <c r="C9">
        <v>52</v>
      </c>
      <c r="D9">
        <v>6</v>
      </c>
      <c r="E9">
        <v>6</v>
      </c>
    </row>
    <row r="10" spans="1:11" x14ac:dyDescent="0.3">
      <c r="A10">
        <v>3</v>
      </c>
      <c r="C10">
        <v>49</v>
      </c>
      <c r="D10">
        <v>7</v>
      </c>
      <c r="E10">
        <v>8</v>
      </c>
    </row>
    <row r="11" spans="1:11" x14ac:dyDescent="0.3">
      <c r="A11">
        <v>4</v>
      </c>
      <c r="C11">
        <v>46</v>
      </c>
      <c r="D11">
        <v>12</v>
      </c>
      <c r="E11">
        <v>10</v>
      </c>
    </row>
    <row r="12" spans="1:11" x14ac:dyDescent="0.3">
      <c r="A12">
        <v>5</v>
      </c>
      <c r="C12">
        <v>61</v>
      </c>
      <c r="D12">
        <v>9</v>
      </c>
      <c r="E12">
        <v>9</v>
      </c>
    </row>
    <row r="13" spans="1:11" x14ac:dyDescent="0.3">
      <c r="A13">
        <v>6</v>
      </c>
      <c r="C13">
        <v>35</v>
      </c>
      <c r="D13">
        <v>6</v>
      </c>
      <c r="E13">
        <v>5</v>
      </c>
    </row>
    <row r="14" spans="1:11" x14ac:dyDescent="0.3">
      <c r="A14">
        <v>7</v>
      </c>
      <c r="C14">
        <v>25</v>
      </c>
      <c r="D14">
        <v>7</v>
      </c>
      <c r="E14">
        <v>3</v>
      </c>
    </row>
    <row r="15" spans="1:11" x14ac:dyDescent="0.3">
      <c r="A15">
        <v>8</v>
      </c>
      <c r="C15">
        <v>55</v>
      </c>
      <c r="D15">
        <v>4</v>
      </c>
      <c r="E15">
        <v>4</v>
      </c>
    </row>
    <row r="17" spans="1:2" x14ac:dyDescent="0.3">
      <c r="A17" t="s">
        <v>10</v>
      </c>
    </row>
    <row r="18" spans="1:2" x14ac:dyDescent="0.3">
      <c r="A18" t="s">
        <v>11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 t="s">
        <v>14</v>
      </c>
    </row>
    <row r="22" spans="1:2" x14ac:dyDescent="0.3">
      <c r="A22" t="s">
        <v>15</v>
      </c>
    </row>
    <row r="23" spans="1:2" x14ac:dyDescent="0.3">
      <c r="A23" t="s">
        <v>16</v>
      </c>
    </row>
    <row r="24" spans="1:2" x14ac:dyDescent="0.3">
      <c r="A24" t="s">
        <v>17</v>
      </c>
    </row>
    <row r="26" spans="1:2" x14ac:dyDescent="0.3">
      <c r="A26" s="102" t="s">
        <v>31</v>
      </c>
      <c r="B26" s="102"/>
    </row>
    <row r="45" spans="1:14" x14ac:dyDescent="0.3">
      <c r="A45" t="s">
        <v>32</v>
      </c>
    </row>
    <row r="46" spans="1:14" x14ac:dyDescent="0.3">
      <c r="A46" s="3"/>
      <c r="C46" s="3" t="s">
        <v>6</v>
      </c>
      <c r="D46" s="3" t="s">
        <v>74</v>
      </c>
      <c r="E46" s="3" t="s">
        <v>75</v>
      </c>
      <c r="F46" s="3" t="s">
        <v>76</v>
      </c>
      <c r="H46" s="3"/>
      <c r="J46" s="3"/>
      <c r="K46" s="3"/>
      <c r="L46" s="3"/>
      <c r="M46" s="3"/>
      <c r="N46" s="3"/>
    </row>
    <row r="47" spans="1:14" x14ac:dyDescent="0.3">
      <c r="A47" s="3"/>
      <c r="C47" s="3">
        <v>1</v>
      </c>
      <c r="D47" s="3">
        <v>39</v>
      </c>
      <c r="E47" s="3">
        <v>8</v>
      </c>
      <c r="F47" s="3">
        <v>7</v>
      </c>
      <c r="H47" s="3"/>
      <c r="J47" s="3"/>
      <c r="K47" s="3"/>
      <c r="L47" s="3"/>
      <c r="M47" s="3"/>
      <c r="N47" s="3"/>
    </row>
    <row r="48" spans="1:14" x14ac:dyDescent="0.3">
      <c r="A48" s="3"/>
      <c r="C48" s="3">
        <v>2</v>
      </c>
      <c r="D48" s="3">
        <v>52</v>
      </c>
      <c r="E48" s="3">
        <v>6</v>
      </c>
      <c r="F48" s="3">
        <v>6</v>
      </c>
      <c r="H48" s="3"/>
      <c r="J48" s="3"/>
      <c r="K48" s="3"/>
      <c r="L48" s="3"/>
      <c r="M48" s="3"/>
      <c r="N48" s="3"/>
    </row>
    <row r="49" spans="1:14" x14ac:dyDescent="0.3">
      <c r="A49" s="3"/>
      <c r="C49" s="3">
        <v>3</v>
      </c>
      <c r="D49" s="3">
        <v>49</v>
      </c>
      <c r="E49" s="3">
        <v>7</v>
      </c>
      <c r="F49" s="3">
        <v>8</v>
      </c>
      <c r="H49" s="3"/>
      <c r="J49" s="3"/>
      <c r="K49" s="3"/>
      <c r="L49" s="3"/>
      <c r="M49" s="3"/>
      <c r="N49" s="3"/>
    </row>
    <row r="50" spans="1:14" x14ac:dyDescent="0.3">
      <c r="A50" s="3"/>
      <c r="C50" s="3">
        <v>4</v>
      </c>
      <c r="D50" s="3">
        <v>46</v>
      </c>
      <c r="E50" s="3">
        <v>12</v>
      </c>
      <c r="F50" s="3">
        <v>10</v>
      </c>
      <c r="H50" s="3"/>
      <c r="J50" s="3"/>
      <c r="K50" s="3"/>
      <c r="L50" s="3"/>
      <c r="M50" s="3"/>
      <c r="N50" s="3"/>
    </row>
    <row r="51" spans="1:14" x14ac:dyDescent="0.3">
      <c r="A51" s="3"/>
      <c r="C51" s="3">
        <v>5</v>
      </c>
      <c r="D51" s="3">
        <v>61</v>
      </c>
      <c r="E51" s="3">
        <v>9</v>
      </c>
      <c r="F51" s="3">
        <v>9</v>
      </c>
      <c r="H51" s="3"/>
      <c r="J51" s="3"/>
      <c r="K51" s="3"/>
      <c r="L51" s="3"/>
      <c r="M51" s="3"/>
      <c r="N51" s="3"/>
    </row>
    <row r="52" spans="1:14" x14ac:dyDescent="0.3">
      <c r="A52" s="3"/>
      <c r="C52" s="3">
        <v>6</v>
      </c>
      <c r="D52" s="3">
        <v>35</v>
      </c>
      <c r="E52" s="3">
        <v>6</v>
      </c>
      <c r="F52" s="3">
        <v>5</v>
      </c>
      <c r="H52" s="3"/>
      <c r="J52" s="3"/>
      <c r="K52" s="3"/>
      <c r="L52" s="3"/>
      <c r="M52" s="3"/>
      <c r="N52" s="3"/>
    </row>
    <row r="53" spans="1:14" x14ac:dyDescent="0.3">
      <c r="A53" s="3"/>
      <c r="C53" s="3">
        <v>7</v>
      </c>
      <c r="D53" s="3">
        <v>25</v>
      </c>
      <c r="E53" s="3">
        <v>7</v>
      </c>
      <c r="F53" s="3">
        <v>3</v>
      </c>
      <c r="H53" s="3"/>
      <c r="J53" s="3"/>
      <c r="K53" s="3"/>
      <c r="L53" s="3"/>
      <c r="M53" s="3"/>
      <c r="N53" s="3"/>
    </row>
    <row r="54" spans="1:14" x14ac:dyDescent="0.3">
      <c r="A54" s="3"/>
      <c r="C54" s="3">
        <v>8</v>
      </c>
      <c r="D54" s="3">
        <v>55</v>
      </c>
      <c r="E54" s="3">
        <v>4</v>
      </c>
      <c r="F54" s="3">
        <v>4</v>
      </c>
      <c r="H54" s="3"/>
      <c r="J54" s="3"/>
      <c r="K54" s="3"/>
      <c r="L54" s="3"/>
      <c r="M54" s="3"/>
      <c r="N54" s="3"/>
    </row>
    <row r="55" spans="1:14" x14ac:dyDescent="0.3">
      <c r="A55" s="102" t="s">
        <v>116</v>
      </c>
      <c r="B55" s="102"/>
    </row>
    <row r="56" spans="1:14" x14ac:dyDescent="0.3">
      <c r="B56" t="s">
        <v>77</v>
      </c>
    </row>
    <row r="57" spans="1:14" ht="15" thickBot="1" x14ac:dyDescent="0.35"/>
    <row r="58" spans="1:14" x14ac:dyDescent="0.3">
      <c r="B58" s="8" t="s">
        <v>78</v>
      </c>
      <c r="C58" s="8"/>
    </row>
    <row r="59" spans="1:14" x14ac:dyDescent="0.3">
      <c r="B59" t="s">
        <v>79</v>
      </c>
      <c r="C59">
        <v>0.94482726301779185</v>
      </c>
    </row>
    <row r="60" spans="1:14" x14ac:dyDescent="0.3">
      <c r="B60" t="s">
        <v>80</v>
      </c>
      <c r="C60">
        <v>0.89269855694169153</v>
      </c>
    </row>
    <row r="61" spans="1:14" x14ac:dyDescent="0.3">
      <c r="B61" t="s">
        <v>81</v>
      </c>
      <c r="C61">
        <v>0.83904783541253725</v>
      </c>
    </row>
    <row r="62" spans="1:14" x14ac:dyDescent="0.3">
      <c r="B62" t="s">
        <v>82</v>
      </c>
      <c r="C62">
        <v>1.0578283241255928</v>
      </c>
    </row>
    <row r="63" spans="1:14" ht="15" thickBot="1" x14ac:dyDescent="0.35">
      <c r="B63" s="6" t="s">
        <v>83</v>
      </c>
      <c r="C63" s="6">
        <v>7</v>
      </c>
    </row>
    <row r="65" spans="2:7" ht="15" thickBot="1" x14ac:dyDescent="0.35">
      <c r="B65" t="s">
        <v>84</v>
      </c>
    </row>
    <row r="66" spans="2:7" x14ac:dyDescent="0.3">
      <c r="B66" s="7"/>
      <c r="C66" s="7" t="s">
        <v>89</v>
      </c>
      <c r="D66" s="7" t="s">
        <v>90</v>
      </c>
      <c r="E66" s="7" t="s">
        <v>91</v>
      </c>
      <c r="F66" s="7" t="s">
        <v>92</v>
      </c>
      <c r="G66" s="7" t="s">
        <v>93</v>
      </c>
    </row>
    <row r="67" spans="2:7" x14ac:dyDescent="0.3">
      <c r="B67" t="s">
        <v>85</v>
      </c>
      <c r="C67">
        <v>2</v>
      </c>
      <c r="D67">
        <v>37.238282660996276</v>
      </c>
      <c r="E67">
        <v>18.619141330498138</v>
      </c>
      <c r="F67">
        <v>16.639078310560869</v>
      </c>
      <c r="G67">
        <v>1.1513599682395419E-2</v>
      </c>
    </row>
    <row r="68" spans="2:7" x14ac:dyDescent="0.3">
      <c r="B68" t="s">
        <v>86</v>
      </c>
      <c r="C68">
        <v>4</v>
      </c>
      <c r="D68">
        <v>4.4760030532894408</v>
      </c>
      <c r="E68">
        <v>1.1190007633223602</v>
      </c>
    </row>
    <row r="69" spans="2:7" ht="15" thickBot="1" x14ac:dyDescent="0.35">
      <c r="B69" s="6" t="s">
        <v>87</v>
      </c>
      <c r="C69" s="6">
        <v>6</v>
      </c>
      <c r="D69" s="6">
        <v>41.714285714285715</v>
      </c>
      <c r="E69" s="6"/>
      <c r="F69" s="6"/>
      <c r="G69" s="6"/>
    </row>
    <row r="70" spans="2:7" ht="15" thickBot="1" x14ac:dyDescent="0.35"/>
    <row r="71" spans="2:7" x14ac:dyDescent="0.3">
      <c r="B71" s="7"/>
      <c r="C71" s="7" t="s">
        <v>94</v>
      </c>
      <c r="D71" s="7" t="s">
        <v>82</v>
      </c>
      <c r="E71" s="7" t="s">
        <v>95</v>
      </c>
    </row>
    <row r="72" spans="2:7" x14ac:dyDescent="0.3">
      <c r="B72" t="s">
        <v>88</v>
      </c>
      <c r="C72">
        <v>-4.4314679643146819</v>
      </c>
      <c r="D72">
        <v>2.0301742374512552</v>
      </c>
      <c r="E72">
        <v>-2.1828017923614706</v>
      </c>
    </row>
    <row r="73" spans="2:7" x14ac:dyDescent="0.3">
      <c r="B73">
        <v>39</v>
      </c>
      <c r="C73">
        <v>0.11003768904155337</v>
      </c>
      <c r="D73">
        <v>3.5040727192892036E-2</v>
      </c>
      <c r="E73">
        <v>3.1402798359696815</v>
      </c>
    </row>
    <row r="74" spans="2:7" ht="15" thickBot="1" x14ac:dyDescent="0.35">
      <c r="B74" s="6">
        <v>8</v>
      </c>
      <c r="C74" s="6">
        <v>0.79368827823100074</v>
      </c>
      <c r="D74" s="6">
        <v>0.16860443665510455</v>
      </c>
      <c r="E74" s="6">
        <v>4.7073985357488608</v>
      </c>
    </row>
    <row r="75" spans="2:7" ht="15" thickBot="1" x14ac:dyDescent="0.35"/>
    <row r="76" spans="2:7" x14ac:dyDescent="0.3">
      <c r="B76" s="7" t="s">
        <v>96</v>
      </c>
      <c r="C76" s="7" t="s">
        <v>97</v>
      </c>
      <c r="D76" s="7" t="s">
        <v>98</v>
      </c>
      <c r="E76" s="7" t="s">
        <v>99</v>
      </c>
      <c r="F76" s="7" t="s">
        <v>100</v>
      </c>
    </row>
    <row r="77" spans="2:7" x14ac:dyDescent="0.3">
      <c r="B77">
        <v>9.4448314211226694E-2</v>
      </c>
      <c r="C77">
        <v>-10.068135288584882</v>
      </c>
      <c r="D77">
        <v>1.2051993599555182</v>
      </c>
      <c r="E77">
        <v>-10.068135288584882</v>
      </c>
      <c r="F77">
        <v>1.2051993599555182</v>
      </c>
    </row>
    <row r="78" spans="2:7" x14ac:dyDescent="0.3">
      <c r="B78">
        <v>3.4838347162236771E-2</v>
      </c>
      <c r="C78">
        <v>1.2749033544277061E-2</v>
      </c>
      <c r="D78">
        <v>0.20732634453882967</v>
      </c>
      <c r="E78">
        <v>1.2749033544277061E-2</v>
      </c>
      <c r="F78">
        <v>0.20732634453882967</v>
      </c>
    </row>
    <row r="79" spans="2:7" ht="15" thickBot="1" x14ac:dyDescent="0.35">
      <c r="B79" s="6">
        <v>9.2575039810605698E-3</v>
      </c>
      <c r="C79" s="6">
        <v>0.32556731536530431</v>
      </c>
      <c r="D79" s="6">
        <v>1.2618092410966972</v>
      </c>
      <c r="E79" s="6">
        <v>0.32556731536530431</v>
      </c>
      <c r="F79" s="6">
        <v>1.2618092410966972</v>
      </c>
    </row>
    <row r="82" spans="2:4" x14ac:dyDescent="0.3">
      <c r="B82" t="s">
        <v>101</v>
      </c>
    </row>
    <row r="83" spans="2:4" ht="15" thickBot="1" x14ac:dyDescent="0.35"/>
    <row r="84" spans="2:4" x14ac:dyDescent="0.3">
      <c r="B84" s="7" t="s">
        <v>102</v>
      </c>
      <c r="C84" s="7" t="s">
        <v>103</v>
      </c>
      <c r="D84" s="7" t="s">
        <v>104</v>
      </c>
    </row>
    <row r="85" spans="2:4" x14ac:dyDescent="0.3">
      <c r="B85">
        <v>1</v>
      </c>
      <c r="C85">
        <v>6.0526215352320971</v>
      </c>
      <c r="D85">
        <v>-5.2621535232097116E-2</v>
      </c>
    </row>
    <row r="86" spans="2:4" x14ac:dyDescent="0.3">
      <c r="B86">
        <v>2</v>
      </c>
      <c r="C86">
        <v>6.5161967463384389</v>
      </c>
      <c r="D86">
        <v>1.4838032536615611</v>
      </c>
    </row>
    <row r="87" spans="2:4" x14ac:dyDescent="0.3">
      <c r="B87">
        <v>3</v>
      </c>
      <c r="C87">
        <v>10.154525070368781</v>
      </c>
      <c r="D87">
        <v>-0.1545250703687806</v>
      </c>
    </row>
    <row r="88" spans="2:4" x14ac:dyDescent="0.3">
      <c r="B88">
        <v>4</v>
      </c>
      <c r="C88">
        <v>9.4240255712990795</v>
      </c>
      <c r="D88">
        <v>-0.42402557129907947</v>
      </c>
    </row>
    <row r="89" spans="2:4" x14ac:dyDescent="0.3">
      <c r="B89">
        <v>5</v>
      </c>
      <c r="C89">
        <v>4.1819808215256895</v>
      </c>
      <c r="D89">
        <v>0.81801917847431049</v>
      </c>
    </row>
    <row r="90" spans="2:4" x14ac:dyDescent="0.3">
      <c r="B90">
        <v>6</v>
      </c>
      <c r="C90">
        <v>3.8752922093411577</v>
      </c>
      <c r="D90">
        <v>-0.8752922093411577</v>
      </c>
    </row>
    <row r="91" spans="2:4" ht="15" thickBot="1" x14ac:dyDescent="0.35">
      <c r="B91" s="6">
        <v>7</v>
      </c>
      <c r="C91" s="6">
        <v>4.7953580458947567</v>
      </c>
      <c r="D91" s="6">
        <v>-0.79535804589475667</v>
      </c>
    </row>
    <row r="100" spans="1:9" x14ac:dyDescent="0.3">
      <c r="I100" s="3"/>
    </row>
    <row r="102" spans="1:9" x14ac:dyDescent="0.3">
      <c r="A102" s="5" t="s">
        <v>118</v>
      </c>
      <c r="B102" s="5"/>
      <c r="C102" s="5"/>
    </row>
    <row r="103" spans="1:9" x14ac:dyDescent="0.3">
      <c r="B103" t="s">
        <v>74</v>
      </c>
      <c r="C103">
        <v>48</v>
      </c>
    </row>
    <row r="104" spans="1:9" x14ac:dyDescent="0.3">
      <c r="B104" t="s">
        <v>75</v>
      </c>
      <c r="C104">
        <v>9</v>
      </c>
      <c r="H104" s="3"/>
    </row>
    <row r="105" spans="1:9" x14ac:dyDescent="0.3">
      <c r="B105" t="s">
        <v>76</v>
      </c>
      <c r="C105">
        <f>(C72+C73*C103+C74*C104)</f>
        <v>7.993535613758886</v>
      </c>
      <c r="D105" s="102" t="s">
        <v>119</v>
      </c>
      <c r="E105" s="102"/>
      <c r="F105" s="102"/>
    </row>
    <row r="107" spans="1:9" x14ac:dyDescent="0.3">
      <c r="B107" s="3" t="s">
        <v>117</v>
      </c>
      <c r="C107" s="3"/>
    </row>
    <row r="108" spans="1:9" x14ac:dyDescent="0.3">
      <c r="D108" s="3" t="s">
        <v>41</v>
      </c>
      <c r="E108" s="3" t="s">
        <v>42</v>
      </c>
      <c r="F108" s="3" t="s">
        <v>43</v>
      </c>
    </row>
    <row r="109" spans="1:9" x14ac:dyDescent="0.3">
      <c r="B109" s="103" t="s">
        <v>105</v>
      </c>
      <c r="C109" s="103"/>
      <c r="D109" s="3" t="s">
        <v>110</v>
      </c>
      <c r="E109" s="3">
        <f>CORREL(D47:D54, E47:E54)</f>
        <v>1.66327332160629E-2</v>
      </c>
      <c r="F109" s="3" t="s">
        <v>108</v>
      </c>
      <c r="G109" s="3"/>
      <c r="H109" s="3"/>
    </row>
    <row r="110" spans="1:9" x14ac:dyDescent="0.3">
      <c r="B110" s="103" t="s">
        <v>106</v>
      </c>
      <c r="C110" s="103"/>
      <c r="D110" s="3" t="s">
        <v>111</v>
      </c>
      <c r="E110" s="3">
        <f>CORREL(D47:D54, F47:F54)</f>
        <v>0.51362149212740638</v>
      </c>
      <c r="F110" s="3" t="s">
        <v>109</v>
      </c>
      <c r="G110" s="3"/>
      <c r="H110" s="3"/>
    </row>
    <row r="111" spans="1:9" x14ac:dyDescent="0.3">
      <c r="B111" s="103" t="s">
        <v>107</v>
      </c>
      <c r="C111" s="103"/>
      <c r="D111" s="3" t="s">
        <v>112</v>
      </c>
      <c r="E111" s="3">
        <f>CORREL(E47:E54, F47:F54)</f>
        <v>0.79416065624817211</v>
      </c>
      <c r="F111" s="3" t="s">
        <v>113</v>
      </c>
      <c r="G111" s="3"/>
      <c r="H111" s="3"/>
    </row>
    <row r="112" spans="1:9" x14ac:dyDescent="0.3">
      <c r="B112" s="103"/>
      <c r="C112" s="103"/>
    </row>
    <row r="113" spans="1:8" x14ac:dyDescent="0.3">
      <c r="B113" s="103" t="s">
        <v>114</v>
      </c>
      <c r="C113" s="103"/>
      <c r="D113" s="3" t="s">
        <v>115</v>
      </c>
      <c r="E113">
        <f>(E109-(E110*E111))/(SQRT(1-E110*E110)*SQRT(1-E111*E111))</f>
        <v>-0.75037885269526117</v>
      </c>
      <c r="F113" s="3" t="s">
        <v>123</v>
      </c>
      <c r="G113" s="3"/>
      <c r="H113" s="3"/>
    </row>
    <row r="115" spans="1:8" ht="15" thickBot="1" x14ac:dyDescent="0.35">
      <c r="B115" s="3" t="s">
        <v>122</v>
      </c>
      <c r="C115" s="3"/>
    </row>
    <row r="116" spans="1:8" x14ac:dyDescent="0.3">
      <c r="C116" s="7"/>
      <c r="D116" s="7" t="s">
        <v>74</v>
      </c>
      <c r="E116" s="7" t="s">
        <v>75</v>
      </c>
      <c r="F116" s="7" t="s">
        <v>76</v>
      </c>
    </row>
    <row r="117" spans="1:8" x14ac:dyDescent="0.3">
      <c r="C117" t="s">
        <v>74</v>
      </c>
      <c r="D117" s="3">
        <v>1</v>
      </c>
      <c r="E117" s="3"/>
      <c r="F117" s="3"/>
    </row>
    <row r="118" spans="1:8" x14ac:dyDescent="0.3">
      <c r="C118" t="s">
        <v>75</v>
      </c>
      <c r="D118" s="3">
        <v>1.66327332160629E-2</v>
      </c>
      <c r="E118" s="3">
        <v>1</v>
      </c>
      <c r="F118" s="3"/>
    </row>
    <row r="119" spans="1:8" ht="15" thickBot="1" x14ac:dyDescent="0.35">
      <c r="C119" s="6" t="s">
        <v>76</v>
      </c>
      <c r="D119" s="9">
        <v>0.51362149212740638</v>
      </c>
      <c r="E119" s="9">
        <v>0.79416065624817211</v>
      </c>
      <c r="F119" s="9">
        <v>1</v>
      </c>
    </row>
    <row r="124" spans="1:8" x14ac:dyDescent="0.3">
      <c r="A124" t="s">
        <v>125</v>
      </c>
    </row>
    <row r="125" spans="1:8" x14ac:dyDescent="0.3">
      <c r="C125" s="10" t="s">
        <v>126</v>
      </c>
    </row>
    <row r="127" spans="1:8" x14ac:dyDescent="0.3">
      <c r="C127" t="s">
        <v>127</v>
      </c>
    </row>
    <row r="128" spans="1:8" x14ac:dyDescent="0.3">
      <c r="C128" t="s">
        <v>128</v>
      </c>
    </row>
    <row r="129" spans="2:8" x14ac:dyDescent="0.3">
      <c r="C129" t="s">
        <v>129</v>
      </c>
    </row>
    <row r="130" spans="2:8" x14ac:dyDescent="0.3">
      <c r="C130" t="s">
        <v>130</v>
      </c>
    </row>
    <row r="131" spans="2:8" x14ac:dyDescent="0.3">
      <c r="C131" t="s">
        <v>131</v>
      </c>
    </row>
    <row r="132" spans="2:8" x14ac:dyDescent="0.3">
      <c r="C132" t="s">
        <v>132</v>
      </c>
    </row>
    <row r="133" spans="2:8" x14ac:dyDescent="0.3">
      <c r="C133" t="s">
        <v>133</v>
      </c>
    </row>
    <row r="134" spans="2:8" x14ac:dyDescent="0.3">
      <c r="C134" t="s">
        <v>134</v>
      </c>
    </row>
    <row r="135" spans="2:8" x14ac:dyDescent="0.3">
      <c r="C135" t="s">
        <v>135</v>
      </c>
    </row>
    <row r="136" spans="2:8" x14ac:dyDescent="0.3">
      <c r="C136" t="s">
        <v>136</v>
      </c>
    </row>
    <row r="137" spans="2:8" x14ac:dyDescent="0.3">
      <c r="C137" t="s">
        <v>137</v>
      </c>
    </row>
    <row r="139" spans="2:8" x14ac:dyDescent="0.3">
      <c r="C139" s="10" t="s">
        <v>138</v>
      </c>
    </row>
    <row r="141" spans="2:8" x14ac:dyDescent="0.3">
      <c r="B141" s="11"/>
      <c r="C141" s="11"/>
      <c r="D141" s="11"/>
      <c r="E141" s="11"/>
      <c r="F141" s="11"/>
      <c r="G141" s="11"/>
      <c r="H141" s="11"/>
    </row>
    <row r="142" spans="2:8" ht="17.399999999999999" x14ac:dyDescent="0.3">
      <c r="B142" s="12" t="s">
        <v>85</v>
      </c>
      <c r="C142" s="11"/>
      <c r="D142" s="11"/>
      <c r="E142" s="11"/>
      <c r="F142" s="11"/>
      <c r="G142" s="11"/>
      <c r="H142" s="11"/>
    </row>
    <row r="143" spans="2:8" x14ac:dyDescent="0.3">
      <c r="B143" s="11"/>
      <c r="C143" s="11"/>
      <c r="D143" s="11"/>
      <c r="E143" s="11"/>
      <c r="F143" s="11"/>
      <c r="G143" s="11"/>
      <c r="H143" s="11"/>
    </row>
    <row r="144" spans="2:8" ht="15" thickBot="1" x14ac:dyDescent="0.35">
      <c r="B144" s="106" t="s">
        <v>139</v>
      </c>
      <c r="C144" s="106"/>
      <c r="D144" s="106"/>
      <c r="E144" s="106"/>
      <c r="F144" s="11"/>
      <c r="G144" s="11"/>
      <c r="H144" s="11"/>
    </row>
    <row r="145" spans="2:8" ht="25.2" thickTop="1" thickBot="1" x14ac:dyDescent="0.35">
      <c r="B145" s="13" t="s">
        <v>140</v>
      </c>
      <c r="C145" s="14" t="s">
        <v>141</v>
      </c>
      <c r="D145" s="15" t="s">
        <v>142</v>
      </c>
      <c r="E145" s="16" t="s">
        <v>143</v>
      </c>
      <c r="F145" s="11"/>
      <c r="G145" s="11"/>
      <c r="H145" s="11"/>
    </row>
    <row r="146" spans="2:8" ht="15" thickTop="1" x14ac:dyDescent="0.3">
      <c r="B146" s="17" t="s">
        <v>76</v>
      </c>
      <c r="C146" s="18">
        <v>6.5</v>
      </c>
      <c r="D146" s="19">
        <v>2.4494897427831779</v>
      </c>
      <c r="E146" s="20">
        <v>8</v>
      </c>
      <c r="F146" s="11"/>
      <c r="G146" s="11"/>
      <c r="H146" s="11"/>
    </row>
    <row r="147" spans="2:8" x14ac:dyDescent="0.3">
      <c r="B147" s="21" t="s">
        <v>74</v>
      </c>
      <c r="C147" s="22">
        <v>45.25</v>
      </c>
      <c r="D147" s="23">
        <v>11.695542496426333</v>
      </c>
      <c r="E147" s="24">
        <v>8</v>
      </c>
      <c r="F147" s="11"/>
      <c r="G147" s="11"/>
      <c r="H147" s="11"/>
    </row>
    <row r="148" spans="2:8" ht="15" thickBot="1" x14ac:dyDescent="0.35">
      <c r="B148" s="25" t="s">
        <v>75</v>
      </c>
      <c r="C148" s="26">
        <v>7.375</v>
      </c>
      <c r="D148" s="27">
        <v>2.3867192066576601</v>
      </c>
      <c r="E148" s="28">
        <v>8</v>
      </c>
      <c r="F148" s="11"/>
      <c r="G148" s="11"/>
      <c r="H148" s="11"/>
    </row>
    <row r="149" spans="2:8" ht="15" thickTop="1" x14ac:dyDescent="0.3">
      <c r="B149" s="11"/>
      <c r="C149" s="11"/>
      <c r="D149" s="11"/>
      <c r="E149" s="11"/>
      <c r="F149" s="11"/>
      <c r="G149" s="11"/>
      <c r="H149" s="11"/>
    </row>
    <row r="150" spans="2:8" ht="15" thickBot="1" x14ac:dyDescent="0.35">
      <c r="B150" s="106" t="s">
        <v>144</v>
      </c>
      <c r="C150" s="106"/>
      <c r="D150" s="106"/>
      <c r="E150" s="106"/>
      <c r="F150" s="106"/>
      <c r="G150" s="11"/>
      <c r="H150" s="11"/>
    </row>
    <row r="151" spans="2:8" ht="15.6" thickTop="1" thickBot="1" x14ac:dyDescent="0.35">
      <c r="B151" s="114" t="s">
        <v>140</v>
      </c>
      <c r="C151" s="115"/>
      <c r="D151" s="14" t="s">
        <v>76</v>
      </c>
      <c r="E151" s="15" t="s">
        <v>74</v>
      </c>
      <c r="F151" s="16" t="s">
        <v>75</v>
      </c>
      <c r="G151" s="11"/>
      <c r="H151" s="11"/>
    </row>
    <row r="152" spans="2:8" ht="15" thickTop="1" x14ac:dyDescent="0.3">
      <c r="B152" s="116" t="s">
        <v>145</v>
      </c>
      <c r="C152" s="31" t="s">
        <v>76</v>
      </c>
      <c r="D152" s="32">
        <v>1</v>
      </c>
      <c r="E152" s="33">
        <v>0.51362149212740638</v>
      </c>
      <c r="F152" s="34">
        <v>0.794160656248172</v>
      </c>
      <c r="G152" s="11"/>
      <c r="H152" s="11"/>
    </row>
    <row r="153" spans="2:8" x14ac:dyDescent="0.3">
      <c r="B153" s="104"/>
      <c r="C153" s="36" t="s">
        <v>74</v>
      </c>
      <c r="D153" s="37">
        <v>0.51362149212740638</v>
      </c>
      <c r="E153" s="23">
        <v>1</v>
      </c>
      <c r="F153" s="38">
        <v>1.66327332160629E-2</v>
      </c>
      <c r="G153" s="11"/>
      <c r="H153" s="11"/>
    </row>
    <row r="154" spans="2:8" x14ac:dyDescent="0.3">
      <c r="B154" s="104"/>
      <c r="C154" s="36" t="s">
        <v>75</v>
      </c>
      <c r="D154" s="37">
        <v>0.794160656248172</v>
      </c>
      <c r="E154" s="39">
        <v>1.66327332160629E-2</v>
      </c>
      <c r="F154" s="40">
        <v>1</v>
      </c>
      <c r="G154" s="11"/>
      <c r="H154" s="11"/>
    </row>
    <row r="155" spans="2:8" x14ac:dyDescent="0.3">
      <c r="B155" s="104" t="s">
        <v>146</v>
      </c>
      <c r="C155" s="36" t="s">
        <v>76</v>
      </c>
      <c r="D155" s="41"/>
      <c r="E155" s="39">
        <v>9.646325630340262E-2</v>
      </c>
      <c r="F155" s="38">
        <v>9.2880067682629165E-3</v>
      </c>
      <c r="G155" s="11"/>
      <c r="H155" s="11"/>
    </row>
    <row r="156" spans="2:8" x14ac:dyDescent="0.3">
      <c r="B156" s="104"/>
      <c r="C156" s="36" t="s">
        <v>74</v>
      </c>
      <c r="D156" s="37">
        <v>9.646325630340262E-2</v>
      </c>
      <c r="E156" s="42"/>
      <c r="F156" s="38">
        <v>0.48440968825206482</v>
      </c>
      <c r="G156" s="11"/>
      <c r="H156" s="11"/>
    </row>
    <row r="157" spans="2:8" x14ac:dyDescent="0.3">
      <c r="B157" s="104"/>
      <c r="C157" s="36" t="s">
        <v>75</v>
      </c>
      <c r="D157" s="37">
        <v>9.2880067682629165E-3</v>
      </c>
      <c r="E157" s="39">
        <v>0.48440968825206482</v>
      </c>
      <c r="F157" s="43"/>
      <c r="G157" s="11"/>
      <c r="H157" s="11"/>
    </row>
    <row r="158" spans="2:8" x14ac:dyDescent="0.3">
      <c r="B158" s="104" t="s">
        <v>143</v>
      </c>
      <c r="C158" s="36" t="s">
        <v>76</v>
      </c>
      <c r="D158" s="44">
        <v>8</v>
      </c>
      <c r="E158" s="45">
        <v>8</v>
      </c>
      <c r="F158" s="24">
        <v>8</v>
      </c>
      <c r="G158" s="11"/>
      <c r="H158" s="11"/>
    </row>
    <row r="159" spans="2:8" x14ac:dyDescent="0.3">
      <c r="B159" s="104"/>
      <c r="C159" s="36" t="s">
        <v>74</v>
      </c>
      <c r="D159" s="44">
        <v>8</v>
      </c>
      <c r="E159" s="45">
        <v>8</v>
      </c>
      <c r="F159" s="24">
        <v>8</v>
      </c>
      <c r="G159" s="11"/>
      <c r="H159" s="11"/>
    </row>
    <row r="160" spans="2:8" ht="15" thickBot="1" x14ac:dyDescent="0.35">
      <c r="B160" s="105"/>
      <c r="C160" s="47" t="s">
        <v>75</v>
      </c>
      <c r="D160" s="48">
        <v>8</v>
      </c>
      <c r="E160" s="49">
        <v>8</v>
      </c>
      <c r="F160" s="28">
        <v>8</v>
      </c>
      <c r="G160" s="11"/>
      <c r="H160" s="11"/>
    </row>
    <row r="161" spans="2:8" ht="15" thickTop="1" x14ac:dyDescent="0.3">
      <c r="B161" s="11"/>
      <c r="C161" s="11"/>
      <c r="D161" s="11"/>
      <c r="E161" s="11"/>
      <c r="F161" s="11"/>
      <c r="G161" s="11"/>
      <c r="H161" s="11"/>
    </row>
    <row r="162" spans="2:8" ht="15" thickBot="1" x14ac:dyDescent="0.35">
      <c r="B162" s="106" t="s">
        <v>147</v>
      </c>
      <c r="C162" s="106"/>
      <c r="D162" s="106"/>
      <c r="E162" s="106"/>
      <c r="F162" s="11"/>
      <c r="G162" s="11"/>
      <c r="H162" s="11"/>
    </row>
    <row r="163" spans="2:8" ht="25.2" thickTop="1" thickBot="1" x14ac:dyDescent="0.35">
      <c r="B163" s="13" t="s">
        <v>148</v>
      </c>
      <c r="C163" s="14" t="s">
        <v>149</v>
      </c>
      <c r="D163" s="15" t="s">
        <v>150</v>
      </c>
      <c r="E163" s="16" t="s">
        <v>151</v>
      </c>
      <c r="F163" s="11"/>
      <c r="G163" s="11"/>
      <c r="H163" s="11"/>
    </row>
    <row r="164" spans="2:8" ht="15.6" thickTop="1" thickBot="1" x14ac:dyDescent="0.35">
      <c r="B164" s="50" t="s">
        <v>152</v>
      </c>
      <c r="C164" s="51" t="s">
        <v>153</v>
      </c>
      <c r="D164" s="52"/>
      <c r="E164" s="53" t="s">
        <v>154</v>
      </c>
      <c r="F164" s="11"/>
      <c r="G164" s="11"/>
      <c r="H164" s="11"/>
    </row>
    <row r="165" spans="2:8" ht="15" thickTop="1" x14ac:dyDescent="0.3">
      <c r="B165" s="107" t="s">
        <v>155</v>
      </c>
      <c r="C165" s="107"/>
      <c r="D165" s="107"/>
      <c r="E165" s="107"/>
      <c r="F165" s="11"/>
      <c r="G165" s="11"/>
      <c r="H165" s="11"/>
    </row>
    <row r="166" spans="2:8" x14ac:dyDescent="0.3">
      <c r="B166" s="107" t="s">
        <v>156</v>
      </c>
      <c r="C166" s="107"/>
      <c r="D166" s="107"/>
      <c r="E166" s="107"/>
      <c r="F166" s="11"/>
      <c r="G166" s="11"/>
      <c r="H166" s="11"/>
    </row>
    <row r="167" spans="2:8" x14ac:dyDescent="0.3">
      <c r="B167" s="11"/>
      <c r="C167" s="11"/>
      <c r="D167" s="11"/>
      <c r="E167" s="11"/>
      <c r="F167" s="11"/>
      <c r="G167" s="11"/>
      <c r="H167" s="11"/>
    </row>
    <row r="168" spans="2:8" ht="26.4" thickBot="1" x14ac:dyDescent="0.35">
      <c r="B168" s="55" t="s">
        <v>157</v>
      </c>
      <c r="C168" s="55"/>
      <c r="D168" s="55"/>
      <c r="E168" s="55"/>
      <c r="F168" s="55"/>
      <c r="G168" s="55"/>
      <c r="H168" s="55"/>
    </row>
    <row r="169" spans="2:8" ht="15" thickTop="1" x14ac:dyDescent="0.3">
      <c r="B169" s="108" t="s">
        <v>148</v>
      </c>
      <c r="C169" s="110" t="s">
        <v>158</v>
      </c>
      <c r="D169" s="112" t="s">
        <v>80</v>
      </c>
      <c r="E169" s="112" t="s">
        <v>81</v>
      </c>
      <c r="F169" s="112" t="s">
        <v>159</v>
      </c>
    </row>
    <row r="170" spans="2:8" ht="15" thickBot="1" x14ac:dyDescent="0.35">
      <c r="B170" s="109"/>
      <c r="C170" s="111"/>
      <c r="D170" s="113"/>
      <c r="E170" s="113"/>
      <c r="F170" s="113"/>
    </row>
    <row r="171" spans="2:8" ht="15.6" thickTop="1" thickBot="1" x14ac:dyDescent="0.35">
      <c r="B171" s="50" t="s">
        <v>152</v>
      </c>
      <c r="C171" s="60" t="s">
        <v>160</v>
      </c>
      <c r="D171" s="61">
        <v>0.88117304310100952</v>
      </c>
      <c r="E171" s="61">
        <v>0.83364226034141331</v>
      </c>
      <c r="F171" s="61">
        <v>0.99907278911574804</v>
      </c>
    </row>
    <row r="172" spans="2:8" ht="57.6" thickTop="1" x14ac:dyDescent="0.3">
      <c r="B172" s="62" t="s">
        <v>161</v>
      </c>
      <c r="C172" s="62"/>
      <c r="D172" s="62"/>
      <c r="E172" s="62"/>
      <c r="F172" s="62"/>
      <c r="G172" s="62"/>
      <c r="H172" s="62"/>
    </row>
    <row r="173" spans="2:8" ht="46.2" thickBot="1" x14ac:dyDescent="0.35">
      <c r="B173" s="62" t="s">
        <v>162</v>
      </c>
      <c r="C173" s="62"/>
      <c r="D173" s="62"/>
      <c r="E173" s="62"/>
      <c r="F173" s="62"/>
      <c r="G173" s="62"/>
      <c r="H173" s="62"/>
    </row>
    <row r="174" spans="2:8" ht="15" thickTop="1" x14ac:dyDescent="0.3">
      <c r="B174" s="112" t="s">
        <v>163</v>
      </c>
      <c r="C174" s="112"/>
      <c r="D174" s="112"/>
      <c r="E174" s="112"/>
      <c r="F174" s="117"/>
      <c r="G174" s="11"/>
      <c r="H174" s="11"/>
    </row>
    <row r="175" spans="2:8" ht="24.6" thickBot="1" x14ac:dyDescent="0.35">
      <c r="B175" s="59" t="s">
        <v>164</v>
      </c>
      <c r="C175" s="59" t="s">
        <v>165</v>
      </c>
      <c r="D175" s="59" t="s">
        <v>166</v>
      </c>
      <c r="E175" s="59" t="s">
        <v>167</v>
      </c>
      <c r="F175" s="64" t="s">
        <v>168</v>
      </c>
    </row>
    <row r="176" spans="2:8" ht="15.6" thickTop="1" thickBot="1" x14ac:dyDescent="0.35">
      <c r="B176" s="61">
        <v>0.88117304310100952</v>
      </c>
      <c r="C176" s="65">
        <v>18.538997086537687</v>
      </c>
      <c r="D176" s="66">
        <v>2</v>
      </c>
      <c r="E176" s="66">
        <v>5</v>
      </c>
      <c r="F176" s="67">
        <v>4.8672924106331278E-3</v>
      </c>
    </row>
    <row r="177" spans="2:8" ht="15" thickTop="1" x14ac:dyDescent="0.3"/>
    <row r="180" spans="2:8" ht="15" thickBot="1" x14ac:dyDescent="0.35">
      <c r="B180" s="106" t="s">
        <v>169</v>
      </c>
      <c r="C180" s="106"/>
      <c r="D180" s="106"/>
      <c r="E180" s="106"/>
      <c r="F180" s="106"/>
      <c r="G180" s="106"/>
      <c r="H180" s="106"/>
    </row>
    <row r="181" spans="2:8" ht="25.2" thickTop="1" thickBot="1" x14ac:dyDescent="0.35">
      <c r="B181" s="29" t="s">
        <v>148</v>
      </c>
      <c r="C181" s="30"/>
      <c r="D181" s="14" t="s">
        <v>170</v>
      </c>
      <c r="E181" s="15" t="s">
        <v>89</v>
      </c>
      <c r="F181" s="15" t="s">
        <v>171</v>
      </c>
      <c r="G181" s="15" t="s">
        <v>92</v>
      </c>
      <c r="H181" s="16" t="s">
        <v>172</v>
      </c>
    </row>
    <row r="182" spans="2:8" ht="23.4" thickTop="1" x14ac:dyDescent="0.3">
      <c r="B182" s="68" t="s">
        <v>152</v>
      </c>
      <c r="C182" s="31" t="s">
        <v>85</v>
      </c>
      <c r="D182" s="32">
        <v>37.009267810242392</v>
      </c>
      <c r="E182" s="69">
        <v>2</v>
      </c>
      <c r="F182" s="19">
        <v>18.504633905121196</v>
      </c>
      <c r="G182" s="19">
        <v>18.538997086537687</v>
      </c>
      <c r="H182" s="70" t="s">
        <v>173</v>
      </c>
    </row>
    <row r="183" spans="2:8" x14ac:dyDescent="0.3">
      <c r="B183" s="71"/>
      <c r="C183" s="36" t="s">
        <v>86</v>
      </c>
      <c r="D183" s="72">
        <v>4.9907321897575994</v>
      </c>
      <c r="E183" s="45">
        <v>5</v>
      </c>
      <c r="F183" s="39">
        <v>0.99814643795151992</v>
      </c>
      <c r="G183" s="73"/>
      <c r="H183" s="74"/>
    </row>
    <row r="184" spans="2:8" ht="15" thickBot="1" x14ac:dyDescent="0.35">
      <c r="B184" s="75"/>
      <c r="C184" s="47" t="s">
        <v>87</v>
      </c>
      <c r="D184" s="76">
        <v>42</v>
      </c>
      <c r="E184" s="49">
        <v>7</v>
      </c>
      <c r="F184" s="77"/>
      <c r="G184" s="77"/>
      <c r="H184" s="78"/>
    </row>
    <row r="185" spans="2:8" ht="46.2" thickTop="1" x14ac:dyDescent="0.3">
      <c r="B185" s="79" t="s">
        <v>155</v>
      </c>
      <c r="C185" s="79"/>
      <c r="D185" s="79"/>
      <c r="E185" s="79"/>
      <c r="F185" s="79"/>
      <c r="G185" s="79"/>
      <c r="H185" s="79"/>
    </row>
    <row r="186" spans="2:8" ht="57" x14ac:dyDescent="0.3">
      <c r="B186" s="54" t="s">
        <v>174</v>
      </c>
      <c r="C186" s="54"/>
      <c r="D186" s="54"/>
      <c r="E186" s="54"/>
      <c r="F186" s="54"/>
      <c r="G186" s="54"/>
      <c r="H186" s="54"/>
    </row>
    <row r="188" spans="2:8" ht="26.4" thickBot="1" x14ac:dyDescent="0.35">
      <c r="B188" s="55" t="s">
        <v>175</v>
      </c>
      <c r="C188" s="55"/>
      <c r="D188" s="55"/>
      <c r="E188" s="55"/>
      <c r="F188" s="55"/>
      <c r="G188" s="55"/>
      <c r="H188" s="55"/>
    </row>
    <row r="189" spans="2:8" ht="47.4" thickTop="1" x14ac:dyDescent="0.3">
      <c r="B189" s="80" t="s">
        <v>148</v>
      </c>
      <c r="C189" s="81"/>
      <c r="D189" s="56" t="s">
        <v>176</v>
      </c>
      <c r="E189" s="57"/>
      <c r="F189" s="82" t="s">
        <v>177</v>
      </c>
    </row>
    <row r="190" spans="2:8" ht="15" thickBot="1" x14ac:dyDescent="0.35">
      <c r="B190" s="83"/>
      <c r="C190" s="84"/>
      <c r="D190" s="58" t="s">
        <v>29</v>
      </c>
      <c r="E190" s="59" t="s">
        <v>178</v>
      </c>
      <c r="F190" s="85" t="s">
        <v>179</v>
      </c>
      <c r="G190" s="86"/>
    </row>
    <row r="191" spans="2:8" ht="15" thickTop="1" x14ac:dyDescent="0.3">
      <c r="B191" s="68" t="s">
        <v>152</v>
      </c>
      <c r="C191" s="31" t="s">
        <v>180</v>
      </c>
      <c r="D191" s="32">
        <v>-4.1917094033888089</v>
      </c>
      <c r="E191" s="19">
        <v>1.8881191946430609</v>
      </c>
      <c r="F191" s="87"/>
      <c r="G191" s="86"/>
    </row>
    <row r="192" spans="2:8" x14ac:dyDescent="0.3">
      <c r="B192" s="35"/>
      <c r="C192" s="36" t="s">
        <v>74</v>
      </c>
      <c r="D192" s="37">
        <v>0.10483432561124972</v>
      </c>
      <c r="E192" s="39">
        <v>3.2291470381828884E-2</v>
      </c>
      <c r="F192" s="88">
        <v>0.50055090611542807</v>
      </c>
      <c r="G192" s="86"/>
    </row>
    <row r="193" spans="1:8" ht="15" thickBot="1" x14ac:dyDescent="0.35">
      <c r="A193" s="89"/>
      <c r="B193" s="46"/>
      <c r="C193" s="47" t="s">
        <v>75</v>
      </c>
      <c r="D193" s="90">
        <v>0.80650253145488249</v>
      </c>
      <c r="E193" s="91">
        <v>0.15823657138606279</v>
      </c>
      <c r="F193" s="92">
        <v>0.78583512656569554</v>
      </c>
      <c r="G193" s="86"/>
    </row>
    <row r="194" spans="1:8" ht="46.8" thickTop="1" thickBot="1" x14ac:dyDescent="0.35">
      <c r="B194" s="62" t="s">
        <v>155</v>
      </c>
      <c r="C194" s="62"/>
      <c r="D194" s="62"/>
      <c r="E194" s="62"/>
      <c r="F194" s="62"/>
      <c r="G194" s="62"/>
      <c r="H194" s="62"/>
    </row>
    <row r="195" spans="1:8" ht="47.4" thickTop="1" x14ac:dyDescent="0.3">
      <c r="B195" s="93" t="s">
        <v>181</v>
      </c>
      <c r="C195" s="57" t="s">
        <v>172</v>
      </c>
      <c r="D195" s="57" t="s">
        <v>182</v>
      </c>
      <c r="E195" s="57"/>
      <c r="F195" s="57" t="s">
        <v>144</v>
      </c>
      <c r="G195" s="57"/>
      <c r="H195" s="63"/>
    </row>
    <row r="196" spans="1:8" ht="24.6" thickBot="1" x14ac:dyDescent="0.35">
      <c r="B196" s="94"/>
      <c r="C196" s="59"/>
      <c r="D196" s="59" t="s">
        <v>183</v>
      </c>
      <c r="E196" s="59" t="s">
        <v>184</v>
      </c>
      <c r="F196" s="59" t="s">
        <v>185</v>
      </c>
      <c r="G196" s="59" t="s">
        <v>186</v>
      </c>
      <c r="H196" s="64" t="s">
        <v>187</v>
      </c>
    </row>
    <row r="197" spans="1:8" ht="15" thickTop="1" x14ac:dyDescent="0.3">
      <c r="B197" s="95">
        <v>-2.2200449078010829</v>
      </c>
      <c r="C197" s="33">
        <v>7.7123896712178494E-2</v>
      </c>
      <c r="D197" s="19">
        <v>-9.0452743086142853</v>
      </c>
      <c r="E197" s="33">
        <v>0.66185550183666741</v>
      </c>
      <c r="F197" s="96"/>
      <c r="G197" s="96"/>
      <c r="H197" s="97"/>
    </row>
    <row r="198" spans="1:8" x14ac:dyDescent="0.3">
      <c r="B198" s="98">
        <v>3.2465020753666978</v>
      </c>
      <c r="C198" s="39">
        <v>2.278415282573145E-2</v>
      </c>
      <c r="D198" s="39">
        <v>2.1826458402420604E-2</v>
      </c>
      <c r="E198" s="39">
        <v>0.18784219282007886</v>
      </c>
      <c r="F198" s="39">
        <v>0.51362149212740638</v>
      </c>
      <c r="G198" s="39">
        <v>0.82355633362500791</v>
      </c>
      <c r="H198" s="38">
        <v>0.50048166316907394</v>
      </c>
    </row>
    <row r="199" spans="1:8" ht="15" thickBot="1" x14ac:dyDescent="0.35">
      <c r="B199" s="99">
        <v>5.0968150054717247</v>
      </c>
      <c r="C199" s="91">
        <v>3.7803112378592954E-3</v>
      </c>
      <c r="D199" s="91">
        <v>0.39974247531987317</v>
      </c>
      <c r="E199" s="27">
        <v>1.2132625875898917</v>
      </c>
      <c r="F199" s="91">
        <v>0.794160656248172</v>
      </c>
      <c r="G199" s="91">
        <v>0.91574704352070868</v>
      </c>
      <c r="H199" s="100">
        <v>0.78572641926170861</v>
      </c>
    </row>
    <row r="200" spans="1:8" ht="15" thickTop="1" x14ac:dyDescent="0.3"/>
    <row r="201" spans="1:8" ht="15" thickBot="1" x14ac:dyDescent="0.35">
      <c r="B201" s="106" t="s">
        <v>188</v>
      </c>
      <c r="C201" s="106"/>
      <c r="D201" s="106"/>
      <c r="E201" s="106"/>
      <c r="F201" s="106"/>
      <c r="G201" s="106"/>
    </row>
    <row r="202" spans="1:8" ht="25.2" thickTop="1" thickBot="1" x14ac:dyDescent="0.35">
      <c r="B202" s="13" t="s">
        <v>140</v>
      </c>
      <c r="C202" s="14" t="s">
        <v>189</v>
      </c>
      <c r="D202" s="15" t="s">
        <v>190</v>
      </c>
      <c r="E202" s="15" t="s">
        <v>141</v>
      </c>
      <c r="F202" s="15" t="s">
        <v>142</v>
      </c>
      <c r="G202" s="16" t="s">
        <v>143</v>
      </c>
    </row>
    <row r="203" spans="1:8" ht="23.4" thickTop="1" x14ac:dyDescent="0.3">
      <c r="B203" s="17" t="s">
        <v>191</v>
      </c>
      <c r="C203" s="18">
        <v>4.0746665000915527</v>
      </c>
      <c r="D203" s="101">
        <v>10.308699607849121</v>
      </c>
      <c r="E203" s="101">
        <v>6.5</v>
      </c>
      <c r="F203" s="19">
        <v>2.2993560530300781</v>
      </c>
      <c r="G203" s="20">
        <v>8</v>
      </c>
    </row>
    <row r="204" spans="1:8" x14ac:dyDescent="0.3">
      <c r="B204" s="21" t="s">
        <v>86</v>
      </c>
      <c r="C204" s="72">
        <v>-1.0746665000915527</v>
      </c>
      <c r="D204" s="23">
        <v>1.4093097448348999</v>
      </c>
      <c r="E204" s="39">
        <v>4.4408920985006262E-16</v>
      </c>
      <c r="F204" s="39">
        <v>0.84437061850466033</v>
      </c>
      <c r="G204" s="24">
        <v>8</v>
      </c>
    </row>
    <row r="205" spans="1:8" ht="34.200000000000003" x14ac:dyDescent="0.3">
      <c r="B205" s="21" t="s">
        <v>192</v>
      </c>
      <c r="C205" s="72">
        <v>-1.0547881126403809</v>
      </c>
      <c r="D205" s="23">
        <v>1.6564202308654785</v>
      </c>
      <c r="E205" s="39">
        <v>-1.9428902930940239E-16</v>
      </c>
      <c r="F205" s="23">
        <v>1</v>
      </c>
      <c r="G205" s="24">
        <v>8</v>
      </c>
    </row>
    <row r="206" spans="1:8" ht="23.4" thickBot="1" x14ac:dyDescent="0.35">
      <c r="B206" s="25" t="s">
        <v>193</v>
      </c>
      <c r="C206" s="76">
        <v>-1.0756638050079346</v>
      </c>
      <c r="D206" s="27">
        <v>1.4106177091598511</v>
      </c>
      <c r="E206" s="91">
        <v>4.7184478546569153E-16</v>
      </c>
      <c r="F206" s="91">
        <v>0.84515425472851669</v>
      </c>
      <c r="G206" s="28">
        <v>8</v>
      </c>
    </row>
    <row r="207" spans="1:8" ht="46.2" thickTop="1" x14ac:dyDescent="0.3">
      <c r="B207" s="54" t="s">
        <v>155</v>
      </c>
      <c r="C207" s="54"/>
      <c r="D207" s="54"/>
      <c r="E207" s="54"/>
      <c r="F207" s="54"/>
      <c r="G207" s="54"/>
    </row>
    <row r="208" spans="1:8" ht="17.399999999999999" x14ac:dyDescent="0.3">
      <c r="B208" s="12"/>
      <c r="C208" s="11"/>
      <c r="D208" s="11"/>
      <c r="E208" s="11"/>
      <c r="F208" s="11"/>
      <c r="G208" s="11"/>
      <c r="H208" s="11"/>
    </row>
    <row r="209" spans="2:8" x14ac:dyDescent="0.3">
      <c r="B209" s="11"/>
      <c r="C209" s="11"/>
      <c r="D209" s="11"/>
      <c r="E209" s="11"/>
      <c r="F209" s="11"/>
      <c r="G209" s="11"/>
      <c r="H209" s="11"/>
    </row>
    <row r="210" spans="2:8" x14ac:dyDescent="0.3">
      <c r="B210" s="11"/>
      <c r="C210" s="11"/>
      <c r="D210" s="11"/>
      <c r="E210" s="11"/>
      <c r="F210" s="11"/>
      <c r="G210" s="11"/>
      <c r="H210" s="11"/>
    </row>
    <row r="211" spans="2:8" x14ac:dyDescent="0.3">
      <c r="B211" s="11"/>
      <c r="C211" s="11"/>
      <c r="D211" s="11"/>
      <c r="E211" s="11"/>
      <c r="F211" s="11"/>
      <c r="G211" s="11"/>
      <c r="H211" s="11"/>
    </row>
    <row r="212" spans="2:8" x14ac:dyDescent="0.3">
      <c r="B212" s="11"/>
      <c r="C212" s="11"/>
      <c r="D212" s="11"/>
      <c r="E212" s="11"/>
      <c r="F212" s="11"/>
      <c r="G212" s="11"/>
      <c r="H212" s="11"/>
    </row>
  </sheetData>
  <mergeCells count="33">
    <mergeCell ref="F169:F170"/>
    <mergeCell ref="B174:F174"/>
    <mergeCell ref="B180:H180"/>
    <mergeCell ref="B201:G201"/>
    <mergeCell ref="B144:E144"/>
    <mergeCell ref="B150:F150"/>
    <mergeCell ref="B151:C151"/>
    <mergeCell ref="B152:B154"/>
    <mergeCell ref="B155:B157"/>
    <mergeCell ref="B158:B160"/>
    <mergeCell ref="B162:E162"/>
    <mergeCell ref="B165:E165"/>
    <mergeCell ref="B166:E166"/>
    <mergeCell ref="B169:B170"/>
    <mergeCell ref="C169:C170"/>
    <mergeCell ref="D169:D170"/>
    <mergeCell ref="E169:E170"/>
    <mergeCell ref="B109:C109"/>
    <mergeCell ref="B110:C110"/>
    <mergeCell ref="B111:C111"/>
    <mergeCell ref="B112:C112"/>
    <mergeCell ref="B113:C113"/>
    <mergeCell ref="D105:F105"/>
    <mergeCell ref="E3:G3"/>
    <mergeCell ref="E4:G4"/>
    <mergeCell ref="A3:C3"/>
    <mergeCell ref="A4:C4"/>
    <mergeCell ref="A5:C5"/>
    <mergeCell ref="C2:E2"/>
    <mergeCell ref="A1:K1"/>
    <mergeCell ref="I3:K3"/>
    <mergeCell ref="A26:B26"/>
    <mergeCell ref="A55:B55"/>
  </mergeCells>
  <printOptions gridLines="1"/>
  <pageMargins left="0.25" right="0.25" top="0.75" bottom="0.75" header="0.3" footer="0.3"/>
  <pageSetup paperSize="9" orientation="portrait" r:id="rId1"/>
  <headerFooter>
    <oddFooter>&amp;R&amp;18Page &amp;P</oddFooter>
  </headerFooter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5593601A-2BA3-2147-B72B-D2F31BF9C9EB}">
          <xm:f>Sheet2!1:1048576</xm:f>
        </x15:webExtension>
        <x15:webExtension appRef="{2CC30280-A733-B847-8DC1-C14F7FDCC631}">
          <xm:f>Sheet2!$F$47:$F$54</xm:f>
        </x15:webExtension>
        <x15:webExtension appRef="{F2CE921A-0FD3-E249-8F16-9FB73294C8D3}">
          <xm:f>Sheet2!$D$47:$D$54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1"/>
  <sheetViews>
    <sheetView topLeftCell="A24" workbookViewId="0">
      <selection activeCell="A51" sqref="A51:C51"/>
    </sheetView>
  </sheetViews>
  <sheetFormatPr defaultColWidth="8.88671875" defaultRowHeight="14.4" x14ac:dyDescent="0.3"/>
  <sheetData>
    <row r="2" spans="1:11" x14ac:dyDescent="0.3">
      <c r="D2" t="s">
        <v>18</v>
      </c>
    </row>
    <row r="4" spans="1:11" x14ac:dyDescent="0.3">
      <c r="A4" t="s">
        <v>19</v>
      </c>
      <c r="C4" s="102" t="s">
        <v>20</v>
      </c>
      <c r="D4" s="102"/>
      <c r="E4" s="102"/>
      <c r="F4" s="102"/>
    </row>
    <row r="5" spans="1:11" x14ac:dyDescent="0.3">
      <c r="C5" t="s">
        <v>21</v>
      </c>
      <c r="F5" t="s">
        <v>22</v>
      </c>
    </row>
    <row r="7" spans="1:11" x14ac:dyDescent="0.3">
      <c r="A7" t="s">
        <v>23</v>
      </c>
    </row>
    <row r="9" spans="1:11" x14ac:dyDescent="0.3">
      <c r="A9" t="s">
        <v>24</v>
      </c>
    </row>
    <row r="10" spans="1:11" x14ac:dyDescent="0.3">
      <c r="A10" t="s">
        <v>25</v>
      </c>
    </row>
    <row r="12" spans="1:11" x14ac:dyDescent="0.3">
      <c r="A12" t="s">
        <v>26</v>
      </c>
      <c r="B12" s="102" t="s">
        <v>27</v>
      </c>
      <c r="C12" s="102"/>
      <c r="D12" s="102"/>
      <c r="E12" s="102"/>
      <c r="F12" s="102"/>
      <c r="G12" s="102"/>
      <c r="H12" s="3"/>
      <c r="I12" s="3"/>
      <c r="J12" s="3"/>
      <c r="K12" s="3"/>
    </row>
    <row r="13" spans="1:11" x14ac:dyDescent="0.3">
      <c r="A13" t="s">
        <v>28</v>
      </c>
      <c r="B13" s="3">
        <v>67</v>
      </c>
      <c r="C13" s="3">
        <v>77</v>
      </c>
      <c r="D13" s="3">
        <v>79</v>
      </c>
      <c r="E13" s="3">
        <v>72</v>
      </c>
      <c r="F13" s="3">
        <v>64</v>
      </c>
    </row>
    <row r="14" spans="1:11" x14ac:dyDescent="0.3">
      <c r="A14" t="s">
        <v>29</v>
      </c>
      <c r="B14" s="3">
        <v>55</v>
      </c>
      <c r="C14" s="3">
        <v>50</v>
      </c>
      <c r="D14" s="3">
        <v>58</v>
      </c>
      <c r="E14" s="3">
        <v>57</v>
      </c>
      <c r="F14" s="3">
        <v>54</v>
      </c>
    </row>
    <row r="15" spans="1:11" x14ac:dyDescent="0.3">
      <c r="A15" t="s">
        <v>30</v>
      </c>
      <c r="B15" s="3">
        <v>66</v>
      </c>
      <c r="C15" s="3">
        <v>70</v>
      </c>
      <c r="D15" s="3">
        <v>69</v>
      </c>
      <c r="E15" s="3">
        <v>62</v>
      </c>
      <c r="F15" s="3">
        <v>68</v>
      </c>
    </row>
    <row r="17" spans="1:10" x14ac:dyDescent="0.3">
      <c r="A17" s="102" t="s">
        <v>31</v>
      </c>
      <c r="B17" s="102"/>
    </row>
    <row r="28" spans="1:10" x14ac:dyDescent="0.3">
      <c r="A28" t="s">
        <v>32</v>
      </c>
    </row>
    <row r="29" spans="1:10" x14ac:dyDescent="0.3">
      <c r="B29" t="s">
        <v>33</v>
      </c>
      <c r="C29" s="102" t="s">
        <v>34</v>
      </c>
      <c r="D29" s="102"/>
      <c r="E29" s="102"/>
    </row>
    <row r="30" spans="1:10" x14ac:dyDescent="0.3">
      <c r="B30" t="s">
        <v>35</v>
      </c>
      <c r="C30" s="102" t="s">
        <v>36</v>
      </c>
      <c r="D30" s="102"/>
      <c r="E30" s="102"/>
    </row>
    <row r="31" spans="1:10" x14ac:dyDescent="0.3">
      <c r="B31" s="3" t="s">
        <v>26</v>
      </c>
      <c r="C31" s="102" t="s">
        <v>37</v>
      </c>
      <c r="D31" s="102"/>
      <c r="E31" s="102"/>
      <c r="F31" s="102"/>
      <c r="G31" s="102"/>
      <c r="H31" s="3" t="s">
        <v>38</v>
      </c>
      <c r="I31" s="3" t="s">
        <v>39</v>
      </c>
    </row>
    <row r="32" spans="1:10" x14ac:dyDescent="0.3">
      <c r="B32" s="3" t="s">
        <v>28</v>
      </c>
      <c r="C32" s="3">
        <f>RANK(B13, $B$13:$F$15, 1)</f>
        <v>9</v>
      </c>
      <c r="D32" s="3">
        <f t="shared" ref="D32:G32" si="0">RANK(C13, $B$13:$F$15, 1)</f>
        <v>14</v>
      </c>
      <c r="E32" s="3">
        <f t="shared" si="0"/>
        <v>15</v>
      </c>
      <c r="F32" s="3">
        <f t="shared" si="0"/>
        <v>13</v>
      </c>
      <c r="G32" s="3">
        <f t="shared" si="0"/>
        <v>7</v>
      </c>
      <c r="H32" s="3">
        <f>SUM(C32:G32)</f>
        <v>58</v>
      </c>
      <c r="I32" s="3">
        <f>(H32*H32)/COUNT(C32:G32)</f>
        <v>672.8</v>
      </c>
      <c r="J32" t="s">
        <v>40</v>
      </c>
    </row>
    <row r="33" spans="1:9" x14ac:dyDescent="0.3">
      <c r="B33" s="3" t="s">
        <v>29</v>
      </c>
      <c r="C33" s="3">
        <f t="shared" ref="C33:G34" si="1">RANK(B14, $B$13:$F$15, 1)</f>
        <v>3</v>
      </c>
      <c r="D33" s="3">
        <f t="shared" si="1"/>
        <v>1</v>
      </c>
      <c r="E33" s="3">
        <f t="shared" si="1"/>
        <v>5</v>
      </c>
      <c r="F33" s="3">
        <f t="shared" si="1"/>
        <v>4</v>
      </c>
      <c r="G33" s="3">
        <f t="shared" si="1"/>
        <v>2</v>
      </c>
      <c r="H33" s="3">
        <f t="shared" ref="H33:H34" si="2">SUM(C33:G33)</f>
        <v>15</v>
      </c>
      <c r="I33" s="3">
        <f t="shared" ref="I33:I34" si="3">(H33*H33)/COUNT(C33:G33)</f>
        <v>45</v>
      </c>
    </row>
    <row r="34" spans="1:9" x14ac:dyDescent="0.3">
      <c r="B34" s="3" t="s">
        <v>30</v>
      </c>
      <c r="C34" s="3">
        <f t="shared" si="1"/>
        <v>8</v>
      </c>
      <c r="D34" s="3">
        <f t="shared" si="1"/>
        <v>12</v>
      </c>
      <c r="E34" s="3">
        <f t="shared" si="1"/>
        <v>11</v>
      </c>
      <c r="F34" s="3">
        <f t="shared" si="1"/>
        <v>6</v>
      </c>
      <c r="G34" s="3">
        <f t="shared" si="1"/>
        <v>10</v>
      </c>
      <c r="H34" s="3">
        <f t="shared" si="2"/>
        <v>47</v>
      </c>
      <c r="I34" s="3">
        <f t="shared" si="3"/>
        <v>441.8</v>
      </c>
    </row>
    <row r="35" spans="1:9" x14ac:dyDescent="0.3">
      <c r="B35" s="3"/>
      <c r="C35" s="3"/>
      <c r="D35" s="3"/>
      <c r="E35" s="3"/>
      <c r="F35" s="3"/>
      <c r="G35" s="3"/>
      <c r="H35" s="3"/>
      <c r="I35" s="3">
        <f>SUM(I32:I34)</f>
        <v>1159.5999999999999</v>
      </c>
    </row>
    <row r="36" spans="1:9" x14ac:dyDescent="0.3">
      <c r="C36" s="3" t="s">
        <v>41</v>
      </c>
      <c r="D36" s="3" t="s">
        <v>42</v>
      </c>
      <c r="E36" s="3" t="s">
        <v>43</v>
      </c>
      <c r="F36" s="3"/>
    </row>
    <row r="37" spans="1:9" x14ac:dyDescent="0.3">
      <c r="A37" t="s">
        <v>44</v>
      </c>
      <c r="C37" s="3" t="s">
        <v>45</v>
      </c>
      <c r="D37" s="3">
        <f>COUNTA(B32:B34)</f>
        <v>3</v>
      </c>
      <c r="E37" s="102" t="s">
        <v>46</v>
      </c>
      <c r="F37" s="102"/>
    </row>
    <row r="38" spans="1:9" x14ac:dyDescent="0.3">
      <c r="A38" t="s">
        <v>47</v>
      </c>
      <c r="C38" s="4" t="s">
        <v>48</v>
      </c>
      <c r="D38" s="3">
        <f>I35</f>
        <v>1159.5999999999999</v>
      </c>
      <c r="E38" s="102" t="s">
        <v>49</v>
      </c>
      <c r="F38" s="102"/>
    </row>
    <row r="39" spans="1:9" x14ac:dyDescent="0.3">
      <c r="A39" t="s">
        <v>50</v>
      </c>
      <c r="C39" s="4" t="s">
        <v>51</v>
      </c>
      <c r="D39" s="3">
        <f>COUNTA(C32:G32)</f>
        <v>5</v>
      </c>
      <c r="E39" t="s">
        <v>52</v>
      </c>
    </row>
    <row r="40" spans="1:9" x14ac:dyDescent="0.3">
      <c r="A40" t="s">
        <v>53</v>
      </c>
      <c r="C40" s="4" t="s">
        <v>54</v>
      </c>
      <c r="D40" s="3">
        <f>COUNTA(C33:G33)</f>
        <v>5</v>
      </c>
      <c r="E40" s="102" t="s">
        <v>55</v>
      </c>
      <c r="F40" s="102"/>
    </row>
    <row r="41" spans="1:9" x14ac:dyDescent="0.3">
      <c r="A41" t="s">
        <v>56</v>
      </c>
      <c r="C41" s="4" t="s">
        <v>57</v>
      </c>
      <c r="D41" s="3">
        <f>COUNTA(C34:G34)</f>
        <v>5</v>
      </c>
      <c r="E41" s="102" t="s">
        <v>58</v>
      </c>
      <c r="F41" s="102"/>
    </row>
    <row r="42" spans="1:9" x14ac:dyDescent="0.3">
      <c r="A42" t="s">
        <v>59</v>
      </c>
      <c r="C42" s="4" t="s">
        <v>60</v>
      </c>
      <c r="D42" s="3">
        <f>COUNTA(C32:G34)</f>
        <v>15</v>
      </c>
      <c r="E42" s="102" t="s">
        <v>61</v>
      </c>
      <c r="F42" s="102"/>
    </row>
    <row r="43" spans="1:9" x14ac:dyDescent="0.3">
      <c r="A43" t="s">
        <v>62</v>
      </c>
      <c r="C43" s="4" t="s">
        <v>63</v>
      </c>
      <c r="D43" s="3">
        <v>0.05</v>
      </c>
      <c r="E43" s="3"/>
      <c r="F43" s="3"/>
    </row>
    <row r="44" spans="1:9" x14ac:dyDescent="0.3">
      <c r="A44" t="s">
        <v>64</v>
      </c>
      <c r="C44" s="4" t="s">
        <v>65</v>
      </c>
      <c r="D44" s="3">
        <f>D37-1</f>
        <v>2</v>
      </c>
      <c r="E44" s="102" t="s">
        <v>66</v>
      </c>
      <c r="F44" s="102"/>
    </row>
    <row r="45" spans="1:9" x14ac:dyDescent="0.3">
      <c r="A45" t="s">
        <v>67</v>
      </c>
      <c r="C45" s="3"/>
      <c r="D45" s="3">
        <f>((12/(D42*(D42+1)))*(D38))-3*(D42+1)</f>
        <v>9.9799999999999969</v>
      </c>
      <c r="E45" s="102" t="s">
        <v>68</v>
      </c>
      <c r="F45" s="102"/>
      <c r="G45" s="102"/>
      <c r="H45" s="102"/>
      <c r="I45" s="102"/>
    </row>
    <row r="46" spans="1:9" x14ac:dyDescent="0.3">
      <c r="A46" t="s">
        <v>69</v>
      </c>
      <c r="C46" s="3"/>
      <c r="D46" s="3">
        <f>1-CHIDIST(D45,D44)</f>
        <v>0.99319433550776948</v>
      </c>
      <c r="E46" t="s">
        <v>70</v>
      </c>
    </row>
    <row r="48" spans="1:9" x14ac:dyDescent="0.3">
      <c r="A48" t="s">
        <v>71</v>
      </c>
      <c r="B48" t="str">
        <f>IF(D46&gt;D43,"H0 is accepted","H1 is rejected.")</f>
        <v>H0 is accepted</v>
      </c>
    </row>
    <row r="49" spans="1:3" x14ac:dyDescent="0.3">
      <c r="B49" t="s">
        <v>72</v>
      </c>
    </row>
    <row r="51" spans="1:3" x14ac:dyDescent="0.3">
      <c r="A51" s="118" t="s">
        <v>73</v>
      </c>
      <c r="B51" s="118"/>
      <c r="C51" s="118"/>
    </row>
  </sheetData>
  <mergeCells count="14">
    <mergeCell ref="E45:I45"/>
    <mergeCell ref="A51:C51"/>
    <mergeCell ref="E37:F37"/>
    <mergeCell ref="E38:F38"/>
    <mergeCell ref="E40:F40"/>
    <mergeCell ref="E41:F41"/>
    <mergeCell ref="E42:F42"/>
    <mergeCell ref="E44:F44"/>
    <mergeCell ref="C31:G31"/>
    <mergeCell ref="C4:F4"/>
    <mergeCell ref="B12:G12"/>
    <mergeCell ref="A17:B17"/>
    <mergeCell ref="C29:E29"/>
    <mergeCell ref="C30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Messi</cp:lastModifiedBy>
  <cp:lastPrinted>2023-08-20T03:42:05Z</cp:lastPrinted>
  <dcterms:created xsi:type="dcterms:W3CDTF">2021-12-04T06:20:24Z</dcterms:created>
  <dcterms:modified xsi:type="dcterms:W3CDTF">2023-12-04T18:05:02Z</dcterms:modified>
</cp:coreProperties>
</file>