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SIT\3rd Sem\Stat\Lab\"/>
    </mc:Choice>
  </mc:AlternateContent>
  <xr:revisionPtr revIDLastSave="0" documentId="13_ncr:1_{3ABDA8E7-F41C-417A-8561-C2C1B03E15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C68" i="1" s="1"/>
  <c r="E52" i="1"/>
  <c r="C67" i="1" s="1"/>
  <c r="E51" i="1"/>
  <c r="C69" i="1" s="1"/>
  <c r="H45" i="1"/>
  <c r="H46" i="1"/>
  <c r="H47" i="1"/>
  <c r="H48" i="1"/>
  <c r="H44" i="1"/>
  <c r="D41" i="1"/>
  <c r="E41" i="1"/>
  <c r="F41" i="1"/>
  <c r="G41" i="1"/>
  <c r="C41" i="1"/>
  <c r="H37" i="1"/>
  <c r="H38" i="1"/>
  <c r="H39" i="1"/>
  <c r="H40" i="1"/>
  <c r="H36" i="1"/>
  <c r="C70" i="1" l="1"/>
  <c r="C66" i="1"/>
  <c r="H41" i="1"/>
  <c r="E55" i="1" s="1"/>
  <c r="E56" i="1" s="1"/>
  <c r="E60" i="1" s="1"/>
  <c r="D68" i="1" s="1"/>
  <c r="E68" i="1" s="1"/>
  <c r="E54" i="1"/>
  <c r="E57" i="1" l="1"/>
  <c r="D70" i="1" s="1"/>
  <c r="E58" i="1"/>
  <c r="D66" i="1" s="1"/>
  <c r="E66" i="1" s="1"/>
  <c r="H67" i="1"/>
  <c r="D88" i="1" s="1"/>
  <c r="H68" i="1"/>
  <c r="D89" i="1" s="1"/>
  <c r="H66" i="1"/>
  <c r="D87" i="1" s="1"/>
  <c r="E59" i="1"/>
  <c r="D67" i="1" s="1"/>
  <c r="E67" i="1" s="1"/>
  <c r="E61" i="1" l="1"/>
  <c r="D69" i="1" s="1"/>
  <c r="E69" i="1" s="1"/>
  <c r="F68" i="1" s="1"/>
  <c r="G68" i="1" s="1"/>
  <c r="F67" i="1" l="1"/>
  <c r="D84" i="1" s="1"/>
  <c r="D93" i="1" s="1"/>
  <c r="D85" i="1"/>
  <c r="D95" i="1" s="1"/>
  <c r="F66" i="1"/>
  <c r="D83" i="1" s="1"/>
  <c r="D91" i="1" s="1"/>
  <c r="G67" i="1" l="1"/>
  <c r="G66" i="1"/>
</calcChain>
</file>

<file path=xl/sharedStrings.xml><?xml version="1.0" encoding="utf-8"?>
<sst xmlns="http://schemas.openxmlformats.org/spreadsheetml/2006/main" count="318" uniqueCount="166">
  <si>
    <t>Design of Experiment</t>
  </si>
  <si>
    <t>Calculation: Here,</t>
  </si>
  <si>
    <t>SS</t>
  </si>
  <si>
    <t>df</t>
  </si>
  <si>
    <t>MS</t>
  </si>
  <si>
    <t>P-value</t>
  </si>
  <si>
    <t>Total</t>
  </si>
  <si>
    <t>Problem: To test</t>
  </si>
  <si>
    <t>Working Expression:</t>
  </si>
  <si>
    <t>Treatment</t>
  </si>
  <si>
    <t>A</t>
  </si>
  <si>
    <t>B</t>
  </si>
  <si>
    <t>C</t>
  </si>
  <si>
    <t>D</t>
  </si>
  <si>
    <t>Using Excel:</t>
  </si>
  <si>
    <t>Error</t>
  </si>
  <si>
    <t>Test statistic: Under H0 test statistic is</t>
  </si>
  <si>
    <r>
      <t>F</t>
    </r>
    <r>
      <rPr>
        <vertAlign val="subscript"/>
        <sz val="11"/>
        <color theme="1"/>
        <rFont val="Times New Roman"/>
        <family val="1"/>
      </rPr>
      <t>T</t>
    </r>
    <r>
      <rPr>
        <sz val="11"/>
        <color theme="1"/>
        <rFont val="Times New Roman"/>
        <family val="1"/>
      </rPr>
      <t xml:space="preserve"> = </t>
    </r>
  </si>
  <si>
    <t>Critical value: The tabulated value of F are</t>
  </si>
  <si>
    <t>Row</t>
  </si>
  <si>
    <t>Column</t>
  </si>
  <si>
    <t>I</t>
  </si>
  <si>
    <t>II</t>
  </si>
  <si>
    <t>III</t>
  </si>
  <si>
    <t>IV</t>
  </si>
  <si>
    <t>A      52.5</t>
  </si>
  <si>
    <t>D      44.2</t>
  </si>
  <si>
    <t>Question: The following is the 5 x 5 Latin square design for data taken from a manurial experiment</t>
  </si>
  <si>
    <t xml:space="preserve">with sugarcane. The five treatments were A = no of manure, B = an inorganic manure,  </t>
  </si>
  <si>
    <t>V</t>
  </si>
  <si>
    <t>E      46.3</t>
  </si>
  <si>
    <t>B      42.9</t>
  </si>
  <si>
    <t>A      47.3</t>
  </si>
  <si>
    <t>D      42.5</t>
  </si>
  <si>
    <t>C      43.2</t>
  </si>
  <si>
    <t>D      44.1</t>
  </si>
  <si>
    <t>A      51.3</t>
  </si>
  <si>
    <t>C      38.1</t>
  </si>
  <si>
    <t>E      67.2</t>
  </si>
  <si>
    <t>B      46.7</t>
  </si>
  <si>
    <t>C     48.1</t>
  </si>
  <si>
    <t>E     49.3</t>
  </si>
  <si>
    <t>D    41.0</t>
  </si>
  <si>
    <t>B    55.1</t>
  </si>
  <si>
    <t>A    46.0</t>
  </si>
  <si>
    <t>B     40.9</t>
  </si>
  <si>
    <t>C     32.6</t>
  </si>
  <si>
    <t>E     47.2</t>
  </si>
  <si>
    <t>A    45.3</t>
  </si>
  <si>
    <t>D    43.2</t>
  </si>
  <si>
    <t>C, D and E = three levels of farm yard manure. Plan and yield of sugarcane (in a suitable)</t>
  </si>
  <si>
    <t>per plot</t>
  </si>
  <si>
    <t>Analyse the above data to find if there are any treatment effects.</t>
  </si>
  <si>
    <t>Here,</t>
  </si>
  <si>
    <r>
      <t>H</t>
    </r>
    <r>
      <rPr>
        <vertAlign val="subscript"/>
        <sz val="11"/>
        <color theme="1"/>
        <rFont val="Times New Roman"/>
        <family val="1"/>
      </rPr>
      <t>0R</t>
    </r>
    <r>
      <rPr>
        <sz val="11"/>
        <color theme="1"/>
        <rFont val="Times New Roman"/>
        <family val="1"/>
      </rPr>
      <t>: μ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= μ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= μ</t>
    </r>
    <r>
      <rPr>
        <vertAlign val="subscript"/>
        <sz val="11"/>
        <color theme="1"/>
        <rFont val="Times New Roman"/>
        <family val="1"/>
      </rPr>
      <t xml:space="preserve">3 </t>
    </r>
    <r>
      <rPr>
        <sz val="11"/>
        <color theme="1"/>
        <rFont val="Times New Roman"/>
        <family val="1"/>
      </rPr>
      <t>= μ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 = 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5</t>
    </r>
    <r>
      <rPr>
        <vertAlign val="subscript"/>
        <sz val="11"/>
        <color theme="1"/>
        <rFont val="Times New Roman"/>
        <family val="1"/>
      </rPr>
      <t xml:space="preserve"> ;</t>
    </r>
    <r>
      <rPr>
        <sz val="11"/>
        <color theme="1"/>
        <rFont val="Times New Roman"/>
        <family val="1"/>
      </rPr>
      <t>Performance of all the five rows are similar.</t>
    </r>
  </si>
  <si>
    <r>
      <t>H</t>
    </r>
    <r>
      <rPr>
        <vertAlign val="subscript"/>
        <sz val="11"/>
        <color theme="1"/>
        <rFont val="Calibri"/>
        <family val="2"/>
        <scheme val="minor"/>
      </rPr>
      <t>1C</t>
    </r>
    <r>
      <rPr>
        <sz val="11"/>
        <color theme="1"/>
        <rFont val="Calibri"/>
        <family val="2"/>
        <scheme val="minor"/>
      </rPr>
      <t>: μ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‡ μ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‡ μ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‡ μ</t>
    </r>
    <r>
      <rPr>
        <vertAlign val="subscript"/>
        <sz val="11"/>
        <color theme="1"/>
        <rFont val="Calibri"/>
        <family val="2"/>
      </rPr>
      <t xml:space="preserve">4 </t>
    </r>
    <r>
      <rPr>
        <sz val="11"/>
        <color theme="1"/>
        <rFont val="Calibri"/>
        <family val="2"/>
      </rPr>
      <t xml:space="preserve"> ‡ μ</t>
    </r>
    <r>
      <rPr>
        <vertAlign val="subscript"/>
        <sz val="11"/>
        <color theme="1"/>
        <rFont val="Calibri"/>
        <family val="2"/>
      </rPr>
      <t>5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Times New Roman"/>
        <family val="1"/>
      </rPr>
      <t>;</t>
    </r>
    <r>
      <rPr>
        <sz val="11"/>
        <color theme="1"/>
        <rFont val="Times New Roman"/>
        <family val="1"/>
      </rPr>
      <t xml:space="preserve"> Performance of atleast one column is different.</t>
    </r>
  </si>
  <si>
    <r>
      <t>H</t>
    </r>
    <r>
      <rPr>
        <vertAlign val="subscript"/>
        <sz val="11"/>
        <color theme="1"/>
        <rFont val="Times New Roman"/>
        <family val="1"/>
      </rPr>
      <t>0C</t>
    </r>
    <r>
      <rPr>
        <sz val="11"/>
        <color theme="1"/>
        <rFont val="Times New Roman"/>
        <family val="1"/>
      </rPr>
      <t>: μ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= μ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= μ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 xml:space="preserve"> = 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= 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Times New Roman"/>
        <family val="1"/>
      </rPr>
      <t>5 ;</t>
    </r>
    <r>
      <rPr>
        <sz val="11"/>
        <color theme="1"/>
        <rFont val="Times New Roman"/>
        <family val="1"/>
      </rPr>
      <t>Performance of all the five columnss are similar.</t>
    </r>
  </si>
  <si>
    <r>
      <t>H</t>
    </r>
    <r>
      <rPr>
        <vertAlign val="subscript"/>
        <sz val="11"/>
        <color theme="1"/>
        <rFont val="Calibri"/>
        <family val="2"/>
        <scheme val="minor"/>
      </rPr>
      <t>1R</t>
    </r>
    <r>
      <rPr>
        <sz val="11"/>
        <color theme="1"/>
        <rFont val="Calibri"/>
        <family val="2"/>
        <scheme val="minor"/>
      </rPr>
      <t>: μ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‡ μ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‡ μ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‡  μ</t>
    </r>
    <r>
      <rPr>
        <vertAlign val="sub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‡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5</t>
    </r>
    <r>
      <rPr>
        <vertAlign val="subscript"/>
        <sz val="11"/>
        <color theme="1"/>
        <rFont val="Times New Roman"/>
        <family val="1"/>
      </rPr>
      <t>;</t>
    </r>
    <r>
      <rPr>
        <sz val="11"/>
        <color theme="1"/>
        <rFont val="Times New Roman"/>
        <family val="1"/>
      </rPr>
      <t xml:space="preserve"> Performance of atleast one samples is different.</t>
    </r>
  </si>
  <si>
    <r>
      <t>H</t>
    </r>
    <r>
      <rPr>
        <vertAlign val="subscript"/>
        <sz val="11"/>
        <color theme="1"/>
        <rFont val="Calibri"/>
        <family val="2"/>
        <scheme val="minor"/>
      </rPr>
      <t>1T</t>
    </r>
    <r>
      <rPr>
        <sz val="11"/>
        <color theme="1"/>
        <rFont val="Calibri"/>
        <family val="2"/>
        <scheme val="minor"/>
      </rPr>
      <t>: μ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‡ μ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‡ μ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‡ μ</t>
    </r>
    <r>
      <rPr>
        <vertAlign val="subscript"/>
        <sz val="11"/>
        <color theme="1"/>
        <rFont val="Calibri"/>
        <family val="2"/>
      </rPr>
      <t xml:space="preserve">4 </t>
    </r>
    <r>
      <rPr>
        <sz val="11"/>
        <color theme="1"/>
        <rFont val="Calibri"/>
        <family val="2"/>
      </rPr>
      <t xml:space="preserve"> ‡ μ</t>
    </r>
    <r>
      <rPr>
        <vertAlign val="subscript"/>
        <sz val="11"/>
        <color theme="1"/>
        <rFont val="Calibri"/>
        <family val="2"/>
      </rPr>
      <t>5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Times New Roman"/>
        <family val="1"/>
      </rPr>
      <t>;</t>
    </r>
    <r>
      <rPr>
        <sz val="11"/>
        <color theme="1"/>
        <rFont val="Times New Roman"/>
        <family val="1"/>
      </rPr>
      <t xml:space="preserve"> Performance of atleast one treatment is different.</t>
    </r>
  </si>
  <si>
    <r>
      <t>H</t>
    </r>
    <r>
      <rPr>
        <vertAlign val="subscript"/>
        <sz val="11"/>
        <color theme="1"/>
        <rFont val="Times New Roman"/>
        <family val="1"/>
      </rPr>
      <t>0T</t>
    </r>
    <r>
      <rPr>
        <sz val="11"/>
        <color theme="1"/>
        <rFont val="Times New Roman"/>
        <family val="1"/>
      </rPr>
      <t>: μ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= μ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= μ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 xml:space="preserve"> = 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= 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Times New Roman"/>
        <family val="1"/>
      </rPr>
      <t>5 ;</t>
    </r>
    <r>
      <rPr>
        <sz val="11"/>
        <color theme="1"/>
        <rFont val="Times New Roman"/>
        <family val="1"/>
      </rPr>
      <t>Performance of all the five treatments are similar.</t>
    </r>
  </si>
  <si>
    <r>
      <t>F</t>
    </r>
    <r>
      <rPr>
        <vertAlign val="subscript"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 xml:space="preserve"> = </t>
    </r>
  </si>
  <si>
    <r>
      <t>F</t>
    </r>
    <r>
      <rPr>
        <vertAlign val="subscript"/>
        <sz val="11"/>
        <color theme="1"/>
        <rFont val="Times New Roman"/>
        <family val="1"/>
      </rPr>
      <t>C</t>
    </r>
    <r>
      <rPr>
        <sz val="11"/>
        <color theme="1"/>
        <rFont val="Times New Roman"/>
        <family val="1"/>
      </rPr>
      <t xml:space="preserve"> = </t>
    </r>
  </si>
  <si>
    <t>B      49.1</t>
  </si>
  <si>
    <t>E      47.0</t>
  </si>
  <si>
    <t>E</t>
  </si>
  <si>
    <t>No. of row</t>
  </si>
  <si>
    <t>No. of column</t>
  </si>
  <si>
    <t>No. of treatment</t>
  </si>
  <si>
    <t>Grand total</t>
  </si>
  <si>
    <t>Correction factor</t>
  </si>
  <si>
    <t>Total sum of square</t>
  </si>
  <si>
    <t>Sum of square due to row</t>
  </si>
  <si>
    <t>Sum of square due to column</t>
  </si>
  <si>
    <t>Sum of square due to error</t>
  </si>
  <si>
    <t>Sum of square due to treatment</t>
  </si>
  <si>
    <t>Level of significance</t>
  </si>
  <si>
    <t>Symbols</t>
  </si>
  <si>
    <t>m</t>
  </si>
  <si>
    <t>G</t>
  </si>
  <si>
    <t>CF</t>
  </si>
  <si>
    <t>TSS</t>
  </si>
  <si>
    <t>SSR</t>
  </si>
  <si>
    <t>SSC</t>
  </si>
  <si>
    <t>SST</t>
  </si>
  <si>
    <t>SSE</t>
  </si>
  <si>
    <t>α</t>
  </si>
  <si>
    <t>Value</t>
  </si>
  <si>
    <t>No. of total observation</t>
  </si>
  <si>
    <t>N</t>
  </si>
  <si>
    <t>ANOVA TABLE</t>
  </si>
  <si>
    <t>F-Ratio</t>
  </si>
  <si>
    <t>F-table</t>
  </si>
  <si>
    <r>
      <t>F</t>
    </r>
    <r>
      <rPr>
        <vertAlign val="subscript"/>
        <sz val="11"/>
        <color theme="1"/>
        <rFont val="Times New Roman"/>
        <family val="1"/>
      </rPr>
      <t>0.05, (4, 12)</t>
    </r>
    <r>
      <rPr>
        <sz val="11"/>
        <color theme="1"/>
        <rFont val="Times New Roman"/>
        <family val="1"/>
      </rPr>
      <t xml:space="preserve"> =</t>
    </r>
  </si>
  <si>
    <t>Formula</t>
  </si>
  <si>
    <t>COUNT(C36:C40)</t>
  </si>
  <si>
    <t>COUNT(C36:G36)</t>
  </si>
  <si>
    <t>COUNT(C44:C48)</t>
  </si>
  <si>
    <t>E51^2</t>
  </si>
  <si>
    <t>H41</t>
  </si>
  <si>
    <t>E55^2/E54</t>
  </si>
  <si>
    <t>SUMSQ(C36:G40)-E56</t>
  </si>
  <si>
    <t>SUMSQ(H36:H40)/E51-E56</t>
  </si>
  <si>
    <t>SUMSQ(C41:G41)/E52-E56</t>
  </si>
  <si>
    <t>SUMSQ(H44:H48)/E53-E56</t>
  </si>
  <si>
    <t>E57-E58-E59-E60</t>
  </si>
  <si>
    <t>For row,</t>
  </si>
  <si>
    <t xml:space="preserve">Decision: </t>
  </si>
  <si>
    <t>For column,</t>
  </si>
  <si>
    <t>For treatment,</t>
  </si>
  <si>
    <t>Using SPSS,</t>
  </si>
  <si>
    <t>SYNTAX</t>
  </si>
  <si>
    <t>Univariate Analysis of Variance</t>
  </si>
  <si>
    <t>Between-Subjects Factors</t>
  </si>
  <si>
    <t/>
  </si>
  <si>
    <t>1</t>
  </si>
  <si>
    <t>2</t>
  </si>
  <si>
    <t>3</t>
  </si>
  <si>
    <t>4</t>
  </si>
  <si>
    <t>5</t>
  </si>
  <si>
    <t>Tests of Between-Subjects Effects</t>
  </si>
  <si>
    <t xml:space="preserve">Dependent Variable: </t>
  </si>
  <si>
    <t>Values</t>
  </si>
  <si>
    <t>Source</t>
  </si>
  <si>
    <t>Type III Sum of Squares</t>
  </si>
  <si>
    <t>Mean Square</t>
  </si>
  <si>
    <t>F</t>
  </si>
  <si>
    <t>Sig.</t>
  </si>
  <si>
    <t>Multiple Comparisons</t>
  </si>
  <si>
    <t>LSD</t>
  </si>
  <si>
    <t>Mean Difference (I-J)</t>
  </si>
  <si>
    <t>Std. Error</t>
  </si>
  <si>
    <t>95% Confidence Interval</t>
  </si>
  <si>
    <t>Lower Bound</t>
  </si>
  <si>
    <t>Upper Bound</t>
  </si>
  <si>
    <t>*. The mean difference is significant at the 0.05 level.</t>
  </si>
  <si>
    <t>UNIANOVA Values BY Rows Column Treatment</t>
  </si>
  <si>
    <t xml:space="preserve">  /METHOD=SSTYPE(3)</t>
  </si>
  <si>
    <t xml:space="preserve">  /INTERCEPT=INCLUDE</t>
  </si>
  <si>
    <t xml:space="preserve">  /POSTHOC=Rows Column Treatment(LSD) </t>
  </si>
  <si>
    <t xml:space="preserve">  /CRITERIA=ALPHA(0.05)</t>
  </si>
  <si>
    <t xml:space="preserve">  /DESIGN=Rows Column Treatment.</t>
  </si>
  <si>
    <t>TABLE OUTPUT</t>
  </si>
  <si>
    <t>Rows</t>
  </si>
  <si>
    <t>Corrected Model</t>
  </si>
  <si>
    <t>Intercept</t>
  </si>
  <si>
    <t>Corrected Total</t>
  </si>
  <si>
    <t>a. R Squared = .689 (Adjusted R Squared = .378)</t>
  </si>
  <si>
    <t>Post Hoc Tests</t>
  </si>
  <si>
    <t>Based on observed means.
 The error term is Mean Square(Error) = 25.341.</t>
  </si>
  <si>
    <t>Homogeneous Subsets</t>
  </si>
  <si>
    <r>
      <t>673.075</t>
    </r>
    <r>
      <rPr>
        <vertAlign val="superscript"/>
        <sz val="9"/>
        <color indexed="8"/>
        <rFont val="Arial"/>
        <family val="2"/>
      </rPr>
      <t>a</t>
    </r>
  </si>
  <si>
    <r>
      <t>7.640</t>
    </r>
    <r>
      <rPr>
        <vertAlign val="superscript"/>
        <sz val="9"/>
        <color indexed="8"/>
        <rFont val="Arial"/>
        <family val="2"/>
      </rPr>
      <t>*</t>
    </r>
  </si>
  <si>
    <r>
      <t>-7.640</t>
    </r>
    <r>
      <rPr>
        <vertAlign val="superscript"/>
        <sz val="9"/>
        <color indexed="8"/>
        <rFont val="Arial"/>
        <family val="2"/>
      </rPr>
      <t>*</t>
    </r>
  </si>
  <si>
    <r>
      <t>7.440</t>
    </r>
    <r>
      <rPr>
        <vertAlign val="superscript"/>
        <sz val="9"/>
        <color indexed="8"/>
        <rFont val="Arial"/>
        <family val="2"/>
      </rPr>
      <t>*</t>
    </r>
  </si>
  <si>
    <r>
      <t>-7.440</t>
    </r>
    <r>
      <rPr>
        <vertAlign val="superscript"/>
        <sz val="9"/>
        <color indexed="8"/>
        <rFont val="Arial"/>
        <family val="2"/>
      </rPr>
      <t>*</t>
    </r>
  </si>
  <si>
    <r>
      <t>-10.360</t>
    </r>
    <r>
      <rPr>
        <vertAlign val="superscript"/>
        <sz val="9"/>
        <color indexed="8"/>
        <rFont val="Arial"/>
        <family val="2"/>
      </rPr>
      <t>*</t>
    </r>
  </si>
  <si>
    <r>
      <t>-8.400</t>
    </r>
    <r>
      <rPr>
        <vertAlign val="superscript"/>
        <sz val="9"/>
        <color indexed="8"/>
        <rFont val="Arial"/>
        <family val="2"/>
      </rPr>
      <t>*</t>
    </r>
  </si>
  <si>
    <r>
      <t>10.360</t>
    </r>
    <r>
      <rPr>
        <vertAlign val="superscript"/>
        <sz val="9"/>
        <color indexed="8"/>
        <rFont val="Arial"/>
        <family val="2"/>
      </rPr>
      <t>*</t>
    </r>
  </si>
  <si>
    <r>
      <t>8.400</t>
    </r>
    <r>
      <rPr>
        <vertAlign val="superscript"/>
        <sz val="9"/>
        <color indexed="8"/>
        <rFont val="Arial"/>
        <family val="2"/>
      </rPr>
      <t>*</t>
    </r>
  </si>
  <si>
    <t>(I) Rows            (J)Rows</t>
  </si>
  <si>
    <t>(I) Column        (J)Column</t>
  </si>
  <si>
    <t>(I) Treatment   (J) Treatment</t>
  </si>
  <si>
    <t>NAGARJUNA COLLEGE OF INFORMATION TECHNOLOGY</t>
  </si>
  <si>
    <t>Subject: Statistics-II(STA-210)</t>
  </si>
  <si>
    <t>Statistics practical no  11</t>
  </si>
  <si>
    <t>Date: 2078/04/16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</si>
</sst>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"/>
    <numFmt numFmtId="165" formatCode="###0.000"/>
    <numFmt numFmtId="166" formatCode="####.000"/>
    <numFmt numFmtId="167" formatCode="###0.0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indexed="8"/>
      <name val="Arial Bold"/>
    </font>
    <font>
      <b/>
      <sz val="9"/>
      <color indexed="8"/>
      <name val="Arial Bold"/>
    </font>
    <font>
      <sz val="10"/>
      <name val="Arial"/>
      <family val="2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2">
    <xf numFmtId="0" fontId="0" fillId="0" borderId="0"/>
    <xf numFmtId="0" fontId="11" fillId="0" borderId="0"/>
  </cellStyleXfs>
  <cellXfs count="8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8" fillId="0" borderId="0" xfId="0" applyFont="1"/>
    <xf numFmtId="0" fontId="11" fillId="0" borderId="0" xfId="1"/>
    <xf numFmtId="0" fontId="9" fillId="0" borderId="0" xfId="1" applyFont="1"/>
    <xf numFmtId="0" fontId="10" fillId="0" borderId="0" xfId="1" applyFont="1" applyAlignment="1">
      <alignment horizontal="center" vertical="center" wrapText="1"/>
    </xf>
    <xf numFmtId="0" fontId="12" fillId="0" borderId="3" xfId="1" applyFont="1" applyBorder="1" applyAlignment="1">
      <alignment horizontal="center" wrapText="1"/>
    </xf>
    <xf numFmtId="0" fontId="12" fillId="0" borderId="4" xfId="1" applyFont="1" applyBorder="1" applyAlignment="1">
      <alignment horizontal="left" vertical="top" wrapText="1"/>
    </xf>
    <xf numFmtId="0" fontId="12" fillId="0" borderId="5" xfId="1" applyFont="1" applyBorder="1" applyAlignment="1">
      <alignment horizontal="left" vertical="top"/>
    </xf>
    <xf numFmtId="164" fontId="12" fillId="0" borderId="6" xfId="1" applyNumberFormat="1" applyFont="1" applyBorder="1" applyAlignment="1">
      <alignment horizontal="right" vertical="center"/>
    </xf>
    <xf numFmtId="0" fontId="12" fillId="0" borderId="7" xfId="1" applyFont="1" applyBorder="1" applyAlignment="1">
      <alignment horizontal="left" vertical="top" wrapText="1"/>
    </xf>
    <xf numFmtId="0" fontId="12" fillId="0" borderId="8" xfId="1" applyFont="1" applyBorder="1" applyAlignment="1">
      <alignment horizontal="left" vertical="top"/>
    </xf>
    <xf numFmtId="164" fontId="12" fillId="0" borderId="9" xfId="1" applyNumberFormat="1" applyFont="1" applyBorder="1" applyAlignment="1">
      <alignment horizontal="right" vertical="center"/>
    </xf>
    <xf numFmtId="0" fontId="12" fillId="0" borderId="8" xfId="1" applyFont="1" applyBorder="1" applyAlignment="1">
      <alignment horizontal="left" vertical="top" wrapText="1"/>
    </xf>
    <xf numFmtId="0" fontId="12" fillId="0" borderId="10" xfId="1" applyFont="1" applyBorder="1" applyAlignment="1">
      <alignment horizontal="left" vertical="top" wrapText="1"/>
    </xf>
    <xf numFmtId="0" fontId="12" fillId="0" borderId="11" xfId="1" applyFont="1" applyBorder="1" applyAlignment="1">
      <alignment horizontal="left" vertical="top" wrapText="1"/>
    </xf>
    <xf numFmtId="164" fontId="12" fillId="0" borderId="12" xfId="1" applyNumberFormat="1" applyFont="1" applyBorder="1" applyAlignment="1">
      <alignment horizontal="right" vertical="center"/>
    </xf>
    <xf numFmtId="0" fontId="12" fillId="2" borderId="0" xfId="1" applyFont="1" applyFill="1"/>
    <xf numFmtId="0" fontId="12" fillId="0" borderId="13" xfId="1" applyFont="1" applyBorder="1" applyAlignment="1">
      <alignment horizontal="center" wrapText="1"/>
    </xf>
    <xf numFmtId="0" fontId="12" fillId="0" borderId="14" xfId="1" applyFont="1" applyBorder="1" applyAlignment="1">
      <alignment horizontal="center" wrapText="1"/>
    </xf>
    <xf numFmtId="0" fontId="12" fillId="0" borderId="15" xfId="1" applyFont="1" applyBorder="1" applyAlignment="1">
      <alignment horizontal="center" wrapText="1"/>
    </xf>
    <xf numFmtId="0" fontId="12" fillId="0" borderId="6" xfId="1" applyFont="1" applyBorder="1" applyAlignment="1">
      <alignment horizontal="left" vertical="top" wrapText="1"/>
    </xf>
    <xf numFmtId="0" fontId="12" fillId="0" borderId="16" xfId="1" applyFont="1" applyBorder="1" applyAlignment="1">
      <alignment horizontal="right" vertical="center"/>
    </xf>
    <xf numFmtId="164" fontId="12" fillId="0" borderId="17" xfId="1" applyNumberFormat="1" applyFont="1" applyBorder="1" applyAlignment="1">
      <alignment horizontal="right" vertical="center"/>
    </xf>
    <xf numFmtId="165" fontId="12" fillId="0" borderId="17" xfId="1" applyNumberFormat="1" applyFont="1" applyBorder="1" applyAlignment="1">
      <alignment horizontal="right" vertical="center"/>
    </xf>
    <xf numFmtId="166" fontId="12" fillId="0" borderId="18" xfId="1" applyNumberFormat="1" applyFont="1" applyBorder="1" applyAlignment="1">
      <alignment horizontal="right" vertical="center"/>
    </xf>
    <xf numFmtId="0" fontId="12" fillId="0" borderId="9" xfId="1" applyFont="1" applyBorder="1" applyAlignment="1">
      <alignment horizontal="left" vertical="top" wrapText="1"/>
    </xf>
    <xf numFmtId="165" fontId="12" fillId="0" borderId="19" xfId="1" applyNumberFormat="1" applyFont="1" applyBorder="1" applyAlignment="1">
      <alignment horizontal="right" vertical="center"/>
    </xf>
    <xf numFmtId="164" fontId="12" fillId="0" borderId="20" xfId="1" applyNumberFormat="1" applyFont="1" applyBorder="1" applyAlignment="1">
      <alignment horizontal="right" vertical="center"/>
    </xf>
    <xf numFmtId="165" fontId="12" fillId="0" borderId="20" xfId="1" applyNumberFormat="1" applyFont="1" applyBorder="1" applyAlignment="1">
      <alignment horizontal="right" vertical="center"/>
    </xf>
    <xf numFmtId="166" fontId="12" fillId="0" borderId="21" xfId="1" applyNumberFormat="1" applyFont="1" applyBorder="1" applyAlignment="1">
      <alignment horizontal="right" vertical="center"/>
    </xf>
    <xf numFmtId="0" fontId="12" fillId="0" borderId="20" xfId="1" applyFont="1" applyBorder="1" applyAlignment="1">
      <alignment horizontal="left" vertical="center" wrapText="1"/>
    </xf>
    <xf numFmtId="0" fontId="12" fillId="0" borderId="21" xfId="1" applyFont="1" applyBorder="1" applyAlignment="1">
      <alignment horizontal="left" vertical="center" wrapText="1"/>
    </xf>
    <xf numFmtId="0" fontId="12" fillId="0" borderId="12" xfId="1" applyFont="1" applyBorder="1" applyAlignment="1">
      <alignment horizontal="left" vertical="top" wrapText="1"/>
    </xf>
    <xf numFmtId="165" fontId="12" fillId="0" borderId="22" xfId="1" applyNumberFormat="1" applyFont="1" applyBorder="1" applyAlignment="1">
      <alignment horizontal="right" vertical="center"/>
    </xf>
    <xf numFmtId="164" fontId="12" fillId="0" borderId="23" xfId="1" applyNumberFormat="1" applyFont="1" applyBorder="1" applyAlignment="1">
      <alignment horizontal="right" vertical="center"/>
    </xf>
    <xf numFmtId="0" fontId="12" fillId="0" borderId="23" xfId="1" applyFont="1" applyBorder="1" applyAlignment="1">
      <alignment horizontal="left" vertical="center" wrapText="1"/>
    </xf>
    <xf numFmtId="0" fontId="12" fillId="0" borderId="24" xfId="1" applyFont="1" applyBorder="1" applyAlignment="1">
      <alignment horizontal="left" vertical="center" wrapText="1"/>
    </xf>
    <xf numFmtId="0" fontId="12" fillId="0" borderId="4" xfId="1" applyFont="1" applyBorder="1" applyAlignment="1">
      <alignment horizontal="left" wrapText="1"/>
    </xf>
    <xf numFmtId="0" fontId="12" fillId="0" borderId="5" xfId="1" applyFont="1" applyBorder="1" applyAlignment="1">
      <alignment horizontal="left" wrapText="1"/>
    </xf>
    <xf numFmtId="0" fontId="12" fillId="0" borderId="25" xfId="1" applyFont="1" applyBorder="1" applyAlignment="1">
      <alignment horizontal="center" wrapText="1"/>
    </xf>
    <xf numFmtId="0" fontId="12" fillId="0" borderId="26" xfId="1" applyFont="1" applyBorder="1" applyAlignment="1">
      <alignment horizontal="center" wrapText="1"/>
    </xf>
    <xf numFmtId="0" fontId="12" fillId="0" borderId="27" xfId="1" applyFont="1" applyBorder="1" applyAlignment="1">
      <alignment horizontal="center" wrapText="1"/>
    </xf>
    <xf numFmtId="0" fontId="12" fillId="0" borderId="10" xfId="1" applyFont="1" applyBorder="1" applyAlignment="1">
      <alignment horizontal="left" wrapText="1"/>
    </xf>
    <xf numFmtId="0" fontId="12" fillId="0" borderId="11" xfId="1" applyFont="1" applyBorder="1" applyAlignment="1">
      <alignment horizontal="left" wrapText="1"/>
    </xf>
    <xf numFmtId="0" fontId="12" fillId="0" borderId="28" xfId="1" applyFont="1" applyBorder="1" applyAlignment="1">
      <alignment horizontal="center" wrapText="1"/>
    </xf>
    <xf numFmtId="0" fontId="12" fillId="0" borderId="29" xfId="1" applyFont="1" applyBorder="1" applyAlignment="1">
      <alignment horizontal="center" wrapText="1"/>
    </xf>
    <xf numFmtId="0" fontId="12" fillId="0" borderId="30" xfId="1" applyFont="1" applyBorder="1" applyAlignment="1">
      <alignment horizontal="center" wrapText="1"/>
    </xf>
    <xf numFmtId="0" fontId="12" fillId="0" borderId="4" xfId="1" applyFont="1" applyBorder="1" applyAlignment="1">
      <alignment horizontal="left" vertical="top"/>
    </xf>
    <xf numFmtId="165" fontId="12" fillId="0" borderId="16" xfId="1" applyNumberFormat="1" applyFont="1" applyBorder="1" applyAlignment="1">
      <alignment horizontal="right" vertical="center"/>
    </xf>
    <xf numFmtId="167" fontId="12" fillId="0" borderId="17" xfId="1" applyNumberFormat="1" applyFont="1" applyBorder="1" applyAlignment="1">
      <alignment horizontal="right" vertical="center"/>
    </xf>
    <xf numFmtId="166" fontId="12" fillId="0" borderId="17" xfId="1" applyNumberFormat="1" applyFont="1" applyBorder="1" applyAlignment="1">
      <alignment horizontal="right" vertical="center"/>
    </xf>
    <xf numFmtId="165" fontId="12" fillId="0" borderId="18" xfId="1" applyNumberFormat="1" applyFont="1" applyBorder="1" applyAlignment="1">
      <alignment horizontal="right" vertical="center"/>
    </xf>
    <xf numFmtId="167" fontId="12" fillId="0" borderId="20" xfId="1" applyNumberFormat="1" applyFont="1" applyBorder="1" applyAlignment="1">
      <alignment horizontal="right" vertical="center"/>
    </xf>
    <xf numFmtId="166" fontId="12" fillId="0" borderId="20" xfId="1" applyNumberFormat="1" applyFont="1" applyBorder="1" applyAlignment="1">
      <alignment horizontal="right" vertical="center"/>
    </xf>
    <xf numFmtId="165" fontId="12" fillId="0" borderId="21" xfId="1" applyNumberFormat="1" applyFont="1" applyBorder="1" applyAlignment="1">
      <alignment horizontal="right" vertical="center"/>
    </xf>
    <xf numFmtId="0" fontId="12" fillId="0" borderId="7" xfId="1" applyFont="1" applyBorder="1" applyAlignment="1">
      <alignment horizontal="left" vertical="top"/>
    </xf>
    <xf numFmtId="166" fontId="12" fillId="0" borderId="19" xfId="1" applyNumberFormat="1" applyFont="1" applyBorder="1" applyAlignment="1">
      <alignment horizontal="right" vertical="center"/>
    </xf>
    <xf numFmtId="0" fontId="12" fillId="0" borderId="11" xfId="1" applyFont="1" applyBorder="1" applyAlignment="1">
      <alignment horizontal="left" vertical="top"/>
    </xf>
    <xf numFmtId="167" fontId="12" fillId="0" borderId="23" xfId="1" applyNumberFormat="1" applyFont="1" applyBorder="1" applyAlignment="1">
      <alignment horizontal="right" vertical="center"/>
    </xf>
    <xf numFmtId="166" fontId="12" fillId="0" borderId="23" xfId="1" applyNumberFormat="1" applyFont="1" applyBorder="1" applyAlignment="1">
      <alignment horizontal="right" vertical="center"/>
    </xf>
    <xf numFmtId="165" fontId="12" fillId="0" borderId="23" xfId="1" applyNumberFormat="1" applyFont="1" applyBorder="1" applyAlignment="1">
      <alignment horizontal="right" vertical="center"/>
    </xf>
    <xf numFmtId="165" fontId="12" fillId="0" borderId="24" xfId="1" applyNumberFormat="1" applyFont="1" applyBorder="1" applyAlignment="1">
      <alignment horizontal="right" vertical="center"/>
    </xf>
    <xf numFmtId="0" fontId="12" fillId="0" borderId="19" xfId="1" applyFont="1" applyBorder="1" applyAlignment="1">
      <alignment horizontal="right" vertical="center"/>
    </xf>
    <xf numFmtId="166" fontId="12" fillId="0" borderId="24" xfId="1" applyNumberFormat="1" applyFont="1" applyBorder="1" applyAlignment="1">
      <alignment horizontal="right" vertical="center"/>
    </xf>
    <xf numFmtId="0" fontId="12" fillId="0" borderId="5" xfId="1" applyFont="1" applyBorder="1" applyAlignment="1">
      <alignment horizontal="left" vertical="top" wrapText="1"/>
    </xf>
    <xf numFmtId="0" fontId="12" fillId="0" borderId="22" xfId="1" applyFont="1" applyBorder="1" applyAlignment="1">
      <alignment horizontal="right" vertical="center"/>
    </xf>
    <xf numFmtId="0" fontId="12" fillId="0" borderId="0" xfId="1" applyFont="1" applyAlignment="1">
      <alignment horizontal="left" vertical="top" wrapText="1"/>
    </xf>
    <xf numFmtId="0" fontId="10" fillId="0" borderId="0" xfId="1" applyFont="1" applyAlignment="1">
      <alignment horizontal="center" vertical="center" wrapText="1"/>
    </xf>
    <xf numFmtId="0" fontId="12" fillId="0" borderId="7" xfId="1" applyFont="1" applyBorder="1" applyAlignment="1">
      <alignment horizontal="left" vertical="top" wrapText="1"/>
    </xf>
    <xf numFmtId="0" fontId="12" fillId="0" borderId="10" xfId="1" applyFont="1" applyBorder="1" applyAlignment="1">
      <alignment horizontal="left" vertical="top" wrapText="1"/>
    </xf>
    <xf numFmtId="0" fontId="12" fillId="0" borderId="1" xfId="1" applyFont="1" applyBorder="1" applyAlignment="1">
      <alignment horizontal="left" wrapText="1"/>
    </xf>
    <xf numFmtId="0" fontId="12" fillId="0" borderId="2" xfId="1" applyFont="1" applyBorder="1" applyAlignment="1">
      <alignment horizontal="left" wrapText="1"/>
    </xf>
    <xf numFmtId="0" fontId="12" fillId="0" borderId="4" xfId="1" applyFont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2" fillId="0" borderId="3" xfId="1" applyFont="1" applyBorder="1" applyAlignment="1">
      <alignment horizontal="left" wrapText="1"/>
    </xf>
    <xf numFmtId="0" fontId="8" fillId="0" borderId="0" xfId="0" applyFont="1" applyAlignment="1">
      <alignment horizontal="center"/>
    </xf>
  </cellXfs>
  <cellStyles count="2">
    <cellStyle name="Normal" xfId="0" builtinId="0"/>
    <cellStyle name="Normal_Sheet1_1" xfId="1" xr:uid="{D52BFB52-6EF4-4C5F-85F8-04391EDCE7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21</xdr:row>
          <xdr:rowOff>144780</xdr:rowOff>
        </xdr:from>
        <xdr:to>
          <xdr:col>7</xdr:col>
          <xdr:colOff>487680</xdr:colOff>
          <xdr:row>29</xdr:row>
          <xdr:rowOff>83820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4"/>
  <sheetViews>
    <sheetView tabSelected="1" view="pageLayout" topLeftCell="A53" zoomScaleNormal="100" workbookViewId="0">
      <selection activeCell="H55" sqref="H55"/>
    </sheetView>
  </sheetViews>
  <sheetFormatPr defaultRowHeight="14.4" x14ac:dyDescent="0.3"/>
  <cols>
    <col min="2" max="2" width="10.88671875" customWidth="1"/>
    <col min="3" max="3" width="11.44140625" bestFit="1" customWidth="1"/>
    <col min="5" max="5" width="11.44140625" bestFit="1" customWidth="1"/>
    <col min="7" max="7" width="10.33203125" customWidth="1"/>
    <col min="8" max="8" width="11" bestFit="1" customWidth="1"/>
  </cols>
  <sheetData>
    <row r="1" spans="1:11" x14ac:dyDescent="0.3">
      <c r="A1" s="81" t="s">
        <v>162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3" spans="1:11" x14ac:dyDescent="0.3">
      <c r="A3" s="82"/>
      <c r="B3" s="82"/>
      <c r="C3" s="82"/>
      <c r="D3" s="80" t="s">
        <v>164</v>
      </c>
      <c r="E3" s="80"/>
      <c r="F3" s="80"/>
      <c r="G3" s="80"/>
      <c r="H3" s="7"/>
      <c r="I3" s="80" t="s">
        <v>165</v>
      </c>
      <c r="J3" s="80"/>
    </row>
    <row r="4" spans="1:11" x14ac:dyDescent="0.3">
      <c r="A4" s="82"/>
      <c r="B4" s="82"/>
      <c r="C4" s="82"/>
      <c r="D4" s="81" t="s">
        <v>0</v>
      </c>
      <c r="E4" s="81"/>
      <c r="F4" s="81"/>
      <c r="G4" s="81"/>
      <c r="H4" s="4"/>
      <c r="I4" s="1"/>
    </row>
    <row r="5" spans="1:11" x14ac:dyDescent="0.3">
      <c r="A5" s="82" t="s">
        <v>163</v>
      </c>
      <c r="B5" s="82"/>
      <c r="C5" s="82"/>
      <c r="H5" s="1"/>
      <c r="I5" s="1"/>
    </row>
    <row r="6" spans="1:11" x14ac:dyDescent="0.3">
      <c r="A6" s="1"/>
      <c r="B6" s="1"/>
      <c r="C6" s="1"/>
      <c r="D6" s="1"/>
      <c r="E6" s="1"/>
      <c r="F6" s="1"/>
      <c r="G6" s="1"/>
      <c r="H6" s="1"/>
      <c r="I6" s="1"/>
    </row>
    <row r="7" spans="1:11" x14ac:dyDescent="0.3">
      <c r="A7" s="3" t="s">
        <v>27</v>
      </c>
      <c r="B7" s="3"/>
      <c r="C7" s="3"/>
      <c r="D7" s="3"/>
      <c r="E7" s="3"/>
      <c r="F7" s="3"/>
      <c r="G7" s="3"/>
      <c r="H7" s="3"/>
      <c r="I7" s="3"/>
      <c r="J7" s="3"/>
    </row>
    <row r="8" spans="1:11" x14ac:dyDescent="0.3">
      <c r="A8" s="3"/>
      <c r="B8" s="3" t="s">
        <v>28</v>
      </c>
      <c r="C8" s="3"/>
      <c r="D8" s="3"/>
      <c r="E8" s="3"/>
      <c r="F8" s="3"/>
      <c r="G8" s="3"/>
      <c r="H8" s="3"/>
      <c r="I8" s="3"/>
      <c r="J8" s="3"/>
    </row>
    <row r="9" spans="1:11" x14ac:dyDescent="0.3">
      <c r="A9" s="3"/>
      <c r="B9" s="3" t="s">
        <v>50</v>
      </c>
      <c r="C9" s="3"/>
      <c r="D9" s="3"/>
      <c r="E9" s="3"/>
      <c r="F9" s="3"/>
      <c r="G9" s="3"/>
      <c r="H9" s="3"/>
      <c r="I9" s="3"/>
      <c r="J9" s="3"/>
    </row>
    <row r="10" spans="1:11" x14ac:dyDescent="0.3">
      <c r="A10" s="3"/>
      <c r="B10" s="3" t="s">
        <v>51</v>
      </c>
      <c r="C10" s="3"/>
      <c r="D10" s="3"/>
      <c r="E10" s="3"/>
      <c r="F10" s="3"/>
      <c r="G10" s="3"/>
      <c r="H10" s="3"/>
      <c r="I10" s="3"/>
      <c r="J10" s="3"/>
    </row>
    <row r="11" spans="1:11" x14ac:dyDescent="0.3">
      <c r="A11" s="3"/>
      <c r="B11" s="3" t="s">
        <v>19</v>
      </c>
      <c r="C11" s="3"/>
      <c r="D11" s="3" t="s">
        <v>20</v>
      </c>
      <c r="E11" s="3"/>
      <c r="F11" s="3"/>
      <c r="G11" s="3"/>
      <c r="H11" s="3"/>
      <c r="I11" s="3"/>
      <c r="J11" s="3"/>
    </row>
    <row r="12" spans="1:11" x14ac:dyDescent="0.3">
      <c r="A12" s="3"/>
      <c r="B12" s="3"/>
      <c r="C12" s="3" t="s">
        <v>21</v>
      </c>
      <c r="D12" s="3" t="s">
        <v>22</v>
      </c>
      <c r="E12" s="3" t="s">
        <v>23</v>
      </c>
      <c r="F12" s="3" t="s">
        <v>24</v>
      </c>
      <c r="G12" s="3" t="s">
        <v>29</v>
      </c>
      <c r="H12" s="3"/>
      <c r="I12" s="3"/>
      <c r="J12" s="3"/>
    </row>
    <row r="13" spans="1:11" x14ac:dyDescent="0.3">
      <c r="A13" s="3"/>
      <c r="B13" s="3" t="s">
        <v>21</v>
      </c>
      <c r="C13" s="3" t="s">
        <v>25</v>
      </c>
      <c r="D13" s="3" t="s">
        <v>30</v>
      </c>
      <c r="E13" s="3" t="s">
        <v>35</v>
      </c>
      <c r="F13" s="3" t="s">
        <v>40</v>
      </c>
      <c r="G13" s="3" t="s">
        <v>45</v>
      </c>
      <c r="H13" s="3"/>
      <c r="I13" s="3"/>
      <c r="J13" s="3"/>
    </row>
    <row r="14" spans="1:11" x14ac:dyDescent="0.3">
      <c r="A14" s="3"/>
      <c r="B14" s="3" t="s">
        <v>22</v>
      </c>
      <c r="C14" s="3" t="s">
        <v>26</v>
      </c>
      <c r="D14" s="3" t="s">
        <v>31</v>
      </c>
      <c r="E14" s="3" t="s">
        <v>36</v>
      </c>
      <c r="F14" s="3" t="s">
        <v>41</v>
      </c>
      <c r="G14" s="3" t="s">
        <v>46</v>
      </c>
      <c r="H14" s="3"/>
      <c r="I14" s="3"/>
      <c r="J14" s="3"/>
    </row>
    <row r="15" spans="1:11" x14ac:dyDescent="0.3">
      <c r="A15" s="3"/>
      <c r="B15" s="3" t="s">
        <v>23</v>
      </c>
      <c r="C15" s="3" t="s">
        <v>62</v>
      </c>
      <c r="D15" s="3" t="s">
        <v>32</v>
      </c>
      <c r="E15" s="3" t="s">
        <v>37</v>
      </c>
      <c r="F15" s="3" t="s">
        <v>42</v>
      </c>
      <c r="G15" s="3" t="s">
        <v>47</v>
      </c>
      <c r="H15" s="3"/>
      <c r="I15" s="3"/>
      <c r="J15" s="3"/>
    </row>
    <row r="16" spans="1:11" x14ac:dyDescent="0.3">
      <c r="A16" s="3"/>
      <c r="B16" s="3" t="s">
        <v>24</v>
      </c>
      <c r="C16" s="3" t="s">
        <v>34</v>
      </c>
      <c r="D16" s="3" t="s">
        <v>33</v>
      </c>
      <c r="E16" s="3" t="s">
        <v>38</v>
      </c>
      <c r="F16" s="3" t="s">
        <v>43</v>
      </c>
      <c r="G16" s="3" t="s">
        <v>48</v>
      </c>
      <c r="H16" s="3"/>
      <c r="I16" s="3"/>
      <c r="J16" s="3"/>
    </row>
    <row r="17" spans="1:10" x14ac:dyDescent="0.3">
      <c r="A17" s="3"/>
      <c r="B17" s="3" t="s">
        <v>29</v>
      </c>
      <c r="C17" s="3" t="s">
        <v>63</v>
      </c>
      <c r="D17" s="3" t="s">
        <v>34</v>
      </c>
      <c r="E17" s="3" t="s">
        <v>39</v>
      </c>
      <c r="F17" s="3" t="s">
        <v>44</v>
      </c>
      <c r="G17" s="3" t="s">
        <v>49</v>
      </c>
      <c r="H17" s="3"/>
      <c r="I17" s="3"/>
      <c r="J17" s="3"/>
    </row>
    <row r="18" spans="1:10" x14ac:dyDescent="0.3">
      <c r="A18" s="3"/>
      <c r="B18" s="3" t="s">
        <v>52</v>
      </c>
      <c r="C18" s="3"/>
      <c r="D18" s="3"/>
      <c r="E18" s="3"/>
      <c r="F18" s="3"/>
      <c r="G18" s="3"/>
      <c r="H18" s="3"/>
      <c r="I18" s="3"/>
      <c r="J18" s="3"/>
    </row>
    <row r="20" spans="1:10" x14ac:dyDescent="0.3">
      <c r="A20" t="s">
        <v>8</v>
      </c>
      <c r="C20" s="3" t="s">
        <v>53</v>
      </c>
    </row>
    <row r="32" spans="1:10" x14ac:dyDescent="0.3">
      <c r="A32" t="s">
        <v>14</v>
      </c>
    </row>
    <row r="34" spans="2:9" x14ac:dyDescent="0.3">
      <c r="B34" s="5" t="s">
        <v>19</v>
      </c>
      <c r="C34" s="5"/>
      <c r="D34" s="5" t="s">
        <v>20</v>
      </c>
      <c r="E34" s="5"/>
      <c r="F34" s="5"/>
      <c r="G34" s="5"/>
      <c r="H34" s="5"/>
      <c r="I34" s="4"/>
    </row>
    <row r="35" spans="2:9" x14ac:dyDescent="0.3">
      <c r="B35" s="5"/>
      <c r="C35" s="5" t="s">
        <v>21</v>
      </c>
      <c r="D35" s="5" t="s">
        <v>22</v>
      </c>
      <c r="E35" s="5" t="s">
        <v>23</v>
      </c>
      <c r="F35" s="5" t="s">
        <v>24</v>
      </c>
      <c r="G35" s="5" t="s">
        <v>29</v>
      </c>
      <c r="H35" s="5" t="s">
        <v>6</v>
      </c>
      <c r="I35" s="4"/>
    </row>
    <row r="36" spans="2:9" x14ac:dyDescent="0.3">
      <c r="B36" s="5" t="s">
        <v>21</v>
      </c>
      <c r="C36" s="5">
        <v>52.5</v>
      </c>
      <c r="D36" s="5">
        <v>46.3</v>
      </c>
      <c r="E36" s="5">
        <v>44.1</v>
      </c>
      <c r="F36" s="5">
        <v>48.1</v>
      </c>
      <c r="G36" s="5">
        <v>40.9</v>
      </c>
      <c r="H36" s="5">
        <f>SUM(C36:G36)</f>
        <v>231.9</v>
      </c>
      <c r="I36" s="4"/>
    </row>
    <row r="37" spans="2:9" x14ac:dyDescent="0.3">
      <c r="B37" s="5" t="s">
        <v>22</v>
      </c>
      <c r="C37" s="5">
        <v>44.2</v>
      </c>
      <c r="D37" s="5">
        <v>42.9</v>
      </c>
      <c r="E37" s="5">
        <v>51.3</v>
      </c>
      <c r="F37" s="5">
        <v>49.3</v>
      </c>
      <c r="G37" s="5">
        <v>32.6</v>
      </c>
      <c r="H37" s="5">
        <f t="shared" ref="H37:H40" si="0">SUM(C37:G37)</f>
        <v>220.29999999999998</v>
      </c>
      <c r="I37" s="4"/>
    </row>
    <row r="38" spans="2:9" x14ac:dyDescent="0.3">
      <c r="B38" s="5" t="s">
        <v>23</v>
      </c>
      <c r="C38" s="5">
        <v>49.1</v>
      </c>
      <c r="D38" s="5">
        <v>47.3</v>
      </c>
      <c r="E38" s="5">
        <v>38.1</v>
      </c>
      <c r="F38" s="5">
        <v>41</v>
      </c>
      <c r="G38" s="5">
        <v>47.2</v>
      </c>
      <c r="H38" s="5">
        <f t="shared" si="0"/>
        <v>222.7</v>
      </c>
      <c r="I38" s="4"/>
    </row>
    <row r="39" spans="2:9" x14ac:dyDescent="0.3">
      <c r="B39" s="5" t="s">
        <v>24</v>
      </c>
      <c r="C39" s="5">
        <v>43.2</v>
      </c>
      <c r="D39" s="5">
        <v>42.5</v>
      </c>
      <c r="E39" s="5">
        <v>67.2</v>
      </c>
      <c r="F39" s="5">
        <v>55.1</v>
      </c>
      <c r="G39" s="5">
        <v>45.3</v>
      </c>
      <c r="H39" s="5">
        <f t="shared" si="0"/>
        <v>253.3</v>
      </c>
      <c r="I39" s="4"/>
    </row>
    <row r="40" spans="2:9" x14ac:dyDescent="0.3">
      <c r="B40" s="5" t="s">
        <v>29</v>
      </c>
      <c r="C40" s="5">
        <v>47</v>
      </c>
      <c r="D40" s="5">
        <v>43.2</v>
      </c>
      <c r="E40" s="5">
        <v>46.7</v>
      </c>
      <c r="F40" s="5">
        <v>46</v>
      </c>
      <c r="G40" s="5">
        <v>43.2</v>
      </c>
      <c r="H40" s="5">
        <f t="shared" si="0"/>
        <v>226.10000000000002</v>
      </c>
      <c r="I40" s="4"/>
    </row>
    <row r="41" spans="2:9" x14ac:dyDescent="0.3">
      <c r="B41" s="5" t="s">
        <v>6</v>
      </c>
      <c r="C41" s="4">
        <f>SUM(C36:C40)</f>
        <v>236</v>
      </c>
      <c r="D41" s="4">
        <f t="shared" ref="D41:H41" si="1">SUM(D36:D40)</f>
        <v>222.2</v>
      </c>
      <c r="E41" s="4">
        <f t="shared" si="1"/>
        <v>247.39999999999998</v>
      </c>
      <c r="F41" s="4">
        <f t="shared" si="1"/>
        <v>239.5</v>
      </c>
      <c r="G41" s="4">
        <f t="shared" si="1"/>
        <v>209.2</v>
      </c>
      <c r="H41" s="4">
        <f t="shared" si="1"/>
        <v>1154.3000000000002</v>
      </c>
      <c r="I41" s="4"/>
    </row>
    <row r="42" spans="2:9" x14ac:dyDescent="0.3">
      <c r="B42" s="4"/>
      <c r="C42" s="4"/>
      <c r="D42" s="4"/>
      <c r="E42" s="4"/>
      <c r="F42" s="4"/>
      <c r="G42" s="4"/>
      <c r="H42" s="4"/>
      <c r="I42" s="4"/>
    </row>
    <row r="43" spans="2:9" x14ac:dyDescent="0.3">
      <c r="B43" s="5" t="s">
        <v>9</v>
      </c>
      <c r="H43" t="s">
        <v>6</v>
      </c>
    </row>
    <row r="44" spans="2:9" x14ac:dyDescent="0.3">
      <c r="B44" s="5" t="s">
        <v>10</v>
      </c>
      <c r="C44">
        <v>52.5</v>
      </c>
      <c r="D44">
        <v>47.3</v>
      </c>
      <c r="E44">
        <v>51.3</v>
      </c>
      <c r="F44">
        <v>46</v>
      </c>
      <c r="G44">
        <v>45.3</v>
      </c>
      <c r="H44">
        <f>SUM(C44:G44)</f>
        <v>242.39999999999998</v>
      </c>
    </row>
    <row r="45" spans="2:9" x14ac:dyDescent="0.3">
      <c r="B45" s="5" t="s">
        <v>11</v>
      </c>
      <c r="C45">
        <v>49.1</v>
      </c>
      <c r="D45">
        <v>42.9</v>
      </c>
      <c r="E45">
        <v>46.7</v>
      </c>
      <c r="F45">
        <v>55.1</v>
      </c>
      <c r="G45">
        <v>40.9</v>
      </c>
      <c r="H45">
        <f t="shared" ref="H45:H48" si="2">SUM(C45:G45)</f>
        <v>234.7</v>
      </c>
    </row>
    <row r="46" spans="2:9" x14ac:dyDescent="0.3">
      <c r="B46" s="5" t="s">
        <v>12</v>
      </c>
      <c r="C46">
        <v>43.2</v>
      </c>
      <c r="D46">
        <v>43.2</v>
      </c>
      <c r="E46">
        <v>38.1</v>
      </c>
      <c r="F46">
        <v>48.1</v>
      </c>
      <c r="G46">
        <v>32.6</v>
      </c>
      <c r="H46">
        <f t="shared" si="2"/>
        <v>205.2</v>
      </c>
    </row>
    <row r="47" spans="2:9" x14ac:dyDescent="0.3">
      <c r="B47" s="5" t="s">
        <v>13</v>
      </c>
      <c r="C47">
        <v>44.2</v>
      </c>
      <c r="D47">
        <v>42.5</v>
      </c>
      <c r="E47">
        <v>44.1</v>
      </c>
      <c r="F47">
        <v>41</v>
      </c>
      <c r="G47">
        <v>43.2</v>
      </c>
      <c r="H47">
        <f t="shared" si="2"/>
        <v>215</v>
      </c>
    </row>
    <row r="48" spans="2:9" x14ac:dyDescent="0.3">
      <c r="B48" s="5" t="s">
        <v>64</v>
      </c>
      <c r="C48">
        <v>47</v>
      </c>
      <c r="D48">
        <v>46.3</v>
      </c>
      <c r="E48">
        <v>67.2</v>
      </c>
      <c r="F48">
        <v>49.3</v>
      </c>
      <c r="G48">
        <v>47.2</v>
      </c>
      <c r="H48">
        <f t="shared" si="2"/>
        <v>257</v>
      </c>
    </row>
    <row r="50" spans="1:7" x14ac:dyDescent="0.3">
      <c r="D50" t="s">
        <v>76</v>
      </c>
      <c r="E50" s="4" t="s">
        <v>86</v>
      </c>
      <c r="F50" s="81" t="s">
        <v>93</v>
      </c>
      <c r="G50" s="81"/>
    </row>
    <row r="51" spans="1:7" x14ac:dyDescent="0.3">
      <c r="A51" t="s">
        <v>65</v>
      </c>
      <c r="D51" t="s">
        <v>77</v>
      </c>
      <c r="E51">
        <f xml:space="preserve"> COUNT(C36:C40)</f>
        <v>5</v>
      </c>
      <c r="F51" t="s">
        <v>94</v>
      </c>
    </row>
    <row r="52" spans="1:7" x14ac:dyDescent="0.3">
      <c r="A52" t="s">
        <v>66</v>
      </c>
      <c r="D52" t="s">
        <v>77</v>
      </c>
      <c r="E52">
        <f xml:space="preserve"> COUNT(C36:G36)</f>
        <v>5</v>
      </c>
      <c r="F52" t="s">
        <v>95</v>
      </c>
    </row>
    <row r="53" spans="1:7" x14ac:dyDescent="0.3">
      <c r="A53" t="s">
        <v>67</v>
      </c>
      <c r="D53" t="s">
        <v>77</v>
      </c>
      <c r="E53">
        <f xml:space="preserve"> COUNT(C44:C48)</f>
        <v>5</v>
      </c>
      <c r="F53" t="s">
        <v>96</v>
      </c>
    </row>
    <row r="54" spans="1:7" x14ac:dyDescent="0.3">
      <c r="A54" t="s">
        <v>87</v>
      </c>
      <c r="D54" t="s">
        <v>88</v>
      </c>
      <c r="E54">
        <f>E51^2</f>
        <v>25</v>
      </c>
      <c r="F54" t="s">
        <v>97</v>
      </c>
    </row>
    <row r="55" spans="1:7" x14ac:dyDescent="0.3">
      <c r="A55" t="s">
        <v>68</v>
      </c>
      <c r="D55" t="s">
        <v>78</v>
      </c>
      <c r="E55">
        <f>H41</f>
        <v>1154.3000000000002</v>
      </c>
      <c r="F55" t="s">
        <v>98</v>
      </c>
    </row>
    <row r="56" spans="1:7" x14ac:dyDescent="0.3">
      <c r="A56" t="s">
        <v>69</v>
      </c>
      <c r="D56" t="s">
        <v>79</v>
      </c>
      <c r="E56">
        <f>E55^2/E54</f>
        <v>53296.339600000021</v>
      </c>
      <c r="F56" t="s">
        <v>99</v>
      </c>
    </row>
    <row r="57" spans="1:7" x14ac:dyDescent="0.3">
      <c r="A57" t="s">
        <v>70</v>
      </c>
      <c r="D57" t="s">
        <v>80</v>
      </c>
      <c r="E57">
        <f>SUMSQ(C36:G40)-E56</f>
        <v>977.17039999998087</v>
      </c>
      <c r="F57" t="s">
        <v>100</v>
      </c>
    </row>
    <row r="58" spans="1:7" x14ac:dyDescent="0.3">
      <c r="A58" t="s">
        <v>71</v>
      </c>
      <c r="D58" t="s">
        <v>81</v>
      </c>
      <c r="E58">
        <f>SUMSQ(H36:H40)/E51-E56</f>
        <v>141.07839999998396</v>
      </c>
      <c r="F58" t="s">
        <v>101</v>
      </c>
    </row>
    <row r="59" spans="1:7" x14ac:dyDescent="0.3">
      <c r="A59" t="s">
        <v>72</v>
      </c>
      <c r="D59" t="s">
        <v>82</v>
      </c>
      <c r="E59">
        <f>SUMSQ(C41:G41)/E52-E56</f>
        <v>183.75839999997697</v>
      </c>
      <c r="F59" t="s">
        <v>102</v>
      </c>
    </row>
    <row r="60" spans="1:7" x14ac:dyDescent="0.3">
      <c r="A60" t="s">
        <v>74</v>
      </c>
      <c r="D60" t="s">
        <v>83</v>
      </c>
      <c r="E60">
        <f>SUMSQ(H44:H48)/E53-E56</f>
        <v>348.2383999999729</v>
      </c>
      <c r="F60" t="s">
        <v>103</v>
      </c>
    </row>
    <row r="61" spans="1:7" x14ac:dyDescent="0.3">
      <c r="A61" t="s">
        <v>73</v>
      </c>
      <c r="D61" t="s">
        <v>84</v>
      </c>
      <c r="E61">
        <f>E57-E58-E59-E60</f>
        <v>304.09520000004704</v>
      </c>
      <c r="F61" t="s">
        <v>104</v>
      </c>
    </row>
    <row r="62" spans="1:7" x14ac:dyDescent="0.3">
      <c r="A62" t="s">
        <v>75</v>
      </c>
      <c r="D62" s="6" t="s">
        <v>85</v>
      </c>
      <c r="E62">
        <v>0.05</v>
      </c>
    </row>
    <row r="64" spans="1:7" x14ac:dyDescent="0.3">
      <c r="C64" t="s">
        <v>89</v>
      </c>
    </row>
    <row r="65" spans="1:9" x14ac:dyDescent="0.3">
      <c r="C65" t="s">
        <v>3</v>
      </c>
      <c r="D65" t="s">
        <v>2</v>
      </c>
      <c r="E65" t="s">
        <v>4</v>
      </c>
      <c r="F65" t="s">
        <v>90</v>
      </c>
      <c r="G65" t="s">
        <v>5</v>
      </c>
      <c r="H65" t="s">
        <v>91</v>
      </c>
    </row>
    <row r="66" spans="1:9" x14ac:dyDescent="0.3">
      <c r="A66" t="s">
        <v>19</v>
      </c>
      <c r="C66">
        <f>E51-1</f>
        <v>4</v>
      </c>
      <c r="D66">
        <f>E58</f>
        <v>141.07839999998396</v>
      </c>
      <c r="E66">
        <f>D66/C66</f>
        <v>35.269599999995989</v>
      </c>
      <c r="F66">
        <f>E66/$E$69</f>
        <v>1.3917852041067613</v>
      </c>
      <c r="G66">
        <f>FDIST(F66,$C$66,$C$69)</f>
        <v>0.29477755352879054</v>
      </c>
      <c r="H66">
        <f>FINV($E$62,$C$66,$C$69)</f>
        <v>3.2591667269012499</v>
      </c>
    </row>
    <row r="67" spans="1:9" x14ac:dyDescent="0.3">
      <c r="A67" t="s">
        <v>20</v>
      </c>
      <c r="C67">
        <f>E52-1</f>
        <v>4</v>
      </c>
      <c r="D67">
        <f>E59</f>
        <v>183.75839999997697</v>
      </c>
      <c r="E67">
        <f t="shared" ref="E67:E69" si="3">D67/C67</f>
        <v>45.939599999994243</v>
      </c>
      <c r="F67">
        <f t="shared" ref="F67:F68" si="4">E67/$E$69</f>
        <v>1.8128375587639844</v>
      </c>
      <c r="G67">
        <f t="shared" ref="G67:G68" si="5">FDIST(F67,$C$66,$C$69)</f>
        <v>0.19122217381462114</v>
      </c>
      <c r="H67">
        <f t="shared" ref="H67:H68" si="6">FINV($E$62,$C$66,$C$69)</f>
        <v>3.2591667269012499</v>
      </c>
    </row>
    <row r="68" spans="1:9" x14ac:dyDescent="0.3">
      <c r="A68" t="s">
        <v>9</v>
      </c>
      <c r="C68">
        <f>E53-1</f>
        <v>4</v>
      </c>
      <c r="D68">
        <f>E60</f>
        <v>348.2383999999729</v>
      </c>
      <c r="E68">
        <f t="shared" si="3"/>
        <v>87.059599999993225</v>
      </c>
      <c r="F68">
        <f t="shared" si="4"/>
        <v>3.4354873079211941</v>
      </c>
      <c r="G68">
        <f t="shared" si="5"/>
        <v>4.3131962684955817E-2</v>
      </c>
      <c r="H68">
        <f t="shared" si="6"/>
        <v>3.2591667269012499</v>
      </c>
    </row>
    <row r="69" spans="1:9" x14ac:dyDescent="0.3">
      <c r="A69" t="s">
        <v>15</v>
      </c>
      <c r="C69">
        <f>(E51-1)*(E51-2)</f>
        <v>12</v>
      </c>
      <c r="D69">
        <f>E61</f>
        <v>304.09520000004704</v>
      </c>
      <c r="E69">
        <f t="shared" si="3"/>
        <v>25.341266666670588</v>
      </c>
    </row>
    <row r="70" spans="1:9" x14ac:dyDescent="0.3">
      <c r="A70" t="s">
        <v>6</v>
      </c>
      <c r="C70">
        <f>E51^2-1</f>
        <v>24</v>
      </c>
      <c r="D70">
        <f>E57</f>
        <v>977.17039999998087</v>
      </c>
    </row>
    <row r="71" spans="1:9" ht="15" customHeight="1" x14ac:dyDescent="0.3"/>
    <row r="73" spans="1:9" ht="15" customHeight="1" x14ac:dyDescent="0.3">
      <c r="A73" t="s">
        <v>7</v>
      </c>
    </row>
    <row r="74" spans="1:9" x14ac:dyDescent="0.3">
      <c r="B74" s="2" t="s">
        <v>1</v>
      </c>
      <c r="C74" s="2"/>
      <c r="D74" s="2"/>
      <c r="E74" s="2"/>
      <c r="F74" s="2"/>
      <c r="G74" s="2"/>
      <c r="H74" s="2"/>
      <c r="I74" s="2"/>
    </row>
    <row r="75" spans="1:9" ht="16.2" x14ac:dyDescent="0.35">
      <c r="C75" s="3" t="s">
        <v>54</v>
      </c>
      <c r="D75" s="3"/>
    </row>
    <row r="76" spans="1:9" ht="16.2" x14ac:dyDescent="0.35">
      <c r="C76" s="3" t="s">
        <v>57</v>
      </c>
      <c r="D76" s="3"/>
    </row>
    <row r="77" spans="1:9" ht="16.2" x14ac:dyDescent="0.35">
      <c r="C77" s="3" t="s">
        <v>56</v>
      </c>
      <c r="D77" s="3"/>
    </row>
    <row r="78" spans="1:9" ht="16.2" x14ac:dyDescent="0.35">
      <c r="C78" s="3" t="s">
        <v>55</v>
      </c>
      <c r="D78" s="3"/>
    </row>
    <row r="79" spans="1:9" ht="16.2" x14ac:dyDescent="0.35">
      <c r="C79" s="3" t="s">
        <v>59</v>
      </c>
      <c r="D79" s="3"/>
    </row>
    <row r="80" spans="1:9" ht="16.2" x14ac:dyDescent="0.35">
      <c r="C80" s="3" t="s">
        <v>58</v>
      </c>
      <c r="D80" s="3"/>
    </row>
    <row r="81" spans="2:7" x14ac:dyDescent="0.3">
      <c r="F81" s="3"/>
      <c r="G81" s="3"/>
    </row>
    <row r="82" spans="2:7" x14ac:dyDescent="0.3">
      <c r="B82" s="3" t="s">
        <v>16</v>
      </c>
      <c r="C82" s="3"/>
      <c r="D82" s="3"/>
      <c r="E82" s="3"/>
      <c r="F82" s="3"/>
      <c r="G82" s="3"/>
    </row>
    <row r="83" spans="2:7" ht="16.2" x14ac:dyDescent="0.35">
      <c r="C83" s="3" t="s">
        <v>60</v>
      </c>
      <c r="D83" s="3">
        <f>F66</f>
        <v>1.3917852041067613</v>
      </c>
      <c r="F83" s="3"/>
      <c r="G83" s="3"/>
    </row>
    <row r="84" spans="2:7" ht="16.2" x14ac:dyDescent="0.35">
      <c r="B84" s="3"/>
      <c r="C84" s="3" t="s">
        <v>61</v>
      </c>
      <c r="D84" s="3">
        <f>F67</f>
        <v>1.8128375587639844</v>
      </c>
      <c r="E84" s="3"/>
      <c r="F84" s="3"/>
      <c r="G84" s="3"/>
    </row>
    <row r="85" spans="2:7" ht="16.2" x14ac:dyDescent="0.35">
      <c r="B85" s="3"/>
      <c r="C85" s="3" t="s">
        <v>17</v>
      </c>
      <c r="D85" s="3">
        <f>F68</f>
        <v>3.4354873079211941</v>
      </c>
      <c r="E85" s="3"/>
      <c r="F85" s="3"/>
      <c r="G85" s="3"/>
    </row>
    <row r="86" spans="2:7" x14ac:dyDescent="0.3">
      <c r="B86" s="3" t="s">
        <v>18</v>
      </c>
      <c r="C86" s="3"/>
      <c r="D86" s="3"/>
      <c r="E86" s="3"/>
      <c r="F86" s="3"/>
      <c r="G86" s="3"/>
    </row>
    <row r="87" spans="2:7" ht="16.2" x14ac:dyDescent="0.35">
      <c r="B87" s="3"/>
      <c r="C87" s="3" t="s">
        <v>92</v>
      </c>
      <c r="D87" s="3">
        <f>H66</f>
        <v>3.2591667269012499</v>
      </c>
      <c r="E87" s="3"/>
      <c r="F87" s="3"/>
      <c r="G87" s="3"/>
    </row>
    <row r="88" spans="2:7" ht="16.2" x14ac:dyDescent="0.35">
      <c r="B88" s="3"/>
      <c r="C88" s="3" t="s">
        <v>92</v>
      </c>
      <c r="D88" s="3">
        <f>H67</f>
        <v>3.2591667269012499</v>
      </c>
      <c r="E88" s="3"/>
    </row>
    <row r="89" spans="2:7" ht="16.2" x14ac:dyDescent="0.35">
      <c r="B89" s="3"/>
      <c r="C89" s="3" t="s">
        <v>92</v>
      </c>
      <c r="D89" s="3">
        <f>H68</f>
        <v>3.2591667269012499</v>
      </c>
      <c r="E89" s="3"/>
    </row>
    <row r="90" spans="2:7" ht="15" customHeight="1" x14ac:dyDescent="0.3">
      <c r="B90" s="3" t="s">
        <v>106</v>
      </c>
      <c r="C90" s="3" t="s">
        <v>105</v>
      </c>
      <c r="D90" s="3"/>
      <c r="E90" s="3"/>
    </row>
    <row r="91" spans="2:7" ht="15" customHeight="1" x14ac:dyDescent="0.3">
      <c r="B91" s="3"/>
      <c r="D91" s="3" t="str">
        <f>IF(D83&lt;D87,"It is accepted H0","It is rejected H0")</f>
        <v>It is accepted H0</v>
      </c>
      <c r="E91" s="3"/>
    </row>
    <row r="92" spans="2:7" ht="15" customHeight="1" x14ac:dyDescent="0.3">
      <c r="B92" s="3"/>
      <c r="C92" s="3" t="s">
        <v>107</v>
      </c>
      <c r="D92" s="3"/>
      <c r="E92" s="3"/>
    </row>
    <row r="93" spans="2:7" x14ac:dyDescent="0.3">
      <c r="B93" s="3"/>
      <c r="D93" s="3" t="str">
        <f>IF(D84&lt;D88,"It is accepted H0","It is rejected H0")</f>
        <v>It is accepted H0</v>
      </c>
      <c r="E93" s="3"/>
    </row>
    <row r="94" spans="2:7" x14ac:dyDescent="0.3">
      <c r="C94" s="3" t="s">
        <v>108</v>
      </c>
    </row>
    <row r="95" spans="2:7" x14ac:dyDescent="0.3">
      <c r="D95" s="3" t="str">
        <f>IF(D85&lt;D89,"It is accepted H0","It is rejected H0")</f>
        <v>It is rejected H0</v>
      </c>
      <c r="E95" s="3"/>
    </row>
    <row r="97" spans="1:8" x14ac:dyDescent="0.3">
      <c r="B97" s="3"/>
    </row>
    <row r="98" spans="1:8" x14ac:dyDescent="0.3">
      <c r="A98" t="s">
        <v>109</v>
      </c>
    </row>
    <row r="99" spans="1:8" x14ac:dyDescent="0.3">
      <c r="D99" s="8" t="s">
        <v>110</v>
      </c>
    </row>
    <row r="103" spans="1:8" x14ac:dyDescent="0.3">
      <c r="C103" t="s">
        <v>135</v>
      </c>
    </row>
    <row r="104" spans="1:8" x14ac:dyDescent="0.3">
      <c r="C104" t="s">
        <v>136</v>
      </c>
    </row>
    <row r="105" spans="1:8" x14ac:dyDescent="0.3">
      <c r="C105" t="s">
        <v>137</v>
      </c>
    </row>
    <row r="106" spans="1:8" ht="15" customHeight="1" x14ac:dyDescent="0.3">
      <c r="C106" t="s">
        <v>138</v>
      </c>
    </row>
    <row r="107" spans="1:8" x14ac:dyDescent="0.3">
      <c r="C107" t="s">
        <v>139</v>
      </c>
    </row>
    <row r="108" spans="1:8" x14ac:dyDescent="0.3">
      <c r="C108" t="s">
        <v>140</v>
      </c>
    </row>
    <row r="111" spans="1:8" x14ac:dyDescent="0.3">
      <c r="B111" s="84" t="s">
        <v>141</v>
      </c>
      <c r="C111" s="84"/>
      <c r="D111" s="84"/>
    </row>
    <row r="112" spans="1:8" x14ac:dyDescent="0.3">
      <c r="B112" s="9"/>
      <c r="C112" s="9"/>
      <c r="D112" s="9"/>
      <c r="E112" s="9"/>
      <c r="F112" s="9"/>
      <c r="G112" s="9"/>
      <c r="H112" s="9"/>
    </row>
    <row r="113" spans="2:8" ht="17.399999999999999" x14ac:dyDescent="0.3">
      <c r="B113" s="10" t="s">
        <v>111</v>
      </c>
      <c r="C113" s="9"/>
      <c r="D113" s="9"/>
      <c r="E113" s="9"/>
      <c r="F113" s="9"/>
      <c r="G113" s="9"/>
      <c r="H113" s="9"/>
    </row>
    <row r="114" spans="2:8" x14ac:dyDescent="0.3">
      <c r="B114" s="9"/>
      <c r="C114" s="9"/>
      <c r="D114" s="9"/>
      <c r="E114" s="9"/>
      <c r="F114" s="9"/>
      <c r="G114" s="9"/>
      <c r="H114" s="9"/>
    </row>
    <row r="115" spans="2:8" ht="15" thickBot="1" x14ac:dyDescent="0.35">
      <c r="B115" s="74" t="s">
        <v>112</v>
      </c>
      <c r="C115" s="74"/>
      <c r="D115" s="74"/>
      <c r="E115" s="9"/>
      <c r="F115" s="9"/>
      <c r="G115" s="9"/>
      <c r="H115" s="9"/>
    </row>
    <row r="116" spans="2:8" ht="15.6" thickTop="1" thickBot="1" x14ac:dyDescent="0.35">
      <c r="B116" s="77" t="s">
        <v>113</v>
      </c>
      <c r="C116" s="78"/>
      <c r="D116" s="12" t="s">
        <v>88</v>
      </c>
      <c r="E116" s="9"/>
      <c r="F116" s="9"/>
      <c r="G116" s="9"/>
      <c r="H116" s="9"/>
    </row>
    <row r="117" spans="2:8" ht="15" thickTop="1" x14ac:dyDescent="0.3">
      <c r="B117" s="79" t="s">
        <v>142</v>
      </c>
      <c r="C117" s="14" t="s">
        <v>114</v>
      </c>
      <c r="D117" s="15">
        <v>5</v>
      </c>
      <c r="E117" s="9"/>
      <c r="F117" s="9"/>
      <c r="G117" s="9"/>
      <c r="H117" s="9"/>
    </row>
    <row r="118" spans="2:8" x14ac:dyDescent="0.3">
      <c r="B118" s="75"/>
      <c r="C118" s="17" t="s">
        <v>115</v>
      </c>
      <c r="D118" s="18">
        <v>5</v>
      </c>
      <c r="E118" s="9"/>
      <c r="F118" s="9"/>
      <c r="G118" s="9"/>
      <c r="H118" s="9"/>
    </row>
    <row r="119" spans="2:8" x14ac:dyDescent="0.3">
      <c r="B119" s="75"/>
      <c r="C119" s="17" t="s">
        <v>116</v>
      </c>
      <c r="D119" s="18">
        <v>5</v>
      </c>
      <c r="E119" s="9"/>
      <c r="F119" s="9"/>
      <c r="G119" s="9"/>
      <c r="H119" s="9"/>
    </row>
    <row r="120" spans="2:8" x14ac:dyDescent="0.3">
      <c r="B120" s="75"/>
      <c r="C120" s="17" t="s">
        <v>117</v>
      </c>
      <c r="D120" s="18">
        <v>5</v>
      </c>
      <c r="E120" s="9"/>
      <c r="F120" s="9"/>
      <c r="G120" s="9"/>
      <c r="H120" s="9"/>
    </row>
    <row r="121" spans="2:8" x14ac:dyDescent="0.3">
      <c r="B121" s="75"/>
      <c r="C121" s="17" t="s">
        <v>118</v>
      </c>
      <c r="D121" s="18">
        <v>5</v>
      </c>
      <c r="E121" s="9"/>
      <c r="F121" s="9"/>
      <c r="G121" s="9"/>
      <c r="H121" s="9"/>
    </row>
    <row r="122" spans="2:8" x14ac:dyDescent="0.3">
      <c r="B122" s="75" t="s">
        <v>20</v>
      </c>
      <c r="C122" s="17" t="s">
        <v>114</v>
      </c>
      <c r="D122" s="18">
        <v>5</v>
      </c>
      <c r="E122" s="9"/>
      <c r="F122" s="9"/>
      <c r="G122" s="9"/>
      <c r="H122" s="9"/>
    </row>
    <row r="123" spans="2:8" x14ac:dyDescent="0.3">
      <c r="B123" s="75"/>
      <c r="C123" s="17" t="s">
        <v>115</v>
      </c>
      <c r="D123" s="18">
        <v>5</v>
      </c>
      <c r="E123" s="9"/>
      <c r="F123" s="9"/>
      <c r="G123" s="9"/>
      <c r="H123" s="9"/>
    </row>
    <row r="124" spans="2:8" x14ac:dyDescent="0.3">
      <c r="B124" s="75"/>
      <c r="C124" s="17" t="s">
        <v>116</v>
      </c>
      <c r="D124" s="18">
        <v>5</v>
      </c>
      <c r="E124" s="9"/>
      <c r="F124" s="9"/>
      <c r="G124" s="9"/>
      <c r="H124" s="9"/>
    </row>
    <row r="125" spans="2:8" x14ac:dyDescent="0.3">
      <c r="B125" s="75"/>
      <c r="C125" s="17" t="s">
        <v>117</v>
      </c>
      <c r="D125" s="18">
        <v>5</v>
      </c>
      <c r="E125" s="9"/>
      <c r="F125" s="9"/>
      <c r="G125" s="9"/>
      <c r="H125" s="9"/>
    </row>
    <row r="126" spans="2:8" x14ac:dyDescent="0.3">
      <c r="B126" s="75"/>
      <c r="C126" s="17" t="s">
        <v>118</v>
      </c>
      <c r="D126" s="18">
        <v>5</v>
      </c>
      <c r="E126" s="9"/>
      <c r="F126" s="9"/>
      <c r="G126" s="9"/>
      <c r="H126" s="9"/>
    </row>
    <row r="127" spans="2:8" x14ac:dyDescent="0.3">
      <c r="B127" s="75" t="s">
        <v>9</v>
      </c>
      <c r="C127" s="19" t="s">
        <v>10</v>
      </c>
      <c r="D127" s="18">
        <v>5</v>
      </c>
      <c r="E127" s="9"/>
      <c r="F127" s="9"/>
      <c r="G127" s="9"/>
      <c r="H127" s="9"/>
    </row>
    <row r="128" spans="2:8" x14ac:dyDescent="0.3">
      <c r="B128" s="75"/>
      <c r="C128" s="19" t="s">
        <v>11</v>
      </c>
      <c r="D128" s="18">
        <v>5</v>
      </c>
      <c r="E128" s="9"/>
      <c r="F128" s="9"/>
      <c r="G128" s="9"/>
      <c r="H128" s="9"/>
    </row>
    <row r="129" spans="2:8" x14ac:dyDescent="0.3">
      <c r="B129" s="75"/>
      <c r="C129" s="19" t="s">
        <v>12</v>
      </c>
      <c r="D129" s="18">
        <v>5</v>
      </c>
      <c r="E129" s="9"/>
      <c r="F129" s="9"/>
      <c r="G129" s="9"/>
      <c r="H129" s="9"/>
    </row>
    <row r="130" spans="2:8" x14ac:dyDescent="0.3">
      <c r="B130" s="75"/>
      <c r="C130" s="19" t="s">
        <v>13</v>
      </c>
      <c r="D130" s="18">
        <v>5</v>
      </c>
      <c r="E130" s="9"/>
      <c r="F130" s="9"/>
      <c r="G130" s="9"/>
      <c r="H130" s="9"/>
    </row>
    <row r="131" spans="2:8" ht="15" thickBot="1" x14ac:dyDescent="0.35">
      <c r="B131" s="76"/>
      <c r="C131" s="21" t="s">
        <v>64</v>
      </c>
      <c r="D131" s="22">
        <v>5</v>
      </c>
      <c r="E131" s="9"/>
      <c r="F131" s="9"/>
      <c r="G131" s="9"/>
      <c r="H131" s="9"/>
    </row>
    <row r="132" spans="2:8" ht="15" thickTop="1" x14ac:dyDescent="0.3">
      <c r="B132" s="9"/>
      <c r="C132" s="9"/>
      <c r="D132" s="9"/>
      <c r="E132" s="9"/>
      <c r="F132" s="9"/>
      <c r="G132" s="9"/>
      <c r="H132" s="9"/>
    </row>
    <row r="133" spans="2:8" x14ac:dyDescent="0.3">
      <c r="B133" s="74" t="s">
        <v>119</v>
      </c>
      <c r="C133" s="74"/>
      <c r="D133" s="74"/>
      <c r="E133" s="74"/>
      <c r="F133" s="74"/>
      <c r="G133" s="74"/>
      <c r="H133" s="9"/>
    </row>
    <row r="134" spans="2:8" ht="15" thickBot="1" x14ac:dyDescent="0.35">
      <c r="B134" s="23" t="s">
        <v>120</v>
      </c>
      <c r="C134" s="23" t="s">
        <v>121</v>
      </c>
      <c r="D134" s="9"/>
      <c r="E134" s="9"/>
      <c r="F134" s="9"/>
      <c r="G134" s="9"/>
      <c r="H134" s="9"/>
    </row>
    <row r="135" spans="2:8" ht="25.2" thickTop="1" thickBot="1" x14ac:dyDescent="0.35">
      <c r="B135" s="83" t="s">
        <v>122</v>
      </c>
      <c r="C135" s="24" t="s">
        <v>123</v>
      </c>
      <c r="D135" s="25" t="s">
        <v>3</v>
      </c>
      <c r="E135" s="25" t="s">
        <v>124</v>
      </c>
      <c r="F135" s="25" t="s">
        <v>125</v>
      </c>
      <c r="G135" s="26" t="s">
        <v>126</v>
      </c>
      <c r="H135" s="9"/>
    </row>
    <row r="136" spans="2:8" ht="23.4" thickTop="1" x14ac:dyDescent="0.3">
      <c r="B136" s="27" t="s">
        <v>143</v>
      </c>
      <c r="C136" s="28" t="s">
        <v>150</v>
      </c>
      <c r="D136" s="29">
        <v>12</v>
      </c>
      <c r="E136" s="30">
        <v>56.089599999999983</v>
      </c>
      <c r="F136" s="30">
        <v>2.2133700235978719</v>
      </c>
      <c r="G136" s="31">
        <v>9.1586513013808823E-2</v>
      </c>
      <c r="H136" s="9"/>
    </row>
    <row r="137" spans="2:8" x14ac:dyDescent="0.3">
      <c r="B137" s="32" t="s">
        <v>144</v>
      </c>
      <c r="C137" s="33">
        <v>53296.339600000087</v>
      </c>
      <c r="D137" s="34">
        <v>1</v>
      </c>
      <c r="E137" s="35">
        <v>53296.339600000087</v>
      </c>
      <c r="F137" s="35">
        <v>2103.1442627177307</v>
      </c>
      <c r="G137" s="36">
        <v>7.5408127679822554E-15</v>
      </c>
      <c r="H137" s="9"/>
    </row>
    <row r="138" spans="2:8" x14ac:dyDescent="0.3">
      <c r="B138" s="32" t="s">
        <v>142</v>
      </c>
      <c r="C138" s="33">
        <v>141.07839999999979</v>
      </c>
      <c r="D138" s="34">
        <v>4</v>
      </c>
      <c r="E138" s="35">
        <v>35.269599999999947</v>
      </c>
      <c r="F138" s="35">
        <v>1.3917852041071324</v>
      </c>
      <c r="G138" s="36">
        <v>0.29477755352867629</v>
      </c>
      <c r="H138" s="9"/>
    </row>
    <row r="139" spans="2:8" x14ac:dyDescent="0.3">
      <c r="B139" s="32" t="s">
        <v>20</v>
      </c>
      <c r="C139" s="33">
        <v>183.75839999999778</v>
      </c>
      <c r="D139" s="34">
        <v>4</v>
      </c>
      <c r="E139" s="35">
        <v>45.939599999999444</v>
      </c>
      <c r="F139" s="35">
        <v>1.8128375587644698</v>
      </c>
      <c r="G139" s="36">
        <v>0.1912221738145278</v>
      </c>
      <c r="H139" s="9"/>
    </row>
    <row r="140" spans="2:8" x14ac:dyDescent="0.3">
      <c r="B140" s="32" t="s">
        <v>9</v>
      </c>
      <c r="C140" s="33">
        <v>348.23840000000268</v>
      </c>
      <c r="D140" s="34">
        <v>4</v>
      </c>
      <c r="E140" s="35">
        <v>87.059600000000671</v>
      </c>
      <c r="F140" s="35">
        <v>3.4354873079220183</v>
      </c>
      <c r="G140" s="36">
        <v>4.3131962684926362E-2</v>
      </c>
      <c r="H140" s="9"/>
    </row>
    <row r="141" spans="2:8" x14ac:dyDescent="0.3">
      <c r="B141" s="32" t="s">
        <v>15</v>
      </c>
      <c r="C141" s="33">
        <v>304.09520000000009</v>
      </c>
      <c r="D141" s="34">
        <v>12</v>
      </c>
      <c r="E141" s="35">
        <v>25.341266666666673</v>
      </c>
      <c r="F141" s="37"/>
      <c r="G141" s="38"/>
      <c r="H141" s="9"/>
    </row>
    <row r="142" spans="2:8" x14ac:dyDescent="0.3">
      <c r="B142" s="32" t="s">
        <v>6</v>
      </c>
      <c r="C142" s="33">
        <v>54273.51</v>
      </c>
      <c r="D142" s="34">
        <v>25</v>
      </c>
      <c r="E142" s="37"/>
      <c r="F142" s="37"/>
      <c r="G142" s="38"/>
      <c r="H142" s="9"/>
    </row>
    <row r="143" spans="2:8" ht="23.4" thickBot="1" x14ac:dyDescent="0.35">
      <c r="B143" s="39" t="s">
        <v>145</v>
      </c>
      <c r="C143" s="40">
        <v>977.17039999999986</v>
      </c>
      <c r="D143" s="41">
        <v>24</v>
      </c>
      <c r="E143" s="42"/>
      <c r="F143" s="42"/>
      <c r="G143" s="43"/>
      <c r="H143" s="9"/>
    </row>
    <row r="144" spans="2:8" ht="15" thickTop="1" x14ac:dyDescent="0.3">
      <c r="B144" s="73" t="s">
        <v>146</v>
      </c>
      <c r="C144" s="73"/>
      <c r="D144" s="73"/>
      <c r="E144" s="73"/>
      <c r="F144" s="73"/>
      <c r="G144" s="73"/>
      <c r="H144" s="9"/>
    </row>
    <row r="145" spans="2:8" x14ac:dyDescent="0.3">
      <c r="B145" s="9"/>
      <c r="C145" s="9"/>
      <c r="D145" s="9"/>
      <c r="E145" s="9"/>
      <c r="F145" s="9"/>
      <c r="G145" s="9"/>
      <c r="H145" s="9"/>
    </row>
    <row r="146" spans="2:8" x14ac:dyDescent="0.3">
      <c r="B146" s="9"/>
      <c r="C146" s="9"/>
      <c r="D146" s="9"/>
      <c r="E146" s="9"/>
      <c r="F146" s="9"/>
      <c r="G146" s="9"/>
      <c r="H146" s="9"/>
    </row>
    <row r="153" spans="2:8" x14ac:dyDescent="0.3">
      <c r="D153" s="9"/>
      <c r="E153" s="9"/>
      <c r="F153" s="9"/>
      <c r="G153" s="9"/>
      <c r="H153" s="9"/>
    </row>
    <row r="154" spans="2:8" x14ac:dyDescent="0.3">
      <c r="D154" s="9"/>
      <c r="E154" s="9"/>
      <c r="F154" s="9"/>
      <c r="G154" s="9"/>
      <c r="H154" s="9"/>
    </row>
    <row r="155" spans="2:8" ht="15" customHeight="1" x14ac:dyDescent="0.3"/>
    <row r="156" spans="2:8" ht="17.399999999999999" x14ac:dyDescent="0.3">
      <c r="B156" s="10" t="s">
        <v>147</v>
      </c>
      <c r="C156" s="9"/>
      <c r="D156" s="9"/>
      <c r="E156" s="9"/>
      <c r="F156" s="9"/>
      <c r="G156" s="9"/>
      <c r="H156" s="9"/>
    </row>
    <row r="157" spans="2:8" x14ac:dyDescent="0.3">
      <c r="B157" s="9"/>
      <c r="C157" s="9"/>
      <c r="D157" s="9"/>
      <c r="E157" s="9"/>
      <c r="F157" s="9"/>
      <c r="G157" s="9"/>
      <c r="H157" s="9"/>
    </row>
    <row r="158" spans="2:8" x14ac:dyDescent="0.3">
      <c r="B158" s="9"/>
      <c r="C158" s="9"/>
      <c r="D158" s="9"/>
      <c r="E158" s="9"/>
      <c r="F158" s="9"/>
      <c r="G158" s="9"/>
      <c r="H158" s="9"/>
    </row>
    <row r="159" spans="2:8" ht="17.399999999999999" x14ac:dyDescent="0.3">
      <c r="B159" s="10" t="s">
        <v>142</v>
      </c>
      <c r="C159" s="9"/>
      <c r="D159" s="9"/>
      <c r="E159" s="9"/>
      <c r="F159" s="9"/>
      <c r="G159" s="9"/>
      <c r="H159" s="9"/>
    </row>
    <row r="160" spans="2:8" x14ac:dyDescent="0.3">
      <c r="B160" s="9"/>
      <c r="C160" s="9"/>
      <c r="D160" s="9"/>
      <c r="E160" s="9"/>
      <c r="F160" s="9"/>
      <c r="G160" s="9"/>
      <c r="H160" s="9"/>
    </row>
    <row r="161" spans="2:8" x14ac:dyDescent="0.3">
      <c r="B161" s="74" t="s">
        <v>127</v>
      </c>
      <c r="C161" s="74"/>
      <c r="D161" s="74"/>
      <c r="E161" s="74"/>
      <c r="F161" s="74"/>
      <c r="G161" s="74"/>
      <c r="H161" s="74"/>
    </row>
    <row r="164" spans="2:8" x14ac:dyDescent="0.3">
      <c r="B164" s="23" t="s">
        <v>120</v>
      </c>
      <c r="C164" s="23" t="s">
        <v>121</v>
      </c>
    </row>
    <row r="165" spans="2:8" ht="15" thickBot="1" x14ac:dyDescent="0.35">
      <c r="B165" s="23" t="s">
        <v>128</v>
      </c>
      <c r="C165" s="9"/>
    </row>
    <row r="166" spans="2:8" ht="36" thickTop="1" x14ac:dyDescent="0.3">
      <c r="B166" s="44" t="s">
        <v>159</v>
      </c>
      <c r="C166" s="45"/>
      <c r="D166" s="46" t="s">
        <v>129</v>
      </c>
      <c r="E166" s="47" t="s">
        <v>130</v>
      </c>
      <c r="F166" s="47" t="s">
        <v>126</v>
      </c>
      <c r="G166" s="47" t="s">
        <v>131</v>
      </c>
      <c r="H166" s="48"/>
    </row>
    <row r="167" spans="2:8" ht="15" thickBot="1" x14ac:dyDescent="0.35">
      <c r="B167" s="49"/>
      <c r="C167" s="50"/>
      <c r="D167" s="51"/>
      <c r="E167" s="52"/>
      <c r="F167" s="52"/>
      <c r="G167" s="52" t="s">
        <v>132</v>
      </c>
      <c r="H167" s="53" t="s">
        <v>133</v>
      </c>
    </row>
    <row r="168" spans="2:8" ht="15" thickTop="1" x14ac:dyDescent="0.3">
      <c r="B168" s="54" t="s">
        <v>114</v>
      </c>
      <c r="C168" s="14" t="s">
        <v>115</v>
      </c>
      <c r="D168" s="55">
        <v>2.3200000000000074</v>
      </c>
      <c r="E168" s="56">
        <v>3.1837881001515584</v>
      </c>
      <c r="F168" s="57">
        <v>0.4801703289039555</v>
      </c>
      <c r="G168" s="30">
        <v>-4.6168783595520564</v>
      </c>
      <c r="H168" s="58">
        <v>9.2568783595520721</v>
      </c>
    </row>
    <row r="169" spans="2:8" x14ac:dyDescent="0.3">
      <c r="B169" s="16"/>
      <c r="C169" s="17" t="s">
        <v>116</v>
      </c>
      <c r="D169" s="33">
        <v>1.8400000000000034</v>
      </c>
      <c r="E169" s="59">
        <v>3.1837881001515584</v>
      </c>
      <c r="F169" s="60">
        <v>0.5739979134696428</v>
      </c>
      <c r="G169" s="35">
        <v>-5.0968783595520604</v>
      </c>
      <c r="H169" s="61">
        <v>8.7768783595520681</v>
      </c>
    </row>
    <row r="170" spans="2:8" x14ac:dyDescent="0.3">
      <c r="B170" s="16"/>
      <c r="C170" s="17" t="s">
        <v>117</v>
      </c>
      <c r="D170" s="33">
        <v>-4.279999999999994</v>
      </c>
      <c r="E170" s="59">
        <v>3.1837881001515584</v>
      </c>
      <c r="F170" s="60">
        <v>0.20371037970229344</v>
      </c>
      <c r="G170" s="35">
        <v>-11.216878359552059</v>
      </c>
      <c r="H170" s="61">
        <v>2.6568783595520697</v>
      </c>
    </row>
    <row r="171" spans="2:8" x14ac:dyDescent="0.3">
      <c r="B171" s="16"/>
      <c r="C171" s="17" t="s">
        <v>118</v>
      </c>
      <c r="D171" s="33">
        <v>1.1600000000000037</v>
      </c>
      <c r="E171" s="59">
        <v>3.1837881001515584</v>
      </c>
      <c r="F171" s="60">
        <v>0.7219391003999025</v>
      </c>
      <c r="G171" s="35">
        <v>-5.7768783595520601</v>
      </c>
      <c r="H171" s="61">
        <v>8.0968783595520684</v>
      </c>
    </row>
    <row r="172" spans="2:8" x14ac:dyDescent="0.3">
      <c r="B172" s="62" t="s">
        <v>115</v>
      </c>
      <c r="C172" s="17" t="s">
        <v>114</v>
      </c>
      <c r="D172" s="33">
        <v>-2.3200000000000074</v>
      </c>
      <c r="E172" s="59">
        <v>3.1837881001515584</v>
      </c>
      <c r="F172" s="60">
        <v>0.4801703289039555</v>
      </c>
      <c r="G172" s="35">
        <v>-9.2568783595520721</v>
      </c>
      <c r="H172" s="61">
        <v>4.6168783595520564</v>
      </c>
    </row>
    <row r="173" spans="2:8" x14ac:dyDescent="0.3">
      <c r="B173" s="16"/>
      <c r="C173" s="17" t="s">
        <v>116</v>
      </c>
      <c r="D173" s="63">
        <v>-0.48000000000000398</v>
      </c>
      <c r="E173" s="59">
        <v>3.1837881001515584</v>
      </c>
      <c r="F173" s="60">
        <v>0.88266668950566241</v>
      </c>
      <c r="G173" s="35">
        <v>-7.4168783595520678</v>
      </c>
      <c r="H173" s="61">
        <v>6.4568783595520598</v>
      </c>
    </row>
    <row r="174" spans="2:8" x14ac:dyDescent="0.3">
      <c r="B174" s="16"/>
      <c r="C174" s="17" t="s">
        <v>117</v>
      </c>
      <c r="D174" s="33">
        <v>-6.6000000000000014</v>
      </c>
      <c r="E174" s="59">
        <v>3.1837881001515584</v>
      </c>
      <c r="F174" s="60">
        <v>6.0366384855099452E-2</v>
      </c>
      <c r="G174" s="35">
        <v>-13.536878359552066</v>
      </c>
      <c r="H174" s="36">
        <v>0.33687835955206236</v>
      </c>
    </row>
    <row r="175" spans="2:8" x14ac:dyDescent="0.3">
      <c r="B175" s="16"/>
      <c r="C175" s="17" t="s">
        <v>118</v>
      </c>
      <c r="D175" s="33">
        <v>-1.1600000000000037</v>
      </c>
      <c r="E175" s="59">
        <v>3.1837881001515584</v>
      </c>
      <c r="F175" s="60">
        <v>0.7219391003999025</v>
      </c>
      <c r="G175" s="35">
        <v>-8.0968783595520684</v>
      </c>
      <c r="H175" s="61">
        <v>5.7768783595520601</v>
      </c>
    </row>
    <row r="176" spans="2:8" x14ac:dyDescent="0.3">
      <c r="B176" s="62" t="s">
        <v>116</v>
      </c>
      <c r="C176" s="17" t="s">
        <v>114</v>
      </c>
      <c r="D176" s="33">
        <v>-1.8400000000000034</v>
      </c>
      <c r="E176" s="59">
        <v>3.1837881001515584</v>
      </c>
      <c r="F176" s="60">
        <v>0.5739979134696428</v>
      </c>
      <c r="G176" s="35">
        <v>-8.7768783595520681</v>
      </c>
      <c r="H176" s="61">
        <v>5.0968783595520604</v>
      </c>
    </row>
    <row r="177" spans="2:10" x14ac:dyDescent="0.3">
      <c r="B177" s="16"/>
      <c r="C177" s="17" t="s">
        <v>115</v>
      </c>
      <c r="D177" s="63">
        <v>0.48000000000000398</v>
      </c>
      <c r="E177" s="59">
        <v>3.1837881001515584</v>
      </c>
      <c r="F177" s="60">
        <v>0.88266668950566241</v>
      </c>
      <c r="G177" s="35">
        <v>-6.4568783595520598</v>
      </c>
      <c r="H177" s="61">
        <v>7.4168783595520678</v>
      </c>
    </row>
    <row r="178" spans="2:10" x14ac:dyDescent="0.3">
      <c r="B178" s="16"/>
      <c r="C178" s="17" t="s">
        <v>117</v>
      </c>
      <c r="D178" s="33">
        <v>-6.1199999999999974</v>
      </c>
      <c r="E178" s="59">
        <v>3.1837881001515584</v>
      </c>
      <c r="F178" s="60">
        <v>7.8634466945672721E-2</v>
      </c>
      <c r="G178" s="35">
        <v>-13.056878359552062</v>
      </c>
      <c r="H178" s="36">
        <v>0.81687835955206634</v>
      </c>
    </row>
    <row r="179" spans="2:10" x14ac:dyDescent="0.3">
      <c r="B179" s="16"/>
      <c r="C179" s="17" t="s">
        <v>118</v>
      </c>
      <c r="D179" s="63">
        <v>-0.67999999999999972</v>
      </c>
      <c r="E179" s="59">
        <v>3.1837881001515584</v>
      </c>
      <c r="F179" s="60">
        <v>0.83445877802190271</v>
      </c>
      <c r="G179" s="35">
        <v>-7.6168783595520635</v>
      </c>
      <c r="H179" s="61">
        <v>6.2568783595520641</v>
      </c>
    </row>
    <row r="180" spans="2:10" x14ac:dyDescent="0.3">
      <c r="B180" s="62" t="s">
        <v>117</v>
      </c>
      <c r="C180" s="17" t="s">
        <v>114</v>
      </c>
      <c r="D180" s="33">
        <v>4.279999999999994</v>
      </c>
      <c r="E180" s="59">
        <v>3.1837881001515584</v>
      </c>
      <c r="F180" s="60">
        <v>0.20371037970229344</v>
      </c>
      <c r="G180" s="35">
        <v>-2.6568783595520697</v>
      </c>
      <c r="H180" s="61">
        <v>11.216878359552059</v>
      </c>
    </row>
    <row r="181" spans="2:10" x14ac:dyDescent="0.3">
      <c r="B181" s="16"/>
      <c r="C181" s="17" t="s">
        <v>115</v>
      </c>
      <c r="D181" s="33">
        <v>6.6000000000000014</v>
      </c>
      <c r="E181" s="59">
        <v>3.1837881001515584</v>
      </c>
      <c r="F181" s="60">
        <v>6.0366384855099452E-2</v>
      </c>
      <c r="G181" s="60">
        <v>-0.33687835955206236</v>
      </c>
      <c r="H181" s="61">
        <v>13.536878359552066</v>
      </c>
    </row>
    <row r="182" spans="2:10" x14ac:dyDescent="0.3">
      <c r="B182" s="16"/>
      <c r="C182" s="17" t="s">
        <v>116</v>
      </c>
      <c r="D182" s="33">
        <v>6.1199999999999974</v>
      </c>
      <c r="E182" s="59">
        <v>3.1837881001515584</v>
      </c>
      <c r="F182" s="60">
        <v>7.8634466945672721E-2</v>
      </c>
      <c r="G182" s="60">
        <v>-0.81687835955206634</v>
      </c>
      <c r="H182" s="61">
        <v>13.056878359552062</v>
      </c>
    </row>
    <row r="183" spans="2:10" x14ac:dyDescent="0.3">
      <c r="B183" s="16"/>
      <c r="C183" s="17" t="s">
        <v>118</v>
      </c>
      <c r="D183" s="33">
        <v>5.4399999999999977</v>
      </c>
      <c r="E183" s="59">
        <v>3.1837881001515584</v>
      </c>
      <c r="F183" s="60">
        <v>0.11322670847104516</v>
      </c>
      <c r="G183" s="35">
        <v>-1.4968783595520661</v>
      </c>
      <c r="H183" s="61">
        <v>12.376878359552062</v>
      </c>
    </row>
    <row r="184" spans="2:10" x14ac:dyDescent="0.3">
      <c r="B184" s="62" t="s">
        <v>118</v>
      </c>
      <c r="C184" s="17" t="s">
        <v>114</v>
      </c>
      <c r="D184" s="33">
        <v>-1.1600000000000037</v>
      </c>
      <c r="E184" s="59">
        <v>3.1837881001515584</v>
      </c>
      <c r="F184" s="60">
        <v>0.7219391003999025</v>
      </c>
      <c r="G184" s="35">
        <v>-8.0968783595520684</v>
      </c>
      <c r="H184" s="61">
        <v>5.7768783595520601</v>
      </c>
    </row>
    <row r="185" spans="2:10" x14ac:dyDescent="0.3">
      <c r="B185" s="16"/>
      <c r="C185" s="17" t="s">
        <v>115</v>
      </c>
      <c r="D185" s="33">
        <v>1.1600000000000037</v>
      </c>
      <c r="E185" s="59">
        <v>3.1837881001515584</v>
      </c>
      <c r="F185" s="60">
        <v>0.7219391003999025</v>
      </c>
      <c r="G185" s="35">
        <v>-5.7768783595520601</v>
      </c>
      <c r="H185" s="61">
        <v>8.0968783595520684</v>
      </c>
    </row>
    <row r="186" spans="2:10" x14ac:dyDescent="0.3">
      <c r="B186" s="16"/>
      <c r="C186" s="17" t="s">
        <v>116</v>
      </c>
      <c r="D186" s="63">
        <v>0.67999999999999972</v>
      </c>
      <c r="E186" s="59">
        <v>3.1837881001515584</v>
      </c>
      <c r="F186" s="60">
        <v>0.83445877802190271</v>
      </c>
      <c r="G186" s="35">
        <v>-6.2568783595520641</v>
      </c>
      <c r="H186" s="61">
        <v>7.6168783595520635</v>
      </c>
    </row>
    <row r="187" spans="2:10" ht="15" thickBot="1" x14ac:dyDescent="0.35">
      <c r="B187" s="20"/>
      <c r="C187" s="64" t="s">
        <v>117</v>
      </c>
      <c r="D187" s="40">
        <v>-5.4399999999999977</v>
      </c>
      <c r="E187" s="65">
        <v>3.1837881001515584</v>
      </c>
      <c r="F187" s="66">
        <v>0.11322670847104516</v>
      </c>
      <c r="G187" s="67">
        <v>-12.376878359552062</v>
      </c>
      <c r="H187" s="68">
        <v>1.4968783595520661</v>
      </c>
    </row>
    <row r="188" spans="2:10" ht="15" customHeight="1" thickTop="1" x14ac:dyDescent="0.3">
      <c r="B188" s="73" t="s">
        <v>148</v>
      </c>
      <c r="C188" s="73"/>
      <c r="D188" s="73"/>
      <c r="E188" s="73"/>
      <c r="F188" s="73"/>
      <c r="G188" s="73"/>
      <c r="H188" s="73"/>
    </row>
    <row r="189" spans="2:10" ht="17.399999999999999" x14ac:dyDescent="0.3">
      <c r="B189" s="10" t="s">
        <v>149</v>
      </c>
      <c r="C189" s="10"/>
      <c r="D189" s="10"/>
    </row>
    <row r="190" spans="2:10" ht="17.399999999999999" x14ac:dyDescent="0.3">
      <c r="B190" s="10" t="s">
        <v>20</v>
      </c>
    </row>
    <row r="191" spans="2:10" ht="14.4" customHeight="1" x14ac:dyDescent="0.3">
      <c r="B191" s="23" t="s">
        <v>120</v>
      </c>
      <c r="D191" s="74" t="s">
        <v>127</v>
      </c>
      <c r="E191" s="74"/>
      <c r="F191" s="74"/>
      <c r="G191" s="74"/>
      <c r="H191" s="11"/>
      <c r="I191" s="11"/>
      <c r="J191" s="11"/>
    </row>
    <row r="192" spans="2:10" ht="15" thickBot="1" x14ac:dyDescent="0.35">
      <c r="B192" s="23" t="s">
        <v>128</v>
      </c>
      <c r="C192" s="23" t="s">
        <v>121</v>
      </c>
    </row>
    <row r="193" spans="2:8" ht="36" thickTop="1" x14ac:dyDescent="0.3">
      <c r="B193" s="44" t="s">
        <v>160</v>
      </c>
      <c r="C193" s="45"/>
      <c r="D193" s="46" t="s">
        <v>129</v>
      </c>
      <c r="E193" s="47" t="s">
        <v>130</v>
      </c>
      <c r="F193" s="47" t="s">
        <v>126</v>
      </c>
      <c r="G193" s="47" t="s">
        <v>131</v>
      </c>
      <c r="H193" s="48"/>
    </row>
    <row r="194" spans="2:8" ht="15" thickBot="1" x14ac:dyDescent="0.35">
      <c r="B194" s="49"/>
      <c r="C194" s="50"/>
      <c r="D194" s="51"/>
      <c r="E194" s="52"/>
      <c r="F194" s="52"/>
      <c r="G194" s="52" t="s">
        <v>132</v>
      </c>
      <c r="H194" s="53" t="s">
        <v>133</v>
      </c>
    </row>
    <row r="195" spans="2:8" ht="15" thickTop="1" x14ac:dyDescent="0.3">
      <c r="B195" s="54" t="s">
        <v>114</v>
      </c>
      <c r="C195" s="14" t="s">
        <v>115</v>
      </c>
      <c r="D195" s="55">
        <v>2.7600000000000051</v>
      </c>
      <c r="E195" s="56">
        <v>3.1837881001515584</v>
      </c>
      <c r="F195" s="57">
        <v>0.40300285188441132</v>
      </c>
      <c r="G195" s="30">
        <v>-4.1768783595520587</v>
      </c>
      <c r="H195" s="58">
        <v>9.6968783595520698</v>
      </c>
    </row>
    <row r="196" spans="2:8" x14ac:dyDescent="0.3">
      <c r="B196" s="16"/>
      <c r="C196" s="17" t="s">
        <v>116</v>
      </c>
      <c r="D196" s="33">
        <v>-2.279999999999994</v>
      </c>
      <c r="E196" s="59">
        <v>3.1837881001515584</v>
      </c>
      <c r="F196" s="60">
        <v>0.48761498033136252</v>
      </c>
      <c r="G196" s="35">
        <v>-9.2168783595520587</v>
      </c>
      <c r="H196" s="61">
        <v>4.6568783595520697</v>
      </c>
    </row>
    <row r="197" spans="2:8" x14ac:dyDescent="0.3">
      <c r="B197" s="16"/>
      <c r="C197" s="17" t="s">
        <v>117</v>
      </c>
      <c r="D197" s="63">
        <v>-0.7</v>
      </c>
      <c r="E197" s="59">
        <v>3.1837881001515584</v>
      </c>
      <c r="F197" s="60">
        <v>0.82967291522410691</v>
      </c>
      <c r="G197" s="35">
        <v>-7.6368783595520595</v>
      </c>
      <c r="H197" s="61">
        <v>6.236878359552068</v>
      </c>
    </row>
    <row r="198" spans="2:8" x14ac:dyDescent="0.3">
      <c r="B198" s="16"/>
      <c r="C198" s="17" t="s">
        <v>118</v>
      </c>
      <c r="D198" s="33">
        <v>5.3599999999999994</v>
      </c>
      <c r="E198" s="59">
        <v>3.1837881001515584</v>
      </c>
      <c r="F198" s="60">
        <v>0.11808458856298534</v>
      </c>
      <c r="G198" s="35">
        <v>-1.5768783595520643</v>
      </c>
      <c r="H198" s="61">
        <v>12.296878359552064</v>
      </c>
    </row>
    <row r="199" spans="2:8" x14ac:dyDescent="0.3">
      <c r="B199" s="62" t="s">
        <v>115</v>
      </c>
      <c r="C199" s="17" t="s">
        <v>114</v>
      </c>
      <c r="D199" s="33">
        <v>-2.7600000000000051</v>
      </c>
      <c r="E199" s="59">
        <v>3.1837881001515584</v>
      </c>
      <c r="F199" s="60">
        <v>0.40300285188441132</v>
      </c>
      <c r="G199" s="35">
        <v>-9.6968783595520698</v>
      </c>
      <c r="H199" s="61">
        <v>4.1768783595520587</v>
      </c>
    </row>
    <row r="200" spans="2:8" x14ac:dyDescent="0.3">
      <c r="B200" s="16"/>
      <c r="C200" s="17" t="s">
        <v>116</v>
      </c>
      <c r="D200" s="33">
        <v>-5.0399999999999991</v>
      </c>
      <c r="E200" s="59">
        <v>3.1837881001515584</v>
      </c>
      <c r="F200" s="60">
        <v>0.13940203769829715</v>
      </c>
      <c r="G200" s="35">
        <v>-11.976878359552064</v>
      </c>
      <c r="H200" s="61">
        <v>1.8968783595520646</v>
      </c>
    </row>
    <row r="201" spans="2:8" x14ac:dyDescent="0.3">
      <c r="B201" s="16"/>
      <c r="C201" s="17" t="s">
        <v>117</v>
      </c>
      <c r="D201" s="33">
        <v>-3.4600000000000009</v>
      </c>
      <c r="E201" s="59">
        <v>3.1837881001515584</v>
      </c>
      <c r="F201" s="60">
        <v>0.29849247038831328</v>
      </c>
      <c r="G201" s="35">
        <v>-10.396878359552066</v>
      </c>
      <c r="H201" s="61">
        <v>3.4768783595520629</v>
      </c>
    </row>
    <row r="202" spans="2:8" x14ac:dyDescent="0.3">
      <c r="B202" s="16"/>
      <c r="C202" s="17" t="s">
        <v>118</v>
      </c>
      <c r="D202" s="33">
        <v>2.6</v>
      </c>
      <c r="E202" s="59">
        <v>3.1837881001515584</v>
      </c>
      <c r="F202" s="60">
        <v>0.4300499702053433</v>
      </c>
      <c r="G202" s="35">
        <v>-4.3368783595520695</v>
      </c>
      <c r="H202" s="61">
        <v>9.536878359552059</v>
      </c>
    </row>
    <row r="203" spans="2:8" x14ac:dyDescent="0.3">
      <c r="B203" s="62" t="s">
        <v>116</v>
      </c>
      <c r="C203" s="17" t="s">
        <v>114</v>
      </c>
      <c r="D203" s="33">
        <v>2.279999999999994</v>
      </c>
      <c r="E203" s="59">
        <v>3.1837881001515584</v>
      </c>
      <c r="F203" s="60">
        <v>0.48761498033136252</v>
      </c>
      <c r="G203" s="35">
        <v>-4.6568783595520697</v>
      </c>
      <c r="H203" s="61">
        <v>9.2168783595520587</v>
      </c>
    </row>
    <row r="204" spans="2:8" x14ac:dyDescent="0.3">
      <c r="B204" s="16"/>
      <c r="C204" s="17" t="s">
        <v>115</v>
      </c>
      <c r="D204" s="33">
        <v>5.0399999999999991</v>
      </c>
      <c r="E204" s="59">
        <v>3.1837881001515584</v>
      </c>
      <c r="F204" s="60">
        <v>0.13940203769829715</v>
      </c>
      <c r="G204" s="35">
        <v>-1.8968783595520646</v>
      </c>
      <c r="H204" s="61">
        <v>11.976878359552064</v>
      </c>
    </row>
    <row r="205" spans="2:8" x14ac:dyDescent="0.3">
      <c r="B205" s="16"/>
      <c r="C205" s="17" t="s">
        <v>117</v>
      </c>
      <c r="D205" s="33">
        <v>1.5799999999999983</v>
      </c>
      <c r="E205" s="59">
        <v>3.1837881001515584</v>
      </c>
      <c r="F205" s="60">
        <v>0.62867318440571829</v>
      </c>
      <c r="G205" s="35">
        <v>-5.3568783595520655</v>
      </c>
      <c r="H205" s="61">
        <v>8.516878359552063</v>
      </c>
    </row>
    <row r="206" spans="2:8" x14ac:dyDescent="0.3">
      <c r="B206" s="16"/>
      <c r="C206" s="17" t="s">
        <v>118</v>
      </c>
      <c r="D206" s="69" t="s">
        <v>151</v>
      </c>
      <c r="E206" s="59">
        <v>3.1837881001515584</v>
      </c>
      <c r="F206" s="60">
        <v>3.3539609951335946E-2</v>
      </c>
      <c r="G206" s="60">
        <v>0.70312164044792969</v>
      </c>
      <c r="H206" s="61">
        <v>14.576878359552058</v>
      </c>
    </row>
    <row r="207" spans="2:8" x14ac:dyDescent="0.3">
      <c r="B207" s="62" t="s">
        <v>117</v>
      </c>
      <c r="C207" s="17" t="s">
        <v>114</v>
      </c>
      <c r="D207" s="63">
        <v>0.7</v>
      </c>
      <c r="E207" s="59">
        <v>3.1837881001515584</v>
      </c>
      <c r="F207" s="60">
        <v>0.82967291522410691</v>
      </c>
      <c r="G207" s="35">
        <v>-6.236878359552068</v>
      </c>
      <c r="H207" s="61">
        <v>7.6368783595520595</v>
      </c>
    </row>
    <row r="208" spans="2:8" x14ac:dyDescent="0.3">
      <c r="B208" s="16"/>
      <c r="C208" s="17" t="s">
        <v>115</v>
      </c>
      <c r="D208" s="33">
        <v>3.4600000000000009</v>
      </c>
      <c r="E208" s="59">
        <v>3.1837881001515584</v>
      </c>
      <c r="F208" s="60">
        <v>0.29849247038831328</v>
      </c>
      <c r="G208" s="35">
        <v>-3.4768783595520629</v>
      </c>
      <c r="H208" s="61">
        <v>10.396878359552066</v>
      </c>
    </row>
    <row r="209" spans="2:8" x14ac:dyDescent="0.3">
      <c r="B209" s="16"/>
      <c r="C209" s="17" t="s">
        <v>116</v>
      </c>
      <c r="D209" s="33">
        <v>-1.5799999999999983</v>
      </c>
      <c r="E209" s="59">
        <v>3.1837881001515584</v>
      </c>
      <c r="F209" s="60">
        <v>0.62867318440571829</v>
      </c>
      <c r="G209" s="35">
        <v>-8.516878359552063</v>
      </c>
      <c r="H209" s="61">
        <v>5.3568783595520655</v>
      </c>
    </row>
    <row r="210" spans="2:8" x14ac:dyDescent="0.3">
      <c r="B210" s="16"/>
      <c r="C210" s="17" t="s">
        <v>118</v>
      </c>
      <c r="D210" s="33">
        <v>6.0599999999999952</v>
      </c>
      <c r="E210" s="59">
        <v>3.1837881001515584</v>
      </c>
      <c r="F210" s="60">
        <v>8.1245783693196141E-2</v>
      </c>
      <c r="G210" s="60">
        <v>-0.87687835955206861</v>
      </c>
      <c r="H210" s="61">
        <v>12.99687835955206</v>
      </c>
    </row>
    <row r="211" spans="2:8" x14ac:dyDescent="0.3">
      <c r="B211" s="62" t="s">
        <v>118</v>
      </c>
      <c r="C211" s="17" t="s">
        <v>114</v>
      </c>
      <c r="D211" s="33">
        <v>-5.3599999999999994</v>
      </c>
      <c r="E211" s="59">
        <v>3.1837881001515584</v>
      </c>
      <c r="F211" s="60">
        <v>0.11808458856298534</v>
      </c>
      <c r="G211" s="35">
        <v>-12.296878359552064</v>
      </c>
      <c r="H211" s="61">
        <v>1.5768783595520643</v>
      </c>
    </row>
    <row r="212" spans="2:8" x14ac:dyDescent="0.3">
      <c r="B212" s="16"/>
      <c r="C212" s="17" t="s">
        <v>115</v>
      </c>
      <c r="D212" s="33">
        <v>-2.6</v>
      </c>
      <c r="E212" s="59">
        <v>3.1837881001515584</v>
      </c>
      <c r="F212" s="60">
        <v>0.4300499702053433</v>
      </c>
      <c r="G212" s="35">
        <v>-9.536878359552059</v>
      </c>
      <c r="H212" s="61">
        <v>4.3368783595520695</v>
      </c>
    </row>
    <row r="213" spans="2:8" x14ac:dyDescent="0.3">
      <c r="B213" s="16"/>
      <c r="C213" s="17" t="s">
        <v>116</v>
      </c>
      <c r="D213" s="69" t="s">
        <v>152</v>
      </c>
      <c r="E213" s="59">
        <v>3.1837881001515584</v>
      </c>
      <c r="F213" s="60">
        <v>3.3539609951335946E-2</v>
      </c>
      <c r="G213" s="35">
        <v>-14.576878359552058</v>
      </c>
      <c r="H213" s="36">
        <v>-0.70312164044792969</v>
      </c>
    </row>
    <row r="214" spans="2:8" ht="15" thickBot="1" x14ac:dyDescent="0.35">
      <c r="B214" s="20"/>
      <c r="C214" s="64" t="s">
        <v>117</v>
      </c>
      <c r="D214" s="40">
        <v>-6.0599999999999952</v>
      </c>
      <c r="E214" s="65">
        <v>3.1837881001515584</v>
      </c>
      <c r="F214" s="66">
        <v>8.1245783693196141E-2</v>
      </c>
      <c r="G214" s="67">
        <v>-12.99687835955206</v>
      </c>
      <c r="H214" s="70">
        <v>0.87687835955206861</v>
      </c>
    </row>
    <row r="215" spans="2:8" ht="15" thickTop="1" x14ac:dyDescent="0.3"/>
    <row r="218" spans="2:8" x14ac:dyDescent="0.3">
      <c r="B218" s="73" t="s">
        <v>148</v>
      </c>
      <c r="C218" s="73"/>
      <c r="D218" s="73"/>
      <c r="E218" s="73"/>
      <c r="F218" s="73"/>
      <c r="G218" s="73"/>
      <c r="H218" s="73"/>
    </row>
    <row r="219" spans="2:8" x14ac:dyDescent="0.3">
      <c r="B219" s="73" t="s">
        <v>134</v>
      </c>
      <c r="C219" s="73"/>
      <c r="D219" s="73"/>
      <c r="E219" s="73"/>
      <c r="F219" s="73"/>
      <c r="G219" s="73"/>
      <c r="H219" s="73"/>
    </row>
    <row r="220" spans="2:8" x14ac:dyDescent="0.3">
      <c r="E220" s="9"/>
      <c r="F220" s="9"/>
      <c r="G220" s="9"/>
      <c r="H220" s="9"/>
    </row>
    <row r="221" spans="2:8" x14ac:dyDescent="0.3">
      <c r="E221" s="9"/>
      <c r="F221" s="9"/>
      <c r="G221" s="9"/>
      <c r="H221" s="9"/>
    </row>
    <row r="222" spans="2:8" ht="17.399999999999999" x14ac:dyDescent="0.3">
      <c r="B222" s="10" t="s">
        <v>149</v>
      </c>
      <c r="C222" s="9"/>
      <c r="D222" s="9"/>
    </row>
    <row r="223" spans="2:8" x14ac:dyDescent="0.3">
      <c r="B223" s="9"/>
      <c r="C223" s="9"/>
      <c r="D223" s="9"/>
    </row>
    <row r="224" spans="2:8" x14ac:dyDescent="0.3">
      <c r="B224" s="9"/>
      <c r="C224" s="9"/>
      <c r="D224" s="9"/>
    </row>
    <row r="225" spans="2:8" ht="17.399999999999999" x14ac:dyDescent="0.3">
      <c r="B225" s="10" t="s">
        <v>9</v>
      </c>
      <c r="C225" s="9"/>
      <c r="D225" s="9"/>
    </row>
    <row r="228" spans="2:8" x14ac:dyDescent="0.3">
      <c r="B228" s="74" t="s">
        <v>127</v>
      </c>
      <c r="C228" s="74"/>
      <c r="D228" s="74"/>
      <c r="E228" s="74"/>
      <c r="F228" s="74"/>
      <c r="G228" s="74"/>
      <c r="H228" s="74"/>
    </row>
    <row r="229" spans="2:8" x14ac:dyDescent="0.3">
      <c r="B229" s="23" t="s">
        <v>120</v>
      </c>
      <c r="C229" s="23" t="s">
        <v>121</v>
      </c>
    </row>
    <row r="230" spans="2:8" ht="15" thickBot="1" x14ac:dyDescent="0.35">
      <c r="B230" s="23" t="s">
        <v>128</v>
      </c>
      <c r="C230" s="9"/>
    </row>
    <row r="231" spans="2:8" ht="36" thickTop="1" x14ac:dyDescent="0.3">
      <c r="B231" s="44" t="s">
        <v>161</v>
      </c>
      <c r="C231" s="45"/>
      <c r="D231" s="46" t="s">
        <v>129</v>
      </c>
      <c r="E231" s="47" t="s">
        <v>130</v>
      </c>
      <c r="F231" s="47" t="s">
        <v>126</v>
      </c>
      <c r="G231" s="47" t="s">
        <v>131</v>
      </c>
      <c r="H231" s="48"/>
    </row>
    <row r="232" spans="2:8" ht="15" thickBot="1" x14ac:dyDescent="0.35">
      <c r="B232" s="49"/>
      <c r="C232" s="50"/>
      <c r="D232" s="51"/>
      <c r="E232" s="52"/>
      <c r="F232" s="52"/>
      <c r="G232" s="52" t="s">
        <v>132</v>
      </c>
      <c r="H232" s="53" t="s">
        <v>133</v>
      </c>
    </row>
    <row r="233" spans="2:8" ht="15" thickTop="1" x14ac:dyDescent="0.3">
      <c r="B233" s="13" t="s">
        <v>10</v>
      </c>
      <c r="C233" s="71" t="s">
        <v>11</v>
      </c>
      <c r="D233" s="55">
        <v>1.5400000000000063</v>
      </c>
      <c r="E233" s="56">
        <v>3.1837881001515584</v>
      </c>
      <c r="F233" s="57">
        <v>0.63730488066014468</v>
      </c>
      <c r="G233" s="30">
        <v>-5.3968783595520575</v>
      </c>
      <c r="H233" s="58">
        <v>8.4768783595520709</v>
      </c>
    </row>
    <row r="234" spans="2:8" x14ac:dyDescent="0.3">
      <c r="B234" s="16"/>
      <c r="C234" s="19" t="s">
        <v>12</v>
      </c>
      <c r="D234" s="69" t="s">
        <v>153</v>
      </c>
      <c r="E234" s="59">
        <v>3.1837881001515584</v>
      </c>
      <c r="F234" s="60">
        <v>3.7600811094882766E-2</v>
      </c>
      <c r="G234" s="60">
        <v>0.50312164044794105</v>
      </c>
      <c r="H234" s="61">
        <v>14.376878359552069</v>
      </c>
    </row>
    <row r="235" spans="2:8" x14ac:dyDescent="0.3">
      <c r="B235" s="16"/>
      <c r="C235" s="19" t="s">
        <v>13</v>
      </c>
      <c r="D235" s="33">
        <v>5.480000000000004</v>
      </c>
      <c r="E235" s="59">
        <v>3.1837881001515584</v>
      </c>
      <c r="F235" s="60">
        <v>0.11086497376652717</v>
      </c>
      <c r="G235" s="35">
        <v>-1.4568783595520598</v>
      </c>
      <c r="H235" s="61">
        <v>12.416878359552069</v>
      </c>
    </row>
    <row r="236" spans="2:8" x14ac:dyDescent="0.3">
      <c r="B236" s="16"/>
      <c r="C236" s="19" t="s">
        <v>64</v>
      </c>
      <c r="D236" s="33">
        <v>-2.9199999999999946</v>
      </c>
      <c r="E236" s="59">
        <v>3.1837881001515584</v>
      </c>
      <c r="F236" s="60">
        <v>0.37713040364023342</v>
      </c>
      <c r="G236" s="35">
        <v>-9.8568783595520593</v>
      </c>
      <c r="H236" s="61">
        <v>4.0168783595520692</v>
      </c>
    </row>
    <row r="237" spans="2:8" x14ac:dyDescent="0.3">
      <c r="B237" s="75" t="s">
        <v>11</v>
      </c>
      <c r="C237" s="19" t="s">
        <v>10</v>
      </c>
      <c r="D237" s="33">
        <v>-1.5400000000000063</v>
      </c>
      <c r="E237" s="59">
        <v>3.1837881001515584</v>
      </c>
      <c r="F237" s="60">
        <v>0.63730488066014468</v>
      </c>
      <c r="G237" s="35">
        <v>-8.4768783595520709</v>
      </c>
      <c r="H237" s="61">
        <v>5.3968783595520575</v>
      </c>
    </row>
    <row r="238" spans="2:8" x14ac:dyDescent="0.3">
      <c r="B238" s="75"/>
      <c r="C238" s="19" t="s">
        <v>12</v>
      </c>
      <c r="D238" s="33">
        <v>5.9</v>
      </c>
      <c r="E238" s="59">
        <v>3.1837881001515584</v>
      </c>
      <c r="F238" s="60">
        <v>8.8601402855858671E-2</v>
      </c>
      <c r="G238" s="35">
        <v>-1.0368783595520652</v>
      </c>
      <c r="H238" s="61">
        <v>12.836878359552063</v>
      </c>
    </row>
    <row r="239" spans="2:8" x14ac:dyDescent="0.3">
      <c r="B239" s="75"/>
      <c r="C239" s="19" t="s">
        <v>13</v>
      </c>
      <c r="D239" s="33">
        <v>3.9399999999999977</v>
      </c>
      <c r="E239" s="59">
        <v>3.1837881001515584</v>
      </c>
      <c r="F239" s="60">
        <v>0.23956238993471834</v>
      </c>
      <c r="G239" s="35">
        <v>-2.9968783595520661</v>
      </c>
      <c r="H239" s="61">
        <v>10.876878359552062</v>
      </c>
    </row>
    <row r="240" spans="2:8" x14ac:dyDescent="0.3">
      <c r="B240" s="75"/>
      <c r="C240" s="19" t="s">
        <v>64</v>
      </c>
      <c r="D240" s="33">
        <v>-4.4600000000000009</v>
      </c>
      <c r="E240" s="59">
        <v>3.1837881001515584</v>
      </c>
      <c r="F240" s="60">
        <v>0.18658556776662558</v>
      </c>
      <c r="G240" s="35">
        <v>-11.396878359552066</v>
      </c>
      <c r="H240" s="61">
        <v>2.4768783595520629</v>
      </c>
    </row>
    <row r="241" spans="2:8" x14ac:dyDescent="0.3">
      <c r="B241" s="75" t="s">
        <v>12</v>
      </c>
      <c r="C241" s="19" t="s">
        <v>10</v>
      </c>
      <c r="D241" s="69" t="s">
        <v>154</v>
      </c>
      <c r="E241" s="59">
        <v>3.1837881001515584</v>
      </c>
      <c r="F241" s="60">
        <v>3.7600811094882766E-2</v>
      </c>
      <c r="G241" s="35">
        <v>-14.376878359552069</v>
      </c>
      <c r="H241" s="36">
        <v>-0.50312164044794105</v>
      </c>
    </row>
    <row r="242" spans="2:8" x14ac:dyDescent="0.3">
      <c r="B242" s="75"/>
      <c r="C242" s="19" t="s">
        <v>11</v>
      </c>
      <c r="D242" s="33">
        <v>-5.9</v>
      </c>
      <c r="E242" s="59">
        <v>3.1837881001515584</v>
      </c>
      <c r="F242" s="60">
        <v>8.8601402855858671E-2</v>
      </c>
      <c r="G242" s="35">
        <v>-12.836878359552063</v>
      </c>
      <c r="H242" s="61">
        <v>1.0368783595520652</v>
      </c>
    </row>
    <row r="243" spans="2:8" x14ac:dyDescent="0.3">
      <c r="B243" s="75"/>
      <c r="C243" s="19" t="s">
        <v>13</v>
      </c>
      <c r="D243" s="33">
        <v>-1.9600000000000009</v>
      </c>
      <c r="E243" s="59">
        <v>3.1837881001515584</v>
      </c>
      <c r="F243" s="60">
        <v>0.54964423882106417</v>
      </c>
      <c r="G243" s="35">
        <v>-8.8968783595520655</v>
      </c>
      <c r="H243" s="61">
        <v>4.9768783595520629</v>
      </c>
    </row>
    <row r="244" spans="2:8" x14ac:dyDescent="0.3">
      <c r="B244" s="75"/>
      <c r="C244" s="19" t="s">
        <v>64</v>
      </c>
      <c r="D244" s="69" t="s">
        <v>155</v>
      </c>
      <c r="E244" s="59">
        <v>3.1837881001515584</v>
      </c>
      <c r="F244" s="60">
        <v>6.9052129651584679E-3</v>
      </c>
      <c r="G244" s="35">
        <v>-17.296878359552064</v>
      </c>
      <c r="H244" s="61">
        <v>-3.4231216404479357</v>
      </c>
    </row>
    <row r="245" spans="2:8" x14ac:dyDescent="0.3">
      <c r="B245" s="75" t="s">
        <v>13</v>
      </c>
      <c r="C245" s="19" t="s">
        <v>10</v>
      </c>
      <c r="D245" s="33">
        <v>-5.480000000000004</v>
      </c>
      <c r="E245" s="59">
        <v>3.1837881001515584</v>
      </c>
      <c r="F245" s="60">
        <v>0.11086497376652717</v>
      </c>
      <c r="G245" s="35">
        <v>-12.416878359552069</v>
      </c>
      <c r="H245" s="61">
        <v>1.4568783595520598</v>
      </c>
    </row>
    <row r="246" spans="2:8" x14ac:dyDescent="0.3">
      <c r="B246" s="75"/>
      <c r="C246" s="19" t="s">
        <v>11</v>
      </c>
      <c r="D246" s="33">
        <v>-3.9399999999999977</v>
      </c>
      <c r="E246" s="59">
        <v>3.1837881001515584</v>
      </c>
      <c r="F246" s="60">
        <v>0.23956238993471834</v>
      </c>
      <c r="G246" s="35">
        <v>-10.876878359552062</v>
      </c>
      <c r="H246" s="61">
        <v>2.9968783595520661</v>
      </c>
    </row>
    <row r="247" spans="2:8" ht="15" customHeight="1" x14ac:dyDescent="0.3">
      <c r="B247" s="75"/>
      <c r="C247" s="19" t="s">
        <v>12</v>
      </c>
      <c r="D247" s="33">
        <v>1.9600000000000009</v>
      </c>
      <c r="E247" s="59">
        <v>3.1837881001515584</v>
      </c>
      <c r="F247" s="60">
        <v>0.54964423882106417</v>
      </c>
      <c r="G247" s="35">
        <v>-4.9768783595520629</v>
      </c>
      <c r="H247" s="61">
        <v>8.8968783595520655</v>
      </c>
    </row>
    <row r="248" spans="2:8" x14ac:dyDescent="0.3">
      <c r="B248" s="75"/>
      <c r="C248" s="19" t="s">
        <v>64</v>
      </c>
      <c r="D248" s="69" t="s">
        <v>156</v>
      </c>
      <c r="E248" s="59">
        <v>3.1837881001515584</v>
      </c>
      <c r="F248" s="60">
        <v>2.1638909337381766E-2</v>
      </c>
      <c r="G248" s="35">
        <v>-15.336878359552063</v>
      </c>
      <c r="H248" s="61">
        <v>-1.4631216404479348</v>
      </c>
    </row>
    <row r="249" spans="2:8" x14ac:dyDescent="0.3">
      <c r="B249" s="75" t="s">
        <v>64</v>
      </c>
      <c r="C249" s="19" t="s">
        <v>10</v>
      </c>
      <c r="D249" s="33">
        <v>2.9199999999999946</v>
      </c>
      <c r="E249" s="59">
        <v>3.1837881001515584</v>
      </c>
      <c r="F249" s="60">
        <v>0.37713040364023342</v>
      </c>
      <c r="G249" s="35">
        <v>-4.0168783595520692</v>
      </c>
      <c r="H249" s="61">
        <v>9.8568783595520593</v>
      </c>
    </row>
    <row r="250" spans="2:8" x14ac:dyDescent="0.3">
      <c r="B250" s="75"/>
      <c r="C250" s="19" t="s">
        <v>11</v>
      </c>
      <c r="D250" s="33">
        <v>4.4600000000000009</v>
      </c>
      <c r="E250" s="59">
        <v>3.1837881001515584</v>
      </c>
      <c r="F250" s="60">
        <v>0.18658556776662558</v>
      </c>
      <c r="G250" s="35">
        <v>-2.4768783595520629</v>
      </c>
      <c r="H250" s="61">
        <v>11.396878359552066</v>
      </c>
    </row>
    <row r="251" spans="2:8" x14ac:dyDescent="0.3">
      <c r="B251" s="75"/>
      <c r="C251" s="19" t="s">
        <v>12</v>
      </c>
      <c r="D251" s="69" t="s">
        <v>157</v>
      </c>
      <c r="E251" s="59">
        <v>3.1837881001515584</v>
      </c>
      <c r="F251" s="60">
        <v>6.9052129651584679E-3</v>
      </c>
      <c r="G251" s="35">
        <v>3.4231216404479357</v>
      </c>
      <c r="H251" s="61">
        <v>17.296878359552064</v>
      </c>
    </row>
    <row r="252" spans="2:8" ht="15" thickBot="1" x14ac:dyDescent="0.35">
      <c r="B252" s="76"/>
      <c r="C252" s="21" t="s">
        <v>13</v>
      </c>
      <c r="D252" s="72" t="s">
        <v>158</v>
      </c>
      <c r="E252" s="65">
        <v>3.1837881001515584</v>
      </c>
      <c r="F252" s="66">
        <v>2.1638909337381766E-2</v>
      </c>
      <c r="G252" s="67">
        <v>1.4631216404479348</v>
      </c>
      <c r="H252" s="68">
        <v>15.336878359552063</v>
      </c>
    </row>
    <row r="253" spans="2:8" ht="15" thickTop="1" x14ac:dyDescent="0.3">
      <c r="B253" s="73" t="s">
        <v>148</v>
      </c>
      <c r="C253" s="73"/>
      <c r="D253" s="73"/>
      <c r="E253" s="73"/>
      <c r="F253" s="73"/>
      <c r="G253" s="73"/>
      <c r="H253" s="73"/>
    </row>
    <row r="254" spans="2:8" x14ac:dyDescent="0.3">
      <c r="B254" s="73" t="s">
        <v>134</v>
      </c>
      <c r="C254" s="73"/>
      <c r="D254" s="73"/>
      <c r="E254" s="73"/>
      <c r="F254" s="73"/>
      <c r="G254" s="73"/>
      <c r="H254" s="73"/>
    </row>
  </sheetData>
  <mergeCells count="29">
    <mergeCell ref="B111:D111"/>
    <mergeCell ref="B115:D115"/>
    <mergeCell ref="I3:J3"/>
    <mergeCell ref="F50:G50"/>
    <mergeCell ref="A1:K1"/>
    <mergeCell ref="A3:C3"/>
    <mergeCell ref="D3:G3"/>
    <mergeCell ref="A4:C4"/>
    <mergeCell ref="D4:G4"/>
    <mergeCell ref="A5:C5"/>
    <mergeCell ref="B116:C116"/>
    <mergeCell ref="B117:B121"/>
    <mergeCell ref="B122:B126"/>
    <mergeCell ref="B188:H188"/>
    <mergeCell ref="B218:H218"/>
    <mergeCell ref="D191:G191"/>
    <mergeCell ref="B127:B131"/>
    <mergeCell ref="B133:G133"/>
    <mergeCell ref="B135"/>
    <mergeCell ref="B144:G144"/>
    <mergeCell ref="B161:H161"/>
    <mergeCell ref="B219:H219"/>
    <mergeCell ref="B228:H228"/>
    <mergeCell ref="B253:H253"/>
    <mergeCell ref="B254:H254"/>
    <mergeCell ref="B237:B240"/>
    <mergeCell ref="B241:B244"/>
    <mergeCell ref="B245:B248"/>
    <mergeCell ref="B249:B252"/>
  </mergeCells>
  <printOptions gridLines="1"/>
  <pageMargins left="0.25" right="0.25" top="0.75" bottom="0.75" header="0.3" footer="0.3"/>
  <pageSetup paperSize="9" scale="90" orientation="portrait" r:id="rId1"/>
  <headerFooter>
    <oddFooter>&amp;R&amp;18Page &amp;P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1026" r:id="rId4">
          <objectPr defaultSize="0" autoPict="0" r:id="rId5">
            <anchor moveWithCells="1">
              <from>
                <xdr:col>0</xdr:col>
                <xdr:colOff>266700</xdr:colOff>
                <xdr:row>21</xdr:row>
                <xdr:rowOff>144780</xdr:rowOff>
              </from>
              <to>
                <xdr:col>7</xdr:col>
                <xdr:colOff>487680</xdr:colOff>
                <xdr:row>29</xdr:row>
                <xdr:rowOff>83820</xdr:rowOff>
              </to>
            </anchor>
          </objectPr>
        </oleObject>
      </mc:Choice>
      <mc:Fallback>
        <oleObject progId="Word.Document.12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Messi</cp:lastModifiedBy>
  <cp:lastPrinted>2023-08-23T19:39:07Z</cp:lastPrinted>
  <dcterms:created xsi:type="dcterms:W3CDTF">2021-12-04T06:20:24Z</dcterms:created>
  <dcterms:modified xsi:type="dcterms:W3CDTF">2023-12-04T18:06:16Z</dcterms:modified>
</cp:coreProperties>
</file>