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2435" windowHeight="7485" activeTab="3"/>
  </bookViews>
  <sheets>
    <sheet name="SIM3" sheetId="6" r:id="rId1"/>
    <sheet name="SIM2" sheetId="5" r:id="rId2"/>
    <sheet name="SIM1" sheetId="4" r:id="rId3"/>
    <sheet name="dynamic_CVA" sheetId="8" r:id="rId4"/>
    <sheet name="STATIC" sheetId="1" r:id="rId5"/>
    <sheet name="CDS" sheetId="2" r:id="rId6"/>
    <sheet name="Sheet3" sheetId="3" r:id="rId7"/>
  </sheets>
  <definedNames>
    <definedName name="solver_adj" localSheetId="5" hidden="1">CDS!$B$3</definedName>
    <definedName name="solver_cvg" localSheetId="5" hidden="1">0.0001</definedName>
    <definedName name="solver_drv" localSheetId="5" hidden="1">1</definedName>
    <definedName name="solver_est" localSheetId="5" hidden="1">1</definedName>
    <definedName name="solver_itr" localSheetId="5" hidden="1">100</definedName>
    <definedName name="solver_lin" localSheetId="5" hidden="1">2</definedName>
    <definedName name="solver_neg" localSheetId="5" hidden="1">2</definedName>
    <definedName name="solver_num" localSheetId="5" hidden="1">0</definedName>
    <definedName name="solver_nwt" localSheetId="5" hidden="1">1</definedName>
    <definedName name="solver_opt" localSheetId="5" hidden="1">CDS!$K$3</definedName>
    <definedName name="solver_pre" localSheetId="5" hidden="1">0.000001</definedName>
    <definedName name="solver_scl" localSheetId="5" hidden="1">2</definedName>
    <definedName name="solver_sho" localSheetId="5" hidden="1">2</definedName>
    <definedName name="solver_tim" localSheetId="5" hidden="1">100</definedName>
    <definedName name="solver_tol" localSheetId="5" hidden="1">0.05</definedName>
    <definedName name="solver_typ" localSheetId="5" hidden="1">3</definedName>
    <definedName name="solver_val" localSheetId="5" hidden="1">0</definedName>
  </definedNames>
  <calcPr calcId="125725"/>
</workbook>
</file>

<file path=xl/calcChain.xml><?xml version="1.0" encoding="utf-8"?>
<calcChain xmlns="http://schemas.openxmlformats.org/spreadsheetml/2006/main">
  <c r="G33" i="8"/>
  <c r="H33"/>
  <c r="I33"/>
  <c r="F33"/>
  <c r="Q71"/>
  <c r="Q60"/>
  <c r="Q66" s="1"/>
  <c r="P56"/>
  <c r="P54"/>
  <c r="P53"/>
  <c r="P50"/>
  <c r="P47"/>
  <c r="P42"/>
  <c r="O42"/>
  <c r="P40"/>
  <c r="O40"/>
  <c r="P39"/>
  <c r="O39"/>
  <c r="I39"/>
  <c r="H39"/>
  <c r="G39"/>
  <c r="F39"/>
  <c r="E39"/>
  <c r="I37"/>
  <c r="H37"/>
  <c r="G37"/>
  <c r="F37"/>
  <c r="P36"/>
  <c r="O36"/>
  <c r="P33"/>
  <c r="O33"/>
  <c r="P28"/>
  <c r="O28"/>
  <c r="N28"/>
  <c r="P26"/>
  <c r="O26"/>
  <c r="N26"/>
  <c r="P25"/>
  <c r="O25"/>
  <c r="N25"/>
  <c r="P22"/>
  <c r="O22"/>
  <c r="N22"/>
  <c r="P19"/>
  <c r="O19"/>
  <c r="N19"/>
  <c r="P14"/>
  <c r="O14"/>
  <c r="N14"/>
  <c r="M14"/>
  <c r="P12"/>
  <c r="O12"/>
  <c r="N12"/>
  <c r="M12"/>
  <c r="P11"/>
  <c r="O11"/>
  <c r="N11"/>
  <c r="M11"/>
  <c r="I11"/>
  <c r="I13" s="1"/>
  <c r="H11"/>
  <c r="H12" s="1"/>
  <c r="G11"/>
  <c r="G13" s="1"/>
  <c r="F11"/>
  <c r="F12" s="1"/>
  <c r="M7" s="1"/>
  <c r="P8"/>
  <c r="O8"/>
  <c r="N8"/>
  <c r="M8"/>
  <c r="P5"/>
  <c r="O5"/>
  <c r="N5"/>
  <c r="M5"/>
  <c r="Q71" i="6"/>
  <c r="Q60"/>
  <c r="Q66" s="1"/>
  <c r="I23" s="1"/>
  <c r="I30" s="1"/>
  <c r="P56"/>
  <c r="P54"/>
  <c r="P53"/>
  <c r="P50"/>
  <c r="P47"/>
  <c r="P42"/>
  <c r="O42"/>
  <c r="P40"/>
  <c r="O40"/>
  <c r="P39"/>
  <c r="O39"/>
  <c r="P36"/>
  <c r="O36"/>
  <c r="P33"/>
  <c r="O33"/>
  <c r="P28"/>
  <c r="O28"/>
  <c r="N28"/>
  <c r="P26"/>
  <c r="O26"/>
  <c r="N26"/>
  <c r="P25"/>
  <c r="O25"/>
  <c r="N25"/>
  <c r="P22"/>
  <c r="O22"/>
  <c r="N22"/>
  <c r="P19"/>
  <c r="O19"/>
  <c r="N19"/>
  <c r="P14"/>
  <c r="O14"/>
  <c r="N14"/>
  <c r="M14"/>
  <c r="P12"/>
  <c r="O12"/>
  <c r="N12"/>
  <c r="M12"/>
  <c r="P11"/>
  <c r="O11"/>
  <c r="N11"/>
  <c r="M11"/>
  <c r="I11"/>
  <c r="I13" s="1"/>
  <c r="H11"/>
  <c r="H13" s="1"/>
  <c r="G11"/>
  <c r="G13" s="1"/>
  <c r="F11"/>
  <c r="F13" s="1"/>
  <c r="P8"/>
  <c r="O8"/>
  <c r="N8"/>
  <c r="M8"/>
  <c r="P5"/>
  <c r="O5"/>
  <c r="N5"/>
  <c r="M5"/>
  <c r="Q71" i="5"/>
  <c r="Q66" s="1"/>
  <c r="I23" s="1"/>
  <c r="I30" s="1"/>
  <c r="Q60"/>
  <c r="P56"/>
  <c r="P54"/>
  <c r="P53"/>
  <c r="P50"/>
  <c r="P47"/>
  <c r="P42"/>
  <c r="O42"/>
  <c r="P40"/>
  <c r="O40"/>
  <c r="P39"/>
  <c r="O39"/>
  <c r="P36"/>
  <c r="O36"/>
  <c r="P33"/>
  <c r="O33"/>
  <c r="P28"/>
  <c r="O28"/>
  <c r="N28"/>
  <c r="P26"/>
  <c r="O26"/>
  <c r="N26"/>
  <c r="P25"/>
  <c r="O25"/>
  <c r="N25"/>
  <c r="P22"/>
  <c r="O22"/>
  <c r="N22"/>
  <c r="P19"/>
  <c r="O19"/>
  <c r="N19"/>
  <c r="P14"/>
  <c r="O14"/>
  <c r="N14"/>
  <c r="M14"/>
  <c r="P12"/>
  <c r="O12"/>
  <c r="N12"/>
  <c r="M12"/>
  <c r="P11"/>
  <c r="O11"/>
  <c r="N11"/>
  <c r="M11"/>
  <c r="I11"/>
  <c r="I12" s="1"/>
  <c r="H11"/>
  <c r="H13" s="1"/>
  <c r="G11"/>
  <c r="G13" s="1"/>
  <c r="F11"/>
  <c r="F13" s="1"/>
  <c r="P8"/>
  <c r="O8"/>
  <c r="N8"/>
  <c r="M8"/>
  <c r="P5"/>
  <c r="O5"/>
  <c r="N5"/>
  <c r="M5"/>
  <c r="Q71" i="4"/>
  <c r="Q66" s="1"/>
  <c r="I23" s="1"/>
  <c r="I30" s="1"/>
  <c r="Q60"/>
  <c r="P56"/>
  <c r="P54"/>
  <c r="P53"/>
  <c r="P50"/>
  <c r="P47"/>
  <c r="P42"/>
  <c r="O42"/>
  <c r="P40"/>
  <c r="O40"/>
  <c r="P39"/>
  <c r="O39"/>
  <c r="P36"/>
  <c r="O36"/>
  <c r="P33"/>
  <c r="O33"/>
  <c r="P28"/>
  <c r="O28"/>
  <c r="N28"/>
  <c r="P26"/>
  <c r="O26"/>
  <c r="N26"/>
  <c r="P25"/>
  <c r="O25"/>
  <c r="N25"/>
  <c r="P22"/>
  <c r="O22"/>
  <c r="N22"/>
  <c r="P19"/>
  <c r="O19"/>
  <c r="N19"/>
  <c r="P14"/>
  <c r="O14"/>
  <c r="N14"/>
  <c r="M14"/>
  <c r="P12"/>
  <c r="O12"/>
  <c r="N12"/>
  <c r="M12"/>
  <c r="P11"/>
  <c r="O11"/>
  <c r="N11"/>
  <c r="M11"/>
  <c r="I11"/>
  <c r="I13" s="1"/>
  <c r="H11"/>
  <c r="H13" s="1"/>
  <c r="G11"/>
  <c r="G13" s="1"/>
  <c r="F11"/>
  <c r="F13" s="1"/>
  <c r="P8"/>
  <c r="O8"/>
  <c r="N8"/>
  <c r="M8"/>
  <c r="P5"/>
  <c r="O5"/>
  <c r="N5"/>
  <c r="M5"/>
  <c r="F46" i="1"/>
  <c r="G44"/>
  <c r="H44"/>
  <c r="I44"/>
  <c r="F44"/>
  <c r="G35"/>
  <c r="H35"/>
  <c r="I35"/>
  <c r="F35"/>
  <c r="G33"/>
  <c r="H33"/>
  <c r="I33"/>
  <c r="F33"/>
  <c r="F34"/>
  <c r="G34"/>
  <c r="H34"/>
  <c r="I34"/>
  <c r="G41"/>
  <c r="H41"/>
  <c r="I41"/>
  <c r="F41"/>
  <c r="F39"/>
  <c r="G39"/>
  <c r="H39"/>
  <c r="I39"/>
  <c r="E39"/>
  <c r="G37"/>
  <c r="H37"/>
  <c r="I37"/>
  <c r="F37"/>
  <c r="E4" i="2"/>
  <c r="E3"/>
  <c r="G19"/>
  <c r="G20"/>
  <c r="G21"/>
  <c r="G18"/>
  <c r="H21"/>
  <c r="E21"/>
  <c r="H20"/>
  <c r="E20"/>
  <c r="H19"/>
  <c r="E19"/>
  <c r="H18"/>
  <c r="E18"/>
  <c r="F18" s="1"/>
  <c r="I18" s="1"/>
  <c r="H10"/>
  <c r="H11"/>
  <c r="H12"/>
  <c r="H9"/>
  <c r="G10"/>
  <c r="G11"/>
  <c r="G12"/>
  <c r="G9"/>
  <c r="F10"/>
  <c r="F11"/>
  <c r="F12"/>
  <c r="F9"/>
  <c r="E10"/>
  <c r="E11"/>
  <c r="I11" s="1"/>
  <c r="E12"/>
  <c r="E9"/>
  <c r="F30" i="1"/>
  <c r="G30"/>
  <c r="H30"/>
  <c r="I30"/>
  <c r="E30"/>
  <c r="I23"/>
  <c r="H23"/>
  <c r="G23"/>
  <c r="F23"/>
  <c r="E23"/>
  <c r="P49"/>
  <c r="P46" s="1"/>
  <c r="O35"/>
  <c r="P35"/>
  <c r="N21"/>
  <c r="O21"/>
  <c r="P21"/>
  <c r="P48"/>
  <c r="O34"/>
  <c r="P34"/>
  <c r="N20"/>
  <c r="N27" s="1"/>
  <c r="O20"/>
  <c r="P20"/>
  <c r="P56"/>
  <c r="P54"/>
  <c r="P53"/>
  <c r="P50"/>
  <c r="P55"/>
  <c r="P47"/>
  <c r="P42"/>
  <c r="O42"/>
  <c r="P41"/>
  <c r="P40"/>
  <c r="O40"/>
  <c r="P39"/>
  <c r="O39"/>
  <c r="P36"/>
  <c r="O36"/>
  <c r="O41"/>
  <c r="P33"/>
  <c r="O33"/>
  <c r="P32"/>
  <c r="O32"/>
  <c r="P28"/>
  <c r="O28"/>
  <c r="N28"/>
  <c r="P27"/>
  <c r="P26"/>
  <c r="O26"/>
  <c r="N26"/>
  <c r="P25"/>
  <c r="O25"/>
  <c r="N25"/>
  <c r="P22"/>
  <c r="O22"/>
  <c r="N22"/>
  <c r="O27"/>
  <c r="P19"/>
  <c r="O19"/>
  <c r="N19"/>
  <c r="P18"/>
  <c r="O18"/>
  <c r="Q10"/>
  <c r="Q15"/>
  <c r="Q4"/>
  <c r="P12"/>
  <c r="P15" s="1"/>
  <c r="N14"/>
  <c r="O14"/>
  <c r="O15" s="1"/>
  <c r="P14"/>
  <c r="N12"/>
  <c r="O12"/>
  <c r="N11"/>
  <c r="O11"/>
  <c r="P11"/>
  <c r="M15"/>
  <c r="M14"/>
  <c r="N13"/>
  <c r="O13"/>
  <c r="P13"/>
  <c r="M13"/>
  <c r="M12"/>
  <c r="M11"/>
  <c r="N8"/>
  <c r="O8"/>
  <c r="P8"/>
  <c r="N5"/>
  <c r="O5"/>
  <c r="P5"/>
  <c r="M5"/>
  <c r="M8"/>
  <c r="I13"/>
  <c r="P6" s="1"/>
  <c r="I11"/>
  <c r="I12" s="1"/>
  <c r="P7" s="1"/>
  <c r="H11"/>
  <c r="H13" s="1"/>
  <c r="O6" s="1"/>
  <c r="G11"/>
  <c r="G13" s="1"/>
  <c r="N6" s="1"/>
  <c r="F11"/>
  <c r="F13" s="1"/>
  <c r="M6" s="1"/>
  <c r="P48" i="8" l="1"/>
  <c r="P55" s="1"/>
  <c r="P57" s="1"/>
  <c r="Q57" s="1"/>
  <c r="I34"/>
  <c r="P34"/>
  <c r="P41" s="1"/>
  <c r="P20"/>
  <c r="P27" s="1"/>
  <c r="P6"/>
  <c r="P13" s="1"/>
  <c r="P15"/>
  <c r="O7"/>
  <c r="O35"/>
  <c r="O21"/>
  <c r="N29"/>
  <c r="N20"/>
  <c r="N27" s="1"/>
  <c r="N6"/>
  <c r="N13" s="1"/>
  <c r="G34"/>
  <c r="P29"/>
  <c r="N15"/>
  <c r="P43"/>
  <c r="F13"/>
  <c r="I12"/>
  <c r="H13"/>
  <c r="G12"/>
  <c r="M6" i="6"/>
  <c r="M13" s="1"/>
  <c r="M15" s="1"/>
  <c r="Q15" s="1"/>
  <c r="P29"/>
  <c r="O41"/>
  <c r="O43" s="1"/>
  <c r="O27"/>
  <c r="O29" s="1"/>
  <c r="O6"/>
  <c r="O13" s="1"/>
  <c r="O15"/>
  <c r="P6"/>
  <c r="P13" s="1"/>
  <c r="P15" s="1"/>
  <c r="P27"/>
  <c r="P55"/>
  <c r="P57" s="1"/>
  <c r="Q57" s="1"/>
  <c r="P41"/>
  <c r="P43" s="1"/>
  <c r="N27"/>
  <c r="N29" s="1"/>
  <c r="N6"/>
  <c r="N13" s="1"/>
  <c r="N15" s="1"/>
  <c r="F12"/>
  <c r="M7" s="1"/>
  <c r="M4" s="1"/>
  <c r="H12"/>
  <c r="I12"/>
  <c r="G12"/>
  <c r="M6" i="5"/>
  <c r="M13" s="1"/>
  <c r="M15" s="1"/>
  <c r="P7"/>
  <c r="O41"/>
  <c r="O27"/>
  <c r="O29" s="1"/>
  <c r="O6"/>
  <c r="O13" s="1"/>
  <c r="O15" s="1"/>
  <c r="O43"/>
  <c r="N27"/>
  <c r="N29" s="1"/>
  <c r="N6"/>
  <c r="N13" s="1"/>
  <c r="N15"/>
  <c r="F12"/>
  <c r="M7" s="1"/>
  <c r="M4" s="1"/>
  <c r="I13"/>
  <c r="H12"/>
  <c r="G12"/>
  <c r="M6" i="4"/>
  <c r="M13" s="1"/>
  <c r="M15" s="1"/>
  <c r="P41"/>
  <c r="P43" s="1"/>
  <c r="P27"/>
  <c r="P6"/>
  <c r="P13" s="1"/>
  <c r="P15" s="1"/>
  <c r="P55"/>
  <c r="P57" s="1"/>
  <c r="Q57" s="1"/>
  <c r="O41"/>
  <c r="O27"/>
  <c r="O29" s="1"/>
  <c r="O6"/>
  <c r="O13" s="1"/>
  <c r="O15" s="1"/>
  <c r="N27"/>
  <c r="N29" s="1"/>
  <c r="N6"/>
  <c r="N13" s="1"/>
  <c r="P29"/>
  <c r="O43"/>
  <c r="N15"/>
  <c r="F12"/>
  <c r="M7" s="1"/>
  <c r="M4" s="1"/>
  <c r="I12"/>
  <c r="H12"/>
  <c r="G12"/>
  <c r="F20" i="2"/>
  <c r="I20" s="1"/>
  <c r="F21"/>
  <c r="I21" s="1"/>
  <c r="I9"/>
  <c r="F19"/>
  <c r="I19" s="1"/>
  <c r="I10"/>
  <c r="I12"/>
  <c r="Q60" i="1"/>
  <c r="P43"/>
  <c r="P29"/>
  <c r="N18"/>
  <c r="Q18" s="1"/>
  <c r="P57"/>
  <c r="O43"/>
  <c r="O29"/>
  <c r="N29"/>
  <c r="N15"/>
  <c r="M4"/>
  <c r="P4"/>
  <c r="G12"/>
  <c r="N7" s="1"/>
  <c r="N4" s="1"/>
  <c r="F12"/>
  <c r="M7" s="1"/>
  <c r="H12"/>
  <c r="O7" s="1"/>
  <c r="O4" s="1"/>
  <c r="N7" i="8" l="1"/>
  <c r="N4" s="1"/>
  <c r="N21"/>
  <c r="N18" s="1"/>
  <c r="P49"/>
  <c r="P46" s="1"/>
  <c r="Q46" s="1"/>
  <c r="Q52" s="1"/>
  <c r="I44" s="1"/>
  <c r="P21"/>
  <c r="P18" s="1"/>
  <c r="P7"/>
  <c r="P4" s="1"/>
  <c r="P35"/>
  <c r="P32" s="1"/>
  <c r="O32"/>
  <c r="Q32" s="1"/>
  <c r="Q38" s="1"/>
  <c r="H44" s="1"/>
  <c r="F34"/>
  <c r="M6"/>
  <c r="O34"/>
  <c r="O41" s="1"/>
  <c r="O43" s="1"/>
  <c r="Q43" s="1"/>
  <c r="O20"/>
  <c r="O27" s="1"/>
  <c r="O29" s="1"/>
  <c r="Q29" s="1"/>
  <c r="O6"/>
  <c r="O13" s="1"/>
  <c r="O15" s="1"/>
  <c r="H34"/>
  <c r="I35" s="1"/>
  <c r="H35"/>
  <c r="O4"/>
  <c r="Q29" i="6"/>
  <c r="Q29" i="4"/>
  <c r="Q43" i="6"/>
  <c r="N18"/>
  <c r="N7"/>
  <c r="N4" s="1"/>
  <c r="O7"/>
  <c r="O4" s="1"/>
  <c r="O32"/>
  <c r="O18"/>
  <c r="P46"/>
  <c r="Q46" s="1"/>
  <c r="Q52" s="1"/>
  <c r="H23" s="1"/>
  <c r="H30" s="1"/>
  <c r="I33" s="1"/>
  <c r="P18"/>
  <c r="P32"/>
  <c r="P7"/>
  <c r="P4" s="1"/>
  <c r="Q4" s="1"/>
  <c r="Q10" s="1"/>
  <c r="E23" s="1"/>
  <c r="E30" s="1"/>
  <c r="P6" i="5"/>
  <c r="P13" s="1"/>
  <c r="P15" s="1"/>
  <c r="Q15" s="1"/>
  <c r="O7"/>
  <c r="O4" s="1"/>
  <c r="O32"/>
  <c r="O18"/>
  <c r="P4"/>
  <c r="N18"/>
  <c r="N7"/>
  <c r="N4" s="1"/>
  <c r="Q4" s="1"/>
  <c r="Q10" s="1"/>
  <c r="E23" s="1"/>
  <c r="E30" s="1"/>
  <c r="Q15" i="4"/>
  <c r="P46"/>
  <c r="Q46" s="1"/>
  <c r="Q52" s="1"/>
  <c r="H23" s="1"/>
  <c r="H30" s="1"/>
  <c r="I33" s="1"/>
  <c r="P18"/>
  <c r="P7"/>
  <c r="P4" s="1"/>
  <c r="P32"/>
  <c r="O7"/>
  <c r="O4" s="1"/>
  <c r="O32"/>
  <c r="O18"/>
  <c r="N18"/>
  <c r="N7"/>
  <c r="N4" s="1"/>
  <c r="Q43"/>
  <c r="I22" i="2"/>
  <c r="I13"/>
  <c r="Q46" i="1"/>
  <c r="Q32"/>
  <c r="Q71"/>
  <c r="Q66" s="1"/>
  <c r="Q57"/>
  <c r="Q52" s="1"/>
  <c r="Q43"/>
  <c r="Q29"/>
  <c r="Q24" s="1"/>
  <c r="F35" i="8" l="1"/>
  <c r="G35"/>
  <c r="M13"/>
  <c r="M15" s="1"/>
  <c r="Q15" s="1"/>
  <c r="M4"/>
  <c r="Q4" s="1"/>
  <c r="Q10" s="1"/>
  <c r="O18"/>
  <c r="Q18" s="1"/>
  <c r="Q24" s="1"/>
  <c r="G44" s="1"/>
  <c r="Q32" i="6"/>
  <c r="Q38" s="1"/>
  <c r="G23" s="1"/>
  <c r="G30" s="1"/>
  <c r="H33" s="1"/>
  <c r="Q32" i="4"/>
  <c r="Q38" s="1"/>
  <c r="G23" s="1"/>
  <c r="G30" s="1"/>
  <c r="H33" s="1"/>
  <c r="Q4"/>
  <c r="Q10" s="1"/>
  <c r="E23" s="1"/>
  <c r="E30" s="1"/>
  <c r="Q18" i="6"/>
  <c r="Q24" s="1"/>
  <c r="F23" s="1"/>
  <c r="F30" s="1"/>
  <c r="P55" i="5"/>
  <c r="P57" s="1"/>
  <c r="Q57" s="1"/>
  <c r="P46"/>
  <c r="Q46" s="1"/>
  <c r="P27"/>
  <c r="P29" s="1"/>
  <c r="Q29" s="1"/>
  <c r="P18"/>
  <c r="Q18" s="1"/>
  <c r="P41"/>
  <c r="P43" s="1"/>
  <c r="Q43" s="1"/>
  <c r="P32"/>
  <c r="Q32" s="1"/>
  <c r="Q18" i="4"/>
  <c r="Q24" s="1"/>
  <c r="F23" s="1"/>
  <c r="F30" s="1"/>
  <c r="K3" i="2"/>
  <c r="Q38" i="1"/>
  <c r="F44" i="8" l="1"/>
  <c r="F46" s="1"/>
  <c r="G33" i="6"/>
  <c r="Q38" i="5"/>
  <c r="G23" s="1"/>
  <c r="G30" s="1"/>
  <c r="Q24"/>
  <c r="F23" s="1"/>
  <c r="F30" s="1"/>
  <c r="F33" i="4"/>
  <c r="F33" i="6"/>
  <c r="F33" i="5"/>
  <c r="Q52"/>
  <c r="H23" s="1"/>
  <c r="H30" s="1"/>
  <c r="I33" s="1"/>
  <c r="G33" i="4"/>
  <c r="G33" i="5" l="1"/>
  <c r="H33"/>
</calcChain>
</file>

<file path=xl/sharedStrings.xml><?xml version="1.0" encoding="utf-8"?>
<sst xmlns="http://schemas.openxmlformats.org/spreadsheetml/2006/main" count="982" uniqueCount="75">
  <si>
    <t>IRS PLAIN VANILLA (PAYS FIXED, RECEIVES FLOATING)</t>
  </si>
  <si>
    <t>NOT=</t>
  </si>
  <si>
    <t>T=</t>
  </si>
  <si>
    <t>dt=</t>
  </si>
  <si>
    <t>3M</t>
  </si>
  <si>
    <t>FIX=</t>
  </si>
  <si>
    <t>EUR3M</t>
  </si>
  <si>
    <t>EUR6M</t>
  </si>
  <si>
    <t>EUR9m</t>
  </si>
  <si>
    <t>EUR12M</t>
  </si>
  <si>
    <t>TIME</t>
  </si>
  <si>
    <t>T0</t>
  </si>
  <si>
    <t>T1</t>
  </si>
  <si>
    <t>T2</t>
  </si>
  <si>
    <t>T3</t>
  </si>
  <si>
    <t>T4</t>
  </si>
  <si>
    <t>SPOT</t>
  </si>
  <si>
    <t>FORWARD</t>
  </si>
  <si>
    <t>DF</t>
  </si>
  <si>
    <t>DF(T0)</t>
  </si>
  <si>
    <t>NOT</t>
  </si>
  <si>
    <t>FLOAT</t>
  </si>
  <si>
    <t>dt</t>
  </si>
  <si>
    <t>F</t>
  </si>
  <si>
    <t>L</t>
  </si>
  <si>
    <t>O</t>
  </si>
  <si>
    <t>A</t>
  </si>
  <si>
    <t>T</t>
  </si>
  <si>
    <t>I</t>
  </si>
  <si>
    <t>X</t>
  </si>
  <si>
    <t>E</t>
  </si>
  <si>
    <t>D</t>
  </si>
  <si>
    <t>FIXED</t>
  </si>
  <si>
    <t>DT</t>
  </si>
  <si>
    <t>PAYMENT</t>
  </si>
  <si>
    <t>PV(FIX)</t>
  </si>
  <si>
    <t>PV(FLOAT)</t>
  </si>
  <si>
    <t>MTM(T0)</t>
  </si>
  <si>
    <t>MTM(T1)</t>
  </si>
  <si>
    <t>MTM(T2)</t>
  </si>
  <si>
    <t>MTM(T3)</t>
  </si>
  <si>
    <t>MTM(T4)</t>
  </si>
  <si>
    <t>MTM</t>
  </si>
  <si>
    <t>EXPOSURE</t>
  </si>
  <si>
    <t>CDS</t>
  </si>
  <si>
    <t>time</t>
  </si>
  <si>
    <t>PREMIUM LEG</t>
  </si>
  <si>
    <t>P(t)</t>
  </si>
  <si>
    <t>N</t>
  </si>
  <si>
    <t>CDS SPREAD</t>
  </si>
  <si>
    <t>NOTIONAL</t>
  </si>
  <si>
    <t>LAMBDA</t>
  </si>
  <si>
    <t>RR</t>
  </si>
  <si>
    <t>CDS SPREAD=</t>
  </si>
  <si>
    <t>SUM</t>
  </si>
  <si>
    <t>DEFAULT LEG</t>
  </si>
  <si>
    <t>PD</t>
  </si>
  <si>
    <t>(1-R)</t>
  </si>
  <si>
    <t>MTM=</t>
  </si>
  <si>
    <t>P(1)</t>
  </si>
  <si>
    <t>PD(0,1)</t>
  </si>
  <si>
    <t>P(T)</t>
  </si>
  <si>
    <t>T0-T1</t>
  </si>
  <si>
    <t>T1-T2</t>
  </si>
  <si>
    <t>T2-T3</t>
  </si>
  <si>
    <t>T3-T4</t>
  </si>
  <si>
    <t>EXP_INT</t>
  </si>
  <si>
    <t>DF_INT</t>
  </si>
  <si>
    <t>CVA_period</t>
  </si>
  <si>
    <t>CVA</t>
  </si>
  <si>
    <t>`</t>
  </si>
  <si>
    <t>SIM 1</t>
  </si>
  <si>
    <t>SIM 2</t>
  </si>
  <si>
    <t>SIM 3</t>
  </si>
  <si>
    <t>EXPECTED EXPOSURE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</si>
</sst>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164" formatCode="0.0000"/>
    <numFmt numFmtId="165" formatCode="0.0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3" fillId="2" borderId="0" xfId="0" applyFont="1" applyFill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/>
    <xf numFmtId="9" fontId="0" fillId="6" borderId="0" xfId="0" applyNumberFormat="1" applyFill="1" applyAlignment="1">
      <alignment horizontal="center" vertical="center"/>
    </xf>
    <xf numFmtId="9" fontId="0" fillId="6" borderId="0" xfId="2" applyFont="1" applyFill="1" applyAlignment="1">
      <alignment horizontal="center" vertical="center"/>
    </xf>
    <xf numFmtId="0" fontId="0" fillId="6" borderId="0" xfId="0" applyFill="1"/>
    <xf numFmtId="9" fontId="0" fillId="6" borderId="0" xfId="0" applyNumberFormat="1" applyFill="1"/>
    <xf numFmtId="44" fontId="0" fillId="0" borderId="3" xfId="1" applyFont="1" applyBorder="1"/>
    <xf numFmtId="0" fontId="0" fillId="0" borderId="2" xfId="0" applyBorder="1" applyAlignment="1">
      <alignment horizontal="center" vertical="center"/>
    </xf>
    <xf numFmtId="44" fontId="0" fillId="0" borderId="1" xfId="0" applyNumberFormat="1" applyBorder="1"/>
    <xf numFmtId="0" fontId="3" fillId="2" borderId="0" xfId="0" applyFont="1" applyFill="1" applyBorder="1" applyAlignment="1">
      <alignment horizontal="center" vertical="center"/>
    </xf>
    <xf numFmtId="44" fontId="4" fillId="6" borderId="1" xfId="0" applyNumberFormat="1" applyFont="1" applyFill="1" applyBorder="1"/>
    <xf numFmtId="0" fontId="5" fillId="2" borderId="0" xfId="0" applyFont="1" applyFill="1" applyBorder="1" applyAlignment="1">
      <alignment horizontal="center" vertical="center"/>
    </xf>
    <xf numFmtId="164" fontId="0" fillId="0" borderId="0" xfId="0" applyNumberFormat="1"/>
    <xf numFmtId="164" fontId="0" fillId="6" borderId="0" xfId="0" applyNumberFormat="1" applyFill="1"/>
    <xf numFmtId="44" fontId="0" fillId="2" borderId="3" xfId="1" applyFont="1" applyFill="1" applyBorder="1"/>
    <xf numFmtId="164" fontId="0" fillId="2" borderId="0" xfId="0" applyNumberFormat="1" applyFill="1"/>
    <xf numFmtId="9" fontId="0" fillId="2" borderId="0" xfId="0" applyNumberFormat="1" applyFill="1"/>
    <xf numFmtId="0" fontId="4" fillId="0" borderId="0" xfId="0" applyFont="1"/>
    <xf numFmtId="44" fontId="0" fillId="6" borderId="1" xfId="0" applyNumberFormat="1" applyFill="1" applyBorder="1"/>
    <xf numFmtId="0" fontId="0" fillId="3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4" fillId="0" borderId="0" xfId="1" applyFont="1"/>
    <xf numFmtId="44" fontId="0" fillId="0" borderId="0" xfId="1" applyFont="1"/>
    <xf numFmtId="0" fontId="0" fillId="6" borderId="0" xfId="0" applyFill="1" applyAlignment="1">
      <alignment horizontal="center" vertical="center"/>
    </xf>
    <xf numFmtId="0" fontId="2" fillId="5" borderId="0" xfId="0" applyFont="1" applyFill="1"/>
    <xf numFmtId="44" fontId="2" fillId="5" borderId="0" xfId="0" applyNumberFormat="1" applyFont="1" applyFill="1"/>
    <xf numFmtId="165" fontId="2" fillId="7" borderId="0" xfId="0" applyNumberFormat="1" applyFont="1" applyFill="1"/>
    <xf numFmtId="10" fontId="0" fillId="0" borderId="0" xfId="2" applyNumberFormat="1" applyFont="1"/>
    <xf numFmtId="10" fontId="0" fillId="0" borderId="1" xfId="2" applyNumberFormat="1" applyFont="1" applyBorder="1"/>
    <xf numFmtId="10" fontId="0" fillId="6" borderId="0" xfId="0" applyNumberFormat="1" applyFill="1" applyAlignment="1">
      <alignment horizontal="center" vertical="center"/>
    </xf>
    <xf numFmtId="165" fontId="2" fillId="7" borderId="1" xfId="0" applyNumberFormat="1" applyFont="1" applyFill="1" applyBorder="1"/>
    <xf numFmtId="164" fontId="0" fillId="6" borderId="1" xfId="0" applyNumberFormat="1" applyFill="1" applyBorder="1"/>
    <xf numFmtId="44" fontId="0" fillId="4" borderId="1" xfId="0" applyNumberFormat="1" applyFill="1" applyBorder="1"/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4" borderId="1" xfId="0" applyFill="1" applyBorder="1"/>
    <xf numFmtId="164" fontId="0" fillId="4" borderId="1" xfId="0" applyNumberFormat="1" applyFill="1" applyBorder="1"/>
    <xf numFmtId="0" fontId="6" fillId="0" borderId="0" xfId="0" applyFont="1" applyAlignment="1">
      <alignment horizontal="right" vertical="center"/>
    </xf>
    <xf numFmtId="44" fontId="7" fillId="6" borderId="0" xfId="0" applyNumberFormat="1" applyFont="1" applyFill="1"/>
    <xf numFmtId="0" fontId="0" fillId="8" borderId="0" xfId="0" applyFill="1"/>
    <xf numFmtId="0" fontId="4" fillId="5" borderId="0" xfId="0" applyFont="1" applyFill="1"/>
    <xf numFmtId="44" fontId="0" fillId="5" borderId="1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2" borderId="8" xfId="0" applyFont="1" applyFill="1" applyBorder="1" applyAlignment="1">
      <alignment horizontal="center" vertical="center"/>
    </xf>
    <xf numFmtId="0" fontId="4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'SIM3'!$E$29:$I$29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'SIM3'!$E$30:$I$30</c:f>
              <c:numCache>
                <c:formatCode>_-"£"* #,##0.00_-;\-"£"* #,##0.00_-;_-"£"* "-"??_-;_-@_-</c:formatCode>
                <c:ptCount val="5"/>
                <c:pt idx="0">
                  <c:v>0</c:v>
                </c:pt>
                <c:pt idx="1">
                  <c:v>5150.3729474999927</c:v>
                </c:pt>
                <c:pt idx="2">
                  <c:v>7528.9151496000013</c:v>
                </c:pt>
                <c:pt idx="3">
                  <c:v>6335.3721226500002</c:v>
                </c:pt>
                <c:pt idx="4">
                  <c:v>0</c:v>
                </c:pt>
              </c:numCache>
            </c:numRef>
          </c:yVal>
          <c:smooth val="1"/>
        </c:ser>
        <c:axId val="145717504"/>
        <c:axId val="145727488"/>
      </c:scatterChart>
      <c:valAx>
        <c:axId val="145717504"/>
        <c:scaling>
          <c:orientation val="minMax"/>
        </c:scaling>
        <c:axPos val="b"/>
        <c:numFmt formatCode="General" sourceLinked="1"/>
        <c:tickLblPos val="nextTo"/>
        <c:crossAx val="145727488"/>
        <c:crosses val="autoZero"/>
        <c:crossBetween val="midCat"/>
      </c:valAx>
      <c:valAx>
        <c:axId val="145727488"/>
        <c:scaling>
          <c:orientation val="minMax"/>
        </c:scaling>
        <c:axPos val="l"/>
        <c:majorGridlines/>
        <c:numFmt formatCode="_-&quot;£&quot;* #,##0.00_-;\-&quot;£&quot;* #,##0.00_-;_-&quot;£&quot;* &quot;-&quot;??_-;_-@_-" sourceLinked="1"/>
        <c:tickLblPos val="nextTo"/>
        <c:crossAx val="14571750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'SIM2'!$E$29:$I$29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'SIM2'!$E$30:$I$30</c:f>
              <c:numCache>
                <c:formatCode>_-"£"* #,##0.00_-;\-"£"* #,##0.00_-;_-"£"* "-"??_-;_-@_-</c:formatCode>
                <c:ptCount val="5"/>
                <c:pt idx="0">
                  <c:v>0</c:v>
                </c:pt>
                <c:pt idx="1">
                  <c:v>9106.6451105500018</c:v>
                </c:pt>
                <c:pt idx="2">
                  <c:v>10661.368952024997</c:v>
                </c:pt>
                <c:pt idx="3">
                  <c:v>10469.0456304</c:v>
                </c:pt>
                <c:pt idx="4">
                  <c:v>0</c:v>
                </c:pt>
              </c:numCache>
            </c:numRef>
          </c:yVal>
          <c:smooth val="1"/>
        </c:ser>
        <c:axId val="141665024"/>
        <c:axId val="141666560"/>
      </c:scatterChart>
      <c:valAx>
        <c:axId val="141665024"/>
        <c:scaling>
          <c:orientation val="minMax"/>
        </c:scaling>
        <c:axPos val="b"/>
        <c:numFmt formatCode="General" sourceLinked="1"/>
        <c:tickLblPos val="nextTo"/>
        <c:crossAx val="141666560"/>
        <c:crosses val="autoZero"/>
        <c:crossBetween val="midCat"/>
      </c:valAx>
      <c:valAx>
        <c:axId val="141666560"/>
        <c:scaling>
          <c:orientation val="minMax"/>
        </c:scaling>
        <c:axPos val="l"/>
        <c:majorGridlines/>
        <c:numFmt formatCode="_-&quot;£&quot;* #,##0.00_-;\-&quot;£&quot;* #,##0.00_-;_-&quot;£&quot;* &quot;-&quot;??_-;_-@_-" sourceLinked="1"/>
        <c:tickLblPos val="nextTo"/>
        <c:crossAx val="14166502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'SIM1'!$E$29:$I$29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'SIM1'!$E$30:$I$30</c:f>
              <c:numCache>
                <c:formatCode>_-"£"* #,##0.00_-;\-"£"* #,##0.00_-;_-"£"* "-"??_-;_-@_-</c:formatCode>
                <c:ptCount val="5"/>
                <c:pt idx="0">
                  <c:v>0</c:v>
                </c:pt>
                <c:pt idx="1">
                  <c:v>5692.8209910750011</c:v>
                </c:pt>
                <c:pt idx="2">
                  <c:v>14362.299586075002</c:v>
                </c:pt>
                <c:pt idx="3">
                  <c:v>9606.6392362750012</c:v>
                </c:pt>
                <c:pt idx="4">
                  <c:v>0</c:v>
                </c:pt>
              </c:numCache>
            </c:numRef>
          </c:yVal>
          <c:smooth val="1"/>
        </c:ser>
        <c:axId val="143547776"/>
        <c:axId val="143565952"/>
      </c:scatterChart>
      <c:valAx>
        <c:axId val="143547776"/>
        <c:scaling>
          <c:orientation val="minMax"/>
        </c:scaling>
        <c:axPos val="b"/>
        <c:numFmt formatCode="General" sourceLinked="1"/>
        <c:tickLblPos val="nextTo"/>
        <c:crossAx val="143565952"/>
        <c:crosses val="autoZero"/>
        <c:crossBetween val="midCat"/>
      </c:valAx>
      <c:valAx>
        <c:axId val="143565952"/>
        <c:scaling>
          <c:orientation val="minMax"/>
        </c:scaling>
        <c:axPos val="l"/>
        <c:majorGridlines/>
        <c:numFmt formatCode="_-&quot;£&quot;* #,##0.00_-;\-&quot;£&quot;* #,##0.00_-;_-&quot;£&quot;* &quot;-&quot;??_-;_-@_-" sourceLinked="1"/>
        <c:tickLblPos val="nextTo"/>
        <c:crossAx val="14354777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STATIC!$E$29:$I$29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STATIC!$E$30:$I$30</c:f>
              <c:numCache>
                <c:formatCode>_-"£"* #,##0.00_-;\-"£"* #,##0.00_-;_-"£"* "-"??_-;_-@_-</c:formatCode>
                <c:ptCount val="5"/>
                <c:pt idx="0">
                  <c:v>0</c:v>
                </c:pt>
                <c:pt idx="1">
                  <c:v>7175.174302252839</c:v>
                </c:pt>
                <c:pt idx="2">
                  <c:v>9650.298886625762</c:v>
                </c:pt>
                <c:pt idx="3">
                  <c:v>7205.9207936424227</c:v>
                </c:pt>
                <c:pt idx="4">
                  <c:v>0</c:v>
                </c:pt>
              </c:numCache>
            </c:numRef>
          </c:yVal>
          <c:smooth val="1"/>
        </c:ser>
        <c:axId val="120587776"/>
        <c:axId val="121963648"/>
      </c:scatterChart>
      <c:valAx>
        <c:axId val="120587776"/>
        <c:scaling>
          <c:orientation val="minMax"/>
        </c:scaling>
        <c:axPos val="b"/>
        <c:numFmt formatCode="General" sourceLinked="1"/>
        <c:tickLblPos val="nextTo"/>
        <c:crossAx val="121963648"/>
        <c:crosses val="autoZero"/>
        <c:crossBetween val="midCat"/>
      </c:valAx>
      <c:valAx>
        <c:axId val="121963648"/>
        <c:scaling>
          <c:orientation val="minMax"/>
        </c:scaling>
        <c:axPos val="l"/>
        <c:majorGridlines/>
        <c:numFmt formatCode="_-&quot;£&quot;* #,##0.00_-;\-&quot;£&quot;* #,##0.00_-;_-&quot;£&quot;* &quot;-&quot;??_-;_-@_-" sourceLinked="1"/>
        <c:tickLblPos val="nextTo"/>
        <c:crossAx val="12058777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4</xdr:row>
      <xdr:rowOff>108857</xdr:rowOff>
    </xdr:from>
    <xdr:to>
      <xdr:col>10</xdr:col>
      <xdr:colOff>557892</xdr:colOff>
      <xdr:row>18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281214</xdr:colOff>
      <xdr:row>18</xdr:row>
      <xdr:rowOff>179917</xdr:rowOff>
    </xdr:from>
    <xdr:to>
      <xdr:col>9</xdr:col>
      <xdr:colOff>109077</xdr:colOff>
      <xdr:row>24</xdr:row>
      <xdr:rowOff>176893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79" t="28788" r="13883" b="48902"/>
        <a:stretch>
          <a:fillRect/>
        </a:stretch>
      </xdr:blipFill>
      <xdr:spPr bwMode="auto">
        <a:xfrm>
          <a:off x="1919514" y="3770842"/>
          <a:ext cx="5428563" cy="12447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4</xdr:row>
      <xdr:rowOff>108857</xdr:rowOff>
    </xdr:from>
    <xdr:to>
      <xdr:col>10</xdr:col>
      <xdr:colOff>557892</xdr:colOff>
      <xdr:row>18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281214</xdr:colOff>
      <xdr:row>18</xdr:row>
      <xdr:rowOff>179917</xdr:rowOff>
    </xdr:from>
    <xdr:to>
      <xdr:col>9</xdr:col>
      <xdr:colOff>109077</xdr:colOff>
      <xdr:row>24</xdr:row>
      <xdr:rowOff>176893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79" t="28788" r="13883" b="48902"/>
        <a:stretch>
          <a:fillRect/>
        </a:stretch>
      </xdr:blipFill>
      <xdr:spPr bwMode="auto">
        <a:xfrm>
          <a:off x="1919514" y="3770842"/>
          <a:ext cx="5428563" cy="12447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4</xdr:row>
      <xdr:rowOff>108857</xdr:rowOff>
    </xdr:from>
    <xdr:to>
      <xdr:col>10</xdr:col>
      <xdr:colOff>557892</xdr:colOff>
      <xdr:row>18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281214</xdr:colOff>
      <xdr:row>18</xdr:row>
      <xdr:rowOff>179917</xdr:rowOff>
    </xdr:from>
    <xdr:to>
      <xdr:col>9</xdr:col>
      <xdr:colOff>109077</xdr:colOff>
      <xdr:row>24</xdr:row>
      <xdr:rowOff>176893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79" t="28788" r="13883" b="48902"/>
        <a:stretch>
          <a:fillRect/>
        </a:stretch>
      </xdr:blipFill>
      <xdr:spPr bwMode="auto">
        <a:xfrm>
          <a:off x="1919514" y="3770842"/>
          <a:ext cx="5428563" cy="12447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6</xdr:row>
      <xdr:rowOff>163286</xdr:rowOff>
    </xdr:from>
    <xdr:to>
      <xdr:col>9</xdr:col>
      <xdr:colOff>128583</xdr:colOff>
      <xdr:row>14</xdr:row>
      <xdr:rowOff>122464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179" t="28788" r="13883" b="48902"/>
        <a:stretch>
          <a:fillRect/>
        </a:stretch>
      </xdr:blipFill>
      <xdr:spPr bwMode="auto">
        <a:xfrm>
          <a:off x="1836965" y="1333500"/>
          <a:ext cx="6986582" cy="1605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4</xdr:row>
      <xdr:rowOff>108857</xdr:rowOff>
    </xdr:from>
    <xdr:to>
      <xdr:col>10</xdr:col>
      <xdr:colOff>557892</xdr:colOff>
      <xdr:row>18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281214</xdr:colOff>
      <xdr:row>18</xdr:row>
      <xdr:rowOff>179917</xdr:rowOff>
    </xdr:from>
    <xdr:to>
      <xdr:col>9</xdr:col>
      <xdr:colOff>109077</xdr:colOff>
      <xdr:row>24</xdr:row>
      <xdr:rowOff>176893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79" t="28788" r="13883" b="48902"/>
        <a:stretch>
          <a:fillRect/>
        </a:stretch>
      </xdr:blipFill>
      <xdr:spPr bwMode="auto">
        <a:xfrm>
          <a:off x="1921631" y="3778250"/>
          <a:ext cx="5432493" cy="12458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8</xdr:row>
      <xdr:rowOff>95250</xdr:rowOff>
    </xdr:from>
    <xdr:to>
      <xdr:col>13</xdr:col>
      <xdr:colOff>581025</xdr:colOff>
      <xdr:row>11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5315" t="67599" r="10664" b="19813"/>
        <a:stretch>
          <a:fillRect/>
        </a:stretch>
      </xdr:blipFill>
      <xdr:spPr bwMode="auto">
        <a:xfrm>
          <a:off x="6858000" y="1619250"/>
          <a:ext cx="2943225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17</xdr:row>
      <xdr:rowOff>114300</xdr:rowOff>
    </xdr:from>
    <xdr:to>
      <xdr:col>14</xdr:col>
      <xdr:colOff>9525</xdr:colOff>
      <xdr:row>19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4091" t="11420" r="9790" b="77857"/>
        <a:stretch>
          <a:fillRect/>
        </a:stretch>
      </xdr:blipFill>
      <xdr:spPr bwMode="auto">
        <a:xfrm>
          <a:off x="6781800" y="3352800"/>
          <a:ext cx="3057525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1"/>
  <sheetViews>
    <sheetView topLeftCell="D13" zoomScale="70" zoomScaleNormal="70" workbookViewId="0">
      <selection activeCell="E32" sqref="E32:I33"/>
    </sheetView>
  </sheetViews>
  <sheetFormatPr defaultRowHeight="15"/>
  <cols>
    <col min="1" max="1" width="12.42578125" customWidth="1"/>
    <col min="2" max="2" width="12.140625" customWidth="1"/>
    <col min="3" max="3" width="4.85546875" customWidth="1"/>
    <col min="4" max="4" width="14" customWidth="1"/>
    <col min="5" max="5" width="11" bestFit="1" customWidth="1"/>
    <col min="6" max="6" width="13.5703125" customWidth="1"/>
    <col min="7" max="8" width="13.140625" bestFit="1" customWidth="1"/>
    <col min="9" max="9" width="14.28515625" customWidth="1"/>
    <col min="13" max="13" width="12.85546875" customWidth="1"/>
    <col min="14" max="14" width="14.28515625" customWidth="1"/>
    <col min="15" max="15" width="14.42578125" customWidth="1"/>
    <col min="16" max="16" width="16.85546875" customWidth="1"/>
    <col min="17" max="17" width="19.7109375" customWidth="1"/>
    <col min="18" max="18" width="10.57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9">
      <c r="A2" s="4" t="s">
        <v>1</v>
      </c>
      <c r="B2" s="4">
        <v>1000000</v>
      </c>
    </row>
    <row r="3" spans="1:19" ht="15.75" thickBot="1">
      <c r="A3" s="4" t="s">
        <v>2</v>
      </c>
      <c r="B3" s="4">
        <v>1</v>
      </c>
    </row>
    <row r="4" spans="1:19" ht="15.75" thickBot="1">
      <c r="A4" s="4" t="s">
        <v>3</v>
      </c>
      <c r="B4" s="4" t="s">
        <v>4</v>
      </c>
      <c r="C4" s="9">
        <v>0.25</v>
      </c>
      <c r="K4" s="11" t="s">
        <v>23</v>
      </c>
      <c r="L4" s="13" t="s">
        <v>34</v>
      </c>
      <c r="M4" s="18">
        <f>M8*M7*M6*M5</f>
        <v>2493.7578059936504</v>
      </c>
      <c r="N4" s="18">
        <f t="shared" ref="N4:P4" si="0">N8*N7*N6*N5</f>
        <v>7425.3737531187608</v>
      </c>
      <c r="O4" s="18">
        <f t="shared" si="0"/>
        <v>12221.890464916702</v>
      </c>
      <c r="P4" s="18">
        <f t="shared" si="0"/>
        <v>16813.815185165655</v>
      </c>
      <c r="Q4" s="20">
        <f>SUM(M4:P4)</f>
        <v>38954.837209194768</v>
      </c>
      <c r="R4" t="s">
        <v>36</v>
      </c>
    </row>
    <row r="5" spans="1:19">
      <c r="A5" s="4" t="s">
        <v>5</v>
      </c>
      <c r="B5" s="5">
        <v>0.04</v>
      </c>
      <c r="K5" s="11" t="s">
        <v>24</v>
      </c>
      <c r="L5" s="4" t="s">
        <v>22</v>
      </c>
      <c r="M5">
        <f>$C$4</f>
        <v>0.25</v>
      </c>
      <c r="N5">
        <f t="shared" ref="N5:P5" si="1">$C$4</f>
        <v>0.25</v>
      </c>
      <c r="O5">
        <f t="shared" si="1"/>
        <v>0.25</v>
      </c>
      <c r="P5">
        <f t="shared" si="1"/>
        <v>0.25</v>
      </c>
      <c r="Q5" s="4"/>
    </row>
    <row r="6" spans="1:19">
      <c r="A6" s="4"/>
      <c r="B6" s="4"/>
      <c r="K6" s="11" t="s">
        <v>25</v>
      </c>
      <c r="L6" s="4" t="s">
        <v>18</v>
      </c>
      <c r="M6" s="16">
        <f>F13</f>
        <v>0.99750312239746008</v>
      </c>
      <c r="N6" s="16">
        <f t="shared" ref="N6:P6" si="2">G13</f>
        <v>0.99004983374916811</v>
      </c>
      <c r="O6" s="16">
        <f t="shared" si="2"/>
        <v>0.97775123719333634</v>
      </c>
      <c r="P6" s="16">
        <f t="shared" si="2"/>
        <v>0.96078943915232318</v>
      </c>
      <c r="Q6" s="4"/>
    </row>
    <row r="7" spans="1:19">
      <c r="A7" s="4" t="s">
        <v>6</v>
      </c>
      <c r="B7" s="5">
        <v>0.01</v>
      </c>
      <c r="K7" s="11" t="s">
        <v>26</v>
      </c>
      <c r="L7" s="4" t="s">
        <v>21</v>
      </c>
      <c r="M7" s="17">
        <f>F12</f>
        <v>0.01</v>
      </c>
      <c r="N7" s="17">
        <f t="shared" ref="N7:P7" si="3">G12</f>
        <v>0.03</v>
      </c>
      <c r="O7" s="17">
        <f t="shared" si="3"/>
        <v>4.9999999999999996E-2</v>
      </c>
      <c r="P7" s="17">
        <f t="shared" si="3"/>
        <v>7.0000000000000007E-2</v>
      </c>
      <c r="Q7" s="4"/>
    </row>
    <row r="8" spans="1:19">
      <c r="A8" s="4" t="s">
        <v>7</v>
      </c>
      <c r="B8" s="5">
        <v>0.02</v>
      </c>
      <c r="K8" s="11" t="s">
        <v>27</v>
      </c>
      <c r="L8" s="4" t="s">
        <v>20</v>
      </c>
      <c r="M8">
        <f>$B$2</f>
        <v>1000000</v>
      </c>
      <c r="N8">
        <f t="shared" ref="N8:P8" si="4">$B$2</f>
        <v>1000000</v>
      </c>
      <c r="O8">
        <f t="shared" si="4"/>
        <v>1000000</v>
      </c>
      <c r="P8">
        <f t="shared" si="4"/>
        <v>1000000</v>
      </c>
      <c r="Q8" s="4"/>
    </row>
    <row r="9" spans="1:19">
      <c r="A9" s="4" t="s">
        <v>8</v>
      </c>
      <c r="B9" s="5">
        <v>0.03</v>
      </c>
      <c r="D9" t="s">
        <v>10</v>
      </c>
      <c r="E9" s="7">
        <v>0</v>
      </c>
      <c r="F9" s="7">
        <v>0.25</v>
      </c>
      <c r="G9" s="7">
        <v>0.5</v>
      </c>
      <c r="H9" s="7">
        <v>0.75</v>
      </c>
      <c r="I9" s="7">
        <v>1</v>
      </c>
      <c r="K9" s="12"/>
      <c r="L9" s="7">
        <v>0</v>
      </c>
      <c r="M9" s="7">
        <v>0.25</v>
      </c>
      <c r="N9" s="7">
        <v>0.5</v>
      </c>
      <c r="O9" s="7">
        <v>0.75</v>
      </c>
      <c r="P9" s="19">
        <v>1</v>
      </c>
      <c r="Q9" s="4"/>
    </row>
    <row r="10" spans="1:19" ht="23.25">
      <c r="A10" s="4" t="s">
        <v>9</v>
      </c>
      <c r="B10" s="5">
        <v>0.04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K10" s="12"/>
      <c r="L10" s="8" t="s">
        <v>11</v>
      </c>
      <c r="M10" s="8" t="s">
        <v>12</v>
      </c>
      <c r="N10" s="8" t="s">
        <v>13</v>
      </c>
      <c r="O10" s="8" t="s">
        <v>14</v>
      </c>
      <c r="P10" s="8" t="s">
        <v>15</v>
      </c>
      <c r="Q10" s="22">
        <f>Q4-Q15</f>
        <v>-306.09911572810961</v>
      </c>
      <c r="R10" s="21" t="s">
        <v>37</v>
      </c>
      <c r="S10" s="23" t="s">
        <v>11</v>
      </c>
    </row>
    <row r="11" spans="1:19">
      <c r="A11" s="4" t="s">
        <v>51</v>
      </c>
      <c r="B11" s="42">
        <v>1.8623246144776399E-2</v>
      </c>
      <c r="D11" t="s">
        <v>16</v>
      </c>
      <c r="F11" s="10">
        <f>B7</f>
        <v>0.01</v>
      </c>
      <c r="G11" s="10">
        <f>B8</f>
        <v>0.02</v>
      </c>
      <c r="H11" s="10">
        <f>B9</f>
        <v>0.03</v>
      </c>
      <c r="I11" s="10">
        <f>B10</f>
        <v>0.04</v>
      </c>
      <c r="K11" s="11" t="s">
        <v>23</v>
      </c>
      <c r="L11" s="4" t="s">
        <v>20</v>
      </c>
      <c r="M11">
        <f>$B$2</f>
        <v>1000000</v>
      </c>
      <c r="N11">
        <f t="shared" ref="N11:P11" si="5">$B$2</f>
        <v>1000000</v>
      </c>
      <c r="O11">
        <f t="shared" si="5"/>
        <v>1000000</v>
      </c>
      <c r="P11">
        <f t="shared" si="5"/>
        <v>1000000</v>
      </c>
      <c r="Q11" s="4"/>
    </row>
    <row r="12" spans="1:19">
      <c r="D12" t="s">
        <v>17</v>
      </c>
      <c r="F12" s="14">
        <f>F11</f>
        <v>0.01</v>
      </c>
      <c r="G12" s="15">
        <f>(G11*G9-F11*F9)/(G9-F9)</f>
        <v>0.03</v>
      </c>
      <c r="H12" s="15">
        <f t="shared" ref="H12:I12" si="6">(H11*H9-G11*G9)/(H9-G9)</f>
        <v>4.9999999999999996E-2</v>
      </c>
      <c r="I12" s="15">
        <f t="shared" si="6"/>
        <v>7.0000000000000007E-2</v>
      </c>
      <c r="K12" s="11" t="s">
        <v>28</v>
      </c>
      <c r="L12" s="4" t="s">
        <v>32</v>
      </c>
      <c r="M12" s="3">
        <f>$B$5</f>
        <v>0.04</v>
      </c>
      <c r="N12" s="3">
        <f t="shared" ref="N12:P12" si="7">$B$5</f>
        <v>0.04</v>
      </c>
      <c r="O12" s="3">
        <f t="shared" si="7"/>
        <v>0.04</v>
      </c>
      <c r="P12" s="3">
        <f t="shared" si="7"/>
        <v>0.04</v>
      </c>
      <c r="Q12" s="4"/>
    </row>
    <row r="13" spans="1:19">
      <c r="D13" t="s">
        <v>19</v>
      </c>
      <c r="F13" s="24">
        <f>EXP(-F11*F9)</f>
        <v>0.99750312239746008</v>
      </c>
      <c r="G13" s="24">
        <f t="shared" ref="G13:I13" si="8">EXP(-G11*G9)</f>
        <v>0.99004983374916811</v>
      </c>
      <c r="H13" s="24">
        <f t="shared" si="8"/>
        <v>0.97775123719333634</v>
      </c>
      <c r="I13" s="24">
        <f t="shared" si="8"/>
        <v>0.96078943915232318</v>
      </c>
      <c r="K13" s="11" t="s">
        <v>29</v>
      </c>
      <c r="L13" s="4" t="s">
        <v>18</v>
      </c>
      <c r="M13">
        <f>M6</f>
        <v>0.99750312239746008</v>
      </c>
      <c r="N13">
        <f t="shared" ref="N13:P13" si="9">N6</f>
        <v>0.99004983374916811</v>
      </c>
      <c r="O13">
        <f t="shared" si="9"/>
        <v>0.97775123719333634</v>
      </c>
      <c r="P13">
        <f t="shared" si="9"/>
        <v>0.96078943915232318</v>
      </c>
      <c r="Q13" s="4"/>
    </row>
    <row r="14" spans="1:19" ht="15.75" thickBot="1">
      <c r="K14" s="11" t="s">
        <v>30</v>
      </c>
      <c r="L14" s="4" t="s">
        <v>33</v>
      </c>
      <c r="M14">
        <f>$C$4</f>
        <v>0.25</v>
      </c>
      <c r="N14">
        <f t="shared" ref="N14:P14" si="10">$C$4</f>
        <v>0.25</v>
      </c>
      <c r="O14">
        <f t="shared" si="10"/>
        <v>0.25</v>
      </c>
      <c r="P14">
        <f t="shared" si="10"/>
        <v>0.25</v>
      </c>
      <c r="Q14" s="4"/>
    </row>
    <row r="15" spans="1:19" ht="15.75" thickBot="1">
      <c r="K15" s="11" t="s">
        <v>31</v>
      </c>
      <c r="L15" s="13" t="s">
        <v>34</v>
      </c>
      <c r="M15" s="18">
        <f>M11*M12*M13*M14</f>
        <v>9975.0312239746017</v>
      </c>
      <c r="N15" s="18">
        <f t="shared" ref="N15:P15" si="11">N11*N12*N13*N14</f>
        <v>9900.498337491681</v>
      </c>
      <c r="O15" s="18">
        <f t="shared" si="11"/>
        <v>9777.5123719333642</v>
      </c>
      <c r="P15" s="18">
        <f t="shared" si="11"/>
        <v>9607.8943915232321</v>
      </c>
      <c r="Q15" s="20">
        <f>SUM(M15:P15)</f>
        <v>39260.936324922877</v>
      </c>
      <c r="R15" t="s">
        <v>35</v>
      </c>
    </row>
    <row r="17" spans="4:19" ht="15.75" thickBot="1"/>
    <row r="18" spans="4:19" ht="15.75" thickBot="1">
      <c r="K18" s="11" t="s">
        <v>23</v>
      </c>
      <c r="L18" s="13" t="s">
        <v>34</v>
      </c>
      <c r="M18" s="26"/>
      <c r="N18" s="18">
        <f t="shared" ref="N18:P18" si="12">N22*N21*N20*N19</f>
        <v>7027.2202723499995</v>
      </c>
      <c r="O18" s="18">
        <f t="shared" si="12"/>
        <v>11576.301867</v>
      </c>
      <c r="P18" s="18">
        <f t="shared" si="12"/>
        <v>15945.050808150001</v>
      </c>
      <c r="Q18" s="20">
        <f>SUM(M18:P18)</f>
        <v>34548.572947499997</v>
      </c>
      <c r="R18" t="s">
        <v>36</v>
      </c>
    </row>
    <row r="19" spans="4:19">
      <c r="K19" s="11" t="s">
        <v>24</v>
      </c>
      <c r="L19" s="4" t="s">
        <v>22</v>
      </c>
      <c r="M19" s="1"/>
      <c r="N19">
        <f t="shared" ref="N19:P19" si="13">$C$4</f>
        <v>0.25</v>
      </c>
      <c r="O19">
        <f t="shared" si="13"/>
        <v>0.25</v>
      </c>
      <c r="P19">
        <f t="shared" si="13"/>
        <v>0.25</v>
      </c>
      <c r="Q19" s="4"/>
    </row>
    <row r="20" spans="4:19">
      <c r="K20" s="11" t="s">
        <v>25</v>
      </c>
      <c r="L20" s="4" t="s">
        <v>18</v>
      </c>
      <c r="M20" s="27"/>
      <c r="N20">
        <v>0.99297299999999999</v>
      </c>
      <c r="O20">
        <v>0.98139600000000005</v>
      </c>
      <c r="P20">
        <v>0.96545099999999995</v>
      </c>
      <c r="Q20" s="4"/>
    </row>
    <row r="21" spans="4:19">
      <c r="E21" s="8" t="s">
        <v>11</v>
      </c>
      <c r="F21" s="8" t="s">
        <v>12</v>
      </c>
      <c r="G21" s="8" t="s">
        <v>13</v>
      </c>
      <c r="H21" s="8" t="s">
        <v>14</v>
      </c>
      <c r="I21" s="8" t="s">
        <v>15</v>
      </c>
      <c r="K21" s="11" t="s">
        <v>26</v>
      </c>
      <c r="L21" s="4" t="s">
        <v>21</v>
      </c>
      <c r="M21" s="28"/>
      <c r="N21">
        <v>2.8307800000000001E-2</v>
      </c>
      <c r="O21">
        <v>4.7183000000000003E-2</v>
      </c>
      <c r="P21">
        <v>6.6062599999999999E-2</v>
      </c>
      <c r="Q21" s="4"/>
    </row>
    <row r="22" spans="4:19">
      <c r="D22" t="s">
        <v>10</v>
      </c>
      <c r="E22" s="7">
        <v>0</v>
      </c>
      <c r="F22" s="7">
        <v>0.25</v>
      </c>
      <c r="G22" s="7">
        <v>0.5</v>
      </c>
      <c r="H22" s="7">
        <v>0.75</v>
      </c>
      <c r="I22" s="7">
        <v>1</v>
      </c>
      <c r="K22" s="11" t="s">
        <v>27</v>
      </c>
      <c r="L22" s="4" t="s">
        <v>20</v>
      </c>
      <c r="M22" s="1"/>
      <c r="N22">
        <f t="shared" ref="N22:P22" si="14">$B$2</f>
        <v>1000000</v>
      </c>
      <c r="O22">
        <f t="shared" si="14"/>
        <v>1000000</v>
      </c>
      <c r="P22">
        <f t="shared" si="14"/>
        <v>1000000</v>
      </c>
      <c r="Q22" s="4"/>
    </row>
    <row r="23" spans="4:19">
      <c r="D23" s="29" t="s">
        <v>42</v>
      </c>
      <c r="E23" s="30">
        <f>Q10</f>
        <v>-306.09911572810961</v>
      </c>
      <c r="F23" s="30">
        <f>Q24</f>
        <v>5150.3729474999927</v>
      </c>
      <c r="G23" s="30">
        <f>Q38</f>
        <v>7528.9151496000013</v>
      </c>
      <c r="H23" s="30">
        <f>Q52</f>
        <v>6335.3721226500002</v>
      </c>
      <c r="I23" s="30">
        <f>Q66</f>
        <v>0</v>
      </c>
      <c r="K23" s="12"/>
      <c r="L23" s="7">
        <v>0</v>
      </c>
      <c r="M23" s="7">
        <v>0.25</v>
      </c>
      <c r="N23" s="7">
        <v>0.5</v>
      </c>
      <c r="O23" s="7">
        <v>0.75</v>
      </c>
      <c r="P23" s="19">
        <v>1</v>
      </c>
      <c r="Q23" s="4"/>
    </row>
    <row r="24" spans="4:19" ht="23.25">
      <c r="K24" s="12"/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22">
        <f>Q18-Q29</f>
        <v>5150.3729474999927</v>
      </c>
      <c r="R24" s="21" t="s">
        <v>38</v>
      </c>
      <c r="S24" s="23" t="s">
        <v>12</v>
      </c>
    </row>
    <row r="25" spans="4:19">
      <c r="K25" s="11" t="s">
        <v>23</v>
      </c>
      <c r="L25" s="4" t="s">
        <v>20</v>
      </c>
      <c r="M25" s="1"/>
      <c r="N25">
        <f t="shared" ref="N25:P25" si="15">$B$2</f>
        <v>1000000</v>
      </c>
      <c r="O25">
        <f t="shared" si="15"/>
        <v>1000000</v>
      </c>
      <c r="P25">
        <f t="shared" si="15"/>
        <v>1000000</v>
      </c>
      <c r="Q25" s="4"/>
    </row>
    <row r="26" spans="4:19">
      <c r="K26" s="11" t="s">
        <v>28</v>
      </c>
      <c r="L26" s="4" t="s">
        <v>32</v>
      </c>
      <c r="M26" s="28"/>
      <c r="N26" s="3">
        <f t="shared" ref="N26:P26" si="16">$B$5</f>
        <v>0.04</v>
      </c>
      <c r="O26" s="3">
        <f t="shared" si="16"/>
        <v>0.04</v>
      </c>
      <c r="P26" s="3">
        <f t="shared" si="16"/>
        <v>0.04</v>
      </c>
      <c r="Q26" s="4"/>
    </row>
    <row r="27" spans="4:19">
      <c r="K27" s="11" t="s">
        <v>29</v>
      </c>
      <c r="L27" s="4" t="s">
        <v>18</v>
      </c>
      <c r="M27" s="1"/>
      <c r="N27">
        <f t="shared" ref="N27:P27" si="17">N20</f>
        <v>0.99297299999999999</v>
      </c>
      <c r="O27">
        <f t="shared" si="17"/>
        <v>0.98139600000000005</v>
      </c>
      <c r="P27">
        <f t="shared" si="17"/>
        <v>0.96545099999999995</v>
      </c>
      <c r="Q27" s="4"/>
    </row>
    <row r="28" spans="4:19" ht="15.75" thickBot="1">
      <c r="E28" s="8" t="s">
        <v>11</v>
      </c>
      <c r="F28" s="8" t="s">
        <v>12</v>
      </c>
      <c r="G28" s="8" t="s">
        <v>13</v>
      </c>
      <c r="H28" s="8" t="s">
        <v>14</v>
      </c>
      <c r="I28" s="8" t="s">
        <v>15</v>
      </c>
      <c r="K28" s="11" t="s">
        <v>30</v>
      </c>
      <c r="L28" s="4" t="s">
        <v>33</v>
      </c>
      <c r="M28" s="1"/>
      <c r="N28">
        <f t="shared" ref="N28:P28" si="18">$C$4</f>
        <v>0.25</v>
      </c>
      <c r="O28">
        <f t="shared" si="18"/>
        <v>0.25</v>
      </c>
      <c r="P28">
        <f t="shared" si="18"/>
        <v>0.25</v>
      </c>
      <c r="Q28" s="4"/>
    </row>
    <row r="29" spans="4:19" ht="15.75" thickBot="1">
      <c r="D29" s="45" t="s">
        <v>10</v>
      </c>
      <c r="E29" s="7">
        <v>0</v>
      </c>
      <c r="F29" s="7">
        <v>0.25</v>
      </c>
      <c r="G29" s="7">
        <v>0.5</v>
      </c>
      <c r="H29" s="7">
        <v>0.75</v>
      </c>
      <c r="I29" s="7">
        <v>1</v>
      </c>
      <c r="K29" s="11" t="s">
        <v>31</v>
      </c>
      <c r="L29" s="13" t="s">
        <v>34</v>
      </c>
      <c r="M29" s="26"/>
      <c r="N29" s="18">
        <f t="shared" ref="N29:P29" si="19">N25*N26*N27*N28</f>
        <v>9929.73</v>
      </c>
      <c r="O29" s="18">
        <f t="shared" si="19"/>
        <v>9813.9600000000009</v>
      </c>
      <c r="P29" s="18">
        <f t="shared" si="19"/>
        <v>9654.51</v>
      </c>
      <c r="Q29" s="20">
        <f>SUM(M29:P29)</f>
        <v>29398.200000000004</v>
      </c>
      <c r="R29" t="s">
        <v>35</v>
      </c>
    </row>
    <row r="30" spans="4:19">
      <c r="D30" s="46" t="s">
        <v>43</v>
      </c>
      <c r="E30" s="44">
        <f>MAX(E23,0)</f>
        <v>0</v>
      </c>
      <c r="F30" s="44">
        <f>MAX(F23,0)</f>
        <v>5150.3729474999927</v>
      </c>
      <c r="G30" s="44">
        <f>MAX(G23,0)</f>
        <v>7528.9151496000013</v>
      </c>
      <c r="H30" s="44">
        <f>MAX(H23,0)</f>
        <v>6335.3721226500002</v>
      </c>
      <c r="I30" s="44">
        <f>MAX(I23,0)</f>
        <v>0</v>
      </c>
    </row>
    <row r="31" spans="4:19" ht="15.75" thickBot="1">
      <c r="D31" s="45"/>
    </row>
    <row r="32" spans="4:19" ht="15.75" thickBot="1">
      <c r="D32" s="45"/>
      <c r="F32" s="8" t="s">
        <v>62</v>
      </c>
      <c r="G32" s="8" t="s">
        <v>63</v>
      </c>
      <c r="H32" s="8" t="s">
        <v>64</v>
      </c>
      <c r="I32" s="8" t="s">
        <v>65</v>
      </c>
      <c r="K32" s="11" t="s">
        <v>23</v>
      </c>
      <c r="L32" s="13" t="s">
        <v>34</v>
      </c>
      <c r="M32" s="26"/>
      <c r="N32" s="26"/>
      <c r="O32" s="18">
        <f t="shared" ref="O32:P32" si="20">O36*O35*O34*O33</f>
        <v>11414.436387850001</v>
      </c>
      <c r="P32" s="18">
        <f t="shared" si="20"/>
        <v>15728.908761750001</v>
      </c>
      <c r="Q32" s="20">
        <f>SUM(M32:P32)</f>
        <v>27143.345149600002</v>
      </c>
      <c r="R32" t="s">
        <v>36</v>
      </c>
    </row>
    <row r="33" spans="4:19">
      <c r="D33" s="45"/>
      <c r="E33" s="29" t="s">
        <v>66</v>
      </c>
      <c r="F33" s="30">
        <f>(E30+F30)/2</f>
        <v>2575.1864737499964</v>
      </c>
      <c r="G33" s="30">
        <f t="shared" ref="G33:I33" si="21">(F30+G30)/2</f>
        <v>6339.644048549997</v>
      </c>
      <c r="H33" s="30">
        <f t="shared" si="21"/>
        <v>6932.1436361250007</v>
      </c>
      <c r="I33" s="30">
        <f t="shared" si="21"/>
        <v>3167.6860613250001</v>
      </c>
      <c r="K33" s="11" t="s">
        <v>24</v>
      </c>
      <c r="L33" s="4" t="s">
        <v>22</v>
      </c>
      <c r="M33" s="1"/>
      <c r="N33" s="1"/>
      <c r="O33">
        <f t="shared" ref="O33:P33" si="22">$C$4</f>
        <v>0.25</v>
      </c>
      <c r="P33">
        <f t="shared" si="22"/>
        <v>0.25</v>
      </c>
      <c r="Q33" s="4"/>
    </row>
    <row r="34" spans="4:19">
      <c r="K34" s="11" t="s">
        <v>25</v>
      </c>
      <c r="L34" s="4" t="s">
        <v>18</v>
      </c>
      <c r="M34" s="27"/>
      <c r="N34" s="27"/>
      <c r="O34">
        <v>0.98858599999999996</v>
      </c>
      <c r="P34">
        <v>0.97285699999999997</v>
      </c>
      <c r="Q34" s="4"/>
    </row>
    <row r="35" spans="4:19">
      <c r="K35" s="11" t="s">
        <v>26</v>
      </c>
      <c r="L35" s="4" t="s">
        <v>21</v>
      </c>
      <c r="M35" s="28"/>
      <c r="N35" s="28"/>
      <c r="O35">
        <v>4.6184900000000001E-2</v>
      </c>
      <c r="P35">
        <v>6.4671000000000006E-2</v>
      </c>
      <c r="Q35" s="4"/>
    </row>
    <row r="36" spans="4:19">
      <c r="K36" s="11" t="s">
        <v>27</v>
      </c>
      <c r="L36" s="4" t="s">
        <v>20</v>
      </c>
      <c r="M36" s="1"/>
      <c r="N36" s="1"/>
      <c r="O36">
        <f t="shared" ref="O36:P36" si="23">$B$2</f>
        <v>1000000</v>
      </c>
      <c r="P36">
        <f t="shared" si="23"/>
        <v>1000000</v>
      </c>
      <c r="Q36" s="4"/>
    </row>
    <row r="37" spans="4:19">
      <c r="K37" s="12"/>
      <c r="L37" s="7">
        <v>0</v>
      </c>
      <c r="M37" s="7">
        <v>0.25</v>
      </c>
      <c r="N37" s="7">
        <v>0.5</v>
      </c>
      <c r="O37" s="7">
        <v>0.75</v>
      </c>
      <c r="P37" s="19">
        <v>1</v>
      </c>
      <c r="Q37" s="4"/>
    </row>
    <row r="38" spans="4:19" ht="23.25">
      <c r="F38">
        <v>2.8307800000000001E-2</v>
      </c>
      <c r="G38">
        <v>0.99297299999999999</v>
      </c>
      <c r="K38" s="12"/>
      <c r="L38" s="8" t="s">
        <v>11</v>
      </c>
      <c r="M38" s="8" t="s">
        <v>12</v>
      </c>
      <c r="N38" s="8" t="s">
        <v>13</v>
      </c>
      <c r="O38" s="8" t="s">
        <v>14</v>
      </c>
      <c r="P38" s="8" t="s">
        <v>15</v>
      </c>
      <c r="Q38" s="22">
        <f>Q32-Q43</f>
        <v>7528.9151496000013</v>
      </c>
      <c r="R38" s="21" t="s">
        <v>39</v>
      </c>
      <c r="S38" s="23" t="s">
        <v>13</v>
      </c>
    </row>
    <row r="39" spans="4:19">
      <c r="F39">
        <v>4.7183000000000003E-2</v>
      </c>
      <c r="G39">
        <v>0.98139600000000005</v>
      </c>
      <c r="K39" s="11" t="s">
        <v>23</v>
      </c>
      <c r="L39" s="4" t="s">
        <v>20</v>
      </c>
      <c r="M39" s="1"/>
      <c r="N39" s="1"/>
      <c r="O39">
        <f t="shared" ref="O39:P39" si="24">$B$2</f>
        <v>1000000</v>
      </c>
      <c r="P39">
        <f t="shared" si="24"/>
        <v>1000000</v>
      </c>
      <c r="Q39" s="4"/>
    </row>
    <row r="40" spans="4:19">
      <c r="F40">
        <v>6.6062599999999999E-2</v>
      </c>
      <c r="G40">
        <v>0.96545099999999995</v>
      </c>
      <c r="K40" s="11" t="s">
        <v>28</v>
      </c>
      <c r="L40" s="4" t="s">
        <v>32</v>
      </c>
      <c r="M40" s="28"/>
      <c r="N40" s="28"/>
      <c r="O40" s="3">
        <f t="shared" ref="O40:P40" si="25">$B$5</f>
        <v>0.04</v>
      </c>
      <c r="P40" s="3">
        <f t="shared" si="25"/>
        <v>0.04</v>
      </c>
      <c r="Q40" s="4"/>
    </row>
    <row r="41" spans="4:19">
      <c r="K41" s="11" t="s">
        <v>29</v>
      </c>
      <c r="L41" s="4" t="s">
        <v>18</v>
      </c>
      <c r="M41" s="1"/>
      <c r="N41" s="1"/>
      <c r="O41">
        <f t="shared" ref="O41:P41" si="26">O34</f>
        <v>0.98858599999999996</v>
      </c>
      <c r="P41">
        <f t="shared" si="26"/>
        <v>0.97285699999999997</v>
      </c>
      <c r="Q41" s="4"/>
    </row>
    <row r="42" spans="4:19" ht="15.75" thickBot="1">
      <c r="F42">
        <v>4.6184900000000001E-2</v>
      </c>
      <c r="G42">
        <v>0.98858599999999996</v>
      </c>
      <c r="K42" s="11" t="s">
        <v>30</v>
      </c>
      <c r="L42" s="4" t="s">
        <v>33</v>
      </c>
      <c r="M42" s="1"/>
      <c r="N42" s="1"/>
      <c r="O42">
        <f t="shared" ref="O42:P42" si="27">$C$4</f>
        <v>0.25</v>
      </c>
      <c r="P42">
        <f t="shared" si="27"/>
        <v>0.25</v>
      </c>
      <c r="Q42" s="4"/>
    </row>
    <row r="43" spans="4:19" ht="15.75" thickBot="1">
      <c r="F43">
        <v>6.4671000000000006E-2</v>
      </c>
      <c r="G43">
        <v>0.97285699999999997</v>
      </c>
      <c r="K43" s="11" t="s">
        <v>31</v>
      </c>
      <c r="L43" s="13" t="s">
        <v>34</v>
      </c>
      <c r="M43" s="26"/>
      <c r="N43" s="26"/>
      <c r="O43" s="18">
        <f t="shared" ref="O43:P43" si="28">O39*O40*O41*O42</f>
        <v>9885.8599999999988</v>
      </c>
      <c r="P43" s="18">
        <f t="shared" si="28"/>
        <v>9728.57</v>
      </c>
      <c r="Q43" s="20">
        <f>SUM(M43:P43)</f>
        <v>19614.43</v>
      </c>
      <c r="R43" t="s">
        <v>35</v>
      </c>
    </row>
    <row r="45" spans="4:19" ht="15.75" thickBot="1">
      <c r="F45">
        <v>6.57581E-2</v>
      </c>
      <c r="G45">
        <v>0.98382599999999998</v>
      </c>
    </row>
    <row r="46" spans="4:19" ht="15.75" thickBot="1">
      <c r="K46" s="11" t="s">
        <v>23</v>
      </c>
      <c r="L46" s="13" t="s">
        <v>34</v>
      </c>
      <c r="M46" s="26"/>
      <c r="N46" s="26"/>
      <c r="O46" s="26"/>
      <c r="P46" s="18">
        <f t="shared" ref="P46" si="29">P50*P49*P48*P47</f>
        <v>16173.63212265</v>
      </c>
      <c r="Q46" s="20">
        <f>SUM(M46:P46)</f>
        <v>16173.63212265</v>
      </c>
      <c r="R46" t="s">
        <v>36</v>
      </c>
    </row>
    <row r="47" spans="4:19">
      <c r="K47" s="11" t="s">
        <v>24</v>
      </c>
      <c r="L47" s="4" t="s">
        <v>22</v>
      </c>
      <c r="M47" s="1"/>
      <c r="N47" s="1"/>
      <c r="O47" s="1"/>
      <c r="P47">
        <f t="shared" ref="P47" si="30">$C$4</f>
        <v>0.25</v>
      </c>
      <c r="Q47" s="4"/>
    </row>
    <row r="48" spans="4:19">
      <c r="K48" s="11" t="s">
        <v>25</v>
      </c>
      <c r="L48" s="4" t="s">
        <v>18</v>
      </c>
      <c r="M48" s="27"/>
      <c r="N48" s="27"/>
      <c r="O48" s="27"/>
      <c r="P48">
        <v>0.98382599999999998</v>
      </c>
      <c r="Q48" s="4"/>
    </row>
    <row r="49" spans="11:19">
      <c r="K49" s="11" t="s">
        <v>26</v>
      </c>
      <c r="L49" s="4" t="s">
        <v>21</v>
      </c>
      <c r="M49" s="28"/>
      <c r="N49" s="28"/>
      <c r="O49" s="28"/>
      <c r="P49">
        <v>6.57581E-2</v>
      </c>
      <c r="Q49" s="4"/>
    </row>
    <row r="50" spans="11:19">
      <c r="K50" s="11" t="s">
        <v>27</v>
      </c>
      <c r="L50" s="4" t="s">
        <v>20</v>
      </c>
      <c r="M50" s="1"/>
      <c r="N50" s="1"/>
      <c r="O50" s="1"/>
      <c r="P50">
        <f t="shared" ref="P50" si="31">$B$2</f>
        <v>1000000</v>
      </c>
      <c r="Q50" s="4"/>
    </row>
    <row r="51" spans="11:19">
      <c r="K51" s="12"/>
      <c r="L51" s="7">
        <v>0</v>
      </c>
      <c r="M51" s="7">
        <v>0.25</v>
      </c>
      <c r="N51" s="7">
        <v>0.5</v>
      </c>
      <c r="O51" s="7">
        <v>0.75</v>
      </c>
      <c r="P51" s="19">
        <v>1</v>
      </c>
      <c r="Q51" s="4"/>
    </row>
    <row r="52" spans="11:19" ht="23.25">
      <c r="K52" s="12"/>
      <c r="L52" s="8" t="s">
        <v>11</v>
      </c>
      <c r="M52" s="8" t="s">
        <v>12</v>
      </c>
      <c r="N52" s="8" t="s">
        <v>13</v>
      </c>
      <c r="O52" s="8" t="s">
        <v>14</v>
      </c>
      <c r="P52" s="8" t="s">
        <v>15</v>
      </c>
      <c r="Q52" s="22">
        <f>Q46-Q57</f>
        <v>6335.3721226500002</v>
      </c>
      <c r="R52" s="21" t="s">
        <v>40</v>
      </c>
      <c r="S52" s="23" t="s">
        <v>14</v>
      </c>
    </row>
    <row r="53" spans="11:19">
      <c r="K53" s="11" t="s">
        <v>23</v>
      </c>
      <c r="L53" s="4" t="s">
        <v>20</v>
      </c>
      <c r="M53" s="1"/>
      <c r="N53" s="1"/>
      <c r="O53" s="1"/>
      <c r="P53">
        <f t="shared" ref="P53" si="32">$B$2</f>
        <v>1000000</v>
      </c>
      <c r="Q53" s="4"/>
    </row>
    <row r="54" spans="11:19">
      <c r="K54" s="11" t="s">
        <v>28</v>
      </c>
      <c r="L54" s="4" t="s">
        <v>32</v>
      </c>
      <c r="M54" s="28"/>
      <c r="N54" s="28"/>
      <c r="O54" s="28"/>
      <c r="P54" s="3">
        <f t="shared" ref="P54" si="33">$B$5</f>
        <v>0.04</v>
      </c>
      <c r="Q54" s="4"/>
    </row>
    <row r="55" spans="11:19">
      <c r="K55" s="11" t="s">
        <v>29</v>
      </c>
      <c r="L55" s="4" t="s">
        <v>18</v>
      </c>
      <c r="M55" s="1"/>
      <c r="N55" s="1"/>
      <c r="O55" s="1"/>
      <c r="P55">
        <f t="shared" ref="P55" si="34">P48</f>
        <v>0.98382599999999998</v>
      </c>
      <c r="Q55" s="4"/>
    </row>
    <row r="56" spans="11:19" ht="15.75" thickBot="1">
      <c r="K56" s="11" t="s">
        <v>30</v>
      </c>
      <c r="L56" s="4" t="s">
        <v>33</v>
      </c>
      <c r="M56" s="1"/>
      <c r="N56" s="1"/>
      <c r="O56" s="1"/>
      <c r="P56">
        <f t="shared" ref="P56" si="35">$C$4</f>
        <v>0.25</v>
      </c>
      <c r="Q56" s="4"/>
    </row>
    <row r="57" spans="11:19" ht="15.75" thickBot="1">
      <c r="K57" s="11" t="s">
        <v>31</v>
      </c>
      <c r="L57" s="13" t="s">
        <v>34</v>
      </c>
      <c r="M57" s="26"/>
      <c r="N57" s="26"/>
      <c r="O57" s="26"/>
      <c r="P57" s="18">
        <f t="shared" ref="P57" si="36">P53*P54*P55*P56</f>
        <v>9838.26</v>
      </c>
      <c r="Q57" s="20">
        <f>SUM(M57:P57)</f>
        <v>9838.26</v>
      </c>
      <c r="R57" t="s">
        <v>35</v>
      </c>
    </row>
    <row r="59" spans="11:19" ht="15.75" thickBot="1"/>
    <row r="60" spans="11:19" ht="15.75" thickBot="1">
      <c r="K60" s="11" t="s">
        <v>23</v>
      </c>
      <c r="L60" s="13" t="s">
        <v>34</v>
      </c>
      <c r="M60" s="26"/>
      <c r="N60" s="26"/>
      <c r="O60" s="26"/>
      <c r="P60" s="26"/>
      <c r="Q60" s="20">
        <f>SUM(M60:P60)</f>
        <v>0</v>
      </c>
      <c r="R60" t="s">
        <v>36</v>
      </c>
    </row>
    <row r="61" spans="11:19">
      <c r="K61" s="11" t="s">
        <v>24</v>
      </c>
      <c r="L61" s="4" t="s">
        <v>22</v>
      </c>
      <c r="M61" s="1"/>
      <c r="N61" s="1"/>
      <c r="O61" s="1"/>
      <c r="P61" s="1"/>
      <c r="Q61" s="4"/>
    </row>
    <row r="62" spans="11:19">
      <c r="K62" s="11" t="s">
        <v>25</v>
      </c>
      <c r="L62" s="4" t="s">
        <v>18</v>
      </c>
      <c r="M62" s="27"/>
      <c r="N62" s="27"/>
      <c r="O62" s="27"/>
      <c r="P62" s="27"/>
      <c r="Q62" s="4"/>
    </row>
    <row r="63" spans="11:19">
      <c r="K63" s="11" t="s">
        <v>26</v>
      </c>
      <c r="L63" s="4" t="s">
        <v>21</v>
      </c>
      <c r="M63" s="28"/>
      <c r="N63" s="28"/>
      <c r="O63" s="28"/>
      <c r="P63" s="28"/>
      <c r="Q63" s="4"/>
    </row>
    <row r="64" spans="11:19">
      <c r="K64" s="11" t="s">
        <v>27</v>
      </c>
      <c r="L64" s="4" t="s">
        <v>20</v>
      </c>
      <c r="M64" s="1"/>
      <c r="N64" s="1"/>
      <c r="O64" s="1"/>
      <c r="P64" s="1"/>
      <c r="Q64" s="4"/>
    </row>
    <row r="65" spans="11:19">
      <c r="K65" s="12"/>
      <c r="L65" s="7">
        <v>0</v>
      </c>
      <c r="M65" s="7">
        <v>0.25</v>
      </c>
      <c r="N65" s="7">
        <v>0.5</v>
      </c>
      <c r="O65" s="7">
        <v>0.75</v>
      </c>
      <c r="P65" s="19">
        <v>1</v>
      </c>
      <c r="Q65" s="4"/>
    </row>
    <row r="66" spans="11:19" ht="23.25">
      <c r="K66" s="12"/>
      <c r="L66" s="8" t="s">
        <v>11</v>
      </c>
      <c r="M66" s="8" t="s">
        <v>12</v>
      </c>
      <c r="N66" s="8" t="s">
        <v>13</v>
      </c>
      <c r="O66" s="8" t="s">
        <v>14</v>
      </c>
      <c r="P66" s="8" t="s">
        <v>15</v>
      </c>
      <c r="Q66" s="22">
        <f>Q60-Q71</f>
        <v>0</v>
      </c>
      <c r="R66" s="21" t="s">
        <v>41</v>
      </c>
      <c r="S66" s="23" t="s">
        <v>15</v>
      </c>
    </row>
    <row r="67" spans="11:19">
      <c r="K67" s="11" t="s">
        <v>23</v>
      </c>
      <c r="L67" s="4" t="s">
        <v>20</v>
      </c>
      <c r="M67" s="1"/>
      <c r="N67" s="1"/>
      <c r="O67" s="1"/>
      <c r="P67" s="1"/>
      <c r="Q67" s="4"/>
    </row>
    <row r="68" spans="11:19">
      <c r="K68" s="11" t="s">
        <v>28</v>
      </c>
      <c r="L68" s="4" t="s">
        <v>32</v>
      </c>
      <c r="M68" s="28"/>
      <c r="N68" s="28"/>
      <c r="O68" s="28"/>
      <c r="P68" s="28"/>
      <c r="Q68" s="4"/>
    </row>
    <row r="69" spans="11:19">
      <c r="K69" s="11" t="s">
        <v>29</v>
      </c>
      <c r="L69" s="4" t="s">
        <v>18</v>
      </c>
      <c r="M69" s="1"/>
      <c r="N69" s="1"/>
      <c r="O69" s="1"/>
      <c r="P69" s="1"/>
      <c r="Q69" s="4"/>
    </row>
    <row r="70" spans="11:19" ht="15.75" thickBot="1">
      <c r="K70" s="11" t="s">
        <v>30</v>
      </c>
      <c r="L70" s="4" t="s">
        <v>33</v>
      </c>
      <c r="M70" s="1"/>
      <c r="N70" s="1"/>
      <c r="O70" s="1"/>
      <c r="P70" s="1"/>
      <c r="Q70" s="4"/>
    </row>
    <row r="71" spans="11:19" ht="15.75" thickBot="1">
      <c r="K71" s="11" t="s">
        <v>31</v>
      </c>
      <c r="L71" s="13" t="s">
        <v>34</v>
      </c>
      <c r="M71" s="26"/>
      <c r="N71" s="26"/>
      <c r="O71" s="26"/>
      <c r="P71" s="26"/>
      <c r="Q71" s="20">
        <f>SUM(M71:P71)</f>
        <v>0</v>
      </c>
      <c r="R71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1"/>
  <sheetViews>
    <sheetView topLeftCell="B13" zoomScale="70" zoomScaleNormal="70" workbookViewId="0">
      <selection activeCell="E32" sqref="E32:I33"/>
    </sheetView>
  </sheetViews>
  <sheetFormatPr defaultRowHeight="15"/>
  <cols>
    <col min="1" max="1" width="12.42578125" customWidth="1"/>
    <col min="2" max="2" width="12.140625" customWidth="1"/>
    <col min="3" max="3" width="4.85546875" customWidth="1"/>
    <col min="4" max="4" width="14" customWidth="1"/>
    <col min="5" max="5" width="11" bestFit="1" customWidth="1"/>
    <col min="6" max="6" width="13.5703125" customWidth="1"/>
    <col min="7" max="8" width="13.140625" bestFit="1" customWidth="1"/>
    <col min="9" max="9" width="14.28515625" customWidth="1"/>
    <col min="13" max="13" width="12.85546875" customWidth="1"/>
    <col min="14" max="14" width="14.28515625" customWidth="1"/>
    <col min="15" max="15" width="14.42578125" customWidth="1"/>
    <col min="16" max="16" width="16.85546875" customWidth="1"/>
    <col min="17" max="17" width="19.7109375" customWidth="1"/>
    <col min="18" max="18" width="10.57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9">
      <c r="A2" s="4" t="s">
        <v>1</v>
      </c>
      <c r="B2" s="4">
        <v>1000000</v>
      </c>
    </row>
    <row r="3" spans="1:19" ht="15.75" thickBot="1">
      <c r="A3" s="4" t="s">
        <v>2</v>
      </c>
      <c r="B3" s="4">
        <v>1</v>
      </c>
    </row>
    <row r="4" spans="1:19" ht="15.75" thickBot="1">
      <c r="A4" s="4" t="s">
        <v>3</v>
      </c>
      <c r="B4" s="4" t="s">
        <v>4</v>
      </c>
      <c r="C4" s="9">
        <v>0.25</v>
      </c>
      <c r="K4" s="11" t="s">
        <v>23</v>
      </c>
      <c r="L4" s="13" t="s">
        <v>34</v>
      </c>
      <c r="M4" s="18">
        <f>M8*M7*M6*M5</f>
        <v>2493.7578059936504</v>
      </c>
      <c r="N4" s="18">
        <f t="shared" ref="N4:P4" si="0">N8*N7*N6*N5</f>
        <v>7425.3737531187608</v>
      </c>
      <c r="O4" s="18">
        <f t="shared" si="0"/>
        <v>12221.890464916702</v>
      </c>
      <c r="P4" s="18">
        <f t="shared" si="0"/>
        <v>16813.815185165655</v>
      </c>
      <c r="Q4" s="20">
        <f>SUM(M4:P4)</f>
        <v>38954.837209194768</v>
      </c>
      <c r="R4" t="s">
        <v>36</v>
      </c>
    </row>
    <row r="5" spans="1:19">
      <c r="A5" s="4" t="s">
        <v>5</v>
      </c>
      <c r="B5" s="5">
        <v>0.04</v>
      </c>
      <c r="K5" s="11" t="s">
        <v>24</v>
      </c>
      <c r="L5" s="4" t="s">
        <v>22</v>
      </c>
      <c r="M5">
        <f>$C$4</f>
        <v>0.25</v>
      </c>
      <c r="N5">
        <f t="shared" ref="N5:P5" si="1">$C$4</f>
        <v>0.25</v>
      </c>
      <c r="O5">
        <f t="shared" si="1"/>
        <v>0.25</v>
      </c>
      <c r="P5">
        <f t="shared" si="1"/>
        <v>0.25</v>
      </c>
      <c r="Q5" s="4"/>
    </row>
    <row r="6" spans="1:19">
      <c r="A6" s="4"/>
      <c r="B6" s="4"/>
      <c r="K6" s="11" t="s">
        <v>25</v>
      </c>
      <c r="L6" s="4" t="s">
        <v>18</v>
      </c>
      <c r="M6" s="16">
        <f>F13</f>
        <v>0.99750312239746008</v>
      </c>
      <c r="N6" s="16">
        <f t="shared" ref="N6:P6" si="2">G13</f>
        <v>0.99004983374916811</v>
      </c>
      <c r="O6" s="16">
        <f t="shared" si="2"/>
        <v>0.97775123719333634</v>
      </c>
      <c r="P6" s="16">
        <f t="shared" si="2"/>
        <v>0.96078943915232318</v>
      </c>
      <c r="Q6" s="4"/>
    </row>
    <row r="7" spans="1:19">
      <c r="A7" s="4" t="s">
        <v>6</v>
      </c>
      <c r="B7" s="5">
        <v>0.01</v>
      </c>
      <c r="K7" s="11" t="s">
        <v>26</v>
      </c>
      <c r="L7" s="4" t="s">
        <v>21</v>
      </c>
      <c r="M7" s="17">
        <f>F12</f>
        <v>0.01</v>
      </c>
      <c r="N7" s="17">
        <f t="shared" ref="N7:P7" si="3">G12</f>
        <v>0.03</v>
      </c>
      <c r="O7" s="17">
        <f t="shared" si="3"/>
        <v>4.9999999999999996E-2</v>
      </c>
      <c r="P7" s="17">
        <f t="shared" si="3"/>
        <v>7.0000000000000007E-2</v>
      </c>
      <c r="Q7" s="4"/>
    </row>
    <row r="8" spans="1:19">
      <c r="A8" s="4" t="s">
        <v>7</v>
      </c>
      <c r="B8" s="5">
        <v>0.02</v>
      </c>
      <c r="K8" s="11" t="s">
        <v>27</v>
      </c>
      <c r="L8" s="4" t="s">
        <v>20</v>
      </c>
      <c r="M8">
        <f>$B$2</f>
        <v>1000000</v>
      </c>
      <c r="N8">
        <f t="shared" ref="N8:P8" si="4">$B$2</f>
        <v>1000000</v>
      </c>
      <c r="O8">
        <f t="shared" si="4"/>
        <v>1000000</v>
      </c>
      <c r="P8">
        <f t="shared" si="4"/>
        <v>1000000</v>
      </c>
      <c r="Q8" s="4"/>
    </row>
    <row r="9" spans="1:19">
      <c r="A9" s="4" t="s">
        <v>8</v>
      </c>
      <c r="B9" s="5">
        <v>0.03</v>
      </c>
      <c r="D9" t="s">
        <v>10</v>
      </c>
      <c r="E9" s="7">
        <v>0</v>
      </c>
      <c r="F9" s="7">
        <v>0.25</v>
      </c>
      <c r="G9" s="7">
        <v>0.5</v>
      </c>
      <c r="H9" s="7">
        <v>0.75</v>
      </c>
      <c r="I9" s="7">
        <v>1</v>
      </c>
      <c r="K9" s="12"/>
      <c r="L9" s="7">
        <v>0</v>
      </c>
      <c r="M9" s="7">
        <v>0.25</v>
      </c>
      <c r="N9" s="7">
        <v>0.5</v>
      </c>
      <c r="O9" s="7">
        <v>0.75</v>
      </c>
      <c r="P9" s="19">
        <v>1</v>
      </c>
      <c r="Q9" s="4"/>
    </row>
    <row r="10" spans="1:19" ht="23.25">
      <c r="A10" s="4" t="s">
        <v>9</v>
      </c>
      <c r="B10" s="5">
        <v>0.04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K10" s="12"/>
      <c r="L10" s="8" t="s">
        <v>11</v>
      </c>
      <c r="M10" s="8" t="s">
        <v>12</v>
      </c>
      <c r="N10" s="8" t="s">
        <v>13</v>
      </c>
      <c r="O10" s="8" t="s">
        <v>14</v>
      </c>
      <c r="P10" s="8" t="s">
        <v>15</v>
      </c>
      <c r="Q10" s="22">
        <f>Q4-Q15</f>
        <v>-306.09911572810961</v>
      </c>
      <c r="R10" s="21" t="s">
        <v>37</v>
      </c>
      <c r="S10" s="23" t="s">
        <v>11</v>
      </c>
    </row>
    <row r="11" spans="1:19">
      <c r="A11" s="4" t="s">
        <v>51</v>
      </c>
      <c r="B11" s="42">
        <v>1.8623246144776399E-2</v>
      </c>
      <c r="D11" t="s">
        <v>16</v>
      </c>
      <c r="F11" s="10">
        <f>B7</f>
        <v>0.01</v>
      </c>
      <c r="G11" s="10">
        <f>B8</f>
        <v>0.02</v>
      </c>
      <c r="H11" s="10">
        <f>B9</f>
        <v>0.03</v>
      </c>
      <c r="I11" s="10">
        <f>B10</f>
        <v>0.04</v>
      </c>
      <c r="K11" s="11" t="s">
        <v>23</v>
      </c>
      <c r="L11" s="4" t="s">
        <v>20</v>
      </c>
      <c r="M11">
        <f>$B$2</f>
        <v>1000000</v>
      </c>
      <c r="N11">
        <f t="shared" ref="N11:P11" si="5">$B$2</f>
        <v>1000000</v>
      </c>
      <c r="O11">
        <f t="shared" si="5"/>
        <v>1000000</v>
      </c>
      <c r="P11">
        <f t="shared" si="5"/>
        <v>1000000</v>
      </c>
      <c r="Q11" s="4"/>
    </row>
    <row r="12" spans="1:19">
      <c r="D12" t="s">
        <v>17</v>
      </c>
      <c r="F12" s="14">
        <f>F11</f>
        <v>0.01</v>
      </c>
      <c r="G12" s="15">
        <f>(G11*G9-F11*F9)/(G9-F9)</f>
        <v>0.03</v>
      </c>
      <c r="H12" s="15">
        <f t="shared" ref="H12:I12" si="6">(H11*H9-G11*G9)/(H9-G9)</f>
        <v>4.9999999999999996E-2</v>
      </c>
      <c r="I12" s="15">
        <f t="shared" si="6"/>
        <v>7.0000000000000007E-2</v>
      </c>
      <c r="K12" s="11" t="s">
        <v>28</v>
      </c>
      <c r="L12" s="4" t="s">
        <v>32</v>
      </c>
      <c r="M12" s="3">
        <f>$B$5</f>
        <v>0.04</v>
      </c>
      <c r="N12" s="3">
        <f t="shared" ref="N12:P12" si="7">$B$5</f>
        <v>0.04</v>
      </c>
      <c r="O12" s="3">
        <f t="shared" si="7"/>
        <v>0.04</v>
      </c>
      <c r="P12" s="3">
        <f t="shared" si="7"/>
        <v>0.04</v>
      </c>
      <c r="Q12" s="4"/>
    </row>
    <row r="13" spans="1:19">
      <c r="D13" t="s">
        <v>19</v>
      </c>
      <c r="F13" s="24">
        <f>EXP(-F11*F9)</f>
        <v>0.99750312239746008</v>
      </c>
      <c r="G13" s="24">
        <f t="shared" ref="G13:I13" si="8">EXP(-G11*G9)</f>
        <v>0.99004983374916811</v>
      </c>
      <c r="H13" s="24">
        <f t="shared" si="8"/>
        <v>0.97775123719333634</v>
      </c>
      <c r="I13" s="24">
        <f t="shared" si="8"/>
        <v>0.96078943915232318</v>
      </c>
      <c r="K13" s="11" t="s">
        <v>29</v>
      </c>
      <c r="L13" s="4" t="s">
        <v>18</v>
      </c>
      <c r="M13">
        <f>M6</f>
        <v>0.99750312239746008</v>
      </c>
      <c r="N13">
        <f t="shared" ref="N13:P13" si="9">N6</f>
        <v>0.99004983374916811</v>
      </c>
      <c r="O13">
        <f t="shared" si="9"/>
        <v>0.97775123719333634</v>
      </c>
      <c r="P13">
        <f t="shared" si="9"/>
        <v>0.96078943915232318</v>
      </c>
      <c r="Q13" s="4"/>
    </row>
    <row r="14" spans="1:19" ht="15.75" thickBot="1">
      <c r="K14" s="11" t="s">
        <v>30</v>
      </c>
      <c r="L14" s="4" t="s">
        <v>33</v>
      </c>
      <c r="M14">
        <f>$C$4</f>
        <v>0.25</v>
      </c>
      <c r="N14">
        <f t="shared" ref="N14:P14" si="10">$C$4</f>
        <v>0.25</v>
      </c>
      <c r="O14">
        <f t="shared" si="10"/>
        <v>0.25</v>
      </c>
      <c r="P14">
        <f t="shared" si="10"/>
        <v>0.25</v>
      </c>
      <c r="Q14" s="4"/>
    </row>
    <row r="15" spans="1:19" ht="15.75" thickBot="1">
      <c r="K15" s="11" t="s">
        <v>31</v>
      </c>
      <c r="L15" s="13" t="s">
        <v>34</v>
      </c>
      <c r="M15" s="18">
        <f>M11*M12*M13*M14</f>
        <v>9975.0312239746017</v>
      </c>
      <c r="N15" s="18">
        <f t="shared" ref="N15:P15" si="11">N11*N12*N13*N14</f>
        <v>9900.498337491681</v>
      </c>
      <c r="O15" s="18">
        <f t="shared" si="11"/>
        <v>9777.5123719333642</v>
      </c>
      <c r="P15" s="18">
        <f t="shared" si="11"/>
        <v>9607.8943915232321</v>
      </c>
      <c r="Q15" s="20">
        <f>SUM(M15:P15)</f>
        <v>39260.936324922877</v>
      </c>
      <c r="R15" t="s">
        <v>35</v>
      </c>
    </row>
    <row r="17" spans="4:19" ht="15.75" thickBot="1"/>
    <row r="18" spans="4:19" ht="15.75" thickBot="1">
      <c r="K18" s="11" t="s">
        <v>23</v>
      </c>
      <c r="L18" s="13" t="s">
        <v>34</v>
      </c>
      <c r="M18" s="26"/>
      <c r="N18" s="18">
        <f t="shared" ref="N18:P18" si="12">N22*N21*N20*N19</f>
        <v>7833.2576817000008</v>
      </c>
      <c r="O18" s="18">
        <f t="shared" si="12"/>
        <v>12886.737231999999</v>
      </c>
      <c r="P18" s="18">
        <f t="shared" si="12"/>
        <v>17716.75019685</v>
      </c>
      <c r="Q18" s="20">
        <f>SUM(M18:P18)</f>
        <v>38436.74511055</v>
      </c>
      <c r="R18" t="s">
        <v>36</v>
      </c>
    </row>
    <row r="19" spans="4:19">
      <c r="K19" s="11" t="s">
        <v>24</v>
      </c>
      <c r="L19" s="4" t="s">
        <v>22</v>
      </c>
      <c r="M19" s="1"/>
      <c r="N19">
        <f t="shared" ref="N19:P19" si="13">$C$4</f>
        <v>0.25</v>
      </c>
      <c r="O19">
        <f t="shared" si="13"/>
        <v>0.25</v>
      </c>
      <c r="P19">
        <f t="shared" si="13"/>
        <v>0.25</v>
      </c>
      <c r="Q19" s="4"/>
    </row>
    <row r="20" spans="4:19">
      <c r="K20" s="11" t="s">
        <v>25</v>
      </c>
      <c r="L20" s="4" t="s">
        <v>18</v>
      </c>
      <c r="M20" s="27"/>
      <c r="N20">
        <v>0.99216700000000002</v>
      </c>
      <c r="O20">
        <v>0.97928000000000004</v>
      </c>
      <c r="P20">
        <v>0.96156299999999995</v>
      </c>
      <c r="Q20" s="4"/>
    </row>
    <row r="21" spans="4:19">
      <c r="E21" s="8" t="s">
        <v>11</v>
      </c>
      <c r="F21" s="8" t="s">
        <v>12</v>
      </c>
      <c r="G21" s="8" t="s">
        <v>13</v>
      </c>
      <c r="H21" s="8" t="s">
        <v>14</v>
      </c>
      <c r="I21" s="8" t="s">
        <v>15</v>
      </c>
      <c r="K21" s="11" t="s">
        <v>26</v>
      </c>
      <c r="L21" s="4" t="s">
        <v>21</v>
      </c>
      <c r="M21" s="28"/>
      <c r="N21">
        <v>3.1580400000000002E-2</v>
      </c>
      <c r="O21">
        <v>5.26376E-2</v>
      </c>
      <c r="P21">
        <v>7.3699799999999996E-2</v>
      </c>
      <c r="Q21" s="4"/>
    </row>
    <row r="22" spans="4:19">
      <c r="D22" t="s">
        <v>10</v>
      </c>
      <c r="E22" s="7">
        <v>0</v>
      </c>
      <c r="F22" s="7">
        <v>0.25</v>
      </c>
      <c r="G22" s="7">
        <v>0.5</v>
      </c>
      <c r="H22" s="7">
        <v>0.75</v>
      </c>
      <c r="I22" s="7">
        <v>1</v>
      </c>
      <c r="K22" s="11" t="s">
        <v>27</v>
      </c>
      <c r="L22" s="4" t="s">
        <v>20</v>
      </c>
      <c r="M22" s="1"/>
      <c r="N22">
        <f t="shared" ref="N22:P22" si="14">$B$2</f>
        <v>1000000</v>
      </c>
      <c r="O22">
        <f t="shared" si="14"/>
        <v>1000000</v>
      </c>
      <c r="P22">
        <f t="shared" si="14"/>
        <v>1000000</v>
      </c>
      <c r="Q22" s="4"/>
    </row>
    <row r="23" spans="4:19">
      <c r="D23" s="29" t="s">
        <v>42</v>
      </c>
      <c r="E23" s="30">
        <f>Q10</f>
        <v>-306.09911572810961</v>
      </c>
      <c r="F23" s="30">
        <f>Q24</f>
        <v>9106.6451105500018</v>
      </c>
      <c r="G23" s="30">
        <f>Q38</f>
        <v>10661.368952024997</v>
      </c>
      <c r="H23" s="30">
        <f>Q52</f>
        <v>10469.0456304</v>
      </c>
      <c r="I23" s="30">
        <f>Q66</f>
        <v>0</v>
      </c>
      <c r="K23" s="12"/>
      <c r="L23" s="7">
        <v>0</v>
      </c>
      <c r="M23" s="7">
        <v>0.25</v>
      </c>
      <c r="N23" s="7">
        <v>0.5</v>
      </c>
      <c r="O23" s="7">
        <v>0.75</v>
      </c>
      <c r="P23" s="19">
        <v>1</v>
      </c>
      <c r="Q23" s="4"/>
    </row>
    <row r="24" spans="4:19" ht="23.25">
      <c r="K24" s="12"/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22">
        <f>Q18-Q29</f>
        <v>9106.6451105500018</v>
      </c>
      <c r="R24" s="21" t="s">
        <v>38</v>
      </c>
      <c r="S24" s="23" t="s">
        <v>12</v>
      </c>
    </row>
    <row r="25" spans="4:19">
      <c r="K25" s="11" t="s">
        <v>23</v>
      </c>
      <c r="L25" s="4" t="s">
        <v>20</v>
      </c>
      <c r="M25" s="1"/>
      <c r="N25">
        <f t="shared" ref="N25:P25" si="15">$B$2</f>
        <v>1000000</v>
      </c>
      <c r="O25">
        <f t="shared" si="15"/>
        <v>1000000</v>
      </c>
      <c r="P25">
        <f t="shared" si="15"/>
        <v>1000000</v>
      </c>
      <c r="Q25" s="4"/>
    </row>
    <row r="26" spans="4:19">
      <c r="K26" s="11" t="s">
        <v>28</v>
      </c>
      <c r="L26" s="4" t="s">
        <v>32</v>
      </c>
      <c r="M26" s="28"/>
      <c r="N26" s="3">
        <f t="shared" ref="N26:P26" si="16">$B$5</f>
        <v>0.04</v>
      </c>
      <c r="O26" s="3">
        <f t="shared" si="16"/>
        <v>0.04</v>
      </c>
      <c r="P26" s="3">
        <f t="shared" si="16"/>
        <v>0.04</v>
      </c>
      <c r="Q26" s="4"/>
    </row>
    <row r="27" spans="4:19">
      <c r="K27" s="11" t="s">
        <v>29</v>
      </c>
      <c r="L27" s="4" t="s">
        <v>18</v>
      </c>
      <c r="M27" s="1"/>
      <c r="N27">
        <f t="shared" ref="N27:P27" si="17">N20</f>
        <v>0.99216700000000002</v>
      </c>
      <c r="O27">
        <f t="shared" si="17"/>
        <v>0.97928000000000004</v>
      </c>
      <c r="P27">
        <f t="shared" si="17"/>
        <v>0.96156299999999995</v>
      </c>
      <c r="Q27" s="4"/>
    </row>
    <row r="28" spans="4:19" ht="15.75" thickBot="1">
      <c r="E28" s="8" t="s">
        <v>11</v>
      </c>
      <c r="F28" s="8" t="s">
        <v>12</v>
      </c>
      <c r="G28" s="8" t="s">
        <v>13</v>
      </c>
      <c r="H28" s="8" t="s">
        <v>14</v>
      </c>
      <c r="I28" s="8" t="s">
        <v>15</v>
      </c>
      <c r="K28" s="11" t="s">
        <v>30</v>
      </c>
      <c r="L28" s="4" t="s">
        <v>33</v>
      </c>
      <c r="M28" s="1"/>
      <c r="N28">
        <f t="shared" ref="N28:P28" si="18">$C$4</f>
        <v>0.25</v>
      </c>
      <c r="O28">
        <f t="shared" si="18"/>
        <v>0.25</v>
      </c>
      <c r="P28">
        <f t="shared" si="18"/>
        <v>0.25</v>
      </c>
      <c r="Q28" s="4"/>
    </row>
    <row r="29" spans="4:19" ht="15.75" thickBot="1">
      <c r="D29" s="45" t="s">
        <v>10</v>
      </c>
      <c r="E29" s="7">
        <v>0</v>
      </c>
      <c r="F29" s="7">
        <v>0.25</v>
      </c>
      <c r="G29" s="7">
        <v>0.5</v>
      </c>
      <c r="H29" s="7">
        <v>0.75</v>
      </c>
      <c r="I29" s="7">
        <v>1</v>
      </c>
      <c r="K29" s="11" t="s">
        <v>31</v>
      </c>
      <c r="L29" s="13" t="s">
        <v>34</v>
      </c>
      <c r="M29" s="26"/>
      <c r="N29" s="18">
        <f t="shared" ref="N29:P29" si="19">N25*N26*N27*N28</f>
        <v>9921.67</v>
      </c>
      <c r="O29" s="18">
        <f t="shared" si="19"/>
        <v>9792.8000000000011</v>
      </c>
      <c r="P29" s="18">
        <f t="shared" si="19"/>
        <v>9615.6299999999992</v>
      </c>
      <c r="Q29" s="20">
        <f>SUM(M29:P29)</f>
        <v>29330.1</v>
      </c>
      <c r="R29" t="s">
        <v>35</v>
      </c>
    </row>
    <row r="30" spans="4:19">
      <c r="D30" s="46" t="s">
        <v>43</v>
      </c>
      <c r="E30" s="44">
        <f>MAX(E23,0)</f>
        <v>0</v>
      </c>
      <c r="F30" s="44">
        <f>MAX(F23,0)</f>
        <v>9106.6451105500018</v>
      </c>
      <c r="G30" s="44">
        <f>MAX(G23,0)</f>
        <v>10661.368952024997</v>
      </c>
      <c r="H30" s="44">
        <f>MAX(H23,0)</f>
        <v>10469.0456304</v>
      </c>
      <c r="I30" s="44">
        <f>MAX(I23,0)</f>
        <v>0</v>
      </c>
    </row>
    <row r="31" spans="4:19" ht="15.75" thickBot="1">
      <c r="D31" s="45"/>
    </row>
    <row r="32" spans="4:19" ht="15.75" thickBot="1">
      <c r="D32" s="45"/>
      <c r="F32" s="8" t="s">
        <v>62</v>
      </c>
      <c r="G32" s="8" t="s">
        <v>63</v>
      </c>
      <c r="H32" s="8" t="s">
        <v>64</v>
      </c>
      <c r="I32" s="8" t="s">
        <v>65</v>
      </c>
      <c r="K32" s="11" t="s">
        <v>23</v>
      </c>
      <c r="L32" s="13" t="s">
        <v>34</v>
      </c>
      <c r="M32" s="26"/>
      <c r="N32" s="26"/>
      <c r="O32" s="18">
        <f t="shared" ref="O32:P32" si="20">O36*O35*O34*O33</f>
        <v>12726.763470225</v>
      </c>
      <c r="P32" s="18">
        <f t="shared" si="20"/>
        <v>17505.015481799997</v>
      </c>
      <c r="Q32" s="20">
        <f>SUM(M32:P32)</f>
        <v>30231.778952024997</v>
      </c>
      <c r="R32" t="s">
        <v>36</v>
      </c>
    </row>
    <row r="33" spans="4:19">
      <c r="D33" s="45"/>
      <c r="E33" s="29" t="s">
        <v>66</v>
      </c>
      <c r="F33" s="30">
        <f>(E30+F30)/2</f>
        <v>4553.3225552750009</v>
      </c>
      <c r="G33" s="30">
        <f t="shared" ref="G33:I33" si="21">(F30+G30)/2</f>
        <v>9884.0070312874996</v>
      </c>
      <c r="H33" s="30">
        <f t="shared" si="21"/>
        <v>10565.207291212499</v>
      </c>
      <c r="I33" s="30">
        <f t="shared" si="21"/>
        <v>5234.5228152</v>
      </c>
      <c r="K33" s="11" t="s">
        <v>24</v>
      </c>
      <c r="L33" s="4" t="s">
        <v>22</v>
      </c>
      <c r="M33" s="1"/>
      <c r="N33" s="1"/>
      <c r="O33">
        <f t="shared" ref="O33:P33" si="22">$C$4</f>
        <v>0.25</v>
      </c>
      <c r="P33">
        <f t="shared" si="22"/>
        <v>0.25</v>
      </c>
      <c r="Q33" s="4"/>
    </row>
    <row r="34" spans="4:19">
      <c r="K34" s="11" t="s">
        <v>25</v>
      </c>
      <c r="L34" s="4" t="s">
        <v>18</v>
      </c>
      <c r="M34" s="27"/>
      <c r="N34" s="27"/>
      <c r="O34">
        <v>0.98727299999999996</v>
      </c>
      <c r="P34">
        <v>0.96976799999999996</v>
      </c>
      <c r="Q34" s="4"/>
    </row>
    <row r="35" spans="4:19">
      <c r="K35" s="11" t="s">
        <v>26</v>
      </c>
      <c r="L35" s="4" t="s">
        <v>21</v>
      </c>
      <c r="M35" s="28"/>
      <c r="N35" s="28"/>
      <c r="O35">
        <v>5.1563299999999999E-2</v>
      </c>
      <c r="P35">
        <v>7.22029E-2</v>
      </c>
      <c r="Q35" s="4"/>
    </row>
    <row r="36" spans="4:19">
      <c r="K36" s="11" t="s">
        <v>27</v>
      </c>
      <c r="L36" s="4" t="s">
        <v>20</v>
      </c>
      <c r="M36" s="1"/>
      <c r="N36" s="1"/>
      <c r="O36">
        <f t="shared" ref="O36:P36" si="23">$B$2</f>
        <v>1000000</v>
      </c>
      <c r="P36">
        <f t="shared" si="23"/>
        <v>1000000</v>
      </c>
      <c r="Q36" s="4"/>
    </row>
    <row r="37" spans="4:19">
      <c r="K37" s="12"/>
      <c r="L37" s="7">
        <v>0</v>
      </c>
      <c r="M37" s="7">
        <v>0.25</v>
      </c>
      <c r="N37" s="7">
        <v>0.5</v>
      </c>
      <c r="O37" s="7">
        <v>0.75</v>
      </c>
      <c r="P37" s="19">
        <v>1</v>
      </c>
      <c r="Q37" s="4"/>
    </row>
    <row r="38" spans="4:19" ht="23.25">
      <c r="F38">
        <v>3.1580400000000002E-2</v>
      </c>
      <c r="H38">
        <v>0.99216700000000002</v>
      </c>
      <c r="K38" s="12"/>
      <c r="L38" s="8" t="s">
        <v>11</v>
      </c>
      <c r="M38" s="8" t="s">
        <v>12</v>
      </c>
      <c r="N38" s="8" t="s">
        <v>13</v>
      </c>
      <c r="O38" s="8" t="s">
        <v>14</v>
      </c>
      <c r="P38" s="8" t="s">
        <v>15</v>
      </c>
      <c r="Q38" s="22">
        <f>Q32-Q43</f>
        <v>10661.368952024997</v>
      </c>
      <c r="R38" s="21" t="s">
        <v>39</v>
      </c>
      <c r="S38" s="23" t="s">
        <v>13</v>
      </c>
    </row>
    <row r="39" spans="4:19">
      <c r="F39">
        <v>5.26376E-2</v>
      </c>
      <c r="H39">
        <v>0.97928000000000004</v>
      </c>
      <c r="K39" s="11" t="s">
        <v>23</v>
      </c>
      <c r="L39" s="4" t="s">
        <v>20</v>
      </c>
      <c r="M39" s="1"/>
      <c r="N39" s="1"/>
      <c r="O39">
        <f t="shared" ref="O39:P39" si="24">$B$2</f>
        <v>1000000</v>
      </c>
      <c r="P39">
        <f t="shared" si="24"/>
        <v>1000000</v>
      </c>
      <c r="Q39" s="4"/>
    </row>
    <row r="40" spans="4:19">
      <c r="F40">
        <v>7.3699799999999996E-2</v>
      </c>
      <c r="H40">
        <v>0.96156299999999995</v>
      </c>
      <c r="K40" s="11" t="s">
        <v>28</v>
      </c>
      <c r="L40" s="4" t="s">
        <v>32</v>
      </c>
      <c r="M40" s="28"/>
      <c r="N40" s="28"/>
      <c r="O40" s="3">
        <f t="shared" ref="O40:P40" si="25">$B$5</f>
        <v>0.04</v>
      </c>
      <c r="P40" s="3">
        <f t="shared" si="25"/>
        <v>0.04</v>
      </c>
      <c r="Q40" s="4"/>
    </row>
    <row r="41" spans="4:19">
      <c r="K41" s="11" t="s">
        <v>29</v>
      </c>
      <c r="L41" s="4" t="s">
        <v>18</v>
      </c>
      <c r="M41" s="1"/>
      <c r="N41" s="1"/>
      <c r="O41">
        <f t="shared" ref="O41:P41" si="26">O34</f>
        <v>0.98727299999999996</v>
      </c>
      <c r="P41">
        <f t="shared" si="26"/>
        <v>0.96976799999999996</v>
      </c>
      <c r="Q41" s="4"/>
    </row>
    <row r="42" spans="4:19" ht="15.75" thickBot="1">
      <c r="F42">
        <v>5.1563299999999999E-2</v>
      </c>
      <c r="H42">
        <v>0.98727299999999996</v>
      </c>
      <c r="K42" s="11" t="s">
        <v>30</v>
      </c>
      <c r="L42" s="4" t="s">
        <v>33</v>
      </c>
      <c r="M42" s="1"/>
      <c r="N42" s="1"/>
      <c r="O42">
        <f t="shared" ref="O42:P42" si="27">$C$4</f>
        <v>0.25</v>
      </c>
      <c r="P42">
        <f t="shared" si="27"/>
        <v>0.25</v>
      </c>
      <c r="Q42" s="4"/>
    </row>
    <row r="43" spans="4:19" ht="15.75" thickBot="1">
      <c r="F43">
        <v>7.22029E-2</v>
      </c>
      <c r="H43">
        <v>0.96976799999999996</v>
      </c>
      <c r="K43" s="11" t="s">
        <v>31</v>
      </c>
      <c r="L43" s="13" t="s">
        <v>34</v>
      </c>
      <c r="M43" s="26"/>
      <c r="N43" s="26"/>
      <c r="O43" s="18">
        <f t="shared" ref="O43:P43" si="28">O39*O40*O41*O42</f>
        <v>9872.73</v>
      </c>
      <c r="P43" s="18">
        <f t="shared" si="28"/>
        <v>9697.68</v>
      </c>
      <c r="Q43" s="20">
        <f>SUM(M43:P43)</f>
        <v>19570.41</v>
      </c>
      <c r="R43" t="s">
        <v>35</v>
      </c>
    </row>
    <row r="45" spans="4:19" ht="15.75" thickBot="1">
      <c r="F45">
        <v>8.2742399999999994E-2</v>
      </c>
      <c r="H45">
        <v>0.97973399999999999</v>
      </c>
    </row>
    <row r="46" spans="4:19" ht="15.75" thickBot="1">
      <c r="K46" s="11" t="s">
        <v>23</v>
      </c>
      <c r="L46" s="13" t="s">
        <v>34</v>
      </c>
      <c r="M46" s="26"/>
      <c r="N46" s="26"/>
      <c r="O46" s="26"/>
      <c r="P46" s="18">
        <f t="shared" ref="P46" si="29">P50*P49*P48*P47</f>
        <v>20266.3856304</v>
      </c>
      <c r="Q46" s="20">
        <f>SUM(M46:P46)</f>
        <v>20266.3856304</v>
      </c>
      <c r="R46" t="s">
        <v>36</v>
      </c>
    </row>
    <row r="47" spans="4:19">
      <c r="K47" s="11" t="s">
        <v>24</v>
      </c>
      <c r="L47" s="4" t="s">
        <v>22</v>
      </c>
      <c r="M47" s="1"/>
      <c r="N47" s="1"/>
      <c r="O47" s="1"/>
      <c r="P47">
        <f t="shared" ref="P47" si="30">$C$4</f>
        <v>0.25</v>
      </c>
      <c r="Q47" s="4"/>
    </row>
    <row r="48" spans="4:19">
      <c r="K48" s="11" t="s">
        <v>25</v>
      </c>
      <c r="L48" s="4" t="s">
        <v>18</v>
      </c>
      <c r="M48" s="27"/>
      <c r="N48" s="27"/>
      <c r="O48" s="27"/>
      <c r="P48">
        <v>0.97973399999999999</v>
      </c>
      <c r="Q48" s="4"/>
    </row>
    <row r="49" spans="11:19">
      <c r="K49" s="11" t="s">
        <v>26</v>
      </c>
      <c r="L49" s="4" t="s">
        <v>21</v>
      </c>
      <c r="M49" s="28"/>
      <c r="N49" s="28"/>
      <c r="O49" s="28"/>
      <c r="P49">
        <v>8.2742399999999994E-2</v>
      </c>
      <c r="Q49" s="4"/>
    </row>
    <row r="50" spans="11:19">
      <c r="K50" s="11" t="s">
        <v>27</v>
      </c>
      <c r="L50" s="4" t="s">
        <v>20</v>
      </c>
      <c r="M50" s="1"/>
      <c r="N50" s="1"/>
      <c r="O50" s="1"/>
      <c r="P50">
        <f t="shared" ref="P50" si="31">$B$2</f>
        <v>1000000</v>
      </c>
      <c r="Q50" s="4"/>
    </row>
    <row r="51" spans="11:19">
      <c r="K51" s="12"/>
      <c r="L51" s="7">
        <v>0</v>
      </c>
      <c r="M51" s="7">
        <v>0.25</v>
      </c>
      <c r="N51" s="7">
        <v>0.5</v>
      </c>
      <c r="O51" s="7">
        <v>0.75</v>
      </c>
      <c r="P51" s="19">
        <v>1</v>
      </c>
      <c r="Q51" s="4"/>
    </row>
    <row r="52" spans="11:19" ht="23.25">
      <c r="K52" s="12"/>
      <c r="L52" s="8" t="s">
        <v>11</v>
      </c>
      <c r="M52" s="8" t="s">
        <v>12</v>
      </c>
      <c r="N52" s="8" t="s">
        <v>13</v>
      </c>
      <c r="O52" s="8" t="s">
        <v>14</v>
      </c>
      <c r="P52" s="8" t="s">
        <v>15</v>
      </c>
      <c r="Q52" s="22">
        <f>Q46-Q57</f>
        <v>10469.0456304</v>
      </c>
      <c r="R52" s="21" t="s">
        <v>40</v>
      </c>
      <c r="S52" s="23" t="s">
        <v>14</v>
      </c>
    </row>
    <row r="53" spans="11:19">
      <c r="K53" s="11" t="s">
        <v>23</v>
      </c>
      <c r="L53" s="4" t="s">
        <v>20</v>
      </c>
      <c r="M53" s="1"/>
      <c r="N53" s="1"/>
      <c r="O53" s="1"/>
      <c r="P53">
        <f t="shared" ref="P53" si="32">$B$2</f>
        <v>1000000</v>
      </c>
      <c r="Q53" s="4"/>
    </row>
    <row r="54" spans="11:19">
      <c r="K54" s="11" t="s">
        <v>28</v>
      </c>
      <c r="L54" s="4" t="s">
        <v>32</v>
      </c>
      <c r="M54" s="28"/>
      <c r="N54" s="28"/>
      <c r="O54" s="28"/>
      <c r="P54" s="3">
        <f t="shared" ref="P54" si="33">$B$5</f>
        <v>0.04</v>
      </c>
      <c r="Q54" s="4"/>
    </row>
    <row r="55" spans="11:19">
      <c r="K55" s="11" t="s">
        <v>29</v>
      </c>
      <c r="L55" s="4" t="s">
        <v>18</v>
      </c>
      <c r="M55" s="1"/>
      <c r="N55" s="1"/>
      <c r="O55" s="1"/>
      <c r="P55">
        <f t="shared" ref="P55" si="34">P48</f>
        <v>0.97973399999999999</v>
      </c>
      <c r="Q55" s="4"/>
    </row>
    <row r="56" spans="11:19" ht="15.75" thickBot="1">
      <c r="K56" s="11" t="s">
        <v>30</v>
      </c>
      <c r="L56" s="4" t="s">
        <v>33</v>
      </c>
      <c r="M56" s="1"/>
      <c r="N56" s="1"/>
      <c r="O56" s="1"/>
      <c r="P56">
        <f t="shared" ref="P56" si="35">$C$4</f>
        <v>0.25</v>
      </c>
      <c r="Q56" s="4"/>
    </row>
    <row r="57" spans="11:19" ht="15.75" thickBot="1">
      <c r="K57" s="11" t="s">
        <v>31</v>
      </c>
      <c r="L57" s="13" t="s">
        <v>34</v>
      </c>
      <c r="M57" s="26"/>
      <c r="N57" s="26"/>
      <c r="O57" s="26"/>
      <c r="P57" s="18">
        <f t="shared" ref="P57" si="36">P53*P54*P55*P56</f>
        <v>9797.34</v>
      </c>
      <c r="Q57" s="20">
        <f>SUM(M57:P57)</f>
        <v>9797.34</v>
      </c>
      <c r="R57" t="s">
        <v>35</v>
      </c>
    </row>
    <row r="59" spans="11:19" ht="15.75" thickBot="1"/>
    <row r="60" spans="11:19" ht="15.75" thickBot="1">
      <c r="K60" s="11" t="s">
        <v>23</v>
      </c>
      <c r="L60" s="13" t="s">
        <v>34</v>
      </c>
      <c r="M60" s="26"/>
      <c r="N60" s="26"/>
      <c r="O60" s="26"/>
      <c r="P60" s="26"/>
      <c r="Q60" s="20">
        <f>SUM(M60:P60)</f>
        <v>0</v>
      </c>
      <c r="R60" t="s">
        <v>36</v>
      </c>
    </row>
    <row r="61" spans="11:19">
      <c r="K61" s="11" t="s">
        <v>24</v>
      </c>
      <c r="L61" s="4" t="s">
        <v>22</v>
      </c>
      <c r="M61" s="1"/>
      <c r="N61" s="1"/>
      <c r="O61" s="1"/>
      <c r="P61" s="1"/>
      <c r="Q61" s="4"/>
    </row>
    <row r="62" spans="11:19">
      <c r="K62" s="11" t="s">
        <v>25</v>
      </c>
      <c r="L62" s="4" t="s">
        <v>18</v>
      </c>
      <c r="M62" s="27"/>
      <c r="N62" s="27"/>
      <c r="O62" s="27"/>
      <c r="P62" s="27"/>
      <c r="Q62" s="4"/>
    </row>
    <row r="63" spans="11:19">
      <c r="K63" s="11" t="s">
        <v>26</v>
      </c>
      <c r="L63" s="4" t="s">
        <v>21</v>
      </c>
      <c r="M63" s="28"/>
      <c r="N63" s="28"/>
      <c r="O63" s="28"/>
      <c r="P63" s="28"/>
      <c r="Q63" s="4"/>
    </row>
    <row r="64" spans="11:19">
      <c r="K64" s="11" t="s">
        <v>27</v>
      </c>
      <c r="L64" s="4" t="s">
        <v>20</v>
      </c>
      <c r="M64" s="1"/>
      <c r="N64" s="1"/>
      <c r="O64" s="1"/>
      <c r="P64" s="1"/>
      <c r="Q64" s="4"/>
    </row>
    <row r="65" spans="11:19">
      <c r="K65" s="12"/>
      <c r="L65" s="7">
        <v>0</v>
      </c>
      <c r="M65" s="7">
        <v>0.25</v>
      </c>
      <c r="N65" s="7">
        <v>0.5</v>
      </c>
      <c r="O65" s="7">
        <v>0.75</v>
      </c>
      <c r="P65" s="19">
        <v>1</v>
      </c>
      <c r="Q65" s="4"/>
    </row>
    <row r="66" spans="11:19" ht="23.25">
      <c r="K66" s="12"/>
      <c r="L66" s="8" t="s">
        <v>11</v>
      </c>
      <c r="M66" s="8" t="s">
        <v>12</v>
      </c>
      <c r="N66" s="8" t="s">
        <v>13</v>
      </c>
      <c r="O66" s="8" t="s">
        <v>14</v>
      </c>
      <c r="P66" s="8" t="s">
        <v>15</v>
      </c>
      <c r="Q66" s="22">
        <f>Q60-Q71</f>
        <v>0</v>
      </c>
      <c r="R66" s="21" t="s">
        <v>41</v>
      </c>
      <c r="S66" s="23" t="s">
        <v>15</v>
      </c>
    </row>
    <row r="67" spans="11:19">
      <c r="K67" s="11" t="s">
        <v>23</v>
      </c>
      <c r="L67" s="4" t="s">
        <v>20</v>
      </c>
      <c r="M67" s="1"/>
      <c r="N67" s="1"/>
      <c r="O67" s="1"/>
      <c r="P67" s="1"/>
      <c r="Q67" s="4"/>
    </row>
    <row r="68" spans="11:19">
      <c r="K68" s="11" t="s">
        <v>28</v>
      </c>
      <c r="L68" s="4" t="s">
        <v>32</v>
      </c>
      <c r="M68" s="28"/>
      <c r="N68" s="28"/>
      <c r="O68" s="28"/>
      <c r="P68" s="28"/>
      <c r="Q68" s="4"/>
    </row>
    <row r="69" spans="11:19">
      <c r="K69" s="11" t="s">
        <v>29</v>
      </c>
      <c r="L69" s="4" t="s">
        <v>18</v>
      </c>
      <c r="M69" s="1"/>
      <c r="N69" s="1"/>
      <c r="O69" s="1"/>
      <c r="P69" s="1"/>
      <c r="Q69" s="4"/>
    </row>
    <row r="70" spans="11:19" ht="15.75" thickBot="1">
      <c r="K70" s="11" t="s">
        <v>30</v>
      </c>
      <c r="L70" s="4" t="s">
        <v>33</v>
      </c>
      <c r="M70" s="1"/>
      <c r="N70" s="1"/>
      <c r="O70" s="1"/>
      <c r="P70" s="1"/>
      <c r="Q70" s="4"/>
    </row>
    <row r="71" spans="11:19" ht="15.75" thickBot="1">
      <c r="K71" s="11" t="s">
        <v>31</v>
      </c>
      <c r="L71" s="13" t="s">
        <v>34</v>
      </c>
      <c r="M71" s="26"/>
      <c r="N71" s="26"/>
      <c r="O71" s="26"/>
      <c r="P71" s="26"/>
      <c r="Q71" s="20">
        <f>SUM(M71:P71)</f>
        <v>0</v>
      </c>
      <c r="R71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1"/>
  <sheetViews>
    <sheetView topLeftCell="A22" zoomScale="70" zoomScaleNormal="70" workbookViewId="0">
      <selection activeCell="E32" sqref="E32:I33"/>
    </sheetView>
  </sheetViews>
  <sheetFormatPr defaultRowHeight="15"/>
  <cols>
    <col min="1" max="1" width="12.42578125" customWidth="1"/>
    <col min="2" max="2" width="12.140625" customWidth="1"/>
    <col min="3" max="3" width="4.85546875" customWidth="1"/>
    <col min="4" max="4" width="14" customWidth="1"/>
    <col min="5" max="5" width="11" bestFit="1" customWidth="1"/>
    <col min="6" max="6" width="13.5703125" customWidth="1"/>
    <col min="7" max="8" width="13.140625" bestFit="1" customWidth="1"/>
    <col min="9" max="9" width="14.28515625" customWidth="1"/>
    <col min="13" max="13" width="12.85546875" customWidth="1"/>
    <col min="14" max="14" width="14.28515625" customWidth="1"/>
    <col min="15" max="15" width="14.42578125" customWidth="1"/>
    <col min="16" max="16" width="16.85546875" customWidth="1"/>
    <col min="17" max="17" width="19.7109375" customWidth="1"/>
    <col min="18" max="18" width="10.57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9">
      <c r="A2" s="4" t="s">
        <v>1</v>
      </c>
      <c r="B2" s="4">
        <v>1000000</v>
      </c>
    </row>
    <row r="3" spans="1:19" ht="15.75" thickBot="1">
      <c r="A3" s="4" t="s">
        <v>2</v>
      </c>
      <c r="B3" s="4">
        <v>1</v>
      </c>
    </row>
    <row r="4" spans="1:19" ht="15.75" thickBot="1">
      <c r="A4" s="4" t="s">
        <v>3</v>
      </c>
      <c r="B4" s="4" t="s">
        <v>4</v>
      </c>
      <c r="C4" s="9">
        <v>0.25</v>
      </c>
      <c r="K4" s="11" t="s">
        <v>23</v>
      </c>
      <c r="L4" s="13" t="s">
        <v>34</v>
      </c>
      <c r="M4" s="18">
        <f>M8*M7*M6*M5</f>
        <v>2493.7578059936504</v>
      </c>
      <c r="N4" s="18">
        <f t="shared" ref="N4:P4" si="0">N8*N7*N6*N5</f>
        <v>7425.3737531187608</v>
      </c>
      <c r="O4" s="18">
        <f t="shared" si="0"/>
        <v>12221.890464916702</v>
      </c>
      <c r="P4" s="18">
        <f t="shared" si="0"/>
        <v>16813.815185165655</v>
      </c>
      <c r="Q4" s="20">
        <f>SUM(M4:P4)</f>
        <v>38954.837209194768</v>
      </c>
      <c r="R4" t="s">
        <v>36</v>
      </c>
    </row>
    <row r="5" spans="1:19">
      <c r="A5" s="4" t="s">
        <v>5</v>
      </c>
      <c r="B5" s="5">
        <v>0.04</v>
      </c>
      <c r="K5" s="11" t="s">
        <v>24</v>
      </c>
      <c r="L5" s="4" t="s">
        <v>22</v>
      </c>
      <c r="M5">
        <f>$C$4</f>
        <v>0.25</v>
      </c>
      <c r="N5">
        <f t="shared" ref="N5:P5" si="1">$C$4</f>
        <v>0.25</v>
      </c>
      <c r="O5">
        <f t="shared" si="1"/>
        <v>0.25</v>
      </c>
      <c r="P5">
        <f t="shared" si="1"/>
        <v>0.25</v>
      </c>
      <c r="Q5" s="4"/>
    </row>
    <row r="6" spans="1:19">
      <c r="A6" s="4"/>
      <c r="B6" s="4"/>
      <c r="K6" s="11" t="s">
        <v>25</v>
      </c>
      <c r="L6" s="4" t="s">
        <v>18</v>
      </c>
      <c r="M6" s="16">
        <f>F13</f>
        <v>0.99750312239746008</v>
      </c>
      <c r="N6" s="16">
        <f t="shared" ref="N6:P6" si="2">G13</f>
        <v>0.99004983374916811</v>
      </c>
      <c r="O6" s="16">
        <f t="shared" si="2"/>
        <v>0.97775123719333634</v>
      </c>
      <c r="P6" s="16">
        <f t="shared" si="2"/>
        <v>0.96078943915232318</v>
      </c>
      <c r="Q6" s="4"/>
    </row>
    <row r="7" spans="1:19">
      <c r="A7" s="4" t="s">
        <v>6</v>
      </c>
      <c r="B7" s="5">
        <v>0.01</v>
      </c>
      <c r="K7" s="11" t="s">
        <v>26</v>
      </c>
      <c r="L7" s="4" t="s">
        <v>21</v>
      </c>
      <c r="M7" s="17">
        <f>F12</f>
        <v>0.01</v>
      </c>
      <c r="N7" s="17">
        <f t="shared" ref="N7:P7" si="3">G12</f>
        <v>0.03</v>
      </c>
      <c r="O7" s="17">
        <f t="shared" si="3"/>
        <v>4.9999999999999996E-2</v>
      </c>
      <c r="P7" s="17">
        <f t="shared" si="3"/>
        <v>7.0000000000000007E-2</v>
      </c>
      <c r="Q7" s="4"/>
    </row>
    <row r="8" spans="1:19">
      <c r="A8" s="4" t="s">
        <v>7</v>
      </c>
      <c r="B8" s="5">
        <v>0.02</v>
      </c>
      <c r="K8" s="11" t="s">
        <v>27</v>
      </c>
      <c r="L8" s="4" t="s">
        <v>20</v>
      </c>
      <c r="M8">
        <f>$B$2</f>
        <v>1000000</v>
      </c>
      <c r="N8">
        <f t="shared" ref="N8:P8" si="4">$B$2</f>
        <v>1000000</v>
      </c>
      <c r="O8">
        <f t="shared" si="4"/>
        <v>1000000</v>
      </c>
      <c r="P8">
        <f t="shared" si="4"/>
        <v>1000000</v>
      </c>
      <c r="Q8" s="4"/>
    </row>
    <row r="9" spans="1:19">
      <c r="A9" s="4" t="s">
        <v>8</v>
      </c>
      <c r="B9" s="5">
        <v>0.03</v>
      </c>
      <c r="D9" t="s">
        <v>10</v>
      </c>
      <c r="E9" s="7">
        <v>0</v>
      </c>
      <c r="F9" s="7">
        <v>0.25</v>
      </c>
      <c r="G9" s="7">
        <v>0.5</v>
      </c>
      <c r="H9" s="7">
        <v>0.75</v>
      </c>
      <c r="I9" s="7">
        <v>1</v>
      </c>
      <c r="K9" s="12"/>
      <c r="L9" s="7">
        <v>0</v>
      </c>
      <c r="M9" s="7">
        <v>0.25</v>
      </c>
      <c r="N9" s="7">
        <v>0.5</v>
      </c>
      <c r="O9" s="7">
        <v>0.75</v>
      </c>
      <c r="P9" s="19">
        <v>1</v>
      </c>
      <c r="Q9" s="4"/>
    </row>
    <row r="10" spans="1:19" ht="23.25">
      <c r="A10" s="4" t="s">
        <v>9</v>
      </c>
      <c r="B10" s="5">
        <v>0.04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K10" s="12"/>
      <c r="L10" s="8" t="s">
        <v>11</v>
      </c>
      <c r="M10" s="8" t="s">
        <v>12</v>
      </c>
      <c r="N10" s="8" t="s">
        <v>13</v>
      </c>
      <c r="O10" s="8" t="s">
        <v>14</v>
      </c>
      <c r="P10" s="8" t="s">
        <v>15</v>
      </c>
      <c r="Q10" s="22">
        <f>Q4-Q15</f>
        <v>-306.09911572810961</v>
      </c>
      <c r="R10" s="21" t="s">
        <v>37</v>
      </c>
      <c r="S10" s="23" t="s">
        <v>11</v>
      </c>
    </row>
    <row r="11" spans="1:19">
      <c r="A11" s="4" t="s">
        <v>51</v>
      </c>
      <c r="B11" s="42">
        <v>1.8623246144776399E-2</v>
      </c>
      <c r="D11" t="s">
        <v>16</v>
      </c>
      <c r="F11" s="10">
        <f>B7</f>
        <v>0.01</v>
      </c>
      <c r="G11" s="10">
        <f>B8</f>
        <v>0.02</v>
      </c>
      <c r="H11" s="10">
        <f>B9</f>
        <v>0.03</v>
      </c>
      <c r="I11" s="10">
        <f>B10</f>
        <v>0.04</v>
      </c>
      <c r="K11" s="11" t="s">
        <v>23</v>
      </c>
      <c r="L11" s="4" t="s">
        <v>20</v>
      </c>
      <c r="M11">
        <f>$B$2</f>
        <v>1000000</v>
      </c>
      <c r="N11">
        <f t="shared" ref="N11:P11" si="5">$B$2</f>
        <v>1000000</v>
      </c>
      <c r="O11">
        <f t="shared" si="5"/>
        <v>1000000</v>
      </c>
      <c r="P11">
        <f t="shared" si="5"/>
        <v>1000000</v>
      </c>
      <c r="Q11" s="4"/>
    </row>
    <row r="12" spans="1:19">
      <c r="D12" t="s">
        <v>17</v>
      </c>
      <c r="F12" s="14">
        <f>F11</f>
        <v>0.01</v>
      </c>
      <c r="G12" s="15">
        <f>(G11*G9-F11*F9)/(G9-F9)</f>
        <v>0.03</v>
      </c>
      <c r="H12" s="15">
        <f t="shared" ref="H12:I12" si="6">(H11*H9-G11*G9)/(H9-G9)</f>
        <v>4.9999999999999996E-2</v>
      </c>
      <c r="I12" s="15">
        <f t="shared" si="6"/>
        <v>7.0000000000000007E-2</v>
      </c>
      <c r="K12" s="11" t="s">
        <v>28</v>
      </c>
      <c r="L12" s="4" t="s">
        <v>32</v>
      </c>
      <c r="M12" s="3">
        <f>$B$5</f>
        <v>0.04</v>
      </c>
      <c r="N12" s="3">
        <f t="shared" ref="N12:P12" si="7">$B$5</f>
        <v>0.04</v>
      </c>
      <c r="O12" s="3">
        <f t="shared" si="7"/>
        <v>0.04</v>
      </c>
      <c r="P12" s="3">
        <f t="shared" si="7"/>
        <v>0.04</v>
      </c>
      <c r="Q12" s="4"/>
    </row>
    <row r="13" spans="1:19">
      <c r="D13" t="s">
        <v>19</v>
      </c>
      <c r="F13" s="24">
        <f>EXP(-F11*F9)</f>
        <v>0.99750312239746008</v>
      </c>
      <c r="G13" s="24">
        <f t="shared" ref="G13:I13" si="8">EXP(-G11*G9)</f>
        <v>0.99004983374916811</v>
      </c>
      <c r="H13" s="24">
        <f t="shared" si="8"/>
        <v>0.97775123719333634</v>
      </c>
      <c r="I13" s="24">
        <f t="shared" si="8"/>
        <v>0.96078943915232318</v>
      </c>
      <c r="K13" s="11" t="s">
        <v>29</v>
      </c>
      <c r="L13" s="4" t="s">
        <v>18</v>
      </c>
      <c r="M13">
        <f>M6</f>
        <v>0.99750312239746008</v>
      </c>
      <c r="N13">
        <f t="shared" ref="N13:P13" si="9">N6</f>
        <v>0.99004983374916811</v>
      </c>
      <c r="O13">
        <f t="shared" si="9"/>
        <v>0.97775123719333634</v>
      </c>
      <c r="P13">
        <f t="shared" si="9"/>
        <v>0.96078943915232318</v>
      </c>
      <c r="Q13" s="4"/>
    </row>
    <row r="14" spans="1:19" ht="15.75" thickBot="1">
      <c r="K14" s="11" t="s">
        <v>30</v>
      </c>
      <c r="L14" s="4" t="s">
        <v>33</v>
      </c>
      <c r="M14">
        <f>$C$4</f>
        <v>0.25</v>
      </c>
      <c r="N14">
        <f t="shared" ref="N14:P14" si="10">$C$4</f>
        <v>0.25</v>
      </c>
      <c r="O14">
        <f t="shared" si="10"/>
        <v>0.25</v>
      </c>
      <c r="P14">
        <f t="shared" si="10"/>
        <v>0.25</v>
      </c>
      <c r="Q14" s="4"/>
    </row>
    <row r="15" spans="1:19" ht="15.75" thickBot="1">
      <c r="K15" s="11" t="s">
        <v>31</v>
      </c>
      <c r="L15" s="13" t="s">
        <v>34</v>
      </c>
      <c r="M15" s="18">
        <f>M11*M12*M13*M14</f>
        <v>9975.0312239746017</v>
      </c>
      <c r="N15" s="18">
        <f t="shared" ref="N15:P15" si="11">N11*N12*N13*N14</f>
        <v>9900.498337491681</v>
      </c>
      <c r="O15" s="18">
        <f t="shared" si="11"/>
        <v>9777.5123719333642</v>
      </c>
      <c r="P15" s="18">
        <f t="shared" si="11"/>
        <v>9607.8943915232321</v>
      </c>
      <c r="Q15" s="20">
        <f>SUM(M15:P15)</f>
        <v>39260.936324922877</v>
      </c>
      <c r="R15" t="s">
        <v>35</v>
      </c>
    </row>
    <row r="17" spans="4:19" ht="15.75" thickBot="1"/>
    <row r="18" spans="4:19" ht="15.75" thickBot="1">
      <c r="K18" s="11" t="s">
        <v>23</v>
      </c>
      <c r="L18" s="13" t="s">
        <v>34</v>
      </c>
      <c r="M18" s="26"/>
      <c r="N18" s="18">
        <f>N22*N21*N20*N19</f>
        <v>7137.56081025</v>
      </c>
      <c r="O18" s="18">
        <f t="shared" ref="O18:P18" si="12">O22*O21*O20*O19</f>
        <v>11755.893878425</v>
      </c>
      <c r="P18" s="18">
        <f t="shared" si="12"/>
        <v>16188.236302400004</v>
      </c>
      <c r="Q18" s="20">
        <f>SUM(M18:P18)</f>
        <v>35081.690991075004</v>
      </c>
      <c r="R18" t="s">
        <v>36</v>
      </c>
    </row>
    <row r="19" spans="4:19">
      <c r="K19" s="11" t="s">
        <v>24</v>
      </c>
      <c r="L19" s="4" t="s">
        <v>22</v>
      </c>
      <c r="M19" s="1"/>
      <c r="N19">
        <f t="shared" ref="N19:P19" si="13">$C$4</f>
        <v>0.25</v>
      </c>
      <c r="O19">
        <f t="shared" si="13"/>
        <v>0.25</v>
      </c>
      <c r="P19">
        <f t="shared" si="13"/>
        <v>0.25</v>
      </c>
      <c r="Q19" s="4"/>
    </row>
    <row r="20" spans="4:19">
      <c r="K20" s="11" t="s">
        <v>25</v>
      </c>
      <c r="L20" s="4" t="s">
        <v>18</v>
      </c>
      <c r="M20" s="27"/>
      <c r="N20" s="51">
        <v>0.99286200000000002</v>
      </c>
      <c r="O20" s="51">
        <v>0.98110699999999995</v>
      </c>
      <c r="P20" s="51">
        <v>0.96491800000000005</v>
      </c>
      <c r="Q20" s="4"/>
    </row>
    <row r="21" spans="4:19">
      <c r="E21" s="8" t="s">
        <v>11</v>
      </c>
      <c r="F21" s="8" t="s">
        <v>12</v>
      </c>
      <c r="G21" s="8" t="s">
        <v>13</v>
      </c>
      <c r="H21" s="8" t="s">
        <v>14</v>
      </c>
      <c r="I21" s="8" t="s">
        <v>15</v>
      </c>
      <c r="K21" s="11" t="s">
        <v>26</v>
      </c>
      <c r="L21" s="4" t="s">
        <v>21</v>
      </c>
      <c r="M21" s="28"/>
      <c r="N21" s="51">
        <v>2.87555E-2</v>
      </c>
      <c r="O21" s="51">
        <v>4.7929100000000002E-2</v>
      </c>
      <c r="P21" s="51">
        <v>6.7107200000000006E-2</v>
      </c>
      <c r="Q21" s="4"/>
    </row>
    <row r="22" spans="4:19">
      <c r="D22" t="s">
        <v>10</v>
      </c>
      <c r="E22" s="7">
        <v>0</v>
      </c>
      <c r="F22" s="7">
        <v>0.25</v>
      </c>
      <c r="G22" s="7">
        <v>0.5</v>
      </c>
      <c r="H22" s="7">
        <v>0.75</v>
      </c>
      <c r="I22" s="7">
        <v>1</v>
      </c>
      <c r="K22" s="11" t="s">
        <v>27</v>
      </c>
      <c r="L22" s="4" t="s">
        <v>20</v>
      </c>
      <c r="M22" s="1"/>
      <c r="N22">
        <f t="shared" ref="N22:P22" si="14">$B$2</f>
        <v>1000000</v>
      </c>
      <c r="O22">
        <f t="shared" si="14"/>
        <v>1000000</v>
      </c>
      <c r="P22">
        <f t="shared" si="14"/>
        <v>1000000</v>
      </c>
      <c r="Q22" s="4"/>
    </row>
    <row r="23" spans="4:19">
      <c r="D23" s="29" t="s">
        <v>42</v>
      </c>
      <c r="E23" s="30">
        <f>Q10</f>
        <v>-306.09911572810961</v>
      </c>
      <c r="F23" s="30">
        <f>Q24</f>
        <v>5692.8209910750011</v>
      </c>
      <c r="G23" s="30">
        <f>Q38</f>
        <v>14362.299586075002</v>
      </c>
      <c r="H23" s="30">
        <f>Q52</f>
        <v>9606.6392362750012</v>
      </c>
      <c r="I23" s="30">
        <f>Q66</f>
        <v>0</v>
      </c>
      <c r="K23" s="12"/>
      <c r="L23" s="7">
        <v>0</v>
      </c>
      <c r="M23" s="7">
        <v>0.25</v>
      </c>
      <c r="N23" s="7">
        <v>0.5</v>
      </c>
      <c r="O23" s="7">
        <v>0.75</v>
      </c>
      <c r="P23" s="19">
        <v>1</v>
      </c>
      <c r="Q23" s="4"/>
    </row>
    <row r="24" spans="4:19" ht="23.25">
      <c r="K24" s="12"/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22">
        <f>Q18-Q29</f>
        <v>5692.8209910750011</v>
      </c>
      <c r="R24" s="21" t="s">
        <v>38</v>
      </c>
      <c r="S24" s="23" t="s">
        <v>12</v>
      </c>
    </row>
    <row r="25" spans="4:19">
      <c r="K25" s="11" t="s">
        <v>23</v>
      </c>
      <c r="L25" s="4" t="s">
        <v>20</v>
      </c>
      <c r="M25" s="1"/>
      <c r="N25">
        <f t="shared" ref="N25:P25" si="15">$B$2</f>
        <v>1000000</v>
      </c>
      <c r="O25">
        <f t="shared" si="15"/>
        <v>1000000</v>
      </c>
      <c r="P25">
        <f t="shared" si="15"/>
        <v>1000000</v>
      </c>
      <c r="Q25" s="4"/>
    </row>
    <row r="26" spans="4:19">
      <c r="K26" s="11" t="s">
        <v>28</v>
      </c>
      <c r="L26" s="4" t="s">
        <v>32</v>
      </c>
      <c r="M26" s="28"/>
      <c r="N26" s="3">
        <f t="shared" ref="N26:P26" si="16">$B$5</f>
        <v>0.04</v>
      </c>
      <c r="O26" s="3">
        <f t="shared" si="16"/>
        <v>0.04</v>
      </c>
      <c r="P26" s="3">
        <f t="shared" si="16"/>
        <v>0.04</v>
      </c>
      <c r="Q26" s="4"/>
    </row>
    <row r="27" spans="4:19">
      <c r="K27" s="11" t="s">
        <v>29</v>
      </c>
      <c r="L27" s="4" t="s">
        <v>18</v>
      </c>
      <c r="M27" s="1"/>
      <c r="N27">
        <f t="shared" ref="N27:P27" si="17">N20</f>
        <v>0.99286200000000002</v>
      </c>
      <c r="O27">
        <f t="shared" si="17"/>
        <v>0.98110699999999995</v>
      </c>
      <c r="P27">
        <f t="shared" si="17"/>
        <v>0.96491800000000005</v>
      </c>
      <c r="Q27" s="4"/>
    </row>
    <row r="28" spans="4:19" ht="15.75" thickBot="1">
      <c r="E28" s="8" t="s">
        <v>11</v>
      </c>
      <c r="F28" s="8" t="s">
        <v>12</v>
      </c>
      <c r="G28" s="8" t="s">
        <v>13</v>
      </c>
      <c r="H28" s="8" t="s">
        <v>14</v>
      </c>
      <c r="I28" s="8" t="s">
        <v>15</v>
      </c>
      <c r="K28" s="11" t="s">
        <v>30</v>
      </c>
      <c r="L28" s="4" t="s">
        <v>33</v>
      </c>
      <c r="M28" s="1"/>
      <c r="N28">
        <f t="shared" ref="N28:P28" si="18">$C$4</f>
        <v>0.25</v>
      </c>
      <c r="O28">
        <f t="shared" si="18"/>
        <v>0.25</v>
      </c>
      <c r="P28">
        <f t="shared" si="18"/>
        <v>0.25</v>
      </c>
      <c r="Q28" s="4"/>
    </row>
    <row r="29" spans="4:19" ht="15.75" thickBot="1">
      <c r="D29" s="45" t="s">
        <v>10</v>
      </c>
      <c r="E29" s="7">
        <v>0</v>
      </c>
      <c r="F29" s="7">
        <v>0.25</v>
      </c>
      <c r="G29" s="7">
        <v>0.5</v>
      </c>
      <c r="H29" s="7">
        <v>0.75</v>
      </c>
      <c r="I29" s="7">
        <v>1</v>
      </c>
      <c r="K29" s="11" t="s">
        <v>31</v>
      </c>
      <c r="L29" s="13" t="s">
        <v>34</v>
      </c>
      <c r="M29" s="26"/>
      <c r="N29" s="18">
        <f t="shared" ref="N29:P29" si="19">N25*N26*N27*N28</f>
        <v>9928.6200000000008</v>
      </c>
      <c r="O29" s="18">
        <f t="shared" si="19"/>
        <v>9811.07</v>
      </c>
      <c r="P29" s="18">
        <f t="shared" si="19"/>
        <v>9649.18</v>
      </c>
      <c r="Q29" s="20">
        <f>SUM(M29:P29)</f>
        <v>29388.870000000003</v>
      </c>
      <c r="R29" t="s">
        <v>35</v>
      </c>
    </row>
    <row r="30" spans="4:19">
      <c r="D30" s="46" t="s">
        <v>43</v>
      </c>
      <c r="E30" s="44">
        <f>MAX(E23,0)</f>
        <v>0</v>
      </c>
      <c r="F30" s="44">
        <f>MAX(F23,0)</f>
        <v>5692.8209910750011</v>
      </c>
      <c r="G30" s="44">
        <f>MAX(G23,0)</f>
        <v>14362.299586075002</v>
      </c>
      <c r="H30" s="44">
        <f>MAX(H23,0)</f>
        <v>9606.6392362750012</v>
      </c>
      <c r="I30" s="44">
        <f>MAX(I23,0)</f>
        <v>0</v>
      </c>
    </row>
    <row r="31" spans="4:19" ht="15.75" thickBot="1">
      <c r="D31" s="45"/>
    </row>
    <row r="32" spans="4:19" ht="15.75" thickBot="1">
      <c r="D32" s="45"/>
      <c r="F32" s="8" t="s">
        <v>62</v>
      </c>
      <c r="G32" s="8" t="s">
        <v>63</v>
      </c>
      <c r="H32" s="8" t="s">
        <v>64</v>
      </c>
      <c r="I32" s="8" t="s">
        <v>65</v>
      </c>
      <c r="K32" s="11" t="s">
        <v>23</v>
      </c>
      <c r="L32" s="13" t="s">
        <v>34</v>
      </c>
      <c r="M32" s="26"/>
      <c r="N32" s="26"/>
      <c r="O32" s="18">
        <f t="shared" ref="O32:P32" si="20">O36*O35*O34*O33</f>
        <v>14281.047586049999</v>
      </c>
      <c r="P32" s="18">
        <f t="shared" si="20"/>
        <v>19599.632000024998</v>
      </c>
      <c r="Q32" s="20">
        <f>SUM(M32:P32)</f>
        <v>33880.679586074999</v>
      </c>
      <c r="R32" t="s">
        <v>36</v>
      </c>
    </row>
    <row r="33" spans="4:19">
      <c r="D33" s="45"/>
      <c r="E33" s="29" t="s">
        <v>66</v>
      </c>
      <c r="F33" s="30">
        <f>(E30+F30)/2</f>
        <v>2846.4104955375005</v>
      </c>
      <c r="G33" s="30">
        <f t="shared" ref="G33:I33" si="21">(F30+G30)/2</f>
        <v>10027.560288575001</v>
      </c>
      <c r="H33" s="30">
        <f t="shared" si="21"/>
        <v>11984.469411175001</v>
      </c>
      <c r="I33" s="30">
        <f t="shared" si="21"/>
        <v>4803.3196181375006</v>
      </c>
      <c r="K33" s="11" t="s">
        <v>24</v>
      </c>
      <c r="L33" s="4" t="s">
        <v>22</v>
      </c>
      <c r="M33" s="1"/>
      <c r="N33" s="1"/>
      <c r="O33">
        <f t="shared" ref="O33:P33" si="22">$C$4</f>
        <v>0.25</v>
      </c>
      <c r="P33">
        <f t="shared" si="22"/>
        <v>0.25</v>
      </c>
      <c r="Q33" s="4"/>
    </row>
    <row r="34" spans="4:19">
      <c r="K34" s="11" t="s">
        <v>25</v>
      </c>
      <c r="L34" s="4" t="s">
        <v>18</v>
      </c>
      <c r="M34" s="27"/>
      <c r="N34" s="27"/>
      <c r="O34" s="51">
        <v>0.98571900000000001</v>
      </c>
      <c r="P34" s="51">
        <v>0.96611899999999995</v>
      </c>
      <c r="Q34" s="4"/>
    </row>
    <row r="35" spans="4:19">
      <c r="K35" s="11" t="s">
        <v>26</v>
      </c>
      <c r="L35" s="4" t="s">
        <v>21</v>
      </c>
      <c r="M35" s="28"/>
      <c r="N35" s="28"/>
      <c r="O35" s="51">
        <v>5.7951799999999998E-2</v>
      </c>
      <c r="P35" s="51">
        <v>8.1147899999999995E-2</v>
      </c>
      <c r="Q35" s="4"/>
    </row>
    <row r="36" spans="4:19">
      <c r="K36" s="11" t="s">
        <v>27</v>
      </c>
      <c r="L36" s="4" t="s">
        <v>20</v>
      </c>
      <c r="M36" s="1"/>
      <c r="N36" s="1"/>
      <c r="O36">
        <f t="shared" ref="O36:P36" si="23">$B$2</f>
        <v>1000000</v>
      </c>
      <c r="P36">
        <f t="shared" si="23"/>
        <v>1000000</v>
      </c>
      <c r="Q36" s="4"/>
    </row>
    <row r="37" spans="4:19">
      <c r="K37" s="12"/>
      <c r="L37" s="7">
        <v>0</v>
      </c>
      <c r="M37" s="7">
        <v>0.25</v>
      </c>
      <c r="N37" s="7">
        <v>0.5</v>
      </c>
      <c r="O37" s="7">
        <v>0.75</v>
      </c>
      <c r="P37" s="19">
        <v>1</v>
      </c>
      <c r="Q37" s="4"/>
    </row>
    <row r="38" spans="4:19" ht="23.25">
      <c r="F38">
        <v>2.87555E-2</v>
      </c>
      <c r="G38">
        <v>0.99286200000000002</v>
      </c>
      <c r="K38" s="12"/>
      <c r="L38" s="8" t="s">
        <v>11</v>
      </c>
      <c r="M38" s="8" t="s">
        <v>12</v>
      </c>
      <c r="N38" s="8" t="s">
        <v>13</v>
      </c>
      <c r="O38" s="8" t="s">
        <v>14</v>
      </c>
      <c r="P38" s="8" t="s">
        <v>15</v>
      </c>
      <c r="Q38" s="22">
        <f>Q32-Q43</f>
        <v>14362.299586075002</v>
      </c>
      <c r="R38" s="21" t="s">
        <v>39</v>
      </c>
      <c r="S38" s="23" t="s">
        <v>13</v>
      </c>
    </row>
    <row r="39" spans="4:19">
      <c r="F39">
        <v>4.7929100000000002E-2</v>
      </c>
      <c r="G39">
        <v>0.98110699999999995</v>
      </c>
      <c r="I39" t="s">
        <v>70</v>
      </c>
      <c r="K39" s="11" t="s">
        <v>23</v>
      </c>
      <c r="L39" s="4" t="s">
        <v>20</v>
      </c>
      <c r="M39" s="1"/>
      <c r="N39" s="1"/>
      <c r="O39">
        <f t="shared" ref="O39:P39" si="24">$B$2</f>
        <v>1000000</v>
      </c>
      <c r="P39">
        <f t="shared" si="24"/>
        <v>1000000</v>
      </c>
      <c r="Q39" s="4"/>
    </row>
    <row r="40" spans="4:19">
      <c r="F40">
        <v>6.7107200000000006E-2</v>
      </c>
      <c r="G40">
        <v>0.96491800000000005</v>
      </c>
      <c r="K40" s="11" t="s">
        <v>28</v>
      </c>
      <c r="L40" s="4" t="s">
        <v>32</v>
      </c>
      <c r="M40" s="28"/>
      <c r="N40" s="28"/>
      <c r="O40" s="3">
        <f t="shared" ref="O40:P40" si="25">$B$5</f>
        <v>0.04</v>
      </c>
      <c r="P40" s="3">
        <f t="shared" si="25"/>
        <v>0.04</v>
      </c>
      <c r="Q40" s="4"/>
    </row>
    <row r="41" spans="4:19">
      <c r="F41">
        <v>5.7951799999999998E-2</v>
      </c>
      <c r="K41" s="11" t="s">
        <v>29</v>
      </c>
      <c r="L41" s="4" t="s">
        <v>18</v>
      </c>
      <c r="M41" s="1"/>
      <c r="N41" s="1"/>
      <c r="O41">
        <f t="shared" ref="O41:P41" si="26">O34</f>
        <v>0.98571900000000001</v>
      </c>
      <c r="P41">
        <f t="shared" si="26"/>
        <v>0.96611899999999995</v>
      </c>
      <c r="Q41" s="4"/>
    </row>
    <row r="42" spans="4:19" ht="15.75" thickBot="1">
      <c r="F42">
        <v>8.1147899999999995E-2</v>
      </c>
      <c r="G42">
        <v>0.98571900000000001</v>
      </c>
      <c r="K42" s="11" t="s">
        <v>30</v>
      </c>
      <c r="L42" s="4" t="s">
        <v>33</v>
      </c>
      <c r="M42" s="1"/>
      <c r="N42" s="1"/>
      <c r="O42">
        <f t="shared" ref="O42:P42" si="27">$C$4</f>
        <v>0.25</v>
      </c>
      <c r="P42">
        <f t="shared" si="27"/>
        <v>0.25</v>
      </c>
      <c r="Q42" s="4"/>
    </row>
    <row r="43" spans="4:19" ht="15.75" thickBot="1">
      <c r="F43">
        <v>7.9187300000000002E-2</v>
      </c>
      <c r="G43">
        <v>0.96611899999999995</v>
      </c>
      <c r="K43" s="11" t="s">
        <v>31</v>
      </c>
      <c r="L43" s="13" t="s">
        <v>34</v>
      </c>
      <c r="M43" s="26"/>
      <c r="N43" s="26"/>
      <c r="O43" s="18">
        <f t="shared" ref="O43:P43" si="28">O39*O40*O41*O42</f>
        <v>9857.19</v>
      </c>
      <c r="P43" s="18">
        <f t="shared" si="28"/>
        <v>9661.1899999999987</v>
      </c>
      <c r="Q43" s="20">
        <f>SUM(M43:P43)</f>
        <v>19518.379999999997</v>
      </c>
      <c r="R43" t="s">
        <v>35</v>
      </c>
    </row>
    <row r="45" spans="4:19" ht="15.75" thickBot="1">
      <c r="G45">
        <v>0.98058699999999999</v>
      </c>
    </row>
    <row r="46" spans="4:19" ht="15.75" thickBot="1">
      <c r="K46" s="11" t="s">
        <v>23</v>
      </c>
      <c r="L46" s="13" t="s">
        <v>34</v>
      </c>
      <c r="M46" s="26"/>
      <c r="N46" s="26"/>
      <c r="O46" s="26"/>
      <c r="P46" s="18">
        <f t="shared" ref="P46" si="29">P50*P49*P48*P47</f>
        <v>19412.509236275</v>
      </c>
      <c r="Q46" s="20">
        <f>SUM(M46:P46)</f>
        <v>19412.509236275</v>
      </c>
      <c r="R46" t="s">
        <v>36</v>
      </c>
    </row>
    <row r="47" spans="4:19">
      <c r="K47" s="11" t="s">
        <v>24</v>
      </c>
      <c r="L47" s="4" t="s">
        <v>22</v>
      </c>
      <c r="M47" s="1"/>
      <c r="N47" s="1"/>
      <c r="O47" s="1"/>
      <c r="P47">
        <f t="shared" ref="P47" si="30">$C$4</f>
        <v>0.25</v>
      </c>
      <c r="Q47" s="4"/>
    </row>
    <row r="48" spans="4:19">
      <c r="K48" s="11" t="s">
        <v>25</v>
      </c>
      <c r="L48" s="4" t="s">
        <v>18</v>
      </c>
      <c r="M48" s="27"/>
      <c r="N48" s="27"/>
      <c r="O48" s="27"/>
      <c r="P48" s="51">
        <v>0.98058699999999999</v>
      </c>
      <c r="Q48" s="4"/>
    </row>
    <row r="49" spans="11:19">
      <c r="K49" s="11" t="s">
        <v>26</v>
      </c>
      <c r="L49" s="4" t="s">
        <v>21</v>
      </c>
      <c r="M49" s="28"/>
      <c r="N49" s="28"/>
      <c r="O49" s="28"/>
      <c r="P49" s="51">
        <v>7.9187300000000002E-2</v>
      </c>
      <c r="Q49" s="4"/>
    </row>
    <row r="50" spans="11:19">
      <c r="K50" s="11" t="s">
        <v>27</v>
      </c>
      <c r="L50" s="4" t="s">
        <v>20</v>
      </c>
      <c r="M50" s="1"/>
      <c r="N50" s="1"/>
      <c r="O50" s="1"/>
      <c r="P50">
        <f t="shared" ref="P50" si="31">$B$2</f>
        <v>1000000</v>
      </c>
      <c r="Q50" s="4"/>
    </row>
    <row r="51" spans="11:19">
      <c r="K51" s="12"/>
      <c r="L51" s="7">
        <v>0</v>
      </c>
      <c r="M51" s="7">
        <v>0.25</v>
      </c>
      <c r="N51" s="7">
        <v>0.5</v>
      </c>
      <c r="O51" s="7">
        <v>0.75</v>
      </c>
      <c r="P51" s="19">
        <v>1</v>
      </c>
      <c r="Q51" s="4"/>
    </row>
    <row r="52" spans="11:19" ht="23.25">
      <c r="K52" s="12"/>
      <c r="L52" s="8" t="s">
        <v>11</v>
      </c>
      <c r="M52" s="8" t="s">
        <v>12</v>
      </c>
      <c r="N52" s="8" t="s">
        <v>13</v>
      </c>
      <c r="O52" s="8" t="s">
        <v>14</v>
      </c>
      <c r="P52" s="8" t="s">
        <v>15</v>
      </c>
      <c r="Q52" s="22">
        <f>Q46-Q57</f>
        <v>9606.6392362750012</v>
      </c>
      <c r="R52" s="21" t="s">
        <v>40</v>
      </c>
      <c r="S52" s="23" t="s">
        <v>14</v>
      </c>
    </row>
    <row r="53" spans="11:19">
      <c r="K53" s="11" t="s">
        <v>23</v>
      </c>
      <c r="L53" s="4" t="s">
        <v>20</v>
      </c>
      <c r="M53" s="1"/>
      <c r="N53" s="1"/>
      <c r="O53" s="1"/>
      <c r="P53">
        <f t="shared" ref="P53" si="32">$B$2</f>
        <v>1000000</v>
      </c>
      <c r="Q53" s="4"/>
    </row>
    <row r="54" spans="11:19">
      <c r="K54" s="11" t="s">
        <v>28</v>
      </c>
      <c r="L54" s="4" t="s">
        <v>32</v>
      </c>
      <c r="M54" s="28"/>
      <c r="N54" s="28"/>
      <c r="O54" s="28"/>
      <c r="P54" s="3">
        <f t="shared" ref="P54" si="33">$B$5</f>
        <v>0.04</v>
      </c>
      <c r="Q54" s="4"/>
    </row>
    <row r="55" spans="11:19">
      <c r="K55" s="11" t="s">
        <v>29</v>
      </c>
      <c r="L55" s="4" t="s">
        <v>18</v>
      </c>
      <c r="M55" s="1"/>
      <c r="N55" s="1"/>
      <c r="O55" s="1"/>
      <c r="P55">
        <f t="shared" ref="P55" si="34">P48</f>
        <v>0.98058699999999999</v>
      </c>
      <c r="Q55" s="4"/>
    </row>
    <row r="56" spans="11:19" ht="15.75" thickBot="1">
      <c r="K56" s="11" t="s">
        <v>30</v>
      </c>
      <c r="L56" s="4" t="s">
        <v>33</v>
      </c>
      <c r="M56" s="1"/>
      <c r="N56" s="1"/>
      <c r="O56" s="1"/>
      <c r="P56">
        <f t="shared" ref="P56" si="35">$C$4</f>
        <v>0.25</v>
      </c>
      <c r="Q56" s="4"/>
    </row>
    <row r="57" spans="11:19" ht="15.75" thickBot="1">
      <c r="K57" s="11" t="s">
        <v>31</v>
      </c>
      <c r="L57" s="13" t="s">
        <v>34</v>
      </c>
      <c r="M57" s="26"/>
      <c r="N57" s="26"/>
      <c r="O57" s="26"/>
      <c r="P57" s="18">
        <f t="shared" ref="P57" si="36">P53*P54*P55*P56</f>
        <v>9805.869999999999</v>
      </c>
      <c r="Q57" s="20">
        <f>SUM(M57:P57)</f>
        <v>9805.869999999999</v>
      </c>
      <c r="R57" t="s">
        <v>35</v>
      </c>
    </row>
    <row r="59" spans="11:19" ht="15.75" thickBot="1"/>
    <row r="60" spans="11:19" ht="15.75" thickBot="1">
      <c r="K60" s="11" t="s">
        <v>23</v>
      </c>
      <c r="L60" s="13" t="s">
        <v>34</v>
      </c>
      <c r="M60" s="26"/>
      <c r="N60" s="26"/>
      <c r="O60" s="26"/>
      <c r="P60" s="26"/>
      <c r="Q60" s="20">
        <f>SUM(M60:P60)</f>
        <v>0</v>
      </c>
      <c r="R60" t="s">
        <v>36</v>
      </c>
    </row>
    <row r="61" spans="11:19">
      <c r="K61" s="11" t="s">
        <v>24</v>
      </c>
      <c r="L61" s="4" t="s">
        <v>22</v>
      </c>
      <c r="M61" s="1"/>
      <c r="N61" s="1"/>
      <c r="O61" s="1"/>
      <c r="P61" s="1"/>
      <c r="Q61" s="4"/>
    </row>
    <row r="62" spans="11:19">
      <c r="K62" s="11" t="s">
        <v>25</v>
      </c>
      <c r="L62" s="4" t="s">
        <v>18</v>
      </c>
      <c r="M62" s="27"/>
      <c r="N62" s="27"/>
      <c r="O62" s="27"/>
      <c r="P62" s="27"/>
      <c r="Q62" s="4"/>
    </row>
    <row r="63" spans="11:19">
      <c r="K63" s="11" t="s">
        <v>26</v>
      </c>
      <c r="L63" s="4" t="s">
        <v>21</v>
      </c>
      <c r="M63" s="28"/>
      <c r="N63" s="28"/>
      <c r="O63" s="28"/>
      <c r="P63" s="28"/>
      <c r="Q63" s="4"/>
    </row>
    <row r="64" spans="11:19">
      <c r="K64" s="11" t="s">
        <v>27</v>
      </c>
      <c r="L64" s="4" t="s">
        <v>20</v>
      </c>
      <c r="M64" s="1"/>
      <c r="N64" s="1"/>
      <c r="O64" s="1"/>
      <c r="P64" s="1"/>
      <c r="Q64" s="4"/>
    </row>
    <row r="65" spans="11:19">
      <c r="K65" s="12"/>
      <c r="L65" s="7">
        <v>0</v>
      </c>
      <c r="M65" s="7">
        <v>0.25</v>
      </c>
      <c r="N65" s="7">
        <v>0.5</v>
      </c>
      <c r="O65" s="7">
        <v>0.75</v>
      </c>
      <c r="P65" s="19">
        <v>1</v>
      </c>
      <c r="Q65" s="4"/>
    </row>
    <row r="66" spans="11:19" ht="23.25">
      <c r="K66" s="12"/>
      <c r="L66" s="8" t="s">
        <v>11</v>
      </c>
      <c r="M66" s="8" t="s">
        <v>12</v>
      </c>
      <c r="N66" s="8" t="s">
        <v>13</v>
      </c>
      <c r="O66" s="8" t="s">
        <v>14</v>
      </c>
      <c r="P66" s="8" t="s">
        <v>15</v>
      </c>
      <c r="Q66" s="22">
        <f>Q60-Q71</f>
        <v>0</v>
      </c>
      <c r="R66" s="21" t="s">
        <v>41</v>
      </c>
      <c r="S66" s="23" t="s">
        <v>15</v>
      </c>
    </row>
    <row r="67" spans="11:19">
      <c r="K67" s="11" t="s">
        <v>23</v>
      </c>
      <c r="L67" s="4" t="s">
        <v>20</v>
      </c>
      <c r="M67" s="1"/>
      <c r="N67" s="1"/>
      <c r="O67" s="1"/>
      <c r="P67" s="1"/>
      <c r="Q67" s="4"/>
    </row>
    <row r="68" spans="11:19">
      <c r="K68" s="11" t="s">
        <v>28</v>
      </c>
      <c r="L68" s="4" t="s">
        <v>32</v>
      </c>
      <c r="M68" s="28"/>
      <c r="N68" s="28"/>
      <c r="O68" s="28"/>
      <c r="P68" s="28"/>
      <c r="Q68" s="4"/>
    </row>
    <row r="69" spans="11:19">
      <c r="K69" s="11" t="s">
        <v>29</v>
      </c>
      <c r="L69" s="4" t="s">
        <v>18</v>
      </c>
      <c r="M69" s="1"/>
      <c r="N69" s="1"/>
      <c r="O69" s="1"/>
      <c r="P69" s="1"/>
      <c r="Q69" s="4"/>
    </row>
    <row r="70" spans="11:19" ht="15.75" thickBot="1">
      <c r="K70" s="11" t="s">
        <v>30</v>
      </c>
      <c r="L70" s="4" t="s">
        <v>33</v>
      </c>
      <c r="M70" s="1"/>
      <c r="N70" s="1"/>
      <c r="O70" s="1"/>
      <c r="P70" s="1"/>
      <c r="Q70" s="4"/>
    </row>
    <row r="71" spans="11:19" ht="15.75" thickBot="1">
      <c r="K71" s="11" t="s">
        <v>31</v>
      </c>
      <c r="L71" s="13" t="s">
        <v>34</v>
      </c>
      <c r="M71" s="26"/>
      <c r="N71" s="26"/>
      <c r="O71" s="26"/>
      <c r="P71" s="26"/>
      <c r="Q71" s="20">
        <f>SUM(M71:P71)</f>
        <v>0</v>
      </c>
      <c r="R71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1"/>
  <sheetViews>
    <sheetView tabSelected="1" topLeftCell="A13" zoomScale="70" zoomScaleNormal="70" workbookViewId="0">
      <selection activeCell="B37" sqref="B37"/>
    </sheetView>
  </sheetViews>
  <sheetFormatPr defaultRowHeight="15"/>
  <cols>
    <col min="1" max="1" width="12.42578125" customWidth="1"/>
    <col min="2" max="2" width="12.140625" customWidth="1"/>
    <col min="3" max="3" width="4.85546875" customWidth="1"/>
    <col min="4" max="4" width="14" customWidth="1"/>
    <col min="5" max="5" width="26" customWidth="1"/>
    <col min="6" max="6" width="13.5703125" customWidth="1"/>
    <col min="7" max="7" width="15.85546875" customWidth="1"/>
    <col min="8" max="8" width="17" customWidth="1"/>
    <col min="9" max="9" width="14.28515625" customWidth="1"/>
    <col min="13" max="13" width="12.85546875" customWidth="1"/>
    <col min="14" max="14" width="14.28515625" customWidth="1"/>
    <col min="15" max="15" width="14.42578125" customWidth="1"/>
    <col min="16" max="16" width="16.85546875" customWidth="1"/>
    <col min="17" max="17" width="19.7109375" customWidth="1"/>
    <col min="18" max="18" width="10.57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9">
      <c r="A2" s="4" t="s">
        <v>1</v>
      </c>
      <c r="B2" s="4">
        <v>1000000</v>
      </c>
    </row>
    <row r="3" spans="1:19" ht="15.75" thickBot="1">
      <c r="A3" s="4" t="s">
        <v>2</v>
      </c>
      <c r="B3" s="4">
        <v>1</v>
      </c>
    </row>
    <row r="4" spans="1:19" ht="15.75" thickBot="1">
      <c r="A4" s="4" t="s">
        <v>3</v>
      </c>
      <c r="B4" s="4" t="s">
        <v>4</v>
      </c>
      <c r="C4" s="9">
        <v>0.25</v>
      </c>
      <c r="K4" s="11" t="s">
        <v>23</v>
      </c>
      <c r="L4" s="13" t="s">
        <v>34</v>
      </c>
      <c r="M4" s="18">
        <f>M8*M7*M6*M5</f>
        <v>2493.7578059936504</v>
      </c>
      <c r="N4" s="18">
        <f t="shared" ref="N4:P4" si="0">N8*N7*N6*N5</f>
        <v>7425.3737531187608</v>
      </c>
      <c r="O4" s="18">
        <f t="shared" si="0"/>
        <v>12221.890464916702</v>
      </c>
      <c r="P4" s="18">
        <f t="shared" si="0"/>
        <v>16813.815185165655</v>
      </c>
      <c r="Q4" s="20">
        <f>SUM(M4:P4)</f>
        <v>38954.837209194768</v>
      </c>
      <c r="R4" t="s">
        <v>36</v>
      </c>
    </row>
    <row r="5" spans="1:19">
      <c r="A5" s="4" t="s">
        <v>5</v>
      </c>
      <c r="B5" s="5">
        <v>0.04</v>
      </c>
      <c r="K5" s="11" t="s">
        <v>24</v>
      </c>
      <c r="L5" s="4" t="s">
        <v>22</v>
      </c>
      <c r="M5">
        <f>$C$4</f>
        <v>0.25</v>
      </c>
      <c r="N5">
        <f t="shared" ref="N5:P5" si="1">$C$4</f>
        <v>0.25</v>
      </c>
      <c r="O5">
        <f t="shared" si="1"/>
        <v>0.25</v>
      </c>
      <c r="P5">
        <f t="shared" si="1"/>
        <v>0.25</v>
      </c>
      <c r="Q5" s="4"/>
    </row>
    <row r="6" spans="1:19">
      <c r="A6" s="4"/>
      <c r="B6" s="4"/>
      <c r="K6" s="11" t="s">
        <v>25</v>
      </c>
      <c r="L6" s="4" t="s">
        <v>18</v>
      </c>
      <c r="M6" s="16">
        <f>F13</f>
        <v>0.99750312239746008</v>
      </c>
      <c r="N6" s="16">
        <f t="shared" ref="N6:P6" si="2">G13</f>
        <v>0.99004983374916811</v>
      </c>
      <c r="O6" s="16">
        <f t="shared" si="2"/>
        <v>0.97775123719333634</v>
      </c>
      <c r="P6" s="16">
        <f t="shared" si="2"/>
        <v>0.96078943915232318</v>
      </c>
      <c r="Q6" s="4"/>
    </row>
    <row r="7" spans="1:19">
      <c r="A7" s="4" t="s">
        <v>6</v>
      </c>
      <c r="B7" s="5">
        <v>0.01</v>
      </c>
      <c r="K7" s="11" t="s">
        <v>26</v>
      </c>
      <c r="L7" s="4" t="s">
        <v>21</v>
      </c>
      <c r="M7" s="17">
        <f>F12</f>
        <v>0.01</v>
      </c>
      <c r="N7" s="17">
        <f t="shared" ref="N7:P7" si="3">G12</f>
        <v>0.03</v>
      </c>
      <c r="O7" s="17">
        <f t="shared" si="3"/>
        <v>4.9999999999999996E-2</v>
      </c>
      <c r="P7" s="17">
        <f t="shared" si="3"/>
        <v>7.0000000000000007E-2</v>
      </c>
      <c r="Q7" s="4"/>
    </row>
    <row r="8" spans="1:19">
      <c r="A8" s="4" t="s">
        <v>7</v>
      </c>
      <c r="B8" s="5">
        <v>0.02</v>
      </c>
      <c r="K8" s="11" t="s">
        <v>27</v>
      </c>
      <c r="L8" s="4" t="s">
        <v>20</v>
      </c>
      <c r="M8">
        <f>$B$2</f>
        <v>1000000</v>
      </c>
      <c r="N8">
        <f t="shared" ref="N8:P8" si="4">$B$2</f>
        <v>1000000</v>
      </c>
      <c r="O8">
        <f t="shared" si="4"/>
        <v>1000000</v>
      </c>
      <c r="P8">
        <f t="shared" si="4"/>
        <v>1000000</v>
      </c>
      <c r="Q8" s="4"/>
    </row>
    <row r="9" spans="1:19">
      <c r="A9" s="4" t="s">
        <v>8</v>
      </c>
      <c r="B9" s="5">
        <v>0.03</v>
      </c>
      <c r="D9" t="s">
        <v>10</v>
      </c>
      <c r="E9" s="7">
        <v>0</v>
      </c>
      <c r="F9" s="7">
        <v>0.25</v>
      </c>
      <c r="G9" s="7">
        <v>0.5</v>
      </c>
      <c r="H9" s="7">
        <v>0.75</v>
      </c>
      <c r="I9" s="7">
        <v>1</v>
      </c>
      <c r="K9" s="12"/>
      <c r="L9" s="7">
        <v>0</v>
      </c>
      <c r="M9" s="7">
        <v>0.25</v>
      </c>
      <c r="N9" s="7">
        <v>0.5</v>
      </c>
      <c r="O9" s="7">
        <v>0.75</v>
      </c>
      <c r="P9" s="19">
        <v>1</v>
      </c>
      <c r="Q9" s="4"/>
    </row>
    <row r="10" spans="1:19" ht="23.25">
      <c r="A10" s="4" t="s">
        <v>9</v>
      </c>
      <c r="B10" s="5">
        <v>0.04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K10" s="12"/>
      <c r="L10" s="8" t="s">
        <v>11</v>
      </c>
      <c r="M10" s="8" t="s">
        <v>12</v>
      </c>
      <c r="N10" s="8" t="s">
        <v>13</v>
      </c>
      <c r="O10" s="8" t="s">
        <v>14</v>
      </c>
      <c r="P10" s="8" t="s">
        <v>15</v>
      </c>
      <c r="Q10" s="22">
        <f>Q4-Q15</f>
        <v>-306.09911572810961</v>
      </c>
      <c r="R10" s="21" t="s">
        <v>37</v>
      </c>
      <c r="S10" s="23" t="s">
        <v>11</v>
      </c>
    </row>
    <row r="11" spans="1:19">
      <c r="A11" s="4" t="s">
        <v>51</v>
      </c>
      <c r="B11" s="42">
        <v>1.8623246144776399E-2</v>
      </c>
      <c r="D11" t="s">
        <v>16</v>
      </c>
      <c r="F11" s="10">
        <f>B7</f>
        <v>0.01</v>
      </c>
      <c r="G11" s="10">
        <f>B8</f>
        <v>0.02</v>
      </c>
      <c r="H11" s="10">
        <f>B9</f>
        <v>0.03</v>
      </c>
      <c r="I11" s="10">
        <f>B10</f>
        <v>0.04</v>
      </c>
      <c r="K11" s="11" t="s">
        <v>23</v>
      </c>
      <c r="L11" s="4" t="s">
        <v>20</v>
      </c>
      <c r="M11">
        <f>$B$2</f>
        <v>1000000</v>
      </c>
      <c r="N11">
        <f t="shared" ref="N11:P11" si="5">$B$2</f>
        <v>1000000</v>
      </c>
      <c r="O11">
        <f t="shared" si="5"/>
        <v>1000000</v>
      </c>
      <c r="P11">
        <f t="shared" si="5"/>
        <v>1000000</v>
      </c>
      <c r="Q11" s="4"/>
    </row>
    <row r="12" spans="1:19">
      <c r="D12" t="s">
        <v>17</v>
      </c>
      <c r="F12" s="14">
        <f>F11</f>
        <v>0.01</v>
      </c>
      <c r="G12" s="15">
        <f>(G11*G9-F11*F9)/(G9-F9)</f>
        <v>0.03</v>
      </c>
      <c r="H12" s="15">
        <f t="shared" ref="H12:I12" si="6">(H11*H9-G11*G9)/(H9-G9)</f>
        <v>4.9999999999999996E-2</v>
      </c>
      <c r="I12" s="15">
        <f t="shared" si="6"/>
        <v>7.0000000000000007E-2</v>
      </c>
      <c r="K12" s="11" t="s">
        <v>28</v>
      </c>
      <c r="L12" s="4" t="s">
        <v>32</v>
      </c>
      <c r="M12" s="3">
        <f>$B$5</f>
        <v>0.04</v>
      </c>
      <c r="N12" s="3">
        <f t="shared" ref="N12:P12" si="7">$B$5</f>
        <v>0.04</v>
      </c>
      <c r="O12" s="3">
        <f t="shared" si="7"/>
        <v>0.04</v>
      </c>
      <c r="P12" s="3">
        <f t="shared" si="7"/>
        <v>0.04</v>
      </c>
      <c r="Q12" s="4"/>
    </row>
    <row r="13" spans="1:19">
      <c r="D13" t="s">
        <v>19</v>
      </c>
      <c r="F13" s="24">
        <f>EXP(-F11*F9)</f>
        <v>0.99750312239746008</v>
      </c>
      <c r="G13" s="24">
        <f t="shared" ref="G13:I13" si="8">EXP(-G11*G9)</f>
        <v>0.99004983374916811</v>
      </c>
      <c r="H13" s="24">
        <f t="shared" si="8"/>
        <v>0.97775123719333634</v>
      </c>
      <c r="I13" s="24">
        <f t="shared" si="8"/>
        <v>0.96078943915232318</v>
      </c>
      <c r="K13" s="11" t="s">
        <v>29</v>
      </c>
      <c r="L13" s="4" t="s">
        <v>18</v>
      </c>
      <c r="M13">
        <f>M6</f>
        <v>0.99750312239746008</v>
      </c>
      <c r="N13">
        <f t="shared" ref="N13:P13" si="9">N6</f>
        <v>0.99004983374916811</v>
      </c>
      <c r="O13">
        <f t="shared" si="9"/>
        <v>0.97775123719333634</v>
      </c>
      <c r="P13">
        <f t="shared" si="9"/>
        <v>0.96078943915232318</v>
      </c>
      <c r="Q13" s="4"/>
    </row>
    <row r="14" spans="1:19" ht="15.75" thickBot="1">
      <c r="K14" s="11" t="s">
        <v>30</v>
      </c>
      <c r="L14" s="4" t="s">
        <v>33</v>
      </c>
      <c r="M14">
        <f>$C$4</f>
        <v>0.25</v>
      </c>
      <c r="N14">
        <f t="shared" ref="N14:P14" si="10">$C$4</f>
        <v>0.25</v>
      </c>
      <c r="O14">
        <f t="shared" si="10"/>
        <v>0.25</v>
      </c>
      <c r="P14">
        <f t="shared" si="10"/>
        <v>0.25</v>
      </c>
      <c r="Q14" s="4"/>
    </row>
    <row r="15" spans="1:19" ht="15.75" thickBot="1">
      <c r="K15" s="11" t="s">
        <v>31</v>
      </c>
      <c r="L15" s="13" t="s">
        <v>34</v>
      </c>
      <c r="M15" s="18">
        <f>M11*M12*M13*M14</f>
        <v>9975.0312239746017</v>
      </c>
      <c r="N15" s="18">
        <f t="shared" ref="N15:P15" si="11">N11*N12*N13*N14</f>
        <v>9900.498337491681</v>
      </c>
      <c r="O15" s="18">
        <f t="shared" si="11"/>
        <v>9777.5123719333642</v>
      </c>
      <c r="P15" s="18">
        <f t="shared" si="11"/>
        <v>9607.8943915232321</v>
      </c>
      <c r="Q15" s="20">
        <f>SUM(M15:P15)</f>
        <v>39260.936324922877</v>
      </c>
      <c r="R15" t="s">
        <v>35</v>
      </c>
    </row>
    <row r="17" spans="3:19" ht="15.75" thickBot="1"/>
    <row r="18" spans="3:19" ht="15.75" thickBot="1">
      <c r="C18" s="54"/>
      <c r="D18" s="55"/>
      <c r="E18" s="55"/>
      <c r="F18" s="55"/>
      <c r="G18" s="55"/>
      <c r="H18" s="55"/>
      <c r="I18" s="56"/>
      <c r="K18" s="11" t="s">
        <v>23</v>
      </c>
      <c r="L18" s="13" t="s">
        <v>34</v>
      </c>
      <c r="M18" s="26"/>
      <c r="N18" s="18">
        <f t="shared" ref="N18:P18" si="12">N22*N21*N20*N19</f>
        <v>7425.3737531187608</v>
      </c>
      <c r="O18" s="18">
        <f t="shared" si="12"/>
        <v>12221.890464916702</v>
      </c>
      <c r="P18" s="18">
        <f t="shared" si="12"/>
        <v>16813.815185165655</v>
      </c>
      <c r="Q18" s="20">
        <f>SUM(M18:P18)</f>
        <v>36461.079403201118</v>
      </c>
      <c r="R18" t="s">
        <v>36</v>
      </c>
    </row>
    <row r="19" spans="3:19">
      <c r="C19" s="57"/>
      <c r="D19" s="58"/>
      <c r="E19" s="58"/>
      <c r="F19" s="58"/>
      <c r="G19" s="58"/>
      <c r="H19" s="58"/>
      <c r="I19" s="59"/>
      <c r="K19" s="11" t="s">
        <v>24</v>
      </c>
      <c r="L19" s="4" t="s">
        <v>22</v>
      </c>
      <c r="M19" s="1"/>
      <c r="N19">
        <f t="shared" ref="N19:P19" si="13">$C$4</f>
        <v>0.25</v>
      </c>
      <c r="O19">
        <f t="shared" si="13"/>
        <v>0.25</v>
      </c>
      <c r="P19">
        <f t="shared" si="13"/>
        <v>0.25</v>
      </c>
      <c r="Q19" s="4"/>
    </row>
    <row r="20" spans="3:19">
      <c r="C20" s="57"/>
      <c r="D20" s="58"/>
      <c r="E20" s="58"/>
      <c r="F20" s="21" t="s">
        <v>62</v>
      </c>
      <c r="G20" s="21" t="s">
        <v>63</v>
      </c>
      <c r="H20" s="21" t="s">
        <v>64</v>
      </c>
      <c r="I20" s="60" t="s">
        <v>65</v>
      </c>
      <c r="K20" s="11" t="s">
        <v>25</v>
      </c>
      <c r="L20" s="4" t="s">
        <v>18</v>
      </c>
      <c r="M20" s="27"/>
      <c r="N20" s="25">
        <f t="shared" ref="N20:P20" si="14">G13</f>
        <v>0.99004983374916811</v>
      </c>
      <c r="O20" s="25">
        <f t="shared" si="14"/>
        <v>0.97775123719333634</v>
      </c>
      <c r="P20" s="25">
        <f t="shared" si="14"/>
        <v>0.96078943915232318</v>
      </c>
      <c r="Q20" s="4"/>
    </row>
    <row r="21" spans="3:19">
      <c r="C21" s="57"/>
      <c r="D21" s="61" t="s">
        <v>71</v>
      </c>
      <c r="E21" s="61" t="s">
        <v>66</v>
      </c>
      <c r="F21" s="30">
        <v>2846.4104955375005</v>
      </c>
      <c r="G21" s="30">
        <v>10027.560288575001</v>
      </c>
      <c r="H21" s="30">
        <v>11984.469411175001</v>
      </c>
      <c r="I21" s="30">
        <v>4803.3196181375006</v>
      </c>
      <c r="K21" s="11" t="s">
        <v>26</v>
      </c>
      <c r="L21" s="4" t="s">
        <v>21</v>
      </c>
      <c r="M21" s="28"/>
      <c r="N21" s="17">
        <f t="shared" ref="N21:P21" si="15">G12</f>
        <v>0.03</v>
      </c>
      <c r="O21" s="17">
        <f t="shared" si="15"/>
        <v>4.9999999999999996E-2</v>
      </c>
      <c r="P21" s="17">
        <f t="shared" si="15"/>
        <v>7.0000000000000007E-2</v>
      </c>
      <c r="Q21" s="4"/>
    </row>
    <row r="22" spans="3:19">
      <c r="C22" s="57"/>
      <c r="D22" s="58"/>
      <c r="E22" s="58"/>
      <c r="F22" s="58"/>
      <c r="G22" s="58"/>
      <c r="H22" s="58"/>
      <c r="I22" s="59"/>
      <c r="K22" s="11" t="s">
        <v>27</v>
      </c>
      <c r="L22" s="4" t="s">
        <v>20</v>
      </c>
      <c r="M22" s="1"/>
      <c r="N22">
        <f t="shared" ref="N22:P22" si="16">$B$2</f>
        <v>1000000</v>
      </c>
      <c r="O22">
        <f t="shared" si="16"/>
        <v>1000000</v>
      </c>
      <c r="P22">
        <f t="shared" si="16"/>
        <v>1000000</v>
      </c>
      <c r="Q22" s="4"/>
    </row>
    <row r="23" spans="3:19">
      <c r="C23" s="57"/>
      <c r="D23" s="58"/>
      <c r="E23" s="58"/>
      <c r="F23" s="21" t="s">
        <v>62</v>
      </c>
      <c r="G23" s="21" t="s">
        <v>63</v>
      </c>
      <c r="H23" s="21" t="s">
        <v>64</v>
      </c>
      <c r="I23" s="60" t="s">
        <v>65</v>
      </c>
      <c r="K23" s="12"/>
      <c r="L23" s="7">
        <v>0</v>
      </c>
      <c r="M23" s="7">
        <v>0.25</v>
      </c>
      <c r="N23" s="7">
        <v>0.5</v>
      </c>
      <c r="O23" s="7">
        <v>0.75</v>
      </c>
      <c r="P23" s="19">
        <v>1</v>
      </c>
      <c r="Q23" s="4"/>
    </row>
    <row r="24" spans="3:19" ht="23.25">
      <c r="C24" s="57"/>
      <c r="D24" s="61" t="s">
        <v>72</v>
      </c>
      <c r="E24" s="61" t="s">
        <v>66</v>
      </c>
      <c r="F24" s="30">
        <v>4553.3225552750009</v>
      </c>
      <c r="G24" s="30">
        <v>9884.0070312874996</v>
      </c>
      <c r="H24" s="30">
        <v>10565.207291212499</v>
      </c>
      <c r="I24" s="30">
        <v>5234.5228152</v>
      </c>
      <c r="K24" s="12"/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22">
        <f>Q18-Q29</f>
        <v>7175.174302252839</v>
      </c>
      <c r="R24" s="21" t="s">
        <v>38</v>
      </c>
      <c r="S24" s="23" t="s">
        <v>12</v>
      </c>
    </row>
    <row r="25" spans="3:19">
      <c r="C25" s="57"/>
      <c r="D25" s="58"/>
      <c r="E25" s="58"/>
      <c r="F25" s="58"/>
      <c r="G25" s="58"/>
      <c r="H25" s="58"/>
      <c r="I25" s="59"/>
      <c r="K25" s="11" t="s">
        <v>23</v>
      </c>
      <c r="L25" s="4" t="s">
        <v>20</v>
      </c>
      <c r="M25" s="1"/>
      <c r="N25">
        <f t="shared" ref="N25:P25" si="17">$B$2</f>
        <v>1000000</v>
      </c>
      <c r="O25">
        <f t="shared" si="17"/>
        <v>1000000</v>
      </c>
      <c r="P25">
        <f t="shared" si="17"/>
        <v>1000000</v>
      </c>
      <c r="Q25" s="4"/>
    </row>
    <row r="26" spans="3:19">
      <c r="C26" s="57"/>
      <c r="D26" s="58"/>
      <c r="E26" s="58"/>
      <c r="F26" s="21" t="s">
        <v>62</v>
      </c>
      <c r="G26" s="21" t="s">
        <v>63</v>
      </c>
      <c r="H26" s="21" t="s">
        <v>64</v>
      </c>
      <c r="I26" s="60" t="s">
        <v>65</v>
      </c>
      <c r="K26" s="11" t="s">
        <v>28</v>
      </c>
      <c r="L26" s="4" t="s">
        <v>32</v>
      </c>
      <c r="M26" s="28"/>
      <c r="N26" s="3">
        <f t="shared" ref="N26:P26" si="18">$B$5</f>
        <v>0.04</v>
      </c>
      <c r="O26" s="3">
        <f t="shared" si="18"/>
        <v>0.04</v>
      </c>
      <c r="P26" s="3">
        <f t="shared" si="18"/>
        <v>0.04</v>
      </c>
      <c r="Q26" s="4"/>
    </row>
    <row r="27" spans="3:19">
      <c r="C27" s="57"/>
      <c r="D27" s="61" t="s">
        <v>73</v>
      </c>
      <c r="E27" s="61" t="s">
        <v>66</v>
      </c>
      <c r="F27" s="30">
        <v>2575.1864737499964</v>
      </c>
      <c r="G27" s="30">
        <v>6339.644048549997</v>
      </c>
      <c r="H27" s="30">
        <v>6932.1436361250007</v>
      </c>
      <c r="I27" s="30">
        <v>3167.6860613250001</v>
      </c>
      <c r="K27" s="11" t="s">
        <v>29</v>
      </c>
      <c r="L27" s="4" t="s">
        <v>18</v>
      </c>
      <c r="M27" s="1"/>
      <c r="N27">
        <f t="shared" ref="N27:P27" si="19">N20</f>
        <v>0.99004983374916811</v>
      </c>
      <c r="O27">
        <f t="shared" si="19"/>
        <v>0.97775123719333634</v>
      </c>
      <c r="P27">
        <f t="shared" si="19"/>
        <v>0.96078943915232318</v>
      </c>
      <c r="Q27" s="4"/>
    </row>
    <row r="28" spans="3:19" ht="15.75" thickBot="1">
      <c r="C28" s="57"/>
      <c r="D28" s="58"/>
      <c r="E28" s="58"/>
      <c r="F28" s="58"/>
      <c r="G28" s="58"/>
      <c r="H28" s="58"/>
      <c r="I28" s="59"/>
      <c r="K28" s="11" t="s">
        <v>30</v>
      </c>
      <c r="L28" s="4" t="s">
        <v>33</v>
      </c>
      <c r="M28" s="1"/>
      <c r="N28">
        <f t="shared" ref="N28:P28" si="20">$C$4</f>
        <v>0.25</v>
      </c>
      <c r="O28">
        <f t="shared" si="20"/>
        <v>0.25</v>
      </c>
      <c r="P28">
        <f t="shared" si="20"/>
        <v>0.25</v>
      </c>
      <c r="Q28" s="4"/>
    </row>
    <row r="29" spans="3:19" ht="15.75" thickBot="1">
      <c r="C29" s="62"/>
      <c r="D29" s="63"/>
      <c r="E29" s="63"/>
      <c r="F29" s="63"/>
      <c r="G29" s="63"/>
      <c r="H29" s="63"/>
      <c r="I29" s="64"/>
      <c r="K29" s="11" t="s">
        <v>31</v>
      </c>
      <c r="L29" s="13" t="s">
        <v>34</v>
      </c>
      <c r="M29" s="26"/>
      <c r="N29" s="18">
        <f t="shared" ref="N29:P29" si="21">N25*N26*N27*N28</f>
        <v>9900.498337491681</v>
      </c>
      <c r="O29" s="18">
        <f t="shared" si="21"/>
        <v>9777.5123719333642</v>
      </c>
      <c r="P29" s="18">
        <f t="shared" si="21"/>
        <v>9607.8943915232321</v>
      </c>
      <c r="Q29" s="20">
        <f>SUM(M29:P29)</f>
        <v>29285.905100948279</v>
      </c>
      <c r="R29" t="s">
        <v>35</v>
      </c>
    </row>
    <row r="31" spans="3:19" ht="15.75" thickBot="1">
      <c r="D31" s="45"/>
    </row>
    <row r="32" spans="3:19" ht="15.75" thickBot="1">
      <c r="D32" s="45"/>
      <c r="F32" s="8" t="s">
        <v>62</v>
      </c>
      <c r="G32" s="8" t="s">
        <v>63</v>
      </c>
      <c r="H32" s="8" t="s">
        <v>64</v>
      </c>
      <c r="I32" s="8" t="s">
        <v>65</v>
      </c>
      <c r="K32" s="11" t="s">
        <v>23</v>
      </c>
      <c r="L32" s="13" t="s">
        <v>34</v>
      </c>
      <c r="M32" s="26"/>
      <c r="N32" s="26"/>
      <c r="O32" s="18">
        <f t="shared" ref="O32:P32" si="22">O36*O35*O34*O33</f>
        <v>12221.890464916702</v>
      </c>
      <c r="P32" s="18">
        <f t="shared" si="22"/>
        <v>16813.815185165655</v>
      </c>
      <c r="Q32" s="20">
        <f>SUM(M32:P32)</f>
        <v>29035.705650082356</v>
      </c>
      <c r="R32" t="s">
        <v>36</v>
      </c>
    </row>
    <row r="33" spans="4:19">
      <c r="D33" s="45"/>
      <c r="E33" s="52" t="s">
        <v>74</v>
      </c>
      <c r="F33" s="53">
        <f>AVERAGE(F21,F24,F27)</f>
        <v>3324.9731748541658</v>
      </c>
      <c r="G33" s="53">
        <f t="shared" ref="G33:I33" si="23">AVERAGE(G21,G24,G27)</f>
        <v>8750.4037894708326</v>
      </c>
      <c r="H33" s="53">
        <f t="shared" si="23"/>
        <v>9827.2734461708333</v>
      </c>
      <c r="I33" s="53">
        <f t="shared" si="23"/>
        <v>4401.8428315541669</v>
      </c>
      <c r="K33" s="11" t="s">
        <v>24</v>
      </c>
      <c r="L33" s="4" t="s">
        <v>22</v>
      </c>
      <c r="M33" s="1"/>
      <c r="N33" s="1"/>
      <c r="O33">
        <f t="shared" ref="O33:P33" si="24">$C$4</f>
        <v>0.25</v>
      </c>
      <c r="P33">
        <f t="shared" si="24"/>
        <v>0.25</v>
      </c>
      <c r="Q33" s="4"/>
    </row>
    <row r="34" spans="4:19">
      <c r="D34" s="46" t="s">
        <v>18</v>
      </c>
      <c r="E34" s="47">
        <v>1</v>
      </c>
      <c r="F34" s="48">
        <f>F13</f>
        <v>0.99750312239746008</v>
      </c>
      <c r="G34" s="48">
        <f>G13</f>
        <v>0.99004983374916811</v>
      </c>
      <c r="H34" s="48">
        <f>H13</f>
        <v>0.97775123719333634</v>
      </c>
      <c r="I34" s="48">
        <f>I13</f>
        <v>0.96078943915232318</v>
      </c>
      <c r="K34" s="11" t="s">
        <v>25</v>
      </c>
      <c r="L34" s="4" t="s">
        <v>18</v>
      </c>
      <c r="M34" s="27"/>
      <c r="N34" s="27"/>
      <c r="O34" s="25">
        <f t="shared" ref="O34:P34" si="25">H13</f>
        <v>0.97775123719333634</v>
      </c>
      <c r="P34" s="25">
        <f t="shared" si="25"/>
        <v>0.96078943915232318</v>
      </c>
      <c r="Q34" s="4"/>
    </row>
    <row r="35" spans="4:19">
      <c r="D35" s="45"/>
      <c r="E35" s="29" t="s">
        <v>67</v>
      </c>
      <c r="F35" s="43">
        <f>(E34+F34)/2</f>
        <v>0.9987515611987301</v>
      </c>
      <c r="G35" s="43">
        <f t="shared" ref="G35:I35" si="26">(F34+G34)/2</f>
        <v>0.99377647807331404</v>
      </c>
      <c r="H35" s="43">
        <f t="shared" si="26"/>
        <v>0.98390053547125222</v>
      </c>
      <c r="I35" s="43">
        <f t="shared" si="26"/>
        <v>0.96927033817282982</v>
      </c>
      <c r="K35" s="11" t="s">
        <v>26</v>
      </c>
      <c r="L35" s="4" t="s">
        <v>21</v>
      </c>
      <c r="M35" s="28"/>
      <c r="N35" s="28"/>
      <c r="O35" s="17">
        <f t="shared" ref="O35:P35" si="27">H12</f>
        <v>4.9999999999999996E-2</v>
      </c>
      <c r="P35" s="17">
        <f t="shared" si="27"/>
        <v>7.0000000000000007E-2</v>
      </c>
      <c r="Q35" s="4"/>
    </row>
    <row r="36" spans="4:19">
      <c r="D36" s="45"/>
      <c r="K36" s="11" t="s">
        <v>27</v>
      </c>
      <c r="L36" s="4" t="s">
        <v>20</v>
      </c>
      <c r="M36" s="1"/>
      <c r="N36" s="1"/>
      <c r="O36">
        <f t="shared" ref="O36:P36" si="28">$B$2</f>
        <v>1000000</v>
      </c>
      <c r="P36">
        <f t="shared" si="28"/>
        <v>1000000</v>
      </c>
      <c r="Q36" s="4"/>
    </row>
    <row r="37" spans="4:19">
      <c r="E37" s="46" t="s">
        <v>57</v>
      </c>
      <c r="F37" s="43">
        <f>60%</f>
        <v>0.6</v>
      </c>
      <c r="G37" s="43">
        <f>60%</f>
        <v>0.6</v>
      </c>
      <c r="H37" s="43">
        <f>60%</f>
        <v>0.6</v>
      </c>
      <c r="I37" s="43">
        <f>60%</f>
        <v>0.6</v>
      </c>
      <c r="K37" s="12"/>
      <c r="L37" s="7">
        <v>0</v>
      </c>
      <c r="M37" s="7">
        <v>0.25</v>
      </c>
      <c r="N37" s="7">
        <v>0.5</v>
      </c>
      <c r="O37" s="7">
        <v>0.75</v>
      </c>
      <c r="P37" s="19">
        <v>1</v>
      </c>
      <c r="Q37" s="4"/>
    </row>
    <row r="38" spans="4:19" ht="23.25">
      <c r="D38" s="45"/>
      <c r="K38" s="12"/>
      <c r="L38" s="8" t="s">
        <v>11</v>
      </c>
      <c r="M38" s="8" t="s">
        <v>12</v>
      </c>
      <c r="N38" s="8" t="s">
        <v>13</v>
      </c>
      <c r="O38" s="8" t="s">
        <v>14</v>
      </c>
      <c r="P38" s="8" t="s">
        <v>15</v>
      </c>
      <c r="Q38" s="22">
        <f>Q32-Q43</f>
        <v>9650.298886625762</v>
      </c>
      <c r="R38" s="21" t="s">
        <v>39</v>
      </c>
      <c r="S38" s="23" t="s">
        <v>13</v>
      </c>
    </row>
    <row r="39" spans="4:19">
      <c r="D39" s="46" t="s">
        <v>61</v>
      </c>
      <c r="E39">
        <f>EXP(-$B$11*E29)</f>
        <v>1</v>
      </c>
      <c r="F39">
        <f>EXP(-$B$11*F29)</f>
        <v>1</v>
      </c>
      <c r="G39">
        <f>EXP(-$B$11*G29)</f>
        <v>1</v>
      </c>
      <c r="H39">
        <f>EXP(-$B$11*H29)</f>
        <v>1</v>
      </c>
      <c r="I39">
        <f>EXP(-$B$11*I29)</f>
        <v>1</v>
      </c>
      <c r="K39" s="11" t="s">
        <v>23</v>
      </c>
      <c r="L39" s="4" t="s">
        <v>20</v>
      </c>
      <c r="M39" s="1"/>
      <c r="N39" s="1"/>
      <c r="O39">
        <f t="shared" ref="O39:P39" si="29">$B$2</f>
        <v>1000000</v>
      </c>
      <c r="P39">
        <f t="shared" si="29"/>
        <v>1000000</v>
      </c>
      <c r="Q39" s="4"/>
    </row>
    <row r="40" spans="4:19">
      <c r="D40" s="45"/>
      <c r="K40" s="11" t="s">
        <v>28</v>
      </c>
      <c r="L40" s="4" t="s">
        <v>32</v>
      </c>
      <c r="M40" s="28"/>
      <c r="N40" s="28"/>
      <c r="O40" s="3">
        <f t="shared" ref="O40:P40" si="30">$B$5</f>
        <v>0.04</v>
      </c>
      <c r="P40" s="3">
        <f t="shared" si="30"/>
        <v>0.04</v>
      </c>
      <c r="Q40" s="4"/>
    </row>
    <row r="41" spans="4:19">
      <c r="E41" s="46" t="s">
        <v>56</v>
      </c>
      <c r="F41" s="43">
        <v>4.644990046450026E-3</v>
      </c>
      <c r="G41" s="43">
        <v>4.6234141139183116E-3</v>
      </c>
      <c r="H41" s="43">
        <v>4.6019384013785691E-3</v>
      </c>
      <c r="I41" s="43">
        <v>4.5805624433098435E-3</v>
      </c>
      <c r="K41" s="11" t="s">
        <v>29</v>
      </c>
      <c r="L41" s="4" t="s">
        <v>18</v>
      </c>
      <c r="M41" s="1"/>
      <c r="N41" s="1"/>
      <c r="O41">
        <f t="shared" ref="O41:P41" si="31">O34</f>
        <v>0.97775123719333634</v>
      </c>
      <c r="P41">
        <f t="shared" si="31"/>
        <v>0.96078943915232318</v>
      </c>
      <c r="Q41" s="4"/>
    </row>
    <row r="42" spans="4:19" ht="15.75" thickBot="1">
      <c r="K42" s="11" t="s">
        <v>30</v>
      </c>
      <c r="L42" s="4" t="s">
        <v>33</v>
      </c>
      <c r="M42" s="1"/>
      <c r="N42" s="1"/>
      <c r="O42">
        <f t="shared" ref="O42:P42" si="32">$C$4</f>
        <v>0.25</v>
      </c>
      <c r="P42">
        <f t="shared" si="32"/>
        <v>0.25</v>
      </c>
      <c r="Q42" s="4"/>
    </row>
    <row r="43" spans="4:19" ht="15.75" thickBot="1">
      <c r="F43" s="8" t="s">
        <v>62</v>
      </c>
      <c r="G43" s="8" t="s">
        <v>63</v>
      </c>
      <c r="H43" s="8" t="s">
        <v>64</v>
      </c>
      <c r="I43" s="8" t="s">
        <v>65</v>
      </c>
      <c r="K43" s="11" t="s">
        <v>31</v>
      </c>
      <c r="L43" s="13" t="s">
        <v>34</v>
      </c>
      <c r="M43" s="26"/>
      <c r="N43" s="26"/>
      <c r="O43" s="18">
        <f t="shared" ref="O43:P43" si="33">O39*O40*O41*O42</f>
        <v>9777.5123719333642</v>
      </c>
      <c r="P43" s="18">
        <f t="shared" si="33"/>
        <v>9607.8943915232321</v>
      </c>
      <c r="Q43" s="20">
        <f>SUM(M43:P43)</f>
        <v>19385.406763456594</v>
      </c>
      <c r="R43" t="s">
        <v>35</v>
      </c>
    </row>
    <row r="44" spans="4:19">
      <c r="E44" s="46" t="s">
        <v>68</v>
      </c>
      <c r="F44" s="20">
        <f>F33*F35*F37*F41</f>
        <v>9.2551114977997742</v>
      </c>
      <c r="G44" s="20">
        <f t="shared" ref="G44:I44" si="34">G33*G35*G37*G41</f>
        <v>24.122974183121762</v>
      </c>
      <c r="H44" s="20">
        <f t="shared" si="34"/>
        <v>26.697850023393062</v>
      </c>
      <c r="I44" s="20">
        <f t="shared" si="34"/>
        <v>11.725989820083218</v>
      </c>
    </row>
    <row r="45" spans="4:19" ht="15.75" thickBot="1"/>
    <row r="46" spans="4:19" ht="16.5" thickBot="1">
      <c r="E46" s="49" t="s">
        <v>69</v>
      </c>
      <c r="F46" s="50">
        <f>SUM(F44:I44)</f>
        <v>71.801925524397817</v>
      </c>
      <c r="K46" s="11" t="s">
        <v>23</v>
      </c>
      <c r="L46" s="13" t="s">
        <v>34</v>
      </c>
      <c r="M46" s="26"/>
      <c r="N46" s="26"/>
      <c r="O46" s="26"/>
      <c r="P46" s="18">
        <f t="shared" ref="P46" si="35">P50*P49*P48*P47</f>
        <v>16813.815185165655</v>
      </c>
      <c r="Q46" s="20">
        <f>SUM(M46:P46)</f>
        <v>16813.815185165655</v>
      </c>
      <c r="R46" t="s">
        <v>36</v>
      </c>
    </row>
    <row r="47" spans="4:19">
      <c r="K47" s="11" t="s">
        <v>24</v>
      </c>
      <c r="L47" s="4" t="s">
        <v>22</v>
      </c>
      <c r="M47" s="1"/>
      <c r="N47" s="1"/>
      <c r="O47" s="1"/>
      <c r="P47">
        <f t="shared" ref="P47" si="36">$C$4</f>
        <v>0.25</v>
      </c>
      <c r="Q47" s="4"/>
    </row>
    <row r="48" spans="4:19">
      <c r="K48" s="11" t="s">
        <v>25</v>
      </c>
      <c r="L48" s="4" t="s">
        <v>18</v>
      </c>
      <c r="M48" s="27"/>
      <c r="N48" s="27"/>
      <c r="O48" s="27"/>
      <c r="P48" s="25">
        <f t="shared" ref="P48" si="37">I13</f>
        <v>0.96078943915232318</v>
      </c>
      <c r="Q48" s="4"/>
    </row>
    <row r="49" spans="11:19">
      <c r="K49" s="11" t="s">
        <v>26</v>
      </c>
      <c r="L49" s="4" t="s">
        <v>21</v>
      </c>
      <c r="M49" s="28"/>
      <c r="N49" s="28"/>
      <c r="O49" s="28"/>
      <c r="P49" s="17">
        <f t="shared" ref="P49" si="38">I12</f>
        <v>7.0000000000000007E-2</v>
      </c>
      <c r="Q49" s="4"/>
    </row>
    <row r="50" spans="11:19">
      <c r="K50" s="11" t="s">
        <v>27</v>
      </c>
      <c r="L50" s="4" t="s">
        <v>20</v>
      </c>
      <c r="M50" s="1"/>
      <c r="N50" s="1"/>
      <c r="O50" s="1"/>
      <c r="P50">
        <f t="shared" ref="P50" si="39">$B$2</f>
        <v>1000000</v>
      </c>
      <c r="Q50" s="4"/>
    </row>
    <row r="51" spans="11:19">
      <c r="K51" s="12"/>
      <c r="L51" s="7">
        <v>0</v>
      </c>
      <c r="M51" s="7">
        <v>0.25</v>
      </c>
      <c r="N51" s="7">
        <v>0.5</v>
      </c>
      <c r="O51" s="7">
        <v>0.75</v>
      </c>
      <c r="P51" s="19">
        <v>1</v>
      </c>
      <c r="Q51" s="4"/>
    </row>
    <row r="52" spans="11:19" ht="23.25">
      <c r="K52" s="12"/>
      <c r="L52" s="8" t="s">
        <v>11</v>
      </c>
      <c r="M52" s="8" t="s">
        <v>12</v>
      </c>
      <c r="N52" s="8" t="s">
        <v>13</v>
      </c>
      <c r="O52" s="8" t="s">
        <v>14</v>
      </c>
      <c r="P52" s="8" t="s">
        <v>15</v>
      </c>
      <c r="Q52" s="22">
        <f>Q46-Q57</f>
        <v>7205.9207936424227</v>
      </c>
      <c r="R52" s="21" t="s">
        <v>40</v>
      </c>
      <c r="S52" s="23" t="s">
        <v>14</v>
      </c>
    </row>
    <row r="53" spans="11:19">
      <c r="K53" s="11" t="s">
        <v>23</v>
      </c>
      <c r="L53" s="4" t="s">
        <v>20</v>
      </c>
      <c r="M53" s="1"/>
      <c r="N53" s="1"/>
      <c r="O53" s="1"/>
      <c r="P53">
        <f t="shared" ref="P53" si="40">$B$2</f>
        <v>1000000</v>
      </c>
      <c r="Q53" s="4"/>
    </row>
    <row r="54" spans="11:19">
      <c r="K54" s="11" t="s">
        <v>28</v>
      </c>
      <c r="L54" s="4" t="s">
        <v>32</v>
      </c>
      <c r="M54" s="28"/>
      <c r="N54" s="28"/>
      <c r="O54" s="28"/>
      <c r="P54" s="3">
        <f t="shared" ref="P54" si="41">$B$5</f>
        <v>0.04</v>
      </c>
      <c r="Q54" s="4"/>
    </row>
    <row r="55" spans="11:19">
      <c r="K55" s="11" t="s">
        <v>29</v>
      </c>
      <c r="L55" s="4" t="s">
        <v>18</v>
      </c>
      <c r="M55" s="1"/>
      <c r="N55" s="1"/>
      <c r="O55" s="1"/>
      <c r="P55">
        <f t="shared" ref="P55" si="42">P48</f>
        <v>0.96078943915232318</v>
      </c>
      <c r="Q55" s="4"/>
    </row>
    <row r="56" spans="11:19" ht="15.75" thickBot="1">
      <c r="K56" s="11" t="s">
        <v>30</v>
      </c>
      <c r="L56" s="4" t="s">
        <v>33</v>
      </c>
      <c r="M56" s="1"/>
      <c r="N56" s="1"/>
      <c r="O56" s="1"/>
      <c r="P56">
        <f t="shared" ref="P56" si="43">$C$4</f>
        <v>0.25</v>
      </c>
      <c r="Q56" s="4"/>
    </row>
    <row r="57" spans="11:19" ht="15.75" thickBot="1">
      <c r="K57" s="11" t="s">
        <v>31</v>
      </c>
      <c r="L57" s="13" t="s">
        <v>34</v>
      </c>
      <c r="M57" s="26"/>
      <c r="N57" s="26"/>
      <c r="O57" s="26"/>
      <c r="P57" s="18">
        <f t="shared" ref="P57" si="44">P53*P54*P55*P56</f>
        <v>9607.8943915232321</v>
      </c>
      <c r="Q57" s="20">
        <f>SUM(M57:P57)</f>
        <v>9607.8943915232321</v>
      </c>
      <c r="R57" t="s">
        <v>35</v>
      </c>
    </row>
    <row r="59" spans="11:19" ht="15.75" thickBot="1"/>
    <row r="60" spans="11:19" ht="15.75" thickBot="1">
      <c r="K60" s="11" t="s">
        <v>23</v>
      </c>
      <c r="L60" s="13" t="s">
        <v>34</v>
      </c>
      <c r="M60" s="26"/>
      <c r="N60" s="26"/>
      <c r="O60" s="26"/>
      <c r="P60" s="26"/>
      <c r="Q60" s="20">
        <f>SUM(M60:P60)</f>
        <v>0</v>
      </c>
      <c r="R60" t="s">
        <v>36</v>
      </c>
    </row>
    <row r="61" spans="11:19">
      <c r="K61" s="11" t="s">
        <v>24</v>
      </c>
      <c r="L61" s="4" t="s">
        <v>22</v>
      </c>
      <c r="M61" s="1"/>
      <c r="N61" s="1"/>
      <c r="O61" s="1"/>
      <c r="P61" s="1"/>
      <c r="Q61" s="4"/>
    </row>
    <row r="62" spans="11:19">
      <c r="K62" s="11" t="s">
        <v>25</v>
      </c>
      <c r="L62" s="4" t="s">
        <v>18</v>
      </c>
      <c r="M62" s="27"/>
      <c r="N62" s="27"/>
      <c r="O62" s="27"/>
      <c r="P62" s="27"/>
      <c r="Q62" s="4"/>
    </row>
    <row r="63" spans="11:19">
      <c r="K63" s="11" t="s">
        <v>26</v>
      </c>
      <c r="L63" s="4" t="s">
        <v>21</v>
      </c>
      <c r="M63" s="28"/>
      <c r="N63" s="28"/>
      <c r="O63" s="28"/>
      <c r="P63" s="28"/>
      <c r="Q63" s="4"/>
    </row>
    <row r="64" spans="11:19">
      <c r="K64" s="11" t="s">
        <v>27</v>
      </c>
      <c r="L64" s="4" t="s">
        <v>20</v>
      </c>
      <c r="M64" s="1"/>
      <c r="N64" s="1"/>
      <c r="O64" s="1"/>
      <c r="P64" s="1"/>
      <c r="Q64" s="4"/>
    </row>
    <row r="65" spans="11:19">
      <c r="K65" s="12"/>
      <c r="L65" s="7">
        <v>0</v>
      </c>
      <c r="M65" s="7">
        <v>0.25</v>
      </c>
      <c r="N65" s="7">
        <v>0.5</v>
      </c>
      <c r="O65" s="7">
        <v>0.75</v>
      </c>
      <c r="P65" s="19">
        <v>1</v>
      </c>
      <c r="Q65" s="4"/>
    </row>
    <row r="66" spans="11:19" ht="23.25">
      <c r="K66" s="12"/>
      <c r="L66" s="8" t="s">
        <v>11</v>
      </c>
      <c r="M66" s="8" t="s">
        <v>12</v>
      </c>
      <c r="N66" s="8" t="s">
        <v>13</v>
      </c>
      <c r="O66" s="8" t="s">
        <v>14</v>
      </c>
      <c r="P66" s="8" t="s">
        <v>15</v>
      </c>
      <c r="Q66" s="22">
        <f>Q60-Q71</f>
        <v>0</v>
      </c>
      <c r="R66" s="21" t="s">
        <v>41</v>
      </c>
      <c r="S66" s="23" t="s">
        <v>15</v>
      </c>
    </row>
    <row r="67" spans="11:19">
      <c r="K67" s="11" t="s">
        <v>23</v>
      </c>
      <c r="L67" s="4" t="s">
        <v>20</v>
      </c>
      <c r="M67" s="1"/>
      <c r="N67" s="1"/>
      <c r="O67" s="1"/>
      <c r="P67" s="1"/>
      <c r="Q67" s="4"/>
    </row>
    <row r="68" spans="11:19">
      <c r="K68" s="11" t="s">
        <v>28</v>
      </c>
      <c r="L68" s="4" t="s">
        <v>32</v>
      </c>
      <c r="M68" s="28"/>
      <c r="N68" s="28"/>
      <c r="O68" s="28"/>
      <c r="P68" s="28"/>
      <c r="Q68" s="4"/>
    </row>
    <row r="69" spans="11:19">
      <c r="K69" s="11" t="s">
        <v>29</v>
      </c>
      <c r="L69" s="4" t="s">
        <v>18</v>
      </c>
      <c r="M69" s="1"/>
      <c r="N69" s="1"/>
      <c r="O69" s="1"/>
      <c r="P69" s="1"/>
      <c r="Q69" s="4"/>
    </row>
    <row r="70" spans="11:19" ht="15.75" thickBot="1">
      <c r="K70" s="11" t="s">
        <v>30</v>
      </c>
      <c r="L70" s="4" t="s">
        <v>33</v>
      </c>
      <c r="M70" s="1"/>
      <c r="N70" s="1"/>
      <c r="O70" s="1"/>
      <c r="P70" s="1"/>
      <c r="Q70" s="4"/>
    </row>
    <row r="71" spans="11:19" ht="15.75" thickBot="1">
      <c r="K71" s="11" t="s">
        <v>31</v>
      </c>
      <c r="L71" s="13" t="s">
        <v>34</v>
      </c>
      <c r="M71" s="26"/>
      <c r="N71" s="26"/>
      <c r="O71" s="26"/>
      <c r="P71" s="26"/>
      <c r="Q71" s="20">
        <f>SUM(M71:P71)</f>
        <v>0</v>
      </c>
      <c r="R71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1"/>
  <sheetViews>
    <sheetView topLeftCell="B19" zoomScale="70" zoomScaleNormal="70" workbookViewId="0">
      <selection activeCell="F41" sqref="F41:I41"/>
    </sheetView>
  </sheetViews>
  <sheetFormatPr defaultRowHeight="15"/>
  <cols>
    <col min="1" max="1" width="12.42578125" customWidth="1"/>
    <col min="2" max="2" width="12.140625" customWidth="1"/>
    <col min="3" max="3" width="4.85546875" customWidth="1"/>
    <col min="4" max="4" width="14" customWidth="1"/>
    <col min="5" max="5" width="11" bestFit="1" customWidth="1"/>
    <col min="6" max="6" width="13.5703125" customWidth="1"/>
    <col min="7" max="8" width="13.140625" bestFit="1" customWidth="1"/>
    <col min="9" max="9" width="14.28515625" customWidth="1"/>
    <col min="13" max="13" width="12.85546875" customWidth="1"/>
    <col min="14" max="14" width="14.28515625" customWidth="1"/>
    <col min="15" max="15" width="14.42578125" customWidth="1"/>
    <col min="16" max="16" width="16.85546875" customWidth="1"/>
    <col min="17" max="17" width="19.7109375" customWidth="1"/>
    <col min="18" max="18" width="10.57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9">
      <c r="A2" s="4" t="s">
        <v>1</v>
      </c>
      <c r="B2" s="4">
        <v>1000000</v>
      </c>
    </row>
    <row r="3" spans="1:19" ht="15.75" thickBot="1">
      <c r="A3" s="4" t="s">
        <v>2</v>
      </c>
      <c r="B3" s="4">
        <v>1</v>
      </c>
    </row>
    <row r="4" spans="1:19" ht="15.75" thickBot="1">
      <c r="A4" s="4" t="s">
        <v>3</v>
      </c>
      <c r="B4" s="4" t="s">
        <v>4</v>
      </c>
      <c r="C4" s="9">
        <v>0.25</v>
      </c>
      <c r="K4" s="11" t="s">
        <v>23</v>
      </c>
      <c r="L4" s="13" t="s">
        <v>34</v>
      </c>
      <c r="M4" s="18">
        <f>M8*M7*M6*M5</f>
        <v>2493.7578059936504</v>
      </c>
      <c r="N4" s="18">
        <f t="shared" ref="N4:P4" si="0">N8*N7*N6*N5</f>
        <v>7425.3737531187608</v>
      </c>
      <c r="O4" s="18">
        <f t="shared" si="0"/>
        <v>12221.890464916702</v>
      </c>
      <c r="P4" s="18">
        <f t="shared" si="0"/>
        <v>16813.815185165655</v>
      </c>
      <c r="Q4" s="20">
        <f>SUM(M4:P4)</f>
        <v>38954.837209194768</v>
      </c>
      <c r="R4" t="s">
        <v>36</v>
      </c>
    </row>
    <row r="5" spans="1:19">
      <c r="A5" s="4" t="s">
        <v>5</v>
      </c>
      <c r="B5" s="5">
        <v>0.04</v>
      </c>
      <c r="K5" s="11" t="s">
        <v>24</v>
      </c>
      <c r="L5" s="4" t="s">
        <v>22</v>
      </c>
      <c r="M5">
        <f>$C$4</f>
        <v>0.25</v>
      </c>
      <c r="N5">
        <f t="shared" ref="N5:P5" si="1">$C$4</f>
        <v>0.25</v>
      </c>
      <c r="O5">
        <f t="shared" si="1"/>
        <v>0.25</v>
      </c>
      <c r="P5">
        <f t="shared" si="1"/>
        <v>0.25</v>
      </c>
      <c r="Q5" s="4"/>
    </row>
    <row r="6" spans="1:19">
      <c r="A6" s="4"/>
      <c r="B6" s="4"/>
      <c r="K6" s="11" t="s">
        <v>25</v>
      </c>
      <c r="L6" s="4" t="s">
        <v>18</v>
      </c>
      <c r="M6" s="16">
        <f>F13</f>
        <v>0.99750312239746008</v>
      </c>
      <c r="N6" s="16">
        <f t="shared" ref="N6:P6" si="2">G13</f>
        <v>0.99004983374916811</v>
      </c>
      <c r="O6" s="16">
        <f t="shared" si="2"/>
        <v>0.97775123719333634</v>
      </c>
      <c r="P6" s="16">
        <f t="shared" si="2"/>
        <v>0.96078943915232318</v>
      </c>
      <c r="Q6" s="4"/>
    </row>
    <row r="7" spans="1:19">
      <c r="A7" s="4" t="s">
        <v>6</v>
      </c>
      <c r="B7" s="5">
        <v>0.01</v>
      </c>
      <c r="K7" s="11" t="s">
        <v>26</v>
      </c>
      <c r="L7" s="4" t="s">
        <v>21</v>
      </c>
      <c r="M7" s="17">
        <f>F12</f>
        <v>0.01</v>
      </c>
      <c r="N7" s="17">
        <f t="shared" ref="N7:P7" si="3">G12</f>
        <v>0.03</v>
      </c>
      <c r="O7" s="17">
        <f t="shared" si="3"/>
        <v>4.9999999999999996E-2</v>
      </c>
      <c r="P7" s="17">
        <f t="shared" si="3"/>
        <v>7.0000000000000007E-2</v>
      </c>
      <c r="Q7" s="4"/>
    </row>
    <row r="8" spans="1:19">
      <c r="A8" s="4" t="s">
        <v>7</v>
      </c>
      <c r="B8" s="5">
        <v>0.02</v>
      </c>
      <c r="K8" s="11" t="s">
        <v>27</v>
      </c>
      <c r="L8" s="4" t="s">
        <v>20</v>
      </c>
      <c r="M8">
        <f>$B$2</f>
        <v>1000000</v>
      </c>
      <c r="N8">
        <f t="shared" ref="N8:P8" si="4">$B$2</f>
        <v>1000000</v>
      </c>
      <c r="O8">
        <f t="shared" si="4"/>
        <v>1000000</v>
      </c>
      <c r="P8">
        <f t="shared" si="4"/>
        <v>1000000</v>
      </c>
      <c r="Q8" s="4"/>
    </row>
    <row r="9" spans="1:19">
      <c r="A9" s="4" t="s">
        <v>8</v>
      </c>
      <c r="B9" s="5">
        <v>0.03</v>
      </c>
      <c r="D9" t="s">
        <v>10</v>
      </c>
      <c r="E9" s="7">
        <v>0</v>
      </c>
      <c r="F9" s="7">
        <v>0.25</v>
      </c>
      <c r="G9" s="7">
        <v>0.5</v>
      </c>
      <c r="H9" s="7">
        <v>0.75</v>
      </c>
      <c r="I9" s="7">
        <v>1</v>
      </c>
      <c r="K9" s="12"/>
      <c r="L9" s="7">
        <v>0</v>
      </c>
      <c r="M9" s="7">
        <v>0.25</v>
      </c>
      <c r="N9" s="7">
        <v>0.5</v>
      </c>
      <c r="O9" s="7">
        <v>0.75</v>
      </c>
      <c r="P9" s="19">
        <v>1</v>
      </c>
      <c r="Q9" s="4"/>
    </row>
    <row r="10" spans="1:19" ht="23.25">
      <c r="A10" s="4" t="s">
        <v>9</v>
      </c>
      <c r="B10" s="5">
        <v>0.04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K10" s="12"/>
      <c r="L10" s="8" t="s">
        <v>11</v>
      </c>
      <c r="M10" s="8" t="s">
        <v>12</v>
      </c>
      <c r="N10" s="8" t="s">
        <v>13</v>
      </c>
      <c r="O10" s="8" t="s">
        <v>14</v>
      </c>
      <c r="P10" s="8" t="s">
        <v>15</v>
      </c>
      <c r="Q10" s="22">
        <f>Q4-Q15</f>
        <v>-306.09911572810961</v>
      </c>
      <c r="R10" s="21" t="s">
        <v>37</v>
      </c>
      <c r="S10" s="23" t="s">
        <v>11</v>
      </c>
    </row>
    <row r="11" spans="1:19">
      <c r="A11" s="4" t="s">
        <v>51</v>
      </c>
      <c r="B11" s="42">
        <v>1.8623246144776399E-2</v>
      </c>
      <c r="D11" t="s">
        <v>16</v>
      </c>
      <c r="F11" s="10">
        <f>B7</f>
        <v>0.01</v>
      </c>
      <c r="G11" s="10">
        <f>B8</f>
        <v>0.02</v>
      </c>
      <c r="H11" s="10">
        <f>B9</f>
        <v>0.03</v>
      </c>
      <c r="I11" s="10">
        <f>B10</f>
        <v>0.04</v>
      </c>
      <c r="K11" s="11" t="s">
        <v>23</v>
      </c>
      <c r="L11" s="4" t="s">
        <v>20</v>
      </c>
      <c r="M11">
        <f>$B$2</f>
        <v>1000000</v>
      </c>
      <c r="N11">
        <f t="shared" ref="N11:P11" si="5">$B$2</f>
        <v>1000000</v>
      </c>
      <c r="O11">
        <f t="shared" si="5"/>
        <v>1000000</v>
      </c>
      <c r="P11">
        <f t="shared" si="5"/>
        <v>1000000</v>
      </c>
      <c r="Q11" s="4"/>
    </row>
    <row r="12" spans="1:19">
      <c r="D12" t="s">
        <v>17</v>
      </c>
      <c r="F12" s="14">
        <f>F11</f>
        <v>0.01</v>
      </c>
      <c r="G12" s="15">
        <f>(G11*G9-F11*F9)/(G9-F9)</f>
        <v>0.03</v>
      </c>
      <c r="H12" s="15">
        <f t="shared" ref="H12:I12" si="6">(H11*H9-G11*G9)/(H9-G9)</f>
        <v>4.9999999999999996E-2</v>
      </c>
      <c r="I12" s="15">
        <f t="shared" si="6"/>
        <v>7.0000000000000007E-2</v>
      </c>
      <c r="K12" s="11" t="s">
        <v>28</v>
      </c>
      <c r="L12" s="4" t="s">
        <v>32</v>
      </c>
      <c r="M12" s="3">
        <f>$B$5</f>
        <v>0.04</v>
      </c>
      <c r="N12" s="3">
        <f t="shared" ref="N12:P12" si="7">$B$5</f>
        <v>0.04</v>
      </c>
      <c r="O12" s="3">
        <f t="shared" si="7"/>
        <v>0.04</v>
      </c>
      <c r="P12" s="3">
        <f t="shared" si="7"/>
        <v>0.04</v>
      </c>
      <c r="Q12" s="4"/>
    </row>
    <row r="13" spans="1:19">
      <c r="D13" t="s">
        <v>19</v>
      </c>
      <c r="F13" s="24">
        <f>EXP(-F11*F9)</f>
        <v>0.99750312239746008</v>
      </c>
      <c r="G13" s="24">
        <f t="shared" ref="G13:I13" si="8">EXP(-G11*G9)</f>
        <v>0.99004983374916811</v>
      </c>
      <c r="H13" s="24">
        <f t="shared" si="8"/>
        <v>0.97775123719333634</v>
      </c>
      <c r="I13" s="24">
        <f t="shared" si="8"/>
        <v>0.96078943915232318</v>
      </c>
      <c r="K13" s="11" t="s">
        <v>29</v>
      </c>
      <c r="L13" s="4" t="s">
        <v>18</v>
      </c>
      <c r="M13">
        <f>M6</f>
        <v>0.99750312239746008</v>
      </c>
      <c r="N13">
        <f t="shared" ref="N13:P13" si="9">N6</f>
        <v>0.99004983374916811</v>
      </c>
      <c r="O13">
        <f t="shared" si="9"/>
        <v>0.97775123719333634</v>
      </c>
      <c r="P13">
        <f t="shared" si="9"/>
        <v>0.96078943915232318</v>
      </c>
      <c r="Q13" s="4"/>
    </row>
    <row r="14" spans="1:19" ht="15.75" thickBot="1">
      <c r="K14" s="11" t="s">
        <v>30</v>
      </c>
      <c r="L14" s="4" t="s">
        <v>33</v>
      </c>
      <c r="M14">
        <f>$C$4</f>
        <v>0.25</v>
      </c>
      <c r="N14">
        <f t="shared" ref="N14:P14" si="10">$C$4</f>
        <v>0.25</v>
      </c>
      <c r="O14">
        <f t="shared" si="10"/>
        <v>0.25</v>
      </c>
      <c r="P14">
        <f t="shared" si="10"/>
        <v>0.25</v>
      </c>
      <c r="Q14" s="4"/>
    </row>
    <row r="15" spans="1:19" ht="15.75" thickBot="1">
      <c r="K15" s="11" t="s">
        <v>31</v>
      </c>
      <c r="L15" s="13" t="s">
        <v>34</v>
      </c>
      <c r="M15" s="18">
        <f>M11*M12*M13*M14</f>
        <v>9975.0312239746017</v>
      </c>
      <c r="N15" s="18">
        <f t="shared" ref="N15:P15" si="11">N11*N12*N13*N14</f>
        <v>9900.498337491681</v>
      </c>
      <c r="O15" s="18">
        <f t="shared" si="11"/>
        <v>9777.5123719333642</v>
      </c>
      <c r="P15" s="18">
        <f t="shared" si="11"/>
        <v>9607.8943915232321</v>
      </c>
      <c r="Q15" s="20">
        <f>SUM(M15:P15)</f>
        <v>39260.936324922877</v>
      </c>
      <c r="R15" t="s">
        <v>35</v>
      </c>
    </row>
    <row r="17" spans="4:19" ht="15.75" thickBot="1"/>
    <row r="18" spans="4:19" ht="15.75" thickBot="1">
      <c r="K18" s="11" t="s">
        <v>23</v>
      </c>
      <c r="L18" s="13" t="s">
        <v>34</v>
      </c>
      <c r="M18" s="26"/>
      <c r="N18" s="18">
        <f t="shared" ref="N18" si="12">N22*N21*N20*N19</f>
        <v>7425.3737531187608</v>
      </c>
      <c r="O18" s="18">
        <f t="shared" ref="O18" si="13">O22*O21*O20*O19</f>
        <v>12221.890464916702</v>
      </c>
      <c r="P18" s="18">
        <f t="shared" ref="P18" si="14">P22*P21*P20*P19</f>
        <v>16813.815185165655</v>
      </c>
      <c r="Q18" s="20">
        <f>SUM(M18:P18)</f>
        <v>36461.079403201118</v>
      </c>
      <c r="R18" t="s">
        <v>36</v>
      </c>
    </row>
    <row r="19" spans="4:19">
      <c r="K19" s="11" t="s">
        <v>24</v>
      </c>
      <c r="L19" s="4" t="s">
        <v>22</v>
      </c>
      <c r="M19" s="1"/>
      <c r="N19">
        <f t="shared" ref="N19:P19" si="15">$C$4</f>
        <v>0.25</v>
      </c>
      <c r="O19">
        <f t="shared" si="15"/>
        <v>0.25</v>
      </c>
      <c r="P19">
        <f t="shared" si="15"/>
        <v>0.25</v>
      </c>
      <c r="Q19" s="4"/>
    </row>
    <row r="20" spans="4:19">
      <c r="K20" s="11" t="s">
        <v>25</v>
      </c>
      <c r="L20" s="4" t="s">
        <v>18</v>
      </c>
      <c r="M20" s="27"/>
      <c r="N20" s="25">
        <f t="shared" ref="N20:P20" si="16">G13</f>
        <v>0.99004983374916811</v>
      </c>
      <c r="O20" s="25">
        <f t="shared" si="16"/>
        <v>0.97775123719333634</v>
      </c>
      <c r="P20" s="25">
        <f t="shared" si="16"/>
        <v>0.96078943915232318</v>
      </c>
      <c r="Q20" s="4"/>
    </row>
    <row r="21" spans="4:19">
      <c r="E21" s="8" t="s">
        <v>11</v>
      </c>
      <c r="F21" s="8" t="s">
        <v>12</v>
      </c>
      <c r="G21" s="8" t="s">
        <v>13</v>
      </c>
      <c r="H21" s="8" t="s">
        <v>14</v>
      </c>
      <c r="I21" s="8" t="s">
        <v>15</v>
      </c>
      <c r="K21" s="11" t="s">
        <v>26</v>
      </c>
      <c r="L21" s="4" t="s">
        <v>21</v>
      </c>
      <c r="M21" s="28"/>
      <c r="N21" s="17">
        <f t="shared" ref="N21:P21" si="17">G12</f>
        <v>0.03</v>
      </c>
      <c r="O21" s="17">
        <f t="shared" si="17"/>
        <v>4.9999999999999996E-2</v>
      </c>
      <c r="P21" s="17">
        <f t="shared" si="17"/>
        <v>7.0000000000000007E-2</v>
      </c>
      <c r="Q21" s="4"/>
    </row>
    <row r="22" spans="4:19">
      <c r="D22" t="s">
        <v>10</v>
      </c>
      <c r="E22" s="7">
        <v>0</v>
      </c>
      <c r="F22" s="7">
        <v>0.25</v>
      </c>
      <c r="G22" s="7">
        <v>0.5</v>
      </c>
      <c r="H22" s="7">
        <v>0.75</v>
      </c>
      <c r="I22" s="7">
        <v>1</v>
      </c>
      <c r="K22" s="11" t="s">
        <v>27</v>
      </c>
      <c r="L22" s="4" t="s">
        <v>20</v>
      </c>
      <c r="M22" s="1"/>
      <c r="N22">
        <f t="shared" ref="N22:P22" si="18">$B$2</f>
        <v>1000000</v>
      </c>
      <c r="O22">
        <f t="shared" si="18"/>
        <v>1000000</v>
      </c>
      <c r="P22">
        <f t="shared" si="18"/>
        <v>1000000</v>
      </c>
      <c r="Q22" s="4"/>
    </row>
    <row r="23" spans="4:19">
      <c r="D23" s="29" t="s">
        <v>42</v>
      </c>
      <c r="E23" s="30">
        <f>Q10</f>
        <v>-306.09911572810961</v>
      </c>
      <c r="F23" s="30">
        <f>Q24</f>
        <v>7175.174302252839</v>
      </c>
      <c r="G23" s="30">
        <f>Q38</f>
        <v>9650.298886625762</v>
      </c>
      <c r="H23" s="30">
        <f>Q52</f>
        <v>7205.9207936424227</v>
      </c>
      <c r="I23" s="30">
        <f>Q66</f>
        <v>0</v>
      </c>
      <c r="K23" s="12"/>
      <c r="L23" s="7">
        <v>0</v>
      </c>
      <c r="M23" s="7">
        <v>0.25</v>
      </c>
      <c r="N23" s="7">
        <v>0.5</v>
      </c>
      <c r="O23" s="7">
        <v>0.75</v>
      </c>
      <c r="P23" s="19">
        <v>1</v>
      </c>
      <c r="Q23" s="4"/>
    </row>
    <row r="24" spans="4:19" ht="23.25">
      <c r="K24" s="12"/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22">
        <f>Q18-Q29</f>
        <v>7175.174302252839</v>
      </c>
      <c r="R24" s="21" t="s">
        <v>38</v>
      </c>
      <c r="S24" s="23" t="s">
        <v>12</v>
      </c>
    </row>
    <row r="25" spans="4:19">
      <c r="K25" s="11" t="s">
        <v>23</v>
      </c>
      <c r="L25" s="4" t="s">
        <v>20</v>
      </c>
      <c r="M25" s="1"/>
      <c r="N25">
        <f t="shared" ref="N25:P25" si="19">$B$2</f>
        <v>1000000</v>
      </c>
      <c r="O25">
        <f t="shared" si="19"/>
        <v>1000000</v>
      </c>
      <c r="P25">
        <f t="shared" si="19"/>
        <v>1000000</v>
      </c>
      <c r="Q25" s="4"/>
    </row>
    <row r="26" spans="4:19">
      <c r="K26" s="11" t="s">
        <v>28</v>
      </c>
      <c r="L26" s="4" t="s">
        <v>32</v>
      </c>
      <c r="M26" s="28"/>
      <c r="N26" s="3">
        <f t="shared" ref="N26:P26" si="20">$B$5</f>
        <v>0.04</v>
      </c>
      <c r="O26" s="3">
        <f t="shared" si="20"/>
        <v>0.04</v>
      </c>
      <c r="P26" s="3">
        <f t="shared" si="20"/>
        <v>0.04</v>
      </c>
      <c r="Q26" s="4"/>
    </row>
    <row r="27" spans="4:19">
      <c r="K27" s="11" t="s">
        <v>29</v>
      </c>
      <c r="L27" s="4" t="s">
        <v>18</v>
      </c>
      <c r="M27" s="1"/>
      <c r="N27">
        <f t="shared" ref="N27:P27" si="21">N20</f>
        <v>0.99004983374916811</v>
      </c>
      <c r="O27">
        <f t="shared" si="21"/>
        <v>0.97775123719333634</v>
      </c>
      <c r="P27">
        <f t="shared" si="21"/>
        <v>0.96078943915232318</v>
      </c>
      <c r="Q27" s="4"/>
    </row>
    <row r="28" spans="4:19" ht="15.75" thickBot="1">
      <c r="E28" s="8" t="s">
        <v>11</v>
      </c>
      <c r="F28" s="8" t="s">
        <v>12</v>
      </c>
      <c r="G28" s="8" t="s">
        <v>13</v>
      </c>
      <c r="H28" s="8" t="s">
        <v>14</v>
      </c>
      <c r="I28" s="8" t="s">
        <v>15</v>
      </c>
      <c r="K28" s="11" t="s">
        <v>30</v>
      </c>
      <c r="L28" s="4" t="s">
        <v>33</v>
      </c>
      <c r="M28" s="1"/>
      <c r="N28">
        <f t="shared" ref="N28:P28" si="22">$C$4</f>
        <v>0.25</v>
      </c>
      <c r="O28">
        <f t="shared" si="22"/>
        <v>0.25</v>
      </c>
      <c r="P28">
        <f t="shared" si="22"/>
        <v>0.25</v>
      </c>
      <c r="Q28" s="4"/>
    </row>
    <row r="29" spans="4:19" ht="15.75" thickBot="1">
      <c r="D29" s="45" t="s">
        <v>10</v>
      </c>
      <c r="E29" s="7">
        <v>0</v>
      </c>
      <c r="F29" s="7">
        <v>0.25</v>
      </c>
      <c r="G29" s="7">
        <v>0.5</v>
      </c>
      <c r="H29" s="7">
        <v>0.75</v>
      </c>
      <c r="I29" s="7">
        <v>1</v>
      </c>
      <c r="K29" s="11" t="s">
        <v>31</v>
      </c>
      <c r="L29" s="13" t="s">
        <v>34</v>
      </c>
      <c r="M29" s="26"/>
      <c r="N29" s="18">
        <f t="shared" ref="N29" si="23">N25*N26*N27*N28</f>
        <v>9900.498337491681</v>
      </c>
      <c r="O29" s="18">
        <f t="shared" ref="O29" si="24">O25*O26*O27*O28</f>
        <v>9777.5123719333642</v>
      </c>
      <c r="P29" s="18">
        <f t="shared" ref="P29" si="25">P25*P26*P27*P28</f>
        <v>9607.8943915232321</v>
      </c>
      <c r="Q29" s="20">
        <f>SUM(M29:P29)</f>
        <v>29285.905100948279</v>
      </c>
      <c r="R29" t="s">
        <v>35</v>
      </c>
    </row>
    <row r="30" spans="4:19">
      <c r="D30" s="46" t="s">
        <v>43</v>
      </c>
      <c r="E30" s="44">
        <f>MAX(E23,0)</f>
        <v>0</v>
      </c>
      <c r="F30" s="44">
        <f>MAX(F23,0)</f>
        <v>7175.174302252839</v>
      </c>
      <c r="G30" s="44">
        <f>MAX(G23,0)</f>
        <v>9650.298886625762</v>
      </c>
      <c r="H30" s="44">
        <f>MAX(H23,0)</f>
        <v>7205.9207936424227</v>
      </c>
      <c r="I30" s="44">
        <f>MAX(I23,0)</f>
        <v>0</v>
      </c>
    </row>
    <row r="31" spans="4:19" ht="15.75" thickBot="1">
      <c r="D31" s="45"/>
    </row>
    <row r="32" spans="4:19" ht="15.75" thickBot="1">
      <c r="D32" s="45"/>
      <c r="F32" s="8" t="s">
        <v>62</v>
      </c>
      <c r="G32" s="8" t="s">
        <v>63</v>
      </c>
      <c r="H32" s="8" t="s">
        <v>64</v>
      </c>
      <c r="I32" s="8" t="s">
        <v>65</v>
      </c>
      <c r="K32" s="11" t="s">
        <v>23</v>
      </c>
      <c r="L32" s="13" t="s">
        <v>34</v>
      </c>
      <c r="M32" s="26"/>
      <c r="N32" s="26"/>
      <c r="O32" s="18">
        <f t="shared" ref="O32" si="26">O36*O35*O34*O33</f>
        <v>12221.890464916702</v>
      </c>
      <c r="P32" s="18">
        <f t="shared" ref="P32" si="27">P36*P35*P34*P33</f>
        <v>16813.815185165655</v>
      </c>
      <c r="Q32" s="20">
        <f>SUM(M32:P32)</f>
        <v>29035.705650082356</v>
      </c>
      <c r="R32" t="s">
        <v>36</v>
      </c>
    </row>
    <row r="33" spans="4:19">
      <c r="D33" s="45"/>
      <c r="E33" s="29" t="s">
        <v>66</v>
      </c>
      <c r="F33" s="30">
        <f>(E30+F30)/2</f>
        <v>3587.5871511264195</v>
      </c>
      <c r="G33" s="30">
        <f t="shared" ref="G33:I33" si="28">(F30+G30)/2</f>
        <v>8412.7365944393005</v>
      </c>
      <c r="H33" s="30">
        <f t="shared" si="28"/>
        <v>8428.1098401340932</v>
      </c>
      <c r="I33" s="30">
        <f t="shared" si="28"/>
        <v>3602.9603968212114</v>
      </c>
      <c r="K33" s="11" t="s">
        <v>24</v>
      </c>
      <c r="L33" s="4" t="s">
        <v>22</v>
      </c>
      <c r="M33" s="1"/>
      <c r="N33" s="1"/>
      <c r="O33">
        <f t="shared" ref="O33:P33" si="29">$C$4</f>
        <v>0.25</v>
      </c>
      <c r="P33">
        <f t="shared" si="29"/>
        <v>0.25</v>
      </c>
      <c r="Q33" s="4"/>
    </row>
    <row r="34" spans="4:19">
      <c r="D34" s="46" t="s">
        <v>18</v>
      </c>
      <c r="E34" s="47">
        <v>1</v>
      </c>
      <c r="F34" s="48">
        <f>F13</f>
        <v>0.99750312239746008</v>
      </c>
      <c r="G34" s="48">
        <f>G13</f>
        <v>0.99004983374916811</v>
      </c>
      <c r="H34" s="48">
        <f>H13</f>
        <v>0.97775123719333634</v>
      </c>
      <c r="I34" s="48">
        <f>I13</f>
        <v>0.96078943915232318</v>
      </c>
      <c r="K34" s="11" t="s">
        <v>25</v>
      </c>
      <c r="L34" s="4" t="s">
        <v>18</v>
      </c>
      <c r="M34" s="27"/>
      <c r="N34" s="27"/>
      <c r="O34" s="25">
        <f t="shared" ref="O34:P34" si="30">H13</f>
        <v>0.97775123719333634</v>
      </c>
      <c r="P34" s="25">
        <f t="shared" si="30"/>
        <v>0.96078943915232318</v>
      </c>
      <c r="Q34" s="4"/>
    </row>
    <row r="35" spans="4:19">
      <c r="D35" s="45"/>
      <c r="E35" s="29" t="s">
        <v>67</v>
      </c>
      <c r="F35" s="43">
        <f>(E34+F34)/2</f>
        <v>0.9987515611987301</v>
      </c>
      <c r="G35" s="43">
        <f t="shared" ref="G35:I35" si="31">(F34+G34)/2</f>
        <v>0.99377647807331404</v>
      </c>
      <c r="H35" s="43">
        <f t="shared" si="31"/>
        <v>0.98390053547125222</v>
      </c>
      <c r="I35" s="43">
        <f t="shared" si="31"/>
        <v>0.96927033817282982</v>
      </c>
      <c r="K35" s="11" t="s">
        <v>26</v>
      </c>
      <c r="L35" s="4" t="s">
        <v>21</v>
      </c>
      <c r="M35" s="28"/>
      <c r="N35" s="28"/>
      <c r="O35" s="17">
        <f t="shared" ref="O35:P35" si="32">H12</f>
        <v>4.9999999999999996E-2</v>
      </c>
      <c r="P35" s="17">
        <f t="shared" si="32"/>
        <v>7.0000000000000007E-2</v>
      </c>
      <c r="Q35" s="4"/>
    </row>
    <row r="36" spans="4:19">
      <c r="D36" s="45"/>
      <c r="K36" s="11" t="s">
        <v>27</v>
      </c>
      <c r="L36" s="4" t="s">
        <v>20</v>
      </c>
      <c r="M36" s="1"/>
      <c r="N36" s="1"/>
      <c r="O36">
        <f t="shared" ref="O36:P36" si="33">$B$2</f>
        <v>1000000</v>
      </c>
      <c r="P36">
        <f t="shared" si="33"/>
        <v>1000000</v>
      </c>
      <c r="Q36" s="4"/>
    </row>
    <row r="37" spans="4:19">
      <c r="E37" s="46" t="s">
        <v>57</v>
      </c>
      <c r="F37" s="43">
        <f>60%</f>
        <v>0.6</v>
      </c>
      <c r="G37" s="43">
        <f>60%</f>
        <v>0.6</v>
      </c>
      <c r="H37" s="43">
        <f>60%</f>
        <v>0.6</v>
      </c>
      <c r="I37" s="43">
        <f>60%</f>
        <v>0.6</v>
      </c>
      <c r="K37" s="12"/>
      <c r="L37" s="7">
        <v>0</v>
      </c>
      <c r="M37" s="7">
        <v>0.25</v>
      </c>
      <c r="N37" s="7">
        <v>0.5</v>
      </c>
      <c r="O37" s="7">
        <v>0.75</v>
      </c>
      <c r="P37" s="19">
        <v>1</v>
      </c>
      <c r="Q37" s="4"/>
    </row>
    <row r="38" spans="4:19" ht="23.25">
      <c r="D38" s="45"/>
      <c r="K38" s="12"/>
      <c r="L38" s="8" t="s">
        <v>11</v>
      </c>
      <c r="M38" s="8" t="s">
        <v>12</v>
      </c>
      <c r="N38" s="8" t="s">
        <v>13</v>
      </c>
      <c r="O38" s="8" t="s">
        <v>14</v>
      </c>
      <c r="P38" s="8" t="s">
        <v>15</v>
      </c>
      <c r="Q38" s="22">
        <f>Q32-Q43</f>
        <v>9650.298886625762</v>
      </c>
      <c r="R38" s="21" t="s">
        <v>39</v>
      </c>
      <c r="S38" s="23" t="s">
        <v>13</v>
      </c>
    </row>
    <row r="39" spans="4:19">
      <c r="D39" s="46" t="s">
        <v>61</v>
      </c>
      <c r="E39">
        <f>EXP(-$B$11*E29)</f>
        <v>1</v>
      </c>
      <c r="F39">
        <f>EXP(-$B$11*F29)</f>
        <v>0.99535500995354997</v>
      </c>
      <c r="G39">
        <f>EXP(-$B$11*G29)</f>
        <v>0.99073159583963166</v>
      </c>
      <c r="H39">
        <f>EXP(-$B$11*H29)</f>
        <v>0.98612965743825309</v>
      </c>
      <c r="I39">
        <f>EXP(-$B$11*I29)</f>
        <v>0.98154909499494325</v>
      </c>
      <c r="K39" s="11" t="s">
        <v>23</v>
      </c>
      <c r="L39" s="4" t="s">
        <v>20</v>
      </c>
      <c r="M39" s="1"/>
      <c r="N39" s="1"/>
      <c r="O39">
        <f t="shared" ref="O39:P39" si="34">$B$2</f>
        <v>1000000</v>
      </c>
      <c r="P39">
        <f t="shared" si="34"/>
        <v>1000000</v>
      </c>
      <c r="Q39" s="4"/>
    </row>
    <row r="40" spans="4:19">
      <c r="D40" s="45"/>
      <c r="K40" s="11" t="s">
        <v>28</v>
      </c>
      <c r="L40" s="4" t="s">
        <v>32</v>
      </c>
      <c r="M40" s="28"/>
      <c r="N40" s="28"/>
      <c r="O40" s="3">
        <f t="shared" ref="O40:P40" si="35">$B$5</f>
        <v>0.04</v>
      </c>
      <c r="P40" s="3">
        <f t="shared" si="35"/>
        <v>0.04</v>
      </c>
      <c r="Q40" s="4"/>
    </row>
    <row r="41" spans="4:19">
      <c r="E41" s="46" t="s">
        <v>56</v>
      </c>
      <c r="F41" s="43">
        <f>E39-F39</f>
        <v>4.644990046450026E-3</v>
      </c>
      <c r="G41" s="43">
        <f>F39-G39</f>
        <v>4.6234141139183116E-3</v>
      </c>
      <c r="H41" s="43">
        <f>G39-H39</f>
        <v>4.6019384013785691E-3</v>
      </c>
      <c r="I41" s="43">
        <f>H39-I39</f>
        <v>4.5805624433098435E-3</v>
      </c>
      <c r="K41" s="11" t="s">
        <v>29</v>
      </c>
      <c r="L41" s="4" t="s">
        <v>18</v>
      </c>
      <c r="M41" s="1"/>
      <c r="N41" s="1"/>
      <c r="O41">
        <f t="shared" ref="O41:P41" si="36">O34</f>
        <v>0.97775123719333634</v>
      </c>
      <c r="P41">
        <f t="shared" si="36"/>
        <v>0.96078943915232318</v>
      </c>
      <c r="Q41" s="4"/>
    </row>
    <row r="42" spans="4:19" ht="15.75" thickBot="1">
      <c r="K42" s="11" t="s">
        <v>30</v>
      </c>
      <c r="L42" s="4" t="s">
        <v>33</v>
      </c>
      <c r="M42" s="1"/>
      <c r="N42" s="1"/>
      <c r="O42">
        <f t="shared" ref="O42:P42" si="37">$C$4</f>
        <v>0.25</v>
      </c>
      <c r="P42">
        <f t="shared" si="37"/>
        <v>0.25</v>
      </c>
      <c r="Q42" s="4"/>
    </row>
    <row r="43" spans="4:19" ht="15.75" thickBot="1">
      <c r="F43" s="8" t="s">
        <v>62</v>
      </c>
      <c r="G43" s="8" t="s">
        <v>63</v>
      </c>
      <c r="H43" s="8" t="s">
        <v>64</v>
      </c>
      <c r="I43" s="8" t="s">
        <v>65</v>
      </c>
      <c r="K43" s="11" t="s">
        <v>31</v>
      </c>
      <c r="L43" s="13" t="s">
        <v>34</v>
      </c>
      <c r="M43" s="26"/>
      <c r="N43" s="26"/>
      <c r="O43" s="18">
        <f t="shared" ref="O43" si="38">O39*O40*O41*O42</f>
        <v>9777.5123719333642</v>
      </c>
      <c r="P43" s="18">
        <f t="shared" ref="P43" si="39">P39*P40*P41*P42</f>
        <v>9607.8943915232321</v>
      </c>
      <c r="Q43" s="20">
        <f>SUM(M43:P43)</f>
        <v>19385.406763456594</v>
      </c>
      <c r="R43" t="s">
        <v>35</v>
      </c>
    </row>
    <row r="44" spans="4:19">
      <c r="E44" s="46" t="s">
        <v>68</v>
      </c>
      <c r="F44" s="20">
        <f>F33*F35*F37*F41</f>
        <v>9.9861013444733064</v>
      </c>
      <c r="G44" s="20">
        <f t="shared" ref="G44:I44" si="40">G33*G35*G37*G41</f>
        <v>23.19209862306656</v>
      </c>
      <c r="H44" s="20">
        <f t="shared" si="40"/>
        <v>22.896728550914467</v>
      </c>
      <c r="I44" s="20">
        <f t="shared" si="40"/>
        <v>9.5978612940098635</v>
      </c>
    </row>
    <row r="45" spans="4:19" ht="15.75" thickBot="1"/>
    <row r="46" spans="4:19" ht="16.5" thickBot="1">
      <c r="E46" s="49" t="s">
        <v>69</v>
      </c>
      <c r="F46" s="50">
        <f>SUM(F44:I44)</f>
        <v>65.672789812464202</v>
      </c>
      <c r="K46" s="11" t="s">
        <v>23</v>
      </c>
      <c r="L46" s="13" t="s">
        <v>34</v>
      </c>
      <c r="M46" s="26"/>
      <c r="N46" s="26"/>
      <c r="O46" s="26"/>
      <c r="P46" s="18">
        <f t="shared" ref="P46" si="41">P50*P49*P48*P47</f>
        <v>16813.815185165655</v>
      </c>
      <c r="Q46" s="20">
        <f>SUM(M46:P46)</f>
        <v>16813.815185165655</v>
      </c>
      <c r="R46" t="s">
        <v>36</v>
      </c>
    </row>
    <row r="47" spans="4:19">
      <c r="K47" s="11" t="s">
        <v>24</v>
      </c>
      <c r="L47" s="4" t="s">
        <v>22</v>
      </c>
      <c r="M47" s="1"/>
      <c r="N47" s="1"/>
      <c r="O47" s="1"/>
      <c r="P47">
        <f t="shared" ref="P47" si="42">$C$4</f>
        <v>0.25</v>
      </c>
      <c r="Q47" s="4"/>
    </row>
    <row r="48" spans="4:19">
      <c r="K48" s="11" t="s">
        <v>25</v>
      </c>
      <c r="L48" s="4" t="s">
        <v>18</v>
      </c>
      <c r="M48" s="27"/>
      <c r="N48" s="27"/>
      <c r="O48" s="27"/>
      <c r="P48" s="25">
        <f t="shared" ref="P48" si="43">I13</f>
        <v>0.96078943915232318</v>
      </c>
      <c r="Q48" s="4"/>
    </row>
    <row r="49" spans="11:19">
      <c r="K49" s="11" t="s">
        <v>26</v>
      </c>
      <c r="L49" s="4" t="s">
        <v>21</v>
      </c>
      <c r="M49" s="28"/>
      <c r="N49" s="28"/>
      <c r="O49" s="28"/>
      <c r="P49" s="17">
        <f t="shared" ref="P49" si="44">I12</f>
        <v>7.0000000000000007E-2</v>
      </c>
      <c r="Q49" s="4"/>
    </row>
    <row r="50" spans="11:19">
      <c r="K50" s="11" t="s">
        <v>27</v>
      </c>
      <c r="L50" s="4" t="s">
        <v>20</v>
      </c>
      <c r="M50" s="1"/>
      <c r="N50" s="1"/>
      <c r="O50" s="1"/>
      <c r="P50">
        <f t="shared" ref="P50" si="45">$B$2</f>
        <v>1000000</v>
      </c>
      <c r="Q50" s="4"/>
    </row>
    <row r="51" spans="11:19">
      <c r="K51" s="12"/>
      <c r="L51" s="7">
        <v>0</v>
      </c>
      <c r="M51" s="7">
        <v>0.25</v>
      </c>
      <c r="N51" s="7">
        <v>0.5</v>
      </c>
      <c r="O51" s="7">
        <v>0.75</v>
      </c>
      <c r="P51" s="19">
        <v>1</v>
      </c>
      <c r="Q51" s="4"/>
    </row>
    <row r="52" spans="11:19" ht="23.25">
      <c r="K52" s="12"/>
      <c r="L52" s="8" t="s">
        <v>11</v>
      </c>
      <c r="M52" s="8" t="s">
        <v>12</v>
      </c>
      <c r="N52" s="8" t="s">
        <v>13</v>
      </c>
      <c r="O52" s="8" t="s">
        <v>14</v>
      </c>
      <c r="P52" s="8" t="s">
        <v>15</v>
      </c>
      <c r="Q52" s="22">
        <f>Q46-Q57</f>
        <v>7205.9207936424227</v>
      </c>
      <c r="R52" s="21" t="s">
        <v>40</v>
      </c>
      <c r="S52" s="23" t="s">
        <v>14</v>
      </c>
    </row>
    <row r="53" spans="11:19">
      <c r="K53" s="11" t="s">
        <v>23</v>
      </c>
      <c r="L53" s="4" t="s">
        <v>20</v>
      </c>
      <c r="M53" s="1"/>
      <c r="N53" s="1"/>
      <c r="O53" s="1"/>
      <c r="P53">
        <f t="shared" ref="P53" si="46">$B$2</f>
        <v>1000000</v>
      </c>
      <c r="Q53" s="4"/>
    </row>
    <row r="54" spans="11:19">
      <c r="K54" s="11" t="s">
        <v>28</v>
      </c>
      <c r="L54" s="4" t="s">
        <v>32</v>
      </c>
      <c r="M54" s="28"/>
      <c r="N54" s="28"/>
      <c r="O54" s="28"/>
      <c r="P54" s="3">
        <f t="shared" ref="P54" si="47">$B$5</f>
        <v>0.04</v>
      </c>
      <c r="Q54" s="4"/>
    </row>
    <row r="55" spans="11:19">
      <c r="K55" s="11" t="s">
        <v>29</v>
      </c>
      <c r="L55" s="4" t="s">
        <v>18</v>
      </c>
      <c r="M55" s="1"/>
      <c r="N55" s="1"/>
      <c r="O55" s="1"/>
      <c r="P55">
        <f t="shared" ref="P55" si="48">P48</f>
        <v>0.96078943915232318</v>
      </c>
      <c r="Q55" s="4"/>
    </row>
    <row r="56" spans="11:19" ht="15.75" thickBot="1">
      <c r="K56" s="11" t="s">
        <v>30</v>
      </c>
      <c r="L56" s="4" t="s">
        <v>33</v>
      </c>
      <c r="M56" s="1"/>
      <c r="N56" s="1"/>
      <c r="O56" s="1"/>
      <c r="P56">
        <f t="shared" ref="P56" si="49">$C$4</f>
        <v>0.25</v>
      </c>
      <c r="Q56" s="4"/>
    </row>
    <row r="57" spans="11:19" ht="15.75" thickBot="1">
      <c r="K57" s="11" t="s">
        <v>31</v>
      </c>
      <c r="L57" s="13" t="s">
        <v>34</v>
      </c>
      <c r="M57" s="26"/>
      <c r="N57" s="26"/>
      <c r="O57" s="26"/>
      <c r="P57" s="18">
        <f t="shared" ref="P57" si="50">P53*P54*P55*P56</f>
        <v>9607.8943915232321</v>
      </c>
      <c r="Q57" s="20">
        <f>SUM(M57:P57)</f>
        <v>9607.8943915232321</v>
      </c>
      <c r="R57" t="s">
        <v>35</v>
      </c>
    </row>
    <row r="59" spans="11:19" ht="15.75" thickBot="1"/>
    <row r="60" spans="11:19" ht="15.75" thickBot="1">
      <c r="K60" s="11" t="s">
        <v>23</v>
      </c>
      <c r="L60" s="13" t="s">
        <v>34</v>
      </c>
      <c r="M60" s="26"/>
      <c r="N60" s="26"/>
      <c r="O60" s="26"/>
      <c r="P60" s="26"/>
      <c r="Q60" s="20">
        <f>SUM(M60:P60)</f>
        <v>0</v>
      </c>
      <c r="R60" t="s">
        <v>36</v>
      </c>
    </row>
    <row r="61" spans="11:19">
      <c r="K61" s="11" t="s">
        <v>24</v>
      </c>
      <c r="L61" s="4" t="s">
        <v>22</v>
      </c>
      <c r="M61" s="1"/>
      <c r="N61" s="1"/>
      <c r="O61" s="1"/>
      <c r="P61" s="1"/>
      <c r="Q61" s="4"/>
    </row>
    <row r="62" spans="11:19">
      <c r="K62" s="11" t="s">
        <v>25</v>
      </c>
      <c r="L62" s="4" t="s">
        <v>18</v>
      </c>
      <c r="M62" s="27"/>
      <c r="N62" s="27"/>
      <c r="O62" s="27"/>
      <c r="P62" s="27"/>
      <c r="Q62" s="4"/>
    </row>
    <row r="63" spans="11:19">
      <c r="K63" s="11" t="s">
        <v>26</v>
      </c>
      <c r="L63" s="4" t="s">
        <v>21</v>
      </c>
      <c r="M63" s="28"/>
      <c r="N63" s="28"/>
      <c r="O63" s="28"/>
      <c r="P63" s="28"/>
      <c r="Q63" s="4"/>
    </row>
    <row r="64" spans="11:19">
      <c r="K64" s="11" t="s">
        <v>27</v>
      </c>
      <c r="L64" s="4" t="s">
        <v>20</v>
      </c>
      <c r="M64" s="1"/>
      <c r="N64" s="1"/>
      <c r="O64" s="1"/>
      <c r="P64" s="1"/>
      <c r="Q64" s="4"/>
    </row>
    <row r="65" spans="11:19">
      <c r="K65" s="12"/>
      <c r="L65" s="7">
        <v>0</v>
      </c>
      <c r="M65" s="7">
        <v>0.25</v>
      </c>
      <c r="N65" s="7">
        <v>0.5</v>
      </c>
      <c r="O65" s="7">
        <v>0.75</v>
      </c>
      <c r="P65" s="19">
        <v>1</v>
      </c>
      <c r="Q65" s="4"/>
    </row>
    <row r="66" spans="11:19" ht="23.25">
      <c r="K66" s="12"/>
      <c r="L66" s="8" t="s">
        <v>11</v>
      </c>
      <c r="M66" s="8" t="s">
        <v>12</v>
      </c>
      <c r="N66" s="8" t="s">
        <v>13</v>
      </c>
      <c r="O66" s="8" t="s">
        <v>14</v>
      </c>
      <c r="P66" s="8" t="s">
        <v>15</v>
      </c>
      <c r="Q66" s="22">
        <f>Q60-Q71</f>
        <v>0</v>
      </c>
      <c r="R66" s="21" t="s">
        <v>41</v>
      </c>
      <c r="S66" s="23" t="s">
        <v>15</v>
      </c>
    </row>
    <row r="67" spans="11:19">
      <c r="K67" s="11" t="s">
        <v>23</v>
      </c>
      <c r="L67" s="4" t="s">
        <v>20</v>
      </c>
      <c r="M67" s="1"/>
      <c r="N67" s="1"/>
      <c r="O67" s="1"/>
      <c r="P67" s="1"/>
      <c r="Q67" s="4"/>
    </row>
    <row r="68" spans="11:19">
      <c r="K68" s="11" t="s">
        <v>28</v>
      </c>
      <c r="L68" s="4" t="s">
        <v>32</v>
      </c>
      <c r="M68" s="28"/>
      <c r="N68" s="28"/>
      <c r="O68" s="28"/>
      <c r="P68" s="28"/>
      <c r="Q68" s="4"/>
    </row>
    <row r="69" spans="11:19">
      <c r="K69" s="11" t="s">
        <v>29</v>
      </c>
      <c r="L69" s="4" t="s">
        <v>18</v>
      </c>
      <c r="M69" s="1"/>
      <c r="N69" s="1"/>
      <c r="O69" s="1"/>
      <c r="P69" s="1"/>
      <c r="Q69" s="4"/>
    </row>
    <row r="70" spans="11:19" ht="15.75" thickBot="1">
      <c r="K70" s="11" t="s">
        <v>30</v>
      </c>
      <c r="L70" s="4" t="s">
        <v>33</v>
      </c>
      <c r="M70" s="1"/>
      <c r="N70" s="1"/>
      <c r="O70" s="1"/>
      <c r="P70" s="1"/>
      <c r="Q70" s="4"/>
    </row>
    <row r="71" spans="11:19" ht="15.75" thickBot="1">
      <c r="K71" s="11" t="s">
        <v>31</v>
      </c>
      <c r="L71" s="13" t="s">
        <v>34</v>
      </c>
      <c r="M71" s="26"/>
      <c r="N71" s="26"/>
      <c r="O71" s="26"/>
      <c r="P71" s="26"/>
      <c r="Q71" s="20">
        <f>SUM(M71:P71)</f>
        <v>0</v>
      </c>
      <c r="R71" t="s">
        <v>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A3" sqref="A3:B3"/>
    </sheetView>
  </sheetViews>
  <sheetFormatPr defaultRowHeight="15"/>
  <cols>
    <col min="2" max="2" width="15.7109375" customWidth="1"/>
    <col min="3" max="3" width="10.28515625" customWidth="1"/>
    <col min="4" max="4" width="11.5703125" customWidth="1"/>
    <col min="5" max="5" width="12" customWidth="1"/>
    <col min="6" max="6" width="7.42578125" customWidth="1"/>
    <col min="7" max="7" width="12.42578125" customWidth="1"/>
    <col min="8" max="8" width="13.140625" customWidth="1"/>
    <col min="9" max="9" width="12" customWidth="1"/>
    <col min="11" max="11" width="10.5703125" bestFit="1" customWidth="1"/>
  </cols>
  <sheetData>
    <row r="1" spans="1:11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</row>
    <row r="2" spans="1:11">
      <c r="A2" t="s">
        <v>50</v>
      </c>
      <c r="B2">
        <v>1000000</v>
      </c>
    </row>
    <row r="3" spans="1:11">
      <c r="A3" t="s">
        <v>51</v>
      </c>
      <c r="B3" s="38">
        <v>1.8623246144776399E-2</v>
      </c>
      <c r="D3" s="4" t="s">
        <v>59</v>
      </c>
      <c r="E3" s="40">
        <f>EXP(-B3*1)</f>
        <v>0.98154909499494325</v>
      </c>
      <c r="G3" s="32" t="s">
        <v>53</v>
      </c>
      <c r="H3" s="41">
        <v>1.12E-2</v>
      </c>
      <c r="J3" s="36" t="s">
        <v>58</v>
      </c>
      <c r="K3" s="37">
        <f>I22-I13</f>
        <v>1.8917489796876907E-10</v>
      </c>
    </row>
    <row r="4" spans="1:11">
      <c r="A4" t="s">
        <v>52</v>
      </c>
      <c r="B4" s="3">
        <v>0.4</v>
      </c>
      <c r="D4" t="s">
        <v>60</v>
      </c>
      <c r="E4" s="39">
        <f>1-E3</f>
        <v>1.845090500505675E-2</v>
      </c>
      <c r="G4" s="6"/>
      <c r="H4" s="6"/>
    </row>
    <row r="5" spans="1:11">
      <c r="A5" t="s">
        <v>33</v>
      </c>
      <c r="B5">
        <v>0.25</v>
      </c>
    </row>
    <row r="6" spans="1:11">
      <c r="B6" s="8" t="s">
        <v>46</v>
      </c>
      <c r="C6" s="1"/>
      <c r="D6" s="1"/>
      <c r="E6" s="1"/>
      <c r="F6" s="1"/>
      <c r="G6" s="1"/>
      <c r="H6" s="1"/>
      <c r="I6" s="1"/>
    </row>
    <row r="7" spans="1:11">
      <c r="C7" s="8" t="s">
        <v>45</v>
      </c>
      <c r="D7" t="s">
        <v>18</v>
      </c>
      <c r="E7" t="s">
        <v>47</v>
      </c>
      <c r="F7" t="s">
        <v>33</v>
      </c>
      <c r="G7" t="s">
        <v>48</v>
      </c>
      <c r="H7" s="35" t="s">
        <v>49</v>
      </c>
    </row>
    <row r="8" spans="1:11">
      <c r="B8" s="31" t="s">
        <v>11</v>
      </c>
      <c r="H8" s="35"/>
    </row>
    <row r="9" spans="1:11">
      <c r="B9" s="31" t="s">
        <v>12</v>
      </c>
      <c r="C9">
        <v>0.25</v>
      </c>
      <c r="D9">
        <v>0.99750312239746008</v>
      </c>
      <c r="E9">
        <f>EXP(-$B$3*C9)</f>
        <v>0.99535500995354997</v>
      </c>
      <c r="F9">
        <f>$B$5</f>
        <v>0.25</v>
      </c>
      <c r="G9">
        <f>$B$2</f>
        <v>1000000</v>
      </c>
      <c r="H9" s="41">
        <f>$H$3</f>
        <v>1.12E-2</v>
      </c>
      <c r="I9">
        <f>H9*G9*F9*E9*D9</f>
        <v>2780.0352449033389</v>
      </c>
    </row>
    <row r="10" spans="1:11">
      <c r="B10" s="31" t="s">
        <v>13</v>
      </c>
      <c r="C10">
        <v>0.5</v>
      </c>
      <c r="D10">
        <v>0.99004983374916811</v>
      </c>
      <c r="E10">
        <f t="shared" ref="E10:E12" si="0">EXP(-$B$3*C10)</f>
        <v>0.99073159583963166</v>
      </c>
      <c r="F10">
        <f t="shared" ref="F10:F12" si="1">$B$5</f>
        <v>0.25</v>
      </c>
      <c r="G10">
        <f t="shared" ref="G10:G12" si="2">$B$2</f>
        <v>1000000</v>
      </c>
      <c r="H10" s="41">
        <f t="shared" ref="H10:H12" si="3">$H$3</f>
        <v>1.12E-2</v>
      </c>
      <c r="I10">
        <f t="shared" ref="I10:I12" si="4">H10*G10*F10*E10*D10</f>
        <v>2746.4462249030107</v>
      </c>
    </row>
    <row r="11" spans="1:11">
      <c r="B11" s="31" t="s">
        <v>14</v>
      </c>
      <c r="C11">
        <v>0.75</v>
      </c>
      <c r="D11">
        <v>0.97775123719333634</v>
      </c>
      <c r="E11">
        <f t="shared" si="0"/>
        <v>0.98612965743825309</v>
      </c>
      <c r="F11">
        <f t="shared" si="1"/>
        <v>0.25</v>
      </c>
      <c r="G11">
        <f t="shared" si="2"/>
        <v>1000000</v>
      </c>
      <c r="H11" s="41">
        <f t="shared" si="3"/>
        <v>1.12E-2</v>
      </c>
      <c r="I11">
        <f t="shared" si="4"/>
        <v>2699.7305792612201</v>
      </c>
    </row>
    <row r="12" spans="1:11">
      <c r="B12" s="31" t="s">
        <v>15</v>
      </c>
      <c r="C12">
        <v>1</v>
      </c>
      <c r="D12">
        <v>0.96078943915232318</v>
      </c>
      <c r="E12">
        <f t="shared" si="0"/>
        <v>0.98154909499494325</v>
      </c>
      <c r="F12">
        <f t="shared" si="1"/>
        <v>0.25</v>
      </c>
      <c r="G12">
        <f t="shared" si="2"/>
        <v>1000000</v>
      </c>
      <c r="H12" s="41">
        <f t="shared" si="3"/>
        <v>1.12E-2</v>
      </c>
      <c r="I12">
        <f t="shared" si="4"/>
        <v>2640.5736125458534</v>
      </c>
    </row>
    <row r="13" spans="1:11">
      <c r="I13" s="33">
        <f>SUM(I9:I12)</f>
        <v>10866.785661613423</v>
      </c>
      <c r="J13" t="s">
        <v>54</v>
      </c>
    </row>
    <row r="15" spans="1:11">
      <c r="B15" s="8" t="s">
        <v>55</v>
      </c>
      <c r="C15" s="1"/>
      <c r="D15" s="1"/>
      <c r="E15" s="1"/>
      <c r="F15" s="1"/>
      <c r="G15" s="1"/>
      <c r="H15" s="1"/>
      <c r="I15" s="1"/>
    </row>
    <row r="16" spans="1:11">
      <c r="C16" s="8" t="s">
        <v>45</v>
      </c>
      <c r="D16" t="s">
        <v>18</v>
      </c>
      <c r="E16" t="s">
        <v>47</v>
      </c>
      <c r="F16" t="s">
        <v>56</v>
      </c>
      <c r="G16" t="s">
        <v>57</v>
      </c>
      <c r="H16" t="s">
        <v>48</v>
      </c>
    </row>
    <row r="17" spans="2:10">
      <c r="B17" s="31" t="s">
        <v>11</v>
      </c>
      <c r="E17">
        <v>1</v>
      </c>
    </row>
    <row r="18" spans="2:10">
      <c r="B18" s="31" t="s">
        <v>12</v>
      </c>
      <c r="C18">
        <v>0.25</v>
      </c>
      <c r="D18">
        <v>0.99750312239746008</v>
      </c>
      <c r="E18">
        <f>EXP(-$B$3*C18)</f>
        <v>0.99535500995354997</v>
      </c>
      <c r="F18">
        <f>E17-E18</f>
        <v>4.644990046450026E-3</v>
      </c>
      <c r="G18" s="3">
        <f>1-$B$4</f>
        <v>0.6</v>
      </c>
      <c r="H18">
        <f>$B$2</f>
        <v>1000000</v>
      </c>
      <c r="I18" s="34">
        <f>H18*G18*D18*F18</f>
        <v>2780.0352449034144</v>
      </c>
    </row>
    <row r="19" spans="2:10">
      <c r="B19" s="31" t="s">
        <v>13</v>
      </c>
      <c r="C19">
        <v>0.5</v>
      </c>
      <c r="D19">
        <v>0.99004983374916811</v>
      </c>
      <c r="E19">
        <f t="shared" ref="E19:E21" si="5">EXP(-$B$3*C19)</f>
        <v>0.99073159583963166</v>
      </c>
      <c r="F19">
        <f t="shared" ref="F19:F21" si="6">E18-E19</f>
        <v>4.6234141139183116E-3</v>
      </c>
      <c r="G19" s="3">
        <f t="shared" ref="G19:G21" si="7">1-$B$4</f>
        <v>0.6</v>
      </c>
      <c r="H19">
        <f t="shared" ref="H19:H21" si="8">$B$2</f>
        <v>1000000</v>
      </c>
      <c r="I19" s="34">
        <f t="shared" ref="I19:I21" si="9">H19*G19*D19*F19</f>
        <v>2746.4462249030289</v>
      </c>
    </row>
    <row r="20" spans="2:10">
      <c r="B20" s="31" t="s">
        <v>14</v>
      </c>
      <c r="C20">
        <v>0.75</v>
      </c>
      <c r="D20">
        <v>0.97775123719333634</v>
      </c>
      <c r="E20">
        <f t="shared" si="5"/>
        <v>0.98612965743825309</v>
      </c>
      <c r="F20">
        <f t="shared" si="6"/>
        <v>4.6019384013785691E-3</v>
      </c>
      <c r="G20" s="3">
        <f t="shared" si="7"/>
        <v>0.6</v>
      </c>
      <c r="H20">
        <f t="shared" si="8"/>
        <v>1000000</v>
      </c>
      <c r="I20" s="34">
        <f t="shared" si="9"/>
        <v>2699.7305792612524</v>
      </c>
    </row>
    <row r="21" spans="2:10">
      <c r="B21" s="31" t="s">
        <v>15</v>
      </c>
      <c r="C21">
        <v>1</v>
      </c>
      <c r="D21">
        <v>0.96078943915232318</v>
      </c>
      <c r="E21">
        <f t="shared" si="5"/>
        <v>0.98154909499494325</v>
      </c>
      <c r="F21">
        <f t="shared" si="6"/>
        <v>4.5805624433098435E-3</v>
      </c>
      <c r="G21" s="3">
        <f t="shared" si="7"/>
        <v>0.6</v>
      </c>
      <c r="H21">
        <f t="shared" si="8"/>
        <v>1000000</v>
      </c>
      <c r="I21" s="34">
        <f t="shared" si="9"/>
        <v>2640.5736125459157</v>
      </c>
    </row>
    <row r="22" spans="2:10">
      <c r="I22" s="33">
        <f>SUM(I18:I21)</f>
        <v>10866.785661613612</v>
      </c>
      <c r="J22" t="s">
        <v>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SIM3</vt:lpstr>
      <vt:lpstr>SIM2</vt:lpstr>
      <vt:lpstr>SIM1</vt:lpstr>
      <vt:lpstr>dynamic_CVA</vt:lpstr>
      <vt:lpstr>STATIC</vt:lpstr>
      <vt:lpstr>CDS</vt:lpstr>
      <vt:lpstr>Sheet3</vt:lpstr>
    </vt:vector>
  </TitlesOfParts>
  <Company>7city Learning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7city</dc:creator>
  <cp:lastModifiedBy>7city</cp:lastModifiedBy>
  <dcterms:created xsi:type="dcterms:W3CDTF">2015-09-11T10:38:39Z</dcterms:created>
  <dcterms:modified xsi:type="dcterms:W3CDTF">2015-09-11T15:53:04Z</dcterms:modified>
</cp:coreProperties>
</file>