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ropbox/- CQF Class Notes/[Mod1.6] Binomial Model/"/>
    </mc:Choice>
  </mc:AlternateContent>
  <bookViews>
    <workbookView xWindow="11380" yWindow="460" windowWidth="28800" windowHeight="15220" tabRatio="500"/>
  </bookViews>
  <sheets>
    <sheet name="Sheet1" sheetId="1" r:id="rId1"/>
    <sheet name="Sheet2" sheetId="2" r:id="rId2"/>
    <sheet name="Sheet3" sheetId="3" r:id="rId3"/>
  </sheets>
  <definedNames>
    <definedName name="df">Sheet1!$B$13</definedName>
    <definedName name="Expiration">Sheet1!#REF!</definedName>
    <definedName name="Int_Rate">Sheet1!#REF!</definedName>
    <definedName name="Interest">Sheet1!#REF!</definedName>
    <definedName name="pdash">Sheet1!$B$12</definedName>
    <definedName name="pflag">Sheet1!$C$5</definedName>
    <definedName name="Stock">Sheet1!#REF!</definedName>
    <definedName name="Strike">Sheet1!$B$4</definedName>
    <definedName name="tstep">Sheet1!$B$9</definedName>
    <definedName name="Type">Sheet1!#REF!</definedName>
    <definedName name="u">Sheet1!$B$10</definedName>
    <definedName name="USA">Sheet1!#REF!</definedName>
    <definedName name="USA?">Sheet1!#REF!</definedName>
    <definedName name="USflag">Sheet1!$C$7</definedName>
    <definedName name="v">Sheet1!$B$11</definedName>
    <definedName name="Volatility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C16" i="1"/>
  <c r="C15" i="1"/>
  <c r="E5" i="1"/>
  <c r="B9" i="1"/>
  <c r="B10" i="1"/>
  <c r="C13" i="1"/>
  <c r="D9" i="1"/>
  <c r="D10" i="1"/>
  <c r="B13" i="1"/>
  <c r="B12" i="1"/>
  <c r="E8" i="1"/>
  <c r="B11" i="1"/>
  <c r="C21" i="1"/>
  <c r="D17" i="1"/>
  <c r="E13" i="1"/>
  <c r="E14" i="1"/>
  <c r="E16" i="1"/>
  <c r="E6" i="1"/>
  <c r="D25" i="1"/>
  <c r="D26" i="1"/>
  <c r="E21" i="1"/>
  <c r="E22" i="1"/>
  <c r="E24" i="1"/>
  <c r="E29" i="1"/>
  <c r="E30" i="1"/>
  <c r="E32" i="1"/>
  <c r="D28" i="1"/>
  <c r="D18" i="1"/>
  <c r="D20" i="1"/>
  <c r="C5" i="1"/>
  <c r="C7" i="1"/>
  <c r="C14" i="1"/>
  <c r="C22" i="1"/>
  <c r="C24" i="1"/>
  <c r="B18" i="1"/>
  <c r="C23" i="1"/>
  <c r="B19" i="1"/>
  <c r="B20" i="1"/>
</calcChain>
</file>

<file path=xl/sharedStrings.xml><?xml version="1.0" encoding="utf-8"?>
<sst xmlns="http://schemas.openxmlformats.org/spreadsheetml/2006/main" count="52" uniqueCount="40">
  <si>
    <t>Stock</t>
  </si>
  <si>
    <t>Volatility</t>
  </si>
  <si>
    <t>Interest Rate</t>
  </si>
  <si>
    <t>Strike</t>
  </si>
  <si>
    <t>Type</t>
  </si>
  <si>
    <t>Expiration</t>
  </si>
  <si>
    <t>US?</t>
  </si>
  <si>
    <t>Time Step</t>
  </si>
  <si>
    <t>u</t>
  </si>
  <si>
    <t>v</t>
  </si>
  <si>
    <t>p'</t>
  </si>
  <si>
    <t>disc fac</t>
  </si>
  <si>
    <t>Payoff</t>
  </si>
  <si>
    <t>Delta</t>
  </si>
  <si>
    <t>Option</t>
  </si>
  <si>
    <t>N</t>
  </si>
  <si>
    <t>c</t>
  </si>
  <si>
    <t>S(0)</t>
  </si>
  <si>
    <t>S(1)</t>
  </si>
  <si>
    <t>S(3)</t>
  </si>
  <si>
    <t>S(4)</t>
  </si>
  <si>
    <t>S(2)</t>
  </si>
  <si>
    <t>S(5)</t>
  </si>
  <si>
    <t>Ω</t>
  </si>
  <si>
    <t xml:space="preserve">S(0) </t>
  </si>
  <si>
    <t xml:space="preserve">S(1) </t>
  </si>
  <si>
    <t xml:space="preserve">S(2) </t>
  </si>
  <si>
    <t>𝜔-1</t>
  </si>
  <si>
    <t>S</t>
  </si>
  <si>
    <t>aS</t>
  </si>
  <si>
    <t>a^2 S</t>
  </si>
  <si>
    <t>𝜔-2</t>
  </si>
  <si>
    <t>𝜔-3</t>
  </si>
  <si>
    <t>a^-1 S</t>
  </si>
  <si>
    <t>𝜔-4</t>
  </si>
  <si>
    <t>a^-2 S</t>
  </si>
  <si>
    <t>S(6)</t>
  </si>
  <si>
    <t>S(7)</t>
  </si>
  <si>
    <t>S(8)</t>
  </si>
  <si>
    <t>S(9)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</si>
</sst>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7" borderId="0" xfId="0" applyFont="1" applyFill="1"/>
    <xf numFmtId="0" fontId="4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3" fillId="8" borderId="0" xfId="0" applyFont="1" applyFill="1"/>
    <xf numFmtId="0" fontId="3" fillId="8" borderId="0" xfId="0" applyFont="1" applyFill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25" zoomScaleNormal="94" zoomScalePageLayoutView="94" workbookViewId="0">
      <selection activeCell="D12" sqref="D12"/>
    </sheetView>
  </sheetViews>
  <sheetFormatPr baseColWidth="10" defaultRowHeight="16" x14ac:dyDescent="0.2"/>
  <cols>
    <col min="1" max="1" width="11.6640625" customWidth="1"/>
    <col min="3" max="4" width="10.83203125" style="12"/>
    <col min="5" max="5" width="10.83203125" style="19"/>
    <col min="6" max="6" width="10.83203125" style="7"/>
  </cols>
  <sheetData>
    <row r="1" spans="1:12" x14ac:dyDescent="0.2">
      <c r="A1" t="s">
        <v>0</v>
      </c>
      <c r="B1" s="21" t="s">
        <v>27</v>
      </c>
      <c r="C1" s="21" t="s">
        <v>31</v>
      </c>
      <c r="D1" s="21" t="s">
        <v>32</v>
      </c>
      <c r="E1" s="22" t="s">
        <v>34</v>
      </c>
      <c r="I1" s="9" t="s">
        <v>23</v>
      </c>
      <c r="J1" s="9" t="s">
        <v>24</v>
      </c>
      <c r="K1" s="9" t="s">
        <v>25</v>
      </c>
      <c r="L1" s="9" t="s">
        <v>26</v>
      </c>
    </row>
    <row r="2" spans="1:12" x14ac:dyDescent="0.2">
      <c r="A2" t="s">
        <v>1</v>
      </c>
      <c r="B2" s="1">
        <v>0.15</v>
      </c>
      <c r="I2" s="6" t="s">
        <v>27</v>
      </c>
      <c r="J2" s="6" t="s">
        <v>28</v>
      </c>
      <c r="K2" s="6" t="s">
        <v>29</v>
      </c>
      <c r="L2" s="6" t="s">
        <v>30</v>
      </c>
    </row>
    <row r="3" spans="1:12" x14ac:dyDescent="0.2">
      <c r="A3" t="s">
        <v>2</v>
      </c>
      <c r="B3" s="1">
        <v>0</v>
      </c>
      <c r="I3" s="6" t="s">
        <v>31</v>
      </c>
      <c r="J3" s="6" t="s">
        <v>28</v>
      </c>
      <c r="K3" s="6" t="s">
        <v>29</v>
      </c>
      <c r="L3" s="6" t="s">
        <v>28</v>
      </c>
    </row>
    <row r="4" spans="1:12" x14ac:dyDescent="0.2">
      <c r="A4" t="s">
        <v>3</v>
      </c>
      <c r="B4" s="1">
        <v>15</v>
      </c>
      <c r="E4" s="19" t="s">
        <v>36</v>
      </c>
      <c r="I4" s="6" t="s">
        <v>32</v>
      </c>
      <c r="J4" s="6" t="s">
        <v>28</v>
      </c>
      <c r="K4" s="6" t="s">
        <v>33</v>
      </c>
      <c r="L4" s="6" t="s">
        <v>28</v>
      </c>
    </row>
    <row r="5" spans="1:12" x14ac:dyDescent="0.2">
      <c r="A5" t="s">
        <v>4</v>
      </c>
      <c r="B5" s="20" t="s">
        <v>16</v>
      </c>
      <c r="C5" s="18">
        <f>IF(B5="C",1,-1)</f>
        <v>1</v>
      </c>
      <c r="E5" s="14">
        <f>u*D9</f>
        <v>18.634453124999997</v>
      </c>
      <c r="I5" s="6" t="s">
        <v>34</v>
      </c>
      <c r="J5" s="6" t="s">
        <v>28</v>
      </c>
      <c r="K5" s="6" t="s">
        <v>33</v>
      </c>
      <c r="L5" s="10" t="s">
        <v>35</v>
      </c>
    </row>
    <row r="6" spans="1:12" x14ac:dyDescent="0.2">
      <c r="A6" t="s">
        <v>5</v>
      </c>
      <c r="B6" s="1">
        <v>1</v>
      </c>
      <c r="C6" s="18"/>
      <c r="E6" s="15">
        <f>MAX(pflag*(E5-Strike),0)</f>
        <v>3.6344531249999967</v>
      </c>
      <c r="G6" s="7"/>
    </row>
    <row r="7" spans="1:12" x14ac:dyDescent="0.2">
      <c r="A7" t="s">
        <v>6</v>
      </c>
      <c r="B7" s="1" t="s">
        <v>15</v>
      </c>
      <c r="C7" s="18">
        <f>IF(B7="y",1,0)</f>
        <v>0</v>
      </c>
      <c r="E7" s="16"/>
      <c r="G7" s="7"/>
    </row>
    <row r="8" spans="1:12" x14ac:dyDescent="0.2">
      <c r="B8" s="12"/>
      <c r="D8" s="11" t="s">
        <v>19</v>
      </c>
      <c r="E8" s="17">
        <f>df*(pdash*F4+(1-pdash)*F12)</f>
        <v>0</v>
      </c>
      <c r="G8" s="7"/>
    </row>
    <row r="9" spans="1:12" x14ac:dyDescent="0.2">
      <c r="A9" t="s">
        <v>7</v>
      </c>
      <c r="B9" s="18">
        <f>B6/4</f>
        <v>0.25</v>
      </c>
      <c r="D9" s="14">
        <f>u*C13</f>
        <v>17.334374999999998</v>
      </c>
      <c r="E9" s="11"/>
    </row>
    <row r="10" spans="1:12" x14ac:dyDescent="0.2">
      <c r="A10" t="s">
        <v>8</v>
      </c>
      <c r="B10" s="18">
        <f>1+B2*SQRT(tstep)</f>
        <v>1.075</v>
      </c>
      <c r="D10" s="15">
        <f>MAX(pflag*(D9-Strike),0)</f>
        <v>2.3343749999999979</v>
      </c>
    </row>
    <row r="11" spans="1:12" x14ac:dyDescent="0.2">
      <c r="A11" t="s">
        <v>9</v>
      </c>
      <c r="B11" s="18">
        <f>1-B2*SQRT(tstep)</f>
        <v>0.92500000000000004</v>
      </c>
      <c r="D11" s="16"/>
    </row>
    <row r="12" spans="1:12" x14ac:dyDescent="0.2">
      <c r="A12" t="s">
        <v>10</v>
      </c>
      <c r="B12" s="18">
        <f>0.5+B3*SQRT(tstep)/(2*B2)</f>
        <v>0.5</v>
      </c>
      <c r="C12" s="11" t="s">
        <v>18</v>
      </c>
      <c r="D12" s="17">
        <f>df*(pdash*E8+(1-pdash)*E16)</f>
        <v>0</v>
      </c>
      <c r="E12" s="19" t="s">
        <v>37</v>
      </c>
    </row>
    <row r="13" spans="1:12" x14ac:dyDescent="0.2">
      <c r="A13" t="s">
        <v>11</v>
      </c>
      <c r="B13" s="18">
        <f>1/(1+B3*tstep)</f>
        <v>1</v>
      </c>
      <c r="C13" s="14">
        <f>u*B17</f>
        <v>16.125</v>
      </c>
      <c r="D13" s="11"/>
      <c r="E13" s="14">
        <f>u*D17</f>
        <v>16.034296874999999</v>
      </c>
      <c r="F13" s="8"/>
    </row>
    <row r="14" spans="1:12" x14ac:dyDescent="0.2">
      <c r="B14" s="12"/>
      <c r="C14" s="15">
        <f>MAX(pflag*(C13-Strike),0)</f>
        <v>1.125</v>
      </c>
      <c r="D14" s="11"/>
      <c r="E14" s="15">
        <f>MAX(pflag*(E13-Strike),0)</f>
        <v>1.034296874999999</v>
      </c>
    </row>
    <row r="15" spans="1:12" x14ac:dyDescent="0.2">
      <c r="B15" s="12"/>
      <c r="C15" s="16">
        <f>(D12-D20)/(D9-D17)</f>
        <v>0</v>
      </c>
      <c r="E15" s="16"/>
    </row>
    <row r="16" spans="1:12" x14ac:dyDescent="0.2">
      <c r="B16" s="11" t="s">
        <v>17</v>
      </c>
      <c r="C16" s="17">
        <f>MAX(df*(pdash*D12+(1-pdash)*D20),USflag*C14)</f>
        <v>0</v>
      </c>
      <c r="D16" s="11" t="s">
        <v>20</v>
      </c>
      <c r="E16" s="17">
        <f>MAX(df*(pdash*F12+(1-pdash)*F20),USflag*E14)</f>
        <v>0</v>
      </c>
    </row>
    <row r="17" spans="1:5" x14ac:dyDescent="0.2">
      <c r="A17" s="2" t="s">
        <v>0</v>
      </c>
      <c r="B17" s="14">
        <v>15</v>
      </c>
      <c r="C17" s="11"/>
      <c r="D17" s="14">
        <f>u*C21</f>
        <v>14.915624999999999</v>
      </c>
      <c r="E17" s="11"/>
    </row>
    <row r="18" spans="1:5" x14ac:dyDescent="0.2">
      <c r="A18" s="3" t="s">
        <v>12</v>
      </c>
      <c r="B18" s="15">
        <f>MAX(pflag*(B17-Strike),0)</f>
        <v>0</v>
      </c>
      <c r="C18" s="11"/>
      <c r="D18" s="15">
        <f>MAX(pflag*(D17-Strike),0)</f>
        <v>0</v>
      </c>
    </row>
    <row r="19" spans="1:5" x14ac:dyDescent="0.2">
      <c r="A19" s="4" t="s">
        <v>13</v>
      </c>
      <c r="B19" s="16">
        <f>(C16-C24)/(C13-C21)</f>
        <v>0</v>
      </c>
      <c r="D19" s="16"/>
    </row>
    <row r="20" spans="1:5" x14ac:dyDescent="0.2">
      <c r="A20" s="5" t="s">
        <v>14</v>
      </c>
      <c r="B20" s="17">
        <f>MAX(df*(pdash*C16+(1-pdash)*C24),USflag*B18)</f>
        <v>0</v>
      </c>
      <c r="C20" s="13" t="s">
        <v>21</v>
      </c>
      <c r="D20" s="17">
        <f>MAX(df*(pdash*E16+(1-pdash)*E24),USflag*D18)</f>
        <v>0</v>
      </c>
      <c r="E20" s="19" t="s">
        <v>38</v>
      </c>
    </row>
    <row r="21" spans="1:5" x14ac:dyDescent="0.2">
      <c r="B21" s="11"/>
      <c r="C21" s="14">
        <f>v*B17</f>
        <v>13.875</v>
      </c>
      <c r="D21" s="11"/>
      <c r="E21" s="14">
        <f>u*D25</f>
        <v>13.796953125000002</v>
      </c>
    </row>
    <row r="22" spans="1:5" x14ac:dyDescent="0.2">
      <c r="B22" s="12"/>
      <c r="C22" s="15">
        <f>MAX(pflag*(C21-Strike),0)</f>
        <v>0</v>
      </c>
      <c r="E22" s="15">
        <f>MAX(pflag*(E21-Strike),0)</f>
        <v>0</v>
      </c>
    </row>
    <row r="23" spans="1:5" x14ac:dyDescent="0.2">
      <c r="B23" s="12"/>
      <c r="C23" s="16">
        <f>(D20-D28)/(D17-D25)</f>
        <v>0</v>
      </c>
      <c r="E23" s="16"/>
    </row>
    <row r="24" spans="1:5" x14ac:dyDescent="0.2">
      <c r="B24" s="12"/>
      <c r="C24" s="17">
        <f>MAX(df*(pdash*D20+(1-pdash)*D28),USflag*C22)</f>
        <v>0</v>
      </c>
      <c r="D24" s="12" t="s">
        <v>22</v>
      </c>
      <c r="E24" s="17">
        <f>MAX(df*(pdash*F20+(1-pdash)*F28),USflag*E22)</f>
        <v>0</v>
      </c>
    </row>
    <row r="25" spans="1:5" x14ac:dyDescent="0.2">
      <c r="B25" s="12"/>
      <c r="C25" s="11"/>
      <c r="D25" s="14">
        <f>v*C21</f>
        <v>12.834375000000001</v>
      </c>
      <c r="E25" s="11"/>
    </row>
    <row r="26" spans="1:5" x14ac:dyDescent="0.2">
      <c r="B26" s="12"/>
      <c r="D26" s="15">
        <f>MAX(pflag*(D25-Strike),0)</f>
        <v>0</v>
      </c>
    </row>
    <row r="27" spans="1:5" x14ac:dyDescent="0.2">
      <c r="B27" s="12"/>
      <c r="D27" s="16"/>
    </row>
    <row r="28" spans="1:5" x14ac:dyDescent="0.2">
      <c r="B28" s="12"/>
      <c r="D28" s="17">
        <f>MAX(df*(pdash*E24+(1-pdash)*E32),USflag*D26)</f>
        <v>0</v>
      </c>
      <c r="E28" s="19" t="s">
        <v>39</v>
      </c>
    </row>
    <row r="29" spans="1:5" x14ac:dyDescent="0.2">
      <c r="D29" s="11"/>
      <c r="E29" s="14">
        <f>v*D25</f>
        <v>11.871796875000001</v>
      </c>
    </row>
    <row r="30" spans="1:5" x14ac:dyDescent="0.2">
      <c r="E30" s="15">
        <f>MAX(pflag*(E29-Strike),0)</f>
        <v>0</v>
      </c>
    </row>
    <row r="31" spans="1:5" x14ac:dyDescent="0.2">
      <c r="E31" s="16"/>
    </row>
    <row r="32" spans="1:5" x14ac:dyDescent="0.2">
      <c r="E32" s="17">
        <f>MAX(df*(pdash*F28+(1-pdash)*F36),USflag*E30)</f>
        <v>0</v>
      </c>
    </row>
    <row r="33" spans="5:5" x14ac:dyDescent="0.2">
      <c r="E3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2016-07-16T22:47:38Z</dcterms:created>
  <dcterms:modified xsi:type="dcterms:W3CDTF">2016-08-01T20:01:16Z</dcterms:modified>
</cp:coreProperties>
</file>