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Admin/Dropbox/- CQF Class Notes/[Mod2.2] Fundamentals of Optimization and Application to Portfolio Selection/"/>
    </mc:Choice>
  </mc:AlternateContent>
  <bookViews>
    <workbookView xWindow="0" yWindow="460" windowWidth="27320" windowHeight="16960"/>
  </bookViews>
  <sheets>
    <sheet name="Lecture" sheetId="1" r:id="rId1"/>
  </sheets>
  <definedNames>
    <definedName name="solver_adj" localSheetId="0" hidden="1">Lecture!$B$4:$B$7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Lecture!$B$8</definedName>
    <definedName name="solver_lhs2" localSheetId="0" hidden="1">Lecture!$B$10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Lecture!$B$11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+Lecture!$C$10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1" l="1"/>
  <c r="P6" i="1"/>
  <c r="P7" i="1"/>
  <c r="P4" i="1"/>
  <c r="I4" i="1"/>
  <c r="J5" i="1"/>
  <c r="K6" i="1"/>
  <c r="L7" i="1"/>
  <c r="I10" i="1" a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6" i="1" a="1"/>
  <c r="I17" i="1" a="1"/>
  <c r="I18" i="1" a="1"/>
  <c r="I16" i="1"/>
  <c r="I17" i="1"/>
  <c r="I18" i="1"/>
  <c r="I20" i="1"/>
  <c r="I21" i="1"/>
  <c r="I23" i="1" a="1"/>
  <c r="I23" i="1"/>
  <c r="B4" i="1"/>
  <c r="I24" i="1"/>
  <c r="B5" i="1"/>
  <c r="I25" i="1"/>
  <c r="B6" i="1"/>
  <c r="I26" i="1"/>
  <c r="B7" i="1"/>
  <c r="B8" i="1"/>
  <c r="B10" i="1" a="1"/>
  <c r="B10" i="1"/>
  <c r="B11" i="1" a="1"/>
  <c r="B11" i="1"/>
</calcChain>
</file>

<file path=xl/sharedStrings.xml><?xml version="1.0" encoding="utf-8"?>
<sst xmlns="http://schemas.openxmlformats.org/spreadsheetml/2006/main" count="47" uniqueCount="20">
  <si>
    <t>stdev</t>
  </si>
  <si>
    <t>weights</t>
  </si>
  <si>
    <t>budget</t>
  </si>
  <si>
    <t>unit vec</t>
  </si>
  <si>
    <t>A</t>
  </si>
  <si>
    <t>B</t>
  </si>
  <si>
    <t>C</t>
  </si>
  <si>
    <t>lambda</t>
  </si>
  <si>
    <t>gamma</t>
  </si>
  <si>
    <t>w*</t>
  </si>
  <si>
    <t>correl mat</t>
  </si>
  <si>
    <t>stdev mat</t>
  </si>
  <si>
    <t>covar mat</t>
  </si>
  <si>
    <t>portfolio return</t>
  </si>
  <si>
    <t>portfolio stdev</t>
  </si>
  <si>
    <t>risk-free rate</t>
  </si>
  <si>
    <t>return constraint</t>
  </si>
  <si>
    <t>Assets</t>
  </si>
  <si>
    <t>D</t>
  </si>
  <si>
    <t>return (μ)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</si>
</sst>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0"/>
      <name val="Arial"/>
    </font>
    <font>
      <sz val="10"/>
      <name val="Arial"/>
    </font>
    <font>
      <sz val="8"/>
      <name val="Arial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4" borderId="0" xfId="0" applyFill="1"/>
    <xf numFmtId="10" fontId="0" fillId="4" borderId="0" xfId="0" applyNumberFormat="1" applyFill="1"/>
    <xf numFmtId="0" fontId="0" fillId="0" borderId="0" xfId="0" applyFill="1"/>
    <xf numFmtId="0" fontId="3" fillId="0" borderId="1" xfId="0" applyFont="1" applyBorder="1" applyAlignment="1">
      <alignment horizontal="center"/>
    </xf>
    <xf numFmtId="0" fontId="0" fillId="6" borderId="2" xfId="0" applyFill="1" applyBorder="1" applyAlignment="1">
      <alignment horizontal="right"/>
    </xf>
    <xf numFmtId="0" fontId="0" fillId="4" borderId="2" xfId="0" applyFill="1" applyBorder="1"/>
    <xf numFmtId="9" fontId="0" fillId="4" borderId="2" xfId="0" applyNumberFormat="1" applyFill="1" applyBorder="1"/>
    <xf numFmtId="10" fontId="0" fillId="4" borderId="2" xfId="0" applyNumberFormat="1" applyFill="1" applyBorder="1"/>
    <xf numFmtId="0" fontId="0" fillId="5" borderId="2" xfId="0" applyFill="1" applyBorder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2" xfId="0" applyBorder="1"/>
    <xf numFmtId="2" fontId="0" fillId="5" borderId="2" xfId="0" applyNumberFormat="1" applyFill="1" applyBorder="1"/>
    <xf numFmtId="9" fontId="0" fillId="2" borderId="3" xfId="0" applyNumberFormat="1" applyFill="1" applyBorder="1"/>
    <xf numFmtId="10" fontId="0" fillId="3" borderId="2" xfId="1" applyNumberFormat="1" applyFont="1" applyFill="1" applyBorder="1"/>
    <xf numFmtId="0" fontId="0" fillId="0" borderId="0" xfId="0" applyBorder="1"/>
    <xf numFmtId="0" fontId="0" fillId="2" borderId="2" xfId="0" applyFill="1" applyBorder="1"/>
    <xf numFmtId="164" fontId="0" fillId="4" borderId="2" xfId="0" applyNumberFormat="1" applyFill="1" applyBorder="1"/>
    <xf numFmtId="10" fontId="0" fillId="3" borderId="2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B16" sqref="B16"/>
    </sheetView>
  </sheetViews>
  <sheetFormatPr baseColWidth="10" defaultColWidth="8.83203125" defaultRowHeight="13" x14ac:dyDescent="0.15"/>
  <cols>
    <col min="1" max="1" width="12.5" bestFit="1" customWidth="1"/>
    <col min="2" max="2" width="12.83203125" customWidth="1"/>
    <col min="6" max="6" width="12.1640625" style="3" bestFit="1" customWidth="1"/>
    <col min="7" max="7" width="9" style="3" bestFit="1" customWidth="1"/>
    <col min="8" max="8" width="14.1640625" style="1" customWidth="1"/>
    <col min="9" max="16" width="8.6640625" style="1" customWidth="1"/>
    <col min="17" max="17" width="8.6640625" customWidth="1"/>
  </cols>
  <sheetData>
    <row r="1" spans="1:16" x14ac:dyDescent="0.15">
      <c r="B1" s="4" t="s">
        <v>17</v>
      </c>
      <c r="C1" s="4"/>
      <c r="D1" s="4"/>
    </row>
    <row r="2" spans="1:16" x14ac:dyDescent="0.15">
      <c r="B2" s="13" t="s">
        <v>1</v>
      </c>
      <c r="C2" s="13" t="s">
        <v>19</v>
      </c>
      <c r="D2" s="13" t="s">
        <v>0</v>
      </c>
    </row>
    <row r="3" spans="1:16" x14ac:dyDescent="0.15">
      <c r="A3" s="17"/>
      <c r="B3" s="17"/>
      <c r="C3" s="17"/>
      <c r="D3" s="17"/>
      <c r="H3" s="5" t="s">
        <v>11</v>
      </c>
      <c r="I3" s="5" t="s">
        <v>4</v>
      </c>
      <c r="J3" s="5" t="s">
        <v>5</v>
      </c>
      <c r="K3" s="5" t="s">
        <v>6</v>
      </c>
      <c r="L3" s="5" t="s">
        <v>18</v>
      </c>
    </row>
    <row r="4" spans="1:16" x14ac:dyDescent="0.15">
      <c r="A4" s="13" t="s">
        <v>4</v>
      </c>
      <c r="B4" s="20">
        <f>I23</f>
        <v>0.95142614926861635</v>
      </c>
      <c r="C4" s="14">
        <v>0.04</v>
      </c>
      <c r="D4" s="14">
        <v>7.0000000000000007E-2</v>
      </c>
      <c r="H4" s="5" t="s">
        <v>4</v>
      </c>
      <c r="I4" s="7">
        <f>$D4</f>
        <v>7.0000000000000007E-2</v>
      </c>
      <c r="J4" s="6">
        <v>0</v>
      </c>
      <c r="K4" s="6">
        <v>0</v>
      </c>
      <c r="L4" s="6">
        <v>0</v>
      </c>
      <c r="N4" s="1" t="s">
        <v>3</v>
      </c>
      <c r="O4" s="1">
        <v>1</v>
      </c>
      <c r="P4" s="2">
        <f>$I$15</f>
        <v>5.0000000000000001E-3</v>
      </c>
    </row>
    <row r="5" spans="1:16" x14ac:dyDescent="0.15">
      <c r="A5" s="13" t="s">
        <v>5</v>
      </c>
      <c r="B5" s="20">
        <f>I24</f>
        <v>0.83289062268121039</v>
      </c>
      <c r="C5" s="14">
        <v>0.08</v>
      </c>
      <c r="D5" s="14">
        <v>0.12</v>
      </c>
      <c r="H5" s="5" t="s">
        <v>5</v>
      </c>
      <c r="I5" s="6">
        <v>0</v>
      </c>
      <c r="J5" s="7">
        <f>$D5</f>
        <v>0.12</v>
      </c>
      <c r="K5" s="6">
        <v>0</v>
      </c>
      <c r="L5" s="6">
        <v>0</v>
      </c>
      <c r="O5" s="1">
        <v>1</v>
      </c>
      <c r="P5" s="2">
        <f>$I$15</f>
        <v>5.0000000000000001E-3</v>
      </c>
    </row>
    <row r="6" spans="1:16" x14ac:dyDescent="0.15">
      <c r="A6" s="13" t="s">
        <v>6</v>
      </c>
      <c r="B6" s="20">
        <f>I25</f>
        <v>-1.4319740002410744</v>
      </c>
      <c r="C6" s="14">
        <v>0.12</v>
      </c>
      <c r="D6" s="14">
        <v>0.18</v>
      </c>
      <c r="H6" s="5" t="s">
        <v>6</v>
      </c>
      <c r="I6" s="6">
        <v>0</v>
      </c>
      <c r="J6" s="6">
        <v>0</v>
      </c>
      <c r="K6" s="7">
        <f>$D6</f>
        <v>0.18</v>
      </c>
      <c r="L6" s="6">
        <v>0</v>
      </c>
      <c r="O6" s="1">
        <v>1</v>
      </c>
      <c r="P6" s="2">
        <f>$I$15</f>
        <v>5.0000000000000001E-3</v>
      </c>
    </row>
    <row r="7" spans="1:16" x14ac:dyDescent="0.15">
      <c r="A7" s="13" t="s">
        <v>18</v>
      </c>
      <c r="B7" s="20">
        <f>I26</f>
        <v>0.64765722829124961</v>
      </c>
      <c r="C7" s="14">
        <v>0.15</v>
      </c>
      <c r="D7" s="14">
        <v>0.26</v>
      </c>
      <c r="H7" s="5" t="s">
        <v>18</v>
      </c>
      <c r="I7" s="6">
        <v>0</v>
      </c>
      <c r="J7" s="6">
        <v>0</v>
      </c>
      <c r="K7" s="6">
        <v>0</v>
      </c>
      <c r="L7" s="7">
        <f>$D7</f>
        <v>0.26</v>
      </c>
      <c r="O7" s="1">
        <v>1</v>
      </c>
      <c r="P7" s="2">
        <f>$I$15</f>
        <v>5.0000000000000001E-3</v>
      </c>
    </row>
    <row r="8" spans="1:16" x14ac:dyDescent="0.15">
      <c r="A8" s="13" t="s">
        <v>2</v>
      </c>
      <c r="B8" s="18">
        <f>SUM(B4:B7)</f>
        <v>1.000000000000002</v>
      </c>
    </row>
    <row r="9" spans="1:16" x14ac:dyDescent="0.15">
      <c r="H9" s="5" t="s">
        <v>12</v>
      </c>
      <c r="I9" s="5" t="s">
        <v>4</v>
      </c>
      <c r="J9" s="5" t="s">
        <v>5</v>
      </c>
      <c r="K9" s="5" t="s">
        <v>6</v>
      </c>
      <c r="L9" s="5" t="s">
        <v>18</v>
      </c>
    </row>
    <row r="10" spans="1:16" x14ac:dyDescent="0.15">
      <c r="A10" s="13" t="s">
        <v>13</v>
      </c>
      <c r="B10" s="16">
        <f t="array" ref="B10">MMULT(TRANSPOSE(B4:B7),C4:C7)</f>
        <v>3.0000000000000027E-2</v>
      </c>
      <c r="C10" s="15">
        <v>0.03</v>
      </c>
      <c r="D10" t="s">
        <v>16</v>
      </c>
      <c r="H10" s="5" t="s">
        <v>4</v>
      </c>
      <c r="I10" s="6">
        <f t="array" ref="I10:L13">MMULT(I4:L7,MMULT(B20:E23,I4:L7))</f>
        <v>4.9000000000000007E-3</v>
      </c>
      <c r="J10" s="6">
        <v>1.6800000000000003E-3</v>
      </c>
      <c r="K10" s="6">
        <v>6.3E-3</v>
      </c>
      <c r="L10" s="6">
        <v>5.4600000000000004E-3</v>
      </c>
    </row>
    <row r="11" spans="1:16" x14ac:dyDescent="0.15">
      <c r="A11" s="13" t="s">
        <v>14</v>
      </c>
      <c r="B11" s="16">
        <f t="array" ref="B11">SQRT(MMULT(TRANSPOSE(B4:B7),MMULT(I10:L13,B4:B7)))</f>
        <v>2.6724272625976556E-2</v>
      </c>
      <c r="H11" s="5" t="s">
        <v>5</v>
      </c>
      <c r="I11" s="6">
        <v>1.6800000000000003E-3</v>
      </c>
      <c r="J11" s="6">
        <v>1.44E-2</v>
      </c>
      <c r="K11" s="6">
        <v>1.512E-2</v>
      </c>
      <c r="L11" s="6">
        <v>1.248E-2</v>
      </c>
    </row>
    <row r="12" spans="1:16" x14ac:dyDescent="0.15">
      <c r="H12" s="5" t="s">
        <v>6</v>
      </c>
      <c r="I12" s="6">
        <v>6.3E-3</v>
      </c>
      <c r="J12" s="6">
        <v>1.5119999999999998E-2</v>
      </c>
      <c r="K12" s="6">
        <v>3.2399999999999998E-2</v>
      </c>
      <c r="L12" s="6">
        <v>4.2119999999999998E-2</v>
      </c>
    </row>
    <row r="13" spans="1:16" x14ac:dyDescent="0.15">
      <c r="H13" s="5" t="s">
        <v>18</v>
      </c>
      <c r="I13" s="6">
        <v>5.4600000000000004E-3</v>
      </c>
      <c r="J13" s="6">
        <v>1.2480000000000002E-2</v>
      </c>
      <c r="K13" s="6">
        <v>4.2120000000000005E-2</v>
      </c>
      <c r="L13" s="6">
        <v>6.7600000000000007E-2</v>
      </c>
    </row>
    <row r="15" spans="1:16" x14ac:dyDescent="0.15">
      <c r="H15" s="6" t="s">
        <v>15</v>
      </c>
      <c r="I15" s="8">
        <v>5.0000000000000001E-3</v>
      </c>
    </row>
    <row r="16" spans="1:16" x14ac:dyDescent="0.15">
      <c r="H16" s="6" t="s">
        <v>4</v>
      </c>
      <c r="I16" s="6">
        <f t="array" ref="I16">MMULT(TRANSPOSE(O4:O7),MMULT(MINVERSE(I10:L13),O4:O7))</f>
        <v>1505.2608751180674</v>
      </c>
    </row>
    <row r="17" spans="1:9" x14ac:dyDescent="0.15">
      <c r="A17" s="3"/>
      <c r="B17" s="3"/>
      <c r="C17" s="3"/>
      <c r="D17" s="3"/>
      <c r="E17" s="3"/>
      <c r="H17" s="6" t="s">
        <v>5</v>
      </c>
      <c r="I17" s="6">
        <f t="array" ref="I17">MMULT(TRANSPOSE(C4:C7),MMULT(MINVERSE(I10:L13),O4:O7))</f>
        <v>50.588622475069286</v>
      </c>
    </row>
    <row r="18" spans="1:9" x14ac:dyDescent="0.15">
      <c r="A18" s="3"/>
      <c r="B18" s="3"/>
      <c r="C18" s="3"/>
      <c r="D18" s="3"/>
      <c r="E18" s="3"/>
      <c r="H18" s="6" t="s">
        <v>6</v>
      </c>
      <c r="I18" s="6">
        <f t="array" ref="I18">MMULT(TRANSPOSE(C4:C7),MMULT(MINVERSE(I10:L13),C4:C7))</f>
        <v>1.9612947085474524</v>
      </c>
    </row>
    <row r="19" spans="1:9" x14ac:dyDescent="0.15">
      <c r="A19" s="12" t="s">
        <v>10</v>
      </c>
      <c r="B19" s="10" t="s">
        <v>4</v>
      </c>
      <c r="C19" s="10" t="s">
        <v>5</v>
      </c>
      <c r="D19" s="10" t="s">
        <v>6</v>
      </c>
      <c r="E19" s="10" t="s">
        <v>18</v>
      </c>
    </row>
    <row r="20" spans="1:9" x14ac:dyDescent="0.15">
      <c r="A20" s="11" t="s">
        <v>4</v>
      </c>
      <c r="B20" s="9">
        <v>1</v>
      </c>
      <c r="C20" s="9">
        <v>0.2</v>
      </c>
      <c r="D20" s="9">
        <v>0.5</v>
      </c>
      <c r="E20" s="9">
        <v>0.3</v>
      </c>
      <c r="H20" s="6" t="s">
        <v>7</v>
      </c>
      <c r="I20" s="19">
        <f>(I16*C10-I17)/(I16*I18-I17^2)</f>
        <v>-1.3817010491541272E-2</v>
      </c>
    </row>
    <row r="21" spans="1:9" x14ac:dyDescent="0.15">
      <c r="A21" s="11" t="s">
        <v>5</v>
      </c>
      <c r="B21" s="9">
        <v>0.2</v>
      </c>
      <c r="C21" s="9">
        <v>1</v>
      </c>
      <c r="D21" s="9">
        <v>0.7</v>
      </c>
      <c r="E21" s="9">
        <v>0.4</v>
      </c>
      <c r="H21" s="6" t="s">
        <v>8</v>
      </c>
      <c r="I21" s="19">
        <f>(I18-I17*C10)/(I16*I18-I17^2)</f>
        <v>1.1286970621337588E-3</v>
      </c>
    </row>
    <row r="22" spans="1:9" x14ac:dyDescent="0.15">
      <c r="A22" s="11" t="s">
        <v>6</v>
      </c>
      <c r="B22" s="9">
        <v>0.5</v>
      </c>
      <c r="C22" s="9">
        <v>0.7</v>
      </c>
      <c r="D22" s="9">
        <v>1</v>
      </c>
      <c r="E22" s="9">
        <v>0.9</v>
      </c>
    </row>
    <row r="23" spans="1:9" x14ac:dyDescent="0.15">
      <c r="A23" s="11" t="s">
        <v>18</v>
      </c>
      <c r="B23" s="9">
        <v>0.3</v>
      </c>
      <c r="C23" s="9">
        <v>0.4</v>
      </c>
      <c r="D23" s="9">
        <v>0.9</v>
      </c>
      <c r="E23" s="9">
        <v>1</v>
      </c>
      <c r="H23" s="1" t="s">
        <v>9</v>
      </c>
      <c r="I23" s="6">
        <f t="array" ref="I23:I26">MMULT(MINVERSE(I10:L13),(I20*C4:C7+I21*O4:O7))</f>
        <v>0.95142614926861635</v>
      </c>
    </row>
    <row r="24" spans="1:9" x14ac:dyDescent="0.15">
      <c r="I24" s="6">
        <v>0.83289062268121039</v>
      </c>
    </row>
    <row r="25" spans="1:9" x14ac:dyDescent="0.15">
      <c r="I25" s="6">
        <v>-1.4319740002410744</v>
      </c>
    </row>
    <row r="26" spans="1:9" x14ac:dyDescent="0.15">
      <c r="I26" s="6">
        <v>0.64765722829124961</v>
      </c>
    </row>
  </sheetData>
  <mergeCells count="1">
    <mergeCell ref="B1:D1"/>
  </mergeCells>
  <phoneticPr fontId="2" type="noConversion"/>
  <pageMargins left="0.7" right="0.7" top="0.75" bottom="0.75" header="0.5" footer="0.5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</vt:lpstr>
    </vt:vector>
  </TitlesOfParts>
  <Company>Imperial College of Science, Technology and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LLeo</dc:creator>
  <cp:lastModifiedBy>Microsoft Office User</cp:lastModifiedBy>
  <dcterms:created xsi:type="dcterms:W3CDTF">2005-09-09T13:48:34Z</dcterms:created>
  <dcterms:modified xsi:type="dcterms:W3CDTF">2016-08-26T22:42:12Z</dcterms:modified>
</cp:coreProperties>
</file>