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Admin/Dropbox/- CQF Class Notes/[Mod2.2] Fundamentals of Optimization and Application to Portfolio Selection/"/>
    </mc:Choice>
  </mc:AlternateContent>
  <bookViews>
    <workbookView xWindow="560" yWindow="460" windowWidth="27320" windowHeight="16960" activeTab="1"/>
  </bookViews>
  <sheets>
    <sheet name="Lecture" sheetId="1" r:id="rId1"/>
    <sheet name="Sheet1" sheetId="2" r:id="rId2"/>
  </sheets>
  <definedNames>
    <definedName name="rf">Sheet1!$I$15</definedName>
    <definedName name="solver_adj" localSheetId="0" hidden="1">Lecture!$B$4:$B$7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Lecture!$B$8</definedName>
    <definedName name="solver_lhs2" localSheetId="0" hidden="1">Lecture!$B$10</definedName>
    <definedName name="solver_lin" localSheetId="0" hidden="1">2</definedName>
    <definedName name="solver_neg" localSheetId="0" hidden="1">2</definedName>
    <definedName name="solver_num" localSheetId="0" hidden="1">2</definedName>
    <definedName name="solver_nwt" localSheetId="0" hidden="1">1</definedName>
    <definedName name="solver_opt" localSheetId="0" hidden="1">Lecture!$B$11</definedName>
    <definedName name="solver_pre" localSheetId="0" hidden="1">0.000001</definedName>
    <definedName name="solver_rel1" localSheetId="0" hidden="1">2</definedName>
    <definedName name="solver_rel2" localSheetId="0" hidden="1">2</definedName>
    <definedName name="solver_rhs1" localSheetId="0" hidden="1">1</definedName>
    <definedName name="solver_rhs2" localSheetId="0" hidden="1">+Lecture!$C$10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2</definedName>
    <definedName name="solver_val" localSheetId="0" hidden="1">0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2" i="2" l="1" a="1"/>
  <c r="E12" i="2"/>
  <c r="E13" i="2"/>
  <c r="E14" i="2"/>
  <c r="E15" i="2"/>
  <c r="D23" i="2"/>
  <c r="C23" i="2"/>
  <c r="B23" i="2"/>
  <c r="C22" i="2"/>
  <c r="B22" i="2"/>
  <c r="B21" i="2"/>
  <c r="I4" i="2"/>
  <c r="J5" i="2"/>
  <c r="K6" i="2"/>
  <c r="L7" i="2"/>
  <c r="I10" i="2" a="1"/>
  <c r="I10" i="2"/>
  <c r="J10" i="2"/>
  <c r="K10" i="2"/>
  <c r="L10" i="2"/>
  <c r="I11" i="2"/>
  <c r="J11" i="2"/>
  <c r="K11" i="2"/>
  <c r="L11" i="2"/>
  <c r="I12" i="2"/>
  <c r="J12" i="2"/>
  <c r="K12" i="2"/>
  <c r="L12" i="2"/>
  <c r="I13" i="2"/>
  <c r="J13" i="2"/>
  <c r="K13" i="2"/>
  <c r="L13" i="2"/>
  <c r="P7" i="2"/>
  <c r="P6" i="2"/>
  <c r="P5" i="2"/>
  <c r="P4" i="2"/>
  <c r="I16" i="1" a="1"/>
  <c r="I16" i="1"/>
  <c r="I17" i="1" a="1"/>
  <c r="I17" i="1"/>
  <c r="I20" i="1"/>
  <c r="I21" i="1"/>
  <c r="I23" i="1" a="1"/>
  <c r="I23" i="1"/>
  <c r="B4" i="1"/>
  <c r="I24" i="1"/>
  <c r="B5" i="1"/>
  <c r="I25" i="1"/>
  <c r="B6" i="1"/>
  <c r="I26" i="1"/>
  <c r="B7" i="1"/>
  <c r="B8" i="1"/>
  <c r="D23" i="1"/>
  <c r="C23" i="1"/>
  <c r="B23" i="1"/>
  <c r="C22" i="1"/>
  <c r="B22" i="1"/>
  <c r="B21" i="1"/>
  <c r="P5" i="1"/>
  <c r="P6" i="1"/>
  <c r="P7" i="1"/>
  <c r="P4" i="1"/>
  <c r="I4" i="1"/>
  <c r="J5" i="1"/>
  <c r="K6" i="1"/>
  <c r="L7" i="1"/>
  <c r="I10" i="1" a="1"/>
  <c r="I10" i="1"/>
  <c r="J10" i="1"/>
  <c r="K10" i="1"/>
  <c r="L10" i="1"/>
  <c r="I11" i="1"/>
  <c r="J11" i="1"/>
  <c r="K11" i="1"/>
  <c r="L11" i="1"/>
  <c r="I12" i="1"/>
  <c r="J12" i="1"/>
  <c r="K12" i="1"/>
  <c r="L12" i="1"/>
  <c r="I13" i="1"/>
  <c r="J13" i="1"/>
  <c r="K13" i="1"/>
  <c r="L13" i="1"/>
  <c r="I18" i="1" a="1"/>
  <c r="I18" i="1"/>
  <c r="K23" i="1"/>
  <c r="K24" i="1"/>
  <c r="K25" i="1"/>
  <c r="K26" i="1"/>
  <c r="B10" i="1" a="1"/>
  <c r="B10" i="1"/>
  <c r="B11" i="1" a="1"/>
  <c r="B11" i="1"/>
  <c r="I18" i="2" a="1"/>
  <c r="I18" i="2"/>
  <c r="I16" i="2" a="1"/>
  <c r="I16" i="2"/>
  <c r="I17" i="2" a="1"/>
  <c r="I17" i="2"/>
  <c r="I20" i="2"/>
  <c r="I21" i="2"/>
  <c r="I23" i="2" a="1"/>
  <c r="I23" i="2"/>
  <c r="B4" i="2"/>
  <c r="I24" i="2"/>
  <c r="B5" i="2"/>
  <c r="I25" i="2"/>
  <c r="B6" i="2"/>
  <c r="I26" i="2"/>
  <c r="B7" i="2"/>
  <c r="B8" i="2"/>
  <c r="B10" i="2" a="1"/>
  <c r="B10" i="2"/>
  <c r="B11" i="2" a="1"/>
  <c r="B11" i="2"/>
  <c r="K23" i="2"/>
  <c r="K24" i="2"/>
  <c r="K25" i="2"/>
  <c r="K26" i="2"/>
</calcChain>
</file>

<file path=xl/sharedStrings.xml><?xml version="1.0" encoding="utf-8"?>
<sst xmlns="http://schemas.openxmlformats.org/spreadsheetml/2006/main" count="55" uniqueCount="21">
  <si>
    <t>return</t>
  </si>
  <si>
    <t>stdev</t>
  </si>
  <si>
    <t>weights</t>
  </si>
  <si>
    <t>budget</t>
  </si>
  <si>
    <t>unit vec</t>
  </si>
  <si>
    <t>A</t>
  </si>
  <si>
    <t>B</t>
  </si>
  <si>
    <t>C</t>
  </si>
  <si>
    <t>lambda</t>
  </si>
  <si>
    <t>gamma</t>
  </si>
  <si>
    <t>w*</t>
  </si>
  <si>
    <t>stdev mat</t>
  </si>
  <si>
    <t>covar mat</t>
  </si>
  <si>
    <t>portfolio return</t>
  </si>
  <si>
    <t>portfolio stdev</t>
  </si>
  <si>
    <t>risk-free rate</t>
  </si>
  <si>
    <t>return constraint</t>
  </si>
  <si>
    <t>Assets</t>
  </si>
  <si>
    <t>Corelation Matrix</t>
  </si>
  <si>
    <t>D</t>
  </si>
  <si>
    <t>"=MMULT(TRANSPOSE(B4:B7),C4:C7-P4:P7*O4:O7)"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</si>
</sst>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000"/>
    <numFmt numFmtId="165" formatCode="0.000000000"/>
    <numFmt numFmtId="166" formatCode="0.00000000"/>
    <numFmt numFmtId="168" formatCode="0.000%"/>
  </numFmts>
  <fonts count="9" x14ac:knownFonts="1">
    <font>
      <sz val="10"/>
      <name val="Arial"/>
    </font>
    <font>
      <sz val="10"/>
      <name val="Arial"/>
    </font>
    <font>
      <sz val="8"/>
      <name val="Arial"/>
    </font>
    <font>
      <b/>
      <i/>
      <sz val="10"/>
      <name val="Arial"/>
      <family val="2"/>
    </font>
    <font>
      <sz val="9"/>
      <name val="Arial"/>
    </font>
    <font>
      <b/>
      <sz val="7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9"/>
      <color rgb="FF7030A0"/>
      <name val="Arial"/>
    </font>
  </fonts>
  <fills count="12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9" fontId="0" fillId="2" borderId="0" xfId="0" applyNumberFormat="1" applyFill="1"/>
    <xf numFmtId="10" fontId="0" fillId="3" borderId="0" xfId="1" applyNumberFormat="1" applyFont="1" applyFill="1"/>
    <xf numFmtId="0" fontId="0" fillId="4" borderId="0" xfId="0" applyFill="1"/>
    <xf numFmtId="10" fontId="0" fillId="4" borderId="0" xfId="0" applyNumberFormat="1" applyFill="1"/>
    <xf numFmtId="0" fontId="0" fillId="0" borderId="0" xfId="0" applyFill="1"/>
    <xf numFmtId="2" fontId="0" fillId="5" borderId="0" xfId="0" applyNumberFormat="1" applyFill="1"/>
    <xf numFmtId="0" fontId="0" fillId="8" borderId="4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8" xfId="0" applyFill="1" applyBorder="1"/>
    <xf numFmtId="0" fontId="0" fillId="8" borderId="2" xfId="0" applyFill="1" applyBorder="1"/>
    <xf numFmtId="0" fontId="0" fillId="4" borderId="0" xfId="0" applyFill="1" applyBorder="1"/>
    <xf numFmtId="0" fontId="0" fillId="4" borderId="7" xfId="0" applyFill="1" applyBorder="1"/>
    <xf numFmtId="0" fontId="0" fillId="4" borderId="1" xfId="0" applyFill="1" applyBorder="1"/>
    <xf numFmtId="0" fontId="0" fillId="4" borderId="9" xfId="0" applyFill="1" applyBorder="1"/>
    <xf numFmtId="0" fontId="0" fillId="8" borderId="10" xfId="0" applyFill="1" applyBorder="1"/>
    <xf numFmtId="0" fontId="0" fillId="8" borderId="11" xfId="0" applyFill="1" applyBorder="1"/>
    <xf numFmtId="0" fontId="0" fillId="8" borderId="12" xfId="0" applyFill="1" applyBorder="1"/>
    <xf numFmtId="0" fontId="0" fillId="8" borderId="13" xfId="0" applyFill="1" applyBorder="1"/>
    <xf numFmtId="2" fontId="0" fillId="7" borderId="3" xfId="0" applyNumberFormat="1" applyFill="1" applyBorder="1" applyAlignment="1">
      <alignment wrapText="1"/>
    </xf>
    <xf numFmtId="2" fontId="0" fillId="4" borderId="4" xfId="0" applyNumberFormat="1" applyFill="1" applyBorder="1" applyAlignment="1">
      <alignment wrapText="1"/>
    </xf>
    <xf numFmtId="2" fontId="0" fillId="4" borderId="5" xfId="0" applyNumberFormat="1" applyFill="1" applyBorder="1" applyAlignment="1">
      <alignment wrapText="1"/>
    </xf>
    <xf numFmtId="2" fontId="0" fillId="4" borderId="6" xfId="0" applyNumberFormat="1" applyFill="1" applyBorder="1" applyAlignment="1">
      <alignment wrapText="1"/>
    </xf>
    <xf numFmtId="2" fontId="0" fillId="7" borderId="0" xfId="0" applyNumberFormat="1" applyFill="1" applyBorder="1" applyAlignment="1">
      <alignment wrapText="1"/>
    </xf>
    <xf numFmtId="2" fontId="0" fillId="4" borderId="0" xfId="0" applyNumberFormat="1" applyFill="1" applyBorder="1" applyAlignment="1">
      <alignment wrapText="1"/>
    </xf>
    <xf numFmtId="2" fontId="0" fillId="4" borderId="7" xfId="0" applyNumberFormat="1" applyFill="1" applyBorder="1" applyAlignment="1">
      <alignment wrapText="1"/>
    </xf>
    <xf numFmtId="2" fontId="0" fillId="4" borderId="8" xfId="0" applyNumberFormat="1" applyFill="1" applyBorder="1" applyAlignment="1">
      <alignment wrapText="1"/>
    </xf>
    <xf numFmtId="2" fontId="0" fillId="4" borderId="1" xfId="0" applyNumberFormat="1" applyFill="1" applyBorder="1" applyAlignment="1">
      <alignment wrapText="1"/>
    </xf>
    <xf numFmtId="2" fontId="0" fillId="7" borderId="9" xfId="0" applyNumberFormat="1" applyFill="1" applyBorder="1" applyAlignment="1">
      <alignment wrapText="1"/>
    </xf>
    <xf numFmtId="164" fontId="0" fillId="4" borderId="0" xfId="0" applyNumberFormat="1" applyFill="1"/>
    <xf numFmtId="165" fontId="0" fillId="4" borderId="0" xfId="0" applyNumberFormat="1" applyFill="1"/>
    <xf numFmtId="166" fontId="0" fillId="4" borderId="0" xfId="0" applyNumberFormat="1" applyFill="1"/>
    <xf numFmtId="0" fontId="4" fillId="4" borderId="0" xfId="0" applyFont="1" applyFill="1"/>
    <xf numFmtId="0" fontId="5" fillId="8" borderId="0" xfId="0" applyFont="1" applyFill="1"/>
    <xf numFmtId="0" fontId="2" fillId="9" borderId="2" xfId="0" applyFont="1" applyFill="1" applyBorder="1" applyAlignment="1">
      <alignment horizontal="right"/>
    </xf>
    <xf numFmtId="0" fontId="2" fillId="9" borderId="2" xfId="0" applyFont="1" applyFill="1" applyBorder="1" applyAlignment="1">
      <alignment horizontal="left"/>
    </xf>
    <xf numFmtId="0" fontId="2" fillId="6" borderId="2" xfId="0" applyFont="1" applyFill="1" applyBorder="1"/>
    <xf numFmtId="0" fontId="2" fillId="10" borderId="2" xfId="0" applyFont="1" applyFill="1" applyBorder="1"/>
    <xf numFmtId="0" fontId="2" fillId="0" borderId="2" xfId="0" applyFont="1" applyFill="1" applyBorder="1"/>
    <xf numFmtId="0" fontId="2" fillId="11" borderId="2" xfId="0" applyFont="1" applyFill="1" applyBorder="1"/>
    <xf numFmtId="0" fontId="3" fillId="0" borderId="1" xfId="0" applyFont="1" applyBorder="1" applyAlignment="1">
      <alignment horizontal="center"/>
    </xf>
    <xf numFmtId="9" fontId="0" fillId="2" borderId="0" xfId="1" applyFont="1" applyFill="1"/>
    <xf numFmtId="0" fontId="8" fillId="0" borderId="0" xfId="0" applyFont="1" applyFill="1"/>
    <xf numFmtId="168" fontId="0" fillId="0" borderId="0" xfId="1" applyNumberFormat="1" applyFont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Percent" xfId="1" builtinId="5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4" Type="http://schemas.openxmlformats.org/officeDocument/2006/relationships/image" Target="../media/image4.emf"/><Relationship Id="rId1" Type="http://schemas.openxmlformats.org/officeDocument/2006/relationships/image" Target="../media/image2.emf"/><Relationship Id="rId2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825500</xdr:colOff>
      <xdr:row>18</xdr:row>
      <xdr:rowOff>12700</xdr:rowOff>
    </xdr:from>
    <xdr:to>
      <xdr:col>0</xdr:col>
      <xdr:colOff>927100</xdr:colOff>
      <xdr:row>18</xdr:row>
      <xdr:rowOff>141941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00" y="2527300"/>
          <a:ext cx="101600" cy="12924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38100</xdr:colOff>
      <xdr:row>27</xdr:row>
      <xdr:rowOff>55687</xdr:rowOff>
    </xdr:from>
    <xdr:to>
      <xdr:col>15</xdr:col>
      <xdr:colOff>221746</xdr:colOff>
      <xdr:row>90</xdr:row>
      <xdr:rowOff>22860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95620" y="4444807"/>
          <a:ext cx="6066286" cy="10208453"/>
        </a:xfrm>
        <a:prstGeom prst="rect">
          <a:avLst/>
        </a:prstGeom>
      </xdr:spPr>
    </xdr:pic>
    <xdr:clientData/>
  </xdr:twoCellAnchor>
  <xdr:twoCellAnchor editAs="oneCell">
    <xdr:from>
      <xdr:col>0</xdr:col>
      <xdr:colOff>825500</xdr:colOff>
      <xdr:row>18</xdr:row>
      <xdr:rowOff>12700</xdr:rowOff>
    </xdr:from>
    <xdr:to>
      <xdr:col>0</xdr:col>
      <xdr:colOff>927100</xdr:colOff>
      <xdr:row>18</xdr:row>
      <xdr:rowOff>141941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5500" y="2984500"/>
          <a:ext cx="101600" cy="1292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25399</xdr:rowOff>
    </xdr:from>
    <xdr:to>
      <xdr:col>3</xdr:col>
      <xdr:colOff>675184</xdr:colOff>
      <xdr:row>17</xdr:row>
      <xdr:rowOff>26246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888066"/>
          <a:ext cx="3291384" cy="1016847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3</xdr:col>
      <xdr:colOff>88900</xdr:colOff>
      <xdr:row>27</xdr:row>
      <xdr:rowOff>42333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233333"/>
          <a:ext cx="2705100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>
      <selection sqref="A1:XFD1048576"/>
    </sheetView>
  </sheetViews>
  <sheetFormatPr baseColWidth="10" defaultColWidth="8.83203125" defaultRowHeight="13" x14ac:dyDescent="0.15"/>
  <cols>
    <col min="1" max="1" width="12.5" bestFit="1" customWidth="1"/>
    <col min="2" max="2" width="12.83203125" customWidth="1"/>
    <col min="6" max="6" width="12.1640625" style="5" bestFit="1" customWidth="1"/>
    <col min="7" max="7" width="9" style="5" bestFit="1" customWidth="1"/>
    <col min="8" max="8" width="8.6640625" style="3" customWidth="1"/>
    <col min="9" max="9" width="16.5" style="3" customWidth="1"/>
    <col min="10" max="16" width="8.6640625" style="3" customWidth="1"/>
    <col min="17" max="17" width="8.6640625" customWidth="1"/>
  </cols>
  <sheetData>
    <row r="1" spans="1:16" x14ac:dyDescent="0.15">
      <c r="B1" s="41" t="s">
        <v>17</v>
      </c>
      <c r="C1" s="41"/>
      <c r="D1" s="41"/>
    </row>
    <row r="2" spans="1:16" x14ac:dyDescent="0.15">
      <c r="B2" t="s">
        <v>2</v>
      </c>
      <c r="C2" t="s">
        <v>0</v>
      </c>
      <c r="D2" t="s">
        <v>1</v>
      </c>
    </row>
    <row r="3" spans="1:16" x14ac:dyDescent="0.15">
      <c r="H3" s="11" t="s">
        <v>11</v>
      </c>
      <c r="I3" s="7">
        <v>1</v>
      </c>
      <c r="J3" s="7">
        <v>2</v>
      </c>
      <c r="K3" s="7">
        <v>3</v>
      </c>
      <c r="L3" s="8">
        <v>4</v>
      </c>
    </row>
    <row r="4" spans="1:16" x14ac:dyDescent="0.15">
      <c r="A4">
        <v>1</v>
      </c>
      <c r="B4" s="2">
        <f>I23</f>
        <v>0.76228686058174122</v>
      </c>
      <c r="C4" s="6">
        <v>0.08</v>
      </c>
      <c r="D4" s="6">
        <v>0.12</v>
      </c>
      <c r="H4" s="9">
        <v>1</v>
      </c>
      <c r="I4" s="20">
        <f>$D4</f>
        <v>0.12</v>
      </c>
      <c r="J4" s="21">
        <v>0</v>
      </c>
      <c r="K4" s="21">
        <v>0</v>
      </c>
      <c r="L4" s="22">
        <v>0</v>
      </c>
      <c r="N4" s="3" t="s">
        <v>4</v>
      </c>
      <c r="O4" s="3">
        <v>1</v>
      </c>
      <c r="P4" s="4">
        <f>$I$15</f>
        <v>5.0000000000000001E-3</v>
      </c>
    </row>
    <row r="5" spans="1:16" x14ac:dyDescent="0.15">
      <c r="A5">
        <v>2</v>
      </c>
      <c r="B5" s="2">
        <f>I24</f>
        <v>0.84419926446003224</v>
      </c>
      <c r="C5" s="6">
        <v>0.1</v>
      </c>
      <c r="D5" s="6">
        <v>0.12</v>
      </c>
      <c r="H5" s="9">
        <v>2</v>
      </c>
      <c r="I5" s="23">
        <v>0</v>
      </c>
      <c r="J5" s="24">
        <f>$D5</f>
        <v>0.12</v>
      </c>
      <c r="K5" s="25">
        <v>0</v>
      </c>
      <c r="L5" s="26">
        <v>0</v>
      </c>
      <c r="O5" s="3">
        <v>1</v>
      </c>
      <c r="P5" s="4">
        <f>$I$15</f>
        <v>5.0000000000000001E-3</v>
      </c>
    </row>
    <row r="6" spans="1:16" x14ac:dyDescent="0.15">
      <c r="A6">
        <v>3</v>
      </c>
      <c r="B6" s="2">
        <f>I25</f>
        <v>-0.98762955533262353</v>
      </c>
      <c r="C6" s="6">
        <v>0.1</v>
      </c>
      <c r="D6" s="6">
        <v>0.15</v>
      </c>
      <c r="H6" s="9">
        <v>3</v>
      </c>
      <c r="I6" s="23">
        <v>0</v>
      </c>
      <c r="J6" s="25">
        <v>0</v>
      </c>
      <c r="K6" s="24">
        <f>$D6</f>
        <v>0.15</v>
      </c>
      <c r="L6" s="26">
        <v>0</v>
      </c>
      <c r="O6" s="3">
        <v>1</v>
      </c>
      <c r="P6" s="4">
        <f>$I$15</f>
        <v>5.0000000000000001E-3</v>
      </c>
    </row>
    <row r="7" spans="1:16" x14ac:dyDescent="0.15">
      <c r="A7">
        <v>4</v>
      </c>
      <c r="B7" s="2">
        <f>I26</f>
        <v>0.38114343029085029</v>
      </c>
      <c r="C7" s="6">
        <v>0.14000000000000001</v>
      </c>
      <c r="D7" s="6">
        <v>0.2</v>
      </c>
      <c r="H7" s="10">
        <v>4</v>
      </c>
      <c r="I7" s="27">
        <v>0</v>
      </c>
      <c r="J7" s="28">
        <v>0</v>
      </c>
      <c r="K7" s="28">
        <v>0</v>
      </c>
      <c r="L7" s="29">
        <f>$D7</f>
        <v>0.2</v>
      </c>
      <c r="O7" s="3">
        <v>1</v>
      </c>
      <c r="P7" s="4">
        <f>$I$15</f>
        <v>5.0000000000000001E-3</v>
      </c>
    </row>
    <row r="8" spans="1:16" x14ac:dyDescent="0.15">
      <c r="A8" t="s">
        <v>3</v>
      </c>
      <c r="B8" s="42">
        <f>SUM(B4:B7)</f>
        <v>1.0000000000000002</v>
      </c>
    </row>
    <row r="9" spans="1:16" x14ac:dyDescent="0.15">
      <c r="H9" s="11" t="s">
        <v>12</v>
      </c>
      <c r="I9" s="16">
        <v>1</v>
      </c>
      <c r="J9" s="16">
        <v>2</v>
      </c>
      <c r="K9" s="16">
        <v>3</v>
      </c>
      <c r="L9" s="17">
        <v>4</v>
      </c>
    </row>
    <row r="10" spans="1:16" x14ac:dyDescent="0.15">
      <c r="A10" t="s">
        <v>13</v>
      </c>
      <c r="B10" s="2">
        <f t="array" ref="B10">MMULT(TRANSPOSE(B4:B7),C4:C7)</f>
        <v>9.9999999999999215E-2</v>
      </c>
      <c r="C10" s="1">
        <v>0.1</v>
      </c>
      <c r="D10" t="s">
        <v>16</v>
      </c>
      <c r="H10" s="18">
        <v>1</v>
      </c>
      <c r="I10" s="12">
        <f t="array" ref="I10:L13">MMULT(I4:L7,MMULT(B20:E23,I4:L7))</f>
        <v>1.44E-2</v>
      </c>
      <c r="J10" s="12">
        <v>2.8799999999999997E-3</v>
      </c>
      <c r="K10" s="12">
        <v>8.9999999999999993E-3</v>
      </c>
      <c r="L10" s="13">
        <v>7.1999999999999998E-3</v>
      </c>
    </row>
    <row r="11" spans="1:16" x14ac:dyDescent="0.15">
      <c r="A11" t="s">
        <v>14</v>
      </c>
      <c r="B11" s="2">
        <f t="array" ref="B11">SQRT(MMULT(TRANSPOSE(B4:B7),MMULT(I10:L13,B4:B7)))</f>
        <v>7.4610321674022026E-2</v>
      </c>
      <c r="H11" s="18">
        <v>2</v>
      </c>
      <c r="I11" s="12">
        <v>2.8799999999999997E-3</v>
      </c>
      <c r="J11" s="12">
        <v>1.44E-2</v>
      </c>
      <c r="K11" s="12">
        <v>1.2599999999999998E-2</v>
      </c>
      <c r="L11" s="13">
        <v>9.6000000000000009E-3</v>
      </c>
    </row>
    <row r="12" spans="1:16" x14ac:dyDescent="0.15">
      <c r="H12" s="18">
        <v>3</v>
      </c>
      <c r="I12" s="12">
        <v>8.9999999999999993E-3</v>
      </c>
      <c r="J12" s="12">
        <v>1.2599999999999998E-2</v>
      </c>
      <c r="K12" s="12">
        <v>2.2499999999999999E-2</v>
      </c>
      <c r="L12" s="13">
        <v>2.7000000000000003E-2</v>
      </c>
    </row>
    <row r="13" spans="1:16" x14ac:dyDescent="0.15">
      <c r="H13" s="19">
        <v>4</v>
      </c>
      <c r="I13" s="14">
        <v>7.1999999999999998E-3</v>
      </c>
      <c r="J13" s="14">
        <v>9.6000000000000009E-3</v>
      </c>
      <c r="K13" s="14">
        <v>2.7000000000000003E-2</v>
      </c>
      <c r="L13" s="15">
        <v>4.0000000000000008E-2</v>
      </c>
    </row>
    <row r="15" spans="1:16" x14ac:dyDescent="0.15">
      <c r="H15" s="33" t="s">
        <v>15</v>
      </c>
      <c r="I15" s="4">
        <v>5.0000000000000001E-3</v>
      </c>
    </row>
    <row r="16" spans="1:16" x14ac:dyDescent="0.15">
      <c r="H16" s="3" t="s">
        <v>5</v>
      </c>
      <c r="I16" s="30">
        <f t="array" ref="I16">MMULT(TRANSPOSE(O4:O7),MMULT(MINVERSE(I10:L13),O4:O7))</f>
        <v>456.52173913043271</v>
      </c>
    </row>
    <row r="17" spans="1:11" customFormat="1" x14ac:dyDescent="0.15">
      <c r="A17" s="5"/>
      <c r="B17" s="5"/>
      <c r="C17" s="5"/>
      <c r="D17" s="5"/>
      <c r="E17" s="5"/>
      <c r="F17" s="5"/>
      <c r="G17" s="5"/>
      <c r="H17" s="3" t="s">
        <v>6</v>
      </c>
      <c r="I17" s="32">
        <f t="array" ref="I17">MMULT(TRANSPOSE(C4:C7),MMULT(MINVERSE(I10:L13),O4:O7))</f>
        <v>63.816425120772593</v>
      </c>
      <c r="J17" s="3"/>
      <c r="K17" s="3"/>
    </row>
    <row r="18" spans="1:11" customFormat="1" x14ac:dyDescent="0.15">
      <c r="A18" s="5"/>
      <c r="B18" s="5"/>
      <c r="C18" s="5"/>
      <c r="D18" s="5"/>
      <c r="E18" s="5"/>
      <c r="F18" s="5"/>
      <c r="G18" s="5"/>
      <c r="H18" s="3" t="s">
        <v>7</v>
      </c>
      <c r="I18" s="31">
        <f t="array" ref="I18">MMULT(TRANSPOSE(C4:C7),MMULT(MINVERSE(I10:L13),C4:C7))</f>
        <v>9.3896940418678874</v>
      </c>
      <c r="J18" s="3"/>
      <c r="K18" s="3"/>
    </row>
    <row r="19" spans="1:11" customFormat="1" x14ac:dyDescent="0.15">
      <c r="A19" s="34" t="s">
        <v>18</v>
      </c>
      <c r="B19" s="35" t="s">
        <v>5</v>
      </c>
      <c r="C19" s="35" t="s">
        <v>6</v>
      </c>
      <c r="D19" s="35" t="s">
        <v>7</v>
      </c>
      <c r="E19" s="35" t="s">
        <v>19</v>
      </c>
      <c r="F19" s="5"/>
      <c r="G19" s="5"/>
      <c r="H19" s="3"/>
      <c r="I19" s="3"/>
      <c r="J19" s="3"/>
      <c r="K19" s="3"/>
    </row>
    <row r="20" spans="1:11" customFormat="1" x14ac:dyDescent="0.15">
      <c r="A20" s="36" t="s">
        <v>5</v>
      </c>
      <c r="B20" s="37">
        <v>1</v>
      </c>
      <c r="C20" s="38">
        <v>0.2</v>
      </c>
      <c r="D20" s="38">
        <v>0.5</v>
      </c>
      <c r="E20" s="38">
        <v>0.3</v>
      </c>
      <c r="F20" s="5"/>
      <c r="G20" s="5"/>
      <c r="H20" s="3" t="s">
        <v>8</v>
      </c>
      <c r="I20" s="30">
        <f>(I16*C10-I17)/(I16*I18-I17^2)</f>
        <v>-8.4854563691074719E-2</v>
      </c>
      <c r="J20" s="3"/>
      <c r="K20" s="3"/>
    </row>
    <row r="21" spans="1:11" customFormat="1" x14ac:dyDescent="0.15">
      <c r="A21" s="36" t="s">
        <v>6</v>
      </c>
      <c r="B21" s="39">
        <f>C20</f>
        <v>0.2</v>
      </c>
      <c r="C21" s="37">
        <v>1</v>
      </c>
      <c r="D21" s="38">
        <v>0.7</v>
      </c>
      <c r="E21" s="38">
        <v>0.4</v>
      </c>
      <c r="F21" s="5"/>
      <c r="G21" s="5"/>
      <c r="H21" s="3" t="s">
        <v>9</v>
      </c>
      <c r="I21" s="30">
        <f>(I18-I17*C10)/(I16*I18-I17^2)</f>
        <v>1.4052156469408434E-2</v>
      </c>
      <c r="J21" s="3"/>
      <c r="K21" s="3"/>
    </row>
    <row r="22" spans="1:11" customFormat="1" x14ac:dyDescent="0.15">
      <c r="A22" s="36" t="s">
        <v>7</v>
      </c>
      <c r="B22" s="39">
        <f>D20</f>
        <v>0.5</v>
      </c>
      <c r="C22" s="39">
        <f>D21</f>
        <v>0.7</v>
      </c>
      <c r="D22" s="37">
        <v>1</v>
      </c>
      <c r="E22" s="40">
        <v>0.9</v>
      </c>
      <c r="F22" s="5"/>
      <c r="G22" s="5"/>
      <c r="H22" s="3"/>
      <c r="I22" s="3"/>
      <c r="J22" s="3"/>
      <c r="K22" s="3"/>
    </row>
    <row r="23" spans="1:11" customFormat="1" x14ac:dyDescent="0.15">
      <c r="A23" s="36" t="s">
        <v>19</v>
      </c>
      <c r="B23" s="39">
        <f>E20</f>
        <v>0.3</v>
      </c>
      <c r="C23" s="39">
        <f>E21</f>
        <v>0.4</v>
      </c>
      <c r="D23" s="39">
        <f>E22</f>
        <v>0.9</v>
      </c>
      <c r="E23" s="37">
        <v>1</v>
      </c>
      <c r="F23" s="5"/>
      <c r="G23" s="5"/>
      <c r="H23" s="3" t="s">
        <v>10</v>
      </c>
      <c r="I23" s="3">
        <f t="array" ref="I23:I26">MMULT(MINVERSE(I10:L13),(I20*C4:C7+I21*O4:O7))</f>
        <v>0.76228686058174122</v>
      </c>
      <c r="J23" s="3"/>
      <c r="K23" s="4">
        <f>B4</f>
        <v>0.76228686058174122</v>
      </c>
    </row>
    <row r="24" spans="1:11" customFormat="1" x14ac:dyDescent="0.15">
      <c r="F24" s="5"/>
      <c r="G24" s="5"/>
      <c r="H24" s="3"/>
      <c r="I24" s="3">
        <v>0.84419926446003224</v>
      </c>
      <c r="J24" s="3"/>
      <c r="K24" s="4">
        <f>B5</f>
        <v>0.84419926446003224</v>
      </c>
    </row>
    <row r="25" spans="1:11" customFormat="1" x14ac:dyDescent="0.15">
      <c r="F25" s="5"/>
      <c r="G25" s="5"/>
      <c r="H25" s="3"/>
      <c r="I25" s="3">
        <v>-0.98762955533262353</v>
      </c>
      <c r="J25" s="3"/>
      <c r="K25" s="4">
        <f>B6</f>
        <v>-0.98762955533262353</v>
      </c>
    </row>
    <row r="26" spans="1:11" customFormat="1" x14ac:dyDescent="0.15">
      <c r="F26" s="5"/>
      <c r="G26" s="5"/>
      <c r="H26" s="3"/>
      <c r="I26" s="3">
        <v>0.38114343029085029</v>
      </c>
      <c r="J26" s="3"/>
      <c r="K26" s="4">
        <f>B7</f>
        <v>0.38114343029085029</v>
      </c>
    </row>
  </sheetData>
  <mergeCells count="1">
    <mergeCell ref="B1:D1"/>
  </mergeCells>
  <phoneticPr fontId="2" type="noConversion"/>
  <pageMargins left="0.7" right="0.7" top="0.75" bottom="0.75" header="0.5" footer="0.5"/>
  <pageSetup paperSize="9" orientation="portrait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topLeftCell="D13" zoomScale="150" workbookViewId="0">
      <selection activeCell="E12" sqref="E12"/>
    </sheetView>
  </sheetViews>
  <sheetFormatPr baseColWidth="10" defaultColWidth="8.83203125" defaultRowHeight="13" x14ac:dyDescent="0.15"/>
  <cols>
    <col min="1" max="1" width="12.5" bestFit="1" customWidth="1"/>
    <col min="2" max="2" width="12.83203125" customWidth="1"/>
    <col min="6" max="6" width="12.1640625" style="5" bestFit="1" customWidth="1"/>
    <col min="7" max="7" width="9" style="5" bestFit="1" customWidth="1"/>
    <col min="8" max="8" width="8.6640625" style="3" customWidth="1"/>
    <col min="9" max="9" width="16.5" style="3" customWidth="1"/>
    <col min="10" max="16" width="8.6640625" style="3" customWidth="1"/>
    <col min="17" max="17" width="8.6640625" customWidth="1"/>
  </cols>
  <sheetData>
    <row r="1" spans="1:16" x14ac:dyDescent="0.15">
      <c r="B1" s="41" t="s">
        <v>17</v>
      </c>
      <c r="C1" s="41"/>
      <c r="D1" s="41"/>
    </row>
    <row r="2" spans="1:16" x14ac:dyDescent="0.15">
      <c r="B2" t="s">
        <v>2</v>
      </c>
      <c r="C2" t="s">
        <v>0</v>
      </c>
      <c r="D2" t="s">
        <v>1</v>
      </c>
    </row>
    <row r="3" spans="1:16" x14ac:dyDescent="0.15">
      <c r="H3" s="11" t="s">
        <v>11</v>
      </c>
      <c r="I3" s="7">
        <v>1</v>
      </c>
      <c r="J3" s="7">
        <v>2</v>
      </c>
      <c r="K3" s="7">
        <v>3</v>
      </c>
      <c r="L3" s="8">
        <v>4</v>
      </c>
    </row>
    <row r="4" spans="1:16" x14ac:dyDescent="0.15">
      <c r="A4">
        <v>1</v>
      </c>
      <c r="B4" s="2">
        <f>I23</f>
        <v>0.29827662395050802</v>
      </c>
      <c r="C4" s="6">
        <v>0.08</v>
      </c>
      <c r="D4" s="6">
        <v>0.12</v>
      </c>
      <c r="H4" s="9">
        <v>1</v>
      </c>
      <c r="I4" s="20">
        <f>$D4</f>
        <v>0.12</v>
      </c>
      <c r="J4" s="21">
        <v>0</v>
      </c>
      <c r="K4" s="21">
        <v>0</v>
      </c>
      <c r="L4" s="22">
        <v>0</v>
      </c>
      <c r="N4" s="3" t="s">
        <v>4</v>
      </c>
      <c r="O4" s="3">
        <v>1</v>
      </c>
      <c r="P4" s="4">
        <f>$I$15</f>
        <v>5.0000000000000001E-3</v>
      </c>
    </row>
    <row r="5" spans="1:16" x14ac:dyDescent="0.15">
      <c r="A5">
        <v>2</v>
      </c>
      <c r="B5" s="2">
        <f>I24</f>
        <v>0.33694211224038867</v>
      </c>
      <c r="C5" s="6">
        <v>0.1</v>
      </c>
      <c r="D5" s="6">
        <v>0.12</v>
      </c>
      <c r="H5" s="9">
        <v>2</v>
      </c>
      <c r="I5" s="23">
        <v>0</v>
      </c>
      <c r="J5" s="24">
        <f>$D5</f>
        <v>0.12</v>
      </c>
      <c r="K5" s="25">
        <v>0</v>
      </c>
      <c r="L5" s="26">
        <v>0</v>
      </c>
      <c r="O5" s="3">
        <v>1</v>
      </c>
      <c r="P5" s="4">
        <f>$I$15</f>
        <v>5.0000000000000001E-3</v>
      </c>
    </row>
    <row r="6" spans="1:16" x14ac:dyDescent="0.15">
      <c r="A6">
        <v>3</v>
      </c>
      <c r="B6" s="2">
        <f>I25</f>
        <v>0.21564295183384877</v>
      </c>
      <c r="C6" s="6">
        <v>0.1</v>
      </c>
      <c r="D6" s="6">
        <v>0.15</v>
      </c>
      <c r="H6" s="9">
        <v>3</v>
      </c>
      <c r="I6" s="23">
        <v>0</v>
      </c>
      <c r="J6" s="25">
        <v>0</v>
      </c>
      <c r="K6" s="24">
        <f>$D6</f>
        <v>0.15</v>
      </c>
      <c r="L6" s="26">
        <v>0</v>
      </c>
      <c r="O6" s="3">
        <v>1</v>
      </c>
      <c r="P6" s="4">
        <f>$I$15</f>
        <v>5.0000000000000001E-3</v>
      </c>
    </row>
    <row r="7" spans="1:16" x14ac:dyDescent="0.15">
      <c r="A7">
        <v>4</v>
      </c>
      <c r="B7" s="2">
        <f>I26</f>
        <v>0.14913831197525396</v>
      </c>
      <c r="C7" s="6">
        <v>0.14000000000000001</v>
      </c>
      <c r="D7" s="6">
        <v>0.2</v>
      </c>
      <c r="H7" s="10">
        <v>4</v>
      </c>
      <c r="I7" s="27">
        <v>0</v>
      </c>
      <c r="J7" s="28">
        <v>0</v>
      </c>
      <c r="K7" s="28">
        <v>0</v>
      </c>
      <c r="L7" s="29">
        <f>$D7</f>
        <v>0.2</v>
      </c>
      <c r="O7" s="3">
        <v>1</v>
      </c>
      <c r="P7" s="4">
        <f>$I$15</f>
        <v>5.0000000000000001E-3</v>
      </c>
    </row>
    <row r="8" spans="1:16" x14ac:dyDescent="0.15">
      <c r="A8" t="s">
        <v>3</v>
      </c>
      <c r="B8" s="42">
        <f>SUM(B4:B7)</f>
        <v>0.99999999999999944</v>
      </c>
    </row>
    <row r="9" spans="1:16" x14ac:dyDescent="0.15">
      <c r="H9" s="11" t="s">
        <v>12</v>
      </c>
      <c r="I9" s="16">
        <v>1</v>
      </c>
      <c r="J9" s="16">
        <v>2</v>
      </c>
      <c r="K9" s="16">
        <v>3</v>
      </c>
      <c r="L9" s="17">
        <v>4</v>
      </c>
    </row>
    <row r="10" spans="1:16" x14ac:dyDescent="0.15">
      <c r="A10" t="s">
        <v>13</v>
      </c>
      <c r="B10" s="2">
        <f t="array" ref="B10">MMULT(TRANSPOSE(B4:B7),C4:C7)</f>
        <v>9.999999999999995E-2</v>
      </c>
      <c r="C10" s="1">
        <v>0.1</v>
      </c>
      <c r="D10" t="s">
        <v>16</v>
      </c>
      <c r="H10" s="18">
        <v>1</v>
      </c>
      <c r="I10" s="12">
        <f t="array" ref="I10:L13">MMULT(I4:L7,MMULT(B20:E23,I4:L7))</f>
        <v>1.44E-2</v>
      </c>
      <c r="J10" s="12">
        <v>0</v>
      </c>
      <c r="K10" s="12">
        <v>0</v>
      </c>
      <c r="L10" s="13">
        <v>0</v>
      </c>
    </row>
    <row r="11" spans="1:16" x14ac:dyDescent="0.15">
      <c r="A11" t="s">
        <v>14</v>
      </c>
      <c r="B11" s="2">
        <f t="array" ref="B11">SQRT(MMULT(TRANSPOSE(B4:B7),MMULT(I10:L13,B4:B7)))</f>
        <v>6.9656058001164506E-2</v>
      </c>
      <c r="H11" s="18">
        <v>2</v>
      </c>
      <c r="I11" s="12">
        <v>0</v>
      </c>
      <c r="J11" s="12">
        <v>1.44E-2</v>
      </c>
      <c r="K11" s="12">
        <v>0</v>
      </c>
      <c r="L11" s="13">
        <v>0</v>
      </c>
    </row>
    <row r="12" spans="1:16" x14ac:dyDescent="0.15">
      <c r="E12" s="44">
        <f t="array" ref="E12:E15">MMULT(TRANSPOSE(B4:B7),C4:C7-P4:P7*O4:O7)</f>
        <v>9.4999999999999946E-2</v>
      </c>
      <c r="H12" s="18">
        <v>3</v>
      </c>
      <c r="I12" s="12">
        <v>0</v>
      </c>
      <c r="J12" s="12">
        <v>0</v>
      </c>
      <c r="K12" s="12">
        <v>2.2499999999999999E-2</v>
      </c>
      <c r="L12" s="13">
        <v>0</v>
      </c>
    </row>
    <row r="13" spans="1:16" x14ac:dyDescent="0.15">
      <c r="E13" s="44">
        <v>9.4999999999999946E-2</v>
      </c>
      <c r="H13" s="19">
        <v>4</v>
      </c>
      <c r="I13" s="14">
        <v>0</v>
      </c>
      <c r="J13" s="14">
        <v>0</v>
      </c>
      <c r="K13" s="14">
        <v>0</v>
      </c>
      <c r="L13" s="15">
        <v>4.0000000000000008E-2</v>
      </c>
    </row>
    <row r="14" spans="1:16" x14ac:dyDescent="0.15">
      <c r="E14" s="44">
        <v>9.4999999999999946E-2</v>
      </c>
    </row>
    <row r="15" spans="1:16" x14ac:dyDescent="0.15">
      <c r="E15" s="44">
        <v>9.4999999999999946E-2</v>
      </c>
      <c r="H15" s="33" t="s">
        <v>15</v>
      </c>
      <c r="I15" s="4">
        <v>5.0000000000000001E-3</v>
      </c>
    </row>
    <row r="16" spans="1:16" x14ac:dyDescent="0.15">
      <c r="H16" s="3" t="s">
        <v>5</v>
      </c>
      <c r="I16" s="30">
        <f t="array" ref="I16">MMULT(TRANSPOSE(O4:O7),MMULT(MINVERSE(I10:L13),O4:O7))</f>
        <v>208.33333333333331</v>
      </c>
    </row>
    <row r="17" spans="1:11" customFormat="1" x14ac:dyDescent="0.15">
      <c r="A17" s="5"/>
      <c r="B17" s="5"/>
      <c r="C17" s="5"/>
      <c r="D17" s="5"/>
      <c r="E17" s="5"/>
      <c r="F17" s="5"/>
      <c r="G17" s="5"/>
      <c r="H17" s="3" t="s">
        <v>6</v>
      </c>
      <c r="I17" s="32">
        <f t="array" ref="I17">MMULT(TRANSPOSE(C4:C7),MMULT(MINVERSE(I10:L13),O4:O7))</f>
        <v>20.444444444444443</v>
      </c>
      <c r="J17" s="3"/>
      <c r="K17" s="3"/>
    </row>
    <row r="18" spans="1:11" customFormat="1" x14ac:dyDescent="0.15">
      <c r="A18" s="5"/>
      <c r="B18" s="5"/>
      <c r="C18" s="5"/>
      <c r="D18" s="43" t="s">
        <v>20</v>
      </c>
      <c r="E18" s="5"/>
      <c r="F18" s="5"/>
      <c r="G18" s="5"/>
      <c r="H18" s="3" t="s">
        <v>7</v>
      </c>
      <c r="I18" s="31">
        <f t="array" ref="I18">MMULT(TRANSPOSE(C4:C7),MMULT(MINVERSE(I10:L13),C4:C7))</f>
        <v>2.0733333333333333</v>
      </c>
      <c r="J18" s="3"/>
      <c r="K18" s="3"/>
    </row>
    <row r="19" spans="1:11" customFormat="1" x14ac:dyDescent="0.15">
      <c r="A19" s="34" t="s">
        <v>18</v>
      </c>
      <c r="B19" s="35" t="s">
        <v>5</v>
      </c>
      <c r="C19" s="35" t="s">
        <v>6</v>
      </c>
      <c r="D19" s="35" t="s">
        <v>7</v>
      </c>
      <c r="E19" s="35" t="s">
        <v>19</v>
      </c>
      <c r="F19" s="5"/>
      <c r="G19" s="5"/>
      <c r="H19" s="3"/>
      <c r="I19" s="3"/>
      <c r="J19" s="3"/>
      <c r="K19" s="3"/>
    </row>
    <row r="20" spans="1:11" customFormat="1" x14ac:dyDescent="0.15">
      <c r="A20" s="36" t="s">
        <v>5</v>
      </c>
      <c r="B20" s="37">
        <v>1</v>
      </c>
      <c r="C20" s="38">
        <v>0</v>
      </c>
      <c r="D20" s="38">
        <v>0</v>
      </c>
      <c r="E20" s="38">
        <v>0</v>
      </c>
      <c r="F20" s="5"/>
      <c r="G20" s="5"/>
      <c r="H20" s="3" t="s">
        <v>8</v>
      </c>
      <c r="I20" s="30">
        <f>(I16*C10-I17)/(I16*I18-I17^2)</f>
        <v>2.7839151568714061E-2</v>
      </c>
      <c r="J20" s="3"/>
      <c r="K20" s="3"/>
    </row>
    <row r="21" spans="1:11" customFormat="1" x14ac:dyDescent="0.15">
      <c r="A21" s="36" t="s">
        <v>6</v>
      </c>
      <c r="B21" s="39">
        <f>C20</f>
        <v>0</v>
      </c>
      <c r="C21" s="37">
        <v>1</v>
      </c>
      <c r="D21" s="38">
        <v>0</v>
      </c>
      <c r="E21" s="38">
        <v>0</v>
      </c>
      <c r="F21" s="5"/>
      <c r="G21" s="5"/>
      <c r="H21" s="3" t="s">
        <v>9</v>
      </c>
      <c r="I21" s="30">
        <f>(I18-I17*C10)/(I16*I18-I17^2)</f>
        <v>2.0680512593901908E-3</v>
      </c>
      <c r="J21" s="3"/>
      <c r="K21" s="3"/>
    </row>
    <row r="22" spans="1:11" customFormat="1" x14ac:dyDescent="0.15">
      <c r="A22" s="36" t="s">
        <v>7</v>
      </c>
      <c r="B22" s="39">
        <f>D20</f>
        <v>0</v>
      </c>
      <c r="C22" s="39">
        <f>D21</f>
        <v>0</v>
      </c>
      <c r="D22" s="37">
        <v>1</v>
      </c>
      <c r="E22" s="40">
        <v>0</v>
      </c>
      <c r="F22" s="5"/>
      <c r="G22" s="5"/>
      <c r="H22" s="3"/>
      <c r="I22" s="3"/>
      <c r="J22" s="3"/>
      <c r="K22" s="3"/>
    </row>
    <row r="23" spans="1:11" customFormat="1" x14ac:dyDescent="0.15">
      <c r="A23" s="36" t="s">
        <v>19</v>
      </c>
      <c r="B23" s="39">
        <f>E20</f>
        <v>0</v>
      </c>
      <c r="C23" s="39">
        <f>E21</f>
        <v>0</v>
      </c>
      <c r="D23" s="39">
        <f>E22</f>
        <v>0</v>
      </c>
      <c r="E23" s="37">
        <v>1</v>
      </c>
      <c r="F23" s="5"/>
      <c r="G23" s="5"/>
      <c r="H23" s="3" t="s">
        <v>10</v>
      </c>
      <c r="I23" s="3">
        <f t="array" ref="I23:I26">MMULT(MINVERSE(I10:L13),(I20*C4:C7+I21*O4:O7))</f>
        <v>0.29827662395050802</v>
      </c>
      <c r="J23" s="3"/>
      <c r="K23" s="4">
        <f>B4</f>
        <v>0.29827662395050802</v>
      </c>
    </row>
    <row r="24" spans="1:11" customFormat="1" x14ac:dyDescent="0.15">
      <c r="F24" s="5"/>
      <c r="G24" s="5"/>
      <c r="H24" s="3"/>
      <c r="I24" s="3">
        <v>0.33694211224038867</v>
      </c>
      <c r="J24" s="3"/>
      <c r="K24" s="4">
        <f>B5</f>
        <v>0.33694211224038867</v>
      </c>
    </row>
    <row r="25" spans="1:11" customFormat="1" x14ac:dyDescent="0.15">
      <c r="F25" s="5"/>
      <c r="G25" s="5"/>
      <c r="H25" s="3"/>
      <c r="I25" s="3">
        <v>0.21564295183384877</v>
      </c>
      <c r="J25" s="3"/>
      <c r="K25" s="4">
        <f>B6</f>
        <v>0.21564295183384877</v>
      </c>
    </row>
    <row r="26" spans="1:11" customFormat="1" x14ac:dyDescent="0.15">
      <c r="F26" s="5"/>
      <c r="G26" s="5"/>
      <c r="H26" s="3"/>
      <c r="I26" s="3">
        <v>0.14913831197525396</v>
      </c>
      <c r="J26" s="3"/>
      <c r="K26" s="4">
        <f>B7</f>
        <v>0.14913831197525396</v>
      </c>
    </row>
  </sheetData>
  <mergeCells count="1">
    <mergeCell ref="B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Lecture</vt:lpstr>
      <vt:lpstr>Sheet1</vt:lpstr>
    </vt:vector>
  </TitlesOfParts>
  <Company>Imperial College of Science, Technology and Medicine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LLeo</dc:creator>
  <cp:lastModifiedBy>Microsoft Office User</cp:lastModifiedBy>
  <dcterms:created xsi:type="dcterms:W3CDTF">2005-09-09T13:48:34Z</dcterms:created>
  <dcterms:modified xsi:type="dcterms:W3CDTF">2016-09-07T01:44:36Z</dcterms:modified>
</cp:coreProperties>
</file>