
<file path=[Content_Types].xml><?xml version="1.0" encoding="utf-8"?>
<Types xmlns="http://schemas.openxmlformats.org/package/2006/content-types">
  <Default Extension="xml" ContentType="application/xml"/>
  <Default Extension="jpeg" ContentType="image/jpeg"/>
  <Default Extension="bin" ContentType="application/vnd.openxmlformats-officedocument.spreadsheetml.printerSettings"/>
  <Default Extension="vml" ContentType="application/vnd.openxmlformats-officedocument.vmlDrawing"/>
  <Default Extension="rels" ContentType="application/vnd.openxmlformats-package.relationships+xml"/>
  <Default Extension="emf" ContentType="image/x-em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510" codeName="{7A2D7E96-6E34-419A-AE5F-296B3A7E7977}"/>
  <workbookPr codeName="ThisWorkbook"/>
  <mc:AlternateContent xmlns:mc="http://schemas.openxmlformats.org/markup-compatibility/2006">
    <mc:Choice Requires="x15">
      <x15ac:absPath xmlns:x15ac="http://schemas.microsoft.com/office/spreadsheetml/2010/11/ac" url="/Users/Admin/Dropbox/- CQF Class Notes/ = [Module 5] =/[Mod5.4] X - Valuation Adjustment (CVA, DVA, FVA) Theory/"/>
    </mc:Choice>
  </mc:AlternateContent>
  <bookViews>
    <workbookView xWindow="460" yWindow="460" windowWidth="28340" windowHeight="15920" activeTab="2"/>
  </bookViews>
  <sheets>
    <sheet name="Spreadsheet14.1" sheetId="8" r:id="rId1"/>
    <sheet name="Spreadsheet14.2" sheetId="7" r:id="rId2"/>
    <sheet name="Spreadsheet14.3" sheetId="9" r:id="rId3"/>
  </sheets>
  <externalReferences>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s>
  <definedNames>
    <definedName name="_LS1" localSheetId="0">#REF!</definedName>
    <definedName name="_LS1" localSheetId="2">#REF!</definedName>
    <definedName name="_LS1">#REF!</definedName>
    <definedName name="_LS2" localSheetId="0">#REF!</definedName>
    <definedName name="_LS2" localSheetId="2">#REF!</definedName>
    <definedName name="_LS2">#REF!</definedName>
    <definedName name="_mu1" localSheetId="0">#REF!</definedName>
    <definedName name="_mu1" localSheetId="2">#REF!</definedName>
    <definedName name="_mu1">#REF!</definedName>
    <definedName name="_mu2" localSheetId="0">#REF!</definedName>
    <definedName name="_mu2" localSheetId="2">#REF!</definedName>
    <definedName name="_mu2">#REF!</definedName>
    <definedName name="_Mu3" localSheetId="0">#REF!</definedName>
    <definedName name="_Mu3" localSheetId="2">#REF!</definedName>
    <definedName name="_Mu3">#REF!</definedName>
    <definedName name="_nd1">[1]Spreadsheet8.2!$F$11</definedName>
    <definedName name="_nd2">[1]Spreadsheet8.2!$F$12</definedName>
    <definedName name="_PV1" localSheetId="0">#REF!</definedName>
    <definedName name="_PV1" localSheetId="2">#REF!</definedName>
    <definedName name="_PV1">#REF!</definedName>
    <definedName name="_PV2" localSheetId="0">#REF!</definedName>
    <definedName name="_PV2" localSheetId="2">#REF!</definedName>
    <definedName name="_PV2">#REF!</definedName>
    <definedName name="_RDV01" localSheetId="0">[2]CancellableCDS!#REF!</definedName>
    <definedName name="_RDV01" localSheetId="2">[2]CancellableCDS!#REF!</definedName>
    <definedName name="_RDV01">[2]CancellableCDS!#REF!</definedName>
    <definedName name="_Rho1">[2]CDOPricer!$Q$15</definedName>
    <definedName name="_Rho2">[2]CDOPricer!$Q$16</definedName>
    <definedName name="_Val1">[3]CVA!$J$3</definedName>
    <definedName name="_Val2">[3]CVA!$J$4</definedName>
    <definedName name="_Val3">[3]CVA!$J$5</definedName>
    <definedName name="_VaR10" localSheetId="0">#REF!</definedName>
    <definedName name="_VaR10" localSheetId="2">#REF!</definedName>
    <definedName name="_VaR10">#REF!</definedName>
    <definedName name="_VAR2" localSheetId="0">#REF!</definedName>
    <definedName name="_VAR2" localSheetId="2">#REF!</definedName>
    <definedName name="_VAR2">#REF!</definedName>
    <definedName name="_VAR3" localSheetId="0">#REF!</definedName>
    <definedName name="_VAR3" localSheetId="2">#REF!</definedName>
    <definedName name="_VAR3">#REF!</definedName>
    <definedName name="_vd1" localSheetId="0">#REF!</definedName>
    <definedName name="_vd1" localSheetId="2">#REF!</definedName>
    <definedName name="_vd1">#REF!</definedName>
    <definedName name="_vd2" localSheetId="0">#REF!</definedName>
    <definedName name="_vd2" localSheetId="2">#REF!</definedName>
    <definedName name="_vd2">#REF!</definedName>
    <definedName name="_vvd1">[4]TreePricer!$C$26</definedName>
    <definedName name="_wd1">[4]TreePricer!$C$27</definedName>
    <definedName name="_xd1">[5]HedgingSimulation!$C$14</definedName>
    <definedName name="_xd2">[5]HedgingSimulation!$C$15</definedName>
    <definedName name="AccrCell" localSheetId="0">#REF!</definedName>
    <definedName name="AccrCell" localSheetId="2">#REF!</definedName>
    <definedName name="AccrCell">#REF!</definedName>
    <definedName name="AccrChoice" localSheetId="0">#REF!</definedName>
    <definedName name="AccrChoice" localSheetId="2">#REF!</definedName>
    <definedName name="AccrChoice">#REF!</definedName>
    <definedName name="AccruedCell" localSheetId="0">#REF!</definedName>
    <definedName name="AccruedCell" localSheetId="2">#REF!</definedName>
    <definedName name="AccruedCell">#REF!</definedName>
    <definedName name="AccruedChoice" localSheetId="0">#REF!</definedName>
    <definedName name="AccruedChoice" localSheetId="2">#REF!</definedName>
    <definedName name="AccruedChoice">#REF!</definedName>
    <definedName name="AccruedInterest">'[6]Bond Price with Excel'!$B$24</definedName>
    <definedName name="AccruedOptions" localSheetId="0">#REF!</definedName>
    <definedName name="AccruedOptions" localSheetId="2">#REF!</definedName>
    <definedName name="AccruedOptions">#REF!</definedName>
    <definedName name="AccruedOrNot" localSheetId="0">#REF!</definedName>
    <definedName name="AccruedOrNot" localSheetId="2">#REF!</definedName>
    <definedName name="AccruedOrNot">#REF!</definedName>
    <definedName name="AccruedPrem" localSheetId="0">#REF!</definedName>
    <definedName name="AccruedPrem" localSheetId="2">#REF!</definedName>
    <definedName name="AccruedPrem">#REF!</definedName>
    <definedName name="AccruedYesNo" localSheetId="0">#REF!</definedName>
    <definedName name="AccruedYesNo" localSheetId="2">#REF!</definedName>
    <definedName name="AccruedYesNo">#REF!</definedName>
    <definedName name="Accured" localSheetId="0">#REF!</definedName>
    <definedName name="Accured" localSheetId="2">#REF!</definedName>
    <definedName name="Accured">#REF!</definedName>
    <definedName name="ActIntensity1" localSheetId="0">[7]CVA!#REF!</definedName>
    <definedName name="ActIntensity1" localSheetId="2">[7]CVA!#REF!</definedName>
    <definedName name="ActIntensity1">[7]CVA!#REF!</definedName>
    <definedName name="ActIntensity2" localSheetId="0">[7]CVA!#REF!</definedName>
    <definedName name="ActIntensity2" localSheetId="2">[7]CVA!#REF!</definedName>
    <definedName name="ActIntensity2">[7]CVA!#REF!</definedName>
    <definedName name="ActMat" localSheetId="0">#REF!</definedName>
    <definedName name="ActMat" localSheetId="2">#REF!</definedName>
    <definedName name="ActMat">#REF!</definedName>
    <definedName name="Actual_Rating_11" localSheetId="0">#REF!</definedName>
    <definedName name="Actual_Rating_11" localSheetId="2">#REF!</definedName>
    <definedName name="Actual_Rating_11">#REF!</definedName>
    <definedName name="AgentRec" localSheetId="0">[3]CVA!#REF!</definedName>
    <definedName name="AgentRec" localSheetId="2">[3]CVA!#REF!</definedName>
    <definedName name="AgentRec">[3]CVA!#REF!</definedName>
    <definedName name="AllRandomNumbers" localSheetId="0">#REF!</definedName>
    <definedName name="AllRandomNumbers" localSheetId="2">#REF!</definedName>
    <definedName name="AllRandomNumbers">#REF!</definedName>
    <definedName name="Alpha" localSheetId="0">Spreadsheet14.1!#REF!</definedName>
    <definedName name="Alpha" localSheetId="1">Spreadsheet14.2!#REF!</definedName>
    <definedName name="Alpha" localSheetId="2">Spreadsheet14.3!#REF!</definedName>
    <definedName name="Alpha">#REF!</definedName>
    <definedName name="AlphaEPE">[3]Portfolio!$J$9</definedName>
    <definedName name="AlphaParam" localSheetId="0">#REF!</definedName>
    <definedName name="AlphaParam" localSheetId="2">#REF!</definedName>
    <definedName name="AlphaParam">#REF!</definedName>
    <definedName name="AmortChoice" localSheetId="0">#REF!</definedName>
    <definedName name="AmortChoice" localSheetId="2">#REF!</definedName>
    <definedName name="AmortChoice">#REF!</definedName>
    <definedName name="Amortisation" localSheetId="0">#REF!</definedName>
    <definedName name="Amortisation" localSheetId="2">#REF!</definedName>
    <definedName name="Amortisation">#REF!</definedName>
    <definedName name="AmortisedTime" localSheetId="0">#REF!</definedName>
    <definedName name="AmortisedTime" localSheetId="2">#REF!</definedName>
    <definedName name="AmortisedTime">#REF!</definedName>
    <definedName name="Amortising" localSheetId="0">#REF!</definedName>
    <definedName name="Amortising" localSheetId="2">#REF!</definedName>
    <definedName name="Amortising">#REF!</definedName>
    <definedName name="Amortizing" localSheetId="0">#REF!</definedName>
    <definedName name="Amortizing" localSheetId="2">#REF!</definedName>
    <definedName name="Amortizing">#REF!</definedName>
    <definedName name="AmortOrNot" localSheetId="0">#REF!</definedName>
    <definedName name="AmortOrNot" localSheetId="2">#REF!</definedName>
    <definedName name="AmortOrNot">#REF!</definedName>
    <definedName name="amount1">[8]SimpleCovarianceWithWeights!$J$3</definedName>
    <definedName name="amount2">[8]SimpleCovarianceWithWeights!$K$3</definedName>
    <definedName name="AmountToLiquidate" localSheetId="0">#REF!</definedName>
    <definedName name="AmountToLiquidate" localSheetId="2">#REF!</definedName>
    <definedName name="AmountToLiquidate">#REF!</definedName>
    <definedName name="AnalyticalDeltas" localSheetId="0">#REF!</definedName>
    <definedName name="AnalyticalDeltas" localSheetId="2">#REF!</definedName>
    <definedName name="AnalyticalDeltas">#REF!</definedName>
    <definedName name="Annuity">'[2]Bond-CDS Basis'!$C$19</definedName>
    <definedName name="Asset2" localSheetId="0">[9]MonteCarlo!#REF!</definedName>
    <definedName name="Asset2" localSheetId="2">[9]MonteCarlo!#REF!</definedName>
    <definedName name="Asset2">[9]MonteCarlo!#REF!</definedName>
    <definedName name="AssetCorrelation">[3]Portfolio!$J$11</definedName>
    <definedName name="AssetMC">[9]MonteCarlo!$C$3</definedName>
    <definedName name="AssetPrice" localSheetId="0">#REF!</definedName>
    <definedName name="AssetPrice" localSheetId="2">#REF!</definedName>
    <definedName name="AssetPrice">#REF!</definedName>
    <definedName name="AssetVal" localSheetId="0">#REF!</definedName>
    <definedName name="AssetVal" localSheetId="2">#REF!</definedName>
    <definedName name="AssetVal">#REF!</definedName>
    <definedName name="AssetValue" localSheetId="0">#REF!</definedName>
    <definedName name="AssetValue" localSheetId="2">#REF!</definedName>
    <definedName name="AssetValue">#REF!</definedName>
    <definedName name="Assetvol">[10]CreditGrades!$C$14</definedName>
    <definedName name="AssetVolatility" localSheetId="0">#REF!</definedName>
    <definedName name="AssetVolatility" localSheetId="2">#REF!</definedName>
    <definedName name="AssetVolatility">#REF!</definedName>
    <definedName name="At">[10]CreditGrades!$C$15</definedName>
    <definedName name="Attach">[2]CDOPricer!$C$17</definedName>
    <definedName name="Attach2" localSheetId="0">#REF!</definedName>
    <definedName name="Attach2" localSheetId="2">#REF!</definedName>
    <definedName name="Attach2">#REF!</definedName>
    <definedName name="AvDefProb" localSheetId="0">[3]Portfolio!#REF!</definedName>
    <definedName name="AvDefProb" localSheetId="2">[3]Portfolio!#REF!</definedName>
    <definedName name="AvDefProb">[3]Portfolio!#REF!</definedName>
    <definedName name="AvRecovery" localSheetId="0">[10]Portfolio!#REF!</definedName>
    <definedName name="AvRecovery" localSheetId="2">[10]Portfolio!#REF!</definedName>
    <definedName name="AvRecovery">[10]Portfolio!#REF!</definedName>
    <definedName name="AvSpread">[11]IndexBasis!$I$10</definedName>
    <definedName name="AvSpread2" localSheetId="0">#REF!</definedName>
    <definedName name="AvSpread2" localSheetId="2">#REF!</definedName>
    <definedName name="AvSpread2">#REF!</definedName>
    <definedName name="Barrier">[5]OptionPricer!$C$20</definedName>
    <definedName name="BaseCorrel1" localSheetId="0">#REF!</definedName>
    <definedName name="BaseCorrel1" localSheetId="2">#REF!</definedName>
    <definedName name="BaseCorrel1">#REF!</definedName>
    <definedName name="BaseCorrel2" localSheetId="0">#REF!</definedName>
    <definedName name="BaseCorrel2" localSheetId="2">#REF!</definedName>
    <definedName name="BaseCorrel2">#REF!</definedName>
    <definedName name="BaseCorrelComb" localSheetId="0">#REF!</definedName>
    <definedName name="BaseCorrelComb" localSheetId="2">#REF!</definedName>
    <definedName name="BaseCorrelComb">#REF!</definedName>
    <definedName name="BaseCorrelCurve" localSheetId="0">#REF!</definedName>
    <definedName name="BaseCorrelCurve" localSheetId="2">#REF!</definedName>
    <definedName name="BaseCorrelCurve">#REF!</definedName>
    <definedName name="BaseCorrelEUR" localSheetId="0">#REF!</definedName>
    <definedName name="BaseCorrelEUR" localSheetId="2">#REF!</definedName>
    <definedName name="BaseCorrelEUR">#REF!</definedName>
    <definedName name="BaseCorrelUS" localSheetId="0">#REF!</definedName>
    <definedName name="BaseCorrelUS" localSheetId="2">#REF!</definedName>
    <definedName name="BaseCorrelUS">#REF!</definedName>
    <definedName name="BaseCorrEuro" localSheetId="0">#REF!</definedName>
    <definedName name="BaseCorrEuro" localSheetId="2">#REF!</definedName>
    <definedName name="BaseCorrEuro">#REF!</definedName>
    <definedName name="BaseCorrUS" localSheetId="0">#REF!</definedName>
    <definedName name="BaseCorrUS" localSheetId="2">#REF!</definedName>
    <definedName name="BaseCorrUS">#REF!</definedName>
    <definedName name="Basis" localSheetId="0">#REF!</definedName>
    <definedName name="Basis" localSheetId="2">#REF!</definedName>
    <definedName name="Basis">#REF!</definedName>
    <definedName name="Basis1" localSheetId="0">#REF!</definedName>
    <definedName name="Basis1" localSheetId="2">#REF!</definedName>
    <definedName name="Basis1">#REF!</definedName>
    <definedName name="Basis2" localSheetId="0">#REF!</definedName>
    <definedName name="Basis2" localSheetId="2">#REF!</definedName>
    <definedName name="Basis2">#REF!</definedName>
    <definedName name="BasisChoices" localSheetId="0">#REF!</definedName>
    <definedName name="BasisChoices" localSheetId="2">#REF!</definedName>
    <definedName name="BasisChoices">#REF!</definedName>
    <definedName name="BasisIndex" localSheetId="0">#REF!</definedName>
    <definedName name="BasisIndex" localSheetId="2">#REF!</definedName>
    <definedName name="BasisIndex">#REF!</definedName>
    <definedName name="BasisTable1" localSheetId="0">#REF!</definedName>
    <definedName name="BasisTable1" localSheetId="2">#REF!</definedName>
    <definedName name="BasisTable1">#REF!</definedName>
    <definedName name="BasisTable2" localSheetId="0">#REF!</definedName>
    <definedName name="BasisTable2" localSheetId="2">#REF!</definedName>
    <definedName name="BasisTable2">#REF!</definedName>
    <definedName name="BasketMaturity">[2]BasketPricer!$C$14</definedName>
    <definedName name="BasketPV" localSheetId="0">#REF!</definedName>
    <definedName name="BasketPV" localSheetId="2">#REF!</definedName>
    <definedName name="BasketPV">#REF!</definedName>
    <definedName name="BasketSize">[2]BasketPricer!$C$15</definedName>
    <definedName name="BasketType" localSheetId="0">#REF!</definedName>
    <definedName name="BasketType" localSheetId="2">#REF!</definedName>
    <definedName name="BasketType">#REF!</definedName>
    <definedName name="bBasis" localSheetId="0">#REF!</definedName>
    <definedName name="bBasis" localSheetId="2">#REF!</definedName>
    <definedName name="bBasis">#REF!</definedName>
    <definedName name="bBasisIndex" localSheetId="0">#REF!</definedName>
    <definedName name="bBasisIndex" localSheetId="2">#REF!</definedName>
    <definedName name="bBasisIndex">#REF!</definedName>
    <definedName name="BCorrel" localSheetId="0">#REF!</definedName>
    <definedName name="BCorrel" localSheetId="2">#REF!</definedName>
    <definedName name="BCorrel">#REF!</definedName>
    <definedName name="Beta" localSheetId="0">#REF!</definedName>
    <definedName name="Beta" localSheetId="2">#REF!</definedName>
    <definedName name="Beta">#REF!</definedName>
    <definedName name="bFreq" localSheetId="0">#REF!</definedName>
    <definedName name="bFreq" localSheetId="2">#REF!</definedName>
    <definedName name="bFreq">#REF!</definedName>
    <definedName name="bFreqIndex" localSheetId="0">#REF!</definedName>
    <definedName name="bFreqIndex" localSheetId="2">#REF!</definedName>
    <definedName name="bFreqIndex">#REF!</definedName>
    <definedName name="BID" localSheetId="0">#REF!</definedName>
    <definedName name="BID" localSheetId="2">#REF!</definedName>
    <definedName name="BID">#REF!</definedName>
    <definedName name="bilateral_penalty" localSheetId="0">#REF!</definedName>
    <definedName name="bilateral_penalty" localSheetId="2">#REF!</definedName>
    <definedName name="bilateral_penalty">#REF!</definedName>
    <definedName name="bilaterla_penalty" localSheetId="0">#REF!</definedName>
    <definedName name="bilaterla_penalty" localSheetId="2">#REF!</definedName>
    <definedName name="bilaterla_penalty">#REF!</definedName>
    <definedName name="blank_ref_cell" localSheetId="0">#REF!</definedName>
    <definedName name="blank_ref_cell" localSheetId="2">#REF!</definedName>
    <definedName name="blank_ref_cell">#REF!</definedName>
    <definedName name="bMatDate" localSheetId="0">#REF!</definedName>
    <definedName name="bMatDate" localSheetId="2">#REF!</definedName>
    <definedName name="bMatDate">#REF!</definedName>
    <definedName name="Bond_Data_11" localSheetId="0">#REF!</definedName>
    <definedName name="Bond_Data_11" localSheetId="2">#REF!</definedName>
    <definedName name="Bond_Data_11">#REF!</definedName>
    <definedName name="BondCoupon">'[2]Bond-CDS Basis'!$C$13</definedName>
    <definedName name="BondDeltaApprox" localSheetId="0">#REF!</definedName>
    <definedName name="BondDeltaApprox" localSheetId="2">#REF!</definedName>
    <definedName name="BondDeltaApprox">#REF!</definedName>
    <definedName name="BondDeltaApprox2" localSheetId="0">#REF!</definedName>
    <definedName name="BondDeltaApprox2" localSheetId="2">#REF!</definedName>
    <definedName name="BondDeltaApprox2">#REF!</definedName>
    <definedName name="BondDuration" localSheetId="0">#REF!</definedName>
    <definedName name="BondDuration" localSheetId="2">#REF!</definedName>
    <definedName name="BondDuration">#REF!</definedName>
    <definedName name="BondMaturity">'[2]Bond-CDS Basis'!$Q$9</definedName>
    <definedName name="BondPrice" localSheetId="0">#REF!</definedName>
    <definedName name="BondPrice" localSheetId="2">#REF!</definedName>
    <definedName name="BondPrice">#REF!</definedName>
    <definedName name="BondPrice_11" localSheetId="0">#REF!</definedName>
    <definedName name="BondPrice_11" localSheetId="2">#REF!</definedName>
    <definedName name="BondPrice_11">#REF!</definedName>
    <definedName name="BondPriceNow" localSheetId="0">#REF!</definedName>
    <definedName name="BondPriceNow" localSheetId="2">#REF!</definedName>
    <definedName name="BondPriceNow">#REF!</definedName>
    <definedName name="BondRecovery">'[2]Bond-CDS Basis'!$C$14</definedName>
    <definedName name="bRecovery" localSheetId="0">#REF!</definedName>
    <definedName name="bRecovery" localSheetId="2">#REF!</definedName>
    <definedName name="bRecovery">#REF!</definedName>
    <definedName name="BumpType" localSheetId="0">#REF!</definedName>
    <definedName name="BumpType" localSheetId="2">#REF!</definedName>
    <definedName name="BumpType">#REF!</definedName>
    <definedName name="BuyFrom" localSheetId="0">#REF!</definedName>
    <definedName name="BuyFrom" localSheetId="2">#REF!</definedName>
    <definedName name="BuyFrom">#REF!</definedName>
    <definedName name="CalChoices" localSheetId="0">#REF!</definedName>
    <definedName name="CalChoices" localSheetId="2">#REF!</definedName>
    <definedName name="CalChoices">#REF!</definedName>
    <definedName name="CalChoose" localSheetId="0">#REF!</definedName>
    <definedName name="CalChoose" localSheetId="2">#REF!</definedName>
    <definedName name="CalChoose">#REF!</definedName>
    <definedName name="CalcOptions" localSheetId="0">#REF!</definedName>
    <definedName name="CalcOptions" localSheetId="2">#REF!</definedName>
    <definedName name="CalcOptions">#REF!</definedName>
    <definedName name="CalcTypeIndex" localSheetId="0">#REF!</definedName>
    <definedName name="CalcTypeIndex" localSheetId="2">#REF!</definedName>
    <definedName name="CalcTypeIndex">#REF!</definedName>
    <definedName name="CalcTypeOption" localSheetId="0">#REF!</definedName>
    <definedName name="CalcTypeOption" localSheetId="2">#REF!</definedName>
    <definedName name="CalcTypeOption">#REF!</definedName>
    <definedName name="CalculationType" localSheetId="0">#REF!</definedName>
    <definedName name="CalculationType" localSheetId="2">#REF!</definedName>
    <definedName name="CalculationType">#REF!</definedName>
    <definedName name="CalibChoice" localSheetId="0">#REF!</definedName>
    <definedName name="CalibChoice" localSheetId="2">#REF!</definedName>
    <definedName name="CalibChoice">#REF!</definedName>
    <definedName name="CalibChoices" localSheetId="0">#REF!</definedName>
    <definedName name="CalibChoices" localSheetId="2">#REF!</definedName>
    <definedName name="CalibChoices">#REF!</definedName>
    <definedName name="calibopencol" localSheetId="0">OFFSET(Spreadsheet14.1!LGMChoice,2,0,Spreadsheet14.1!NumLGMChoices,1)</definedName>
    <definedName name="calibopencol" localSheetId="2">OFFSET(Spreadsheet14.3!LGMChoice,2,0,Spreadsheet14.3!NumLGMChoices,1)</definedName>
    <definedName name="calibopencol1" localSheetId="0">OFFSET(Spreadsheet14.1!LGMChoice,2,0,Spreadsheet14.1!NumLGMChoices,1)</definedName>
    <definedName name="calibopencol1" localSheetId="2">OFFSET(Spreadsheet14.3!LGMChoice,2,0,Spreadsheet14.3!NumLGMChoices,1)</definedName>
    <definedName name="CalibPoints" localSheetId="0">#REF!</definedName>
    <definedName name="CalibPoints" localSheetId="2">#REF!</definedName>
    <definedName name="CalibPoints">#REF!</definedName>
    <definedName name="Calibration" localSheetId="0">#REF!</definedName>
    <definedName name="Calibration" localSheetId="2">#REF!</definedName>
    <definedName name="Calibration">#REF!</definedName>
    <definedName name="CalibrationChoices" localSheetId="0">#REF!</definedName>
    <definedName name="CalibrationChoices" localSheetId="2">#REF!</definedName>
    <definedName name="CalibrationChoices">#REF!</definedName>
    <definedName name="CalibrationMode" localSheetId="0">#REF!</definedName>
    <definedName name="CalibrationMode" localSheetId="2">#REF!</definedName>
    <definedName name="CalibrationMode">#REF!</definedName>
    <definedName name="CalibrationResults" localSheetId="0">#REF!</definedName>
    <definedName name="CalibrationResults" localSheetId="2">#REF!</definedName>
    <definedName name="CalibrationResults">#REF!</definedName>
    <definedName name="CalibrationType" localSheetId="0">#REF!</definedName>
    <definedName name="CalibrationType" localSheetId="2">#REF!</definedName>
    <definedName name="CalibrationType">#REF!</definedName>
    <definedName name="CalibType" localSheetId="0">#REF!</definedName>
    <definedName name="CalibType" localSheetId="2">#REF!</definedName>
    <definedName name="CalibType">#REF!</definedName>
    <definedName name="CaliCell" localSheetId="0">#REF!</definedName>
    <definedName name="CaliCell" localSheetId="2">#REF!</definedName>
    <definedName name="CaliCell">#REF!</definedName>
    <definedName name="CaliChoice" localSheetId="0">#REF!</definedName>
    <definedName name="CaliChoice" localSheetId="2">#REF!</definedName>
    <definedName name="CaliChoice">#REF!</definedName>
    <definedName name="CallPut" localSheetId="0">#REF!</definedName>
    <definedName name="CallPut" localSheetId="2">#REF!</definedName>
    <definedName name="CallPut">#REF!</definedName>
    <definedName name="CallRetYesNo">[3]CollateralMarginCall!$C$14</definedName>
    <definedName name="CallYesNo" localSheetId="0">#REF!</definedName>
    <definedName name="CallYesNo" localSheetId="2">#REF!</definedName>
    <definedName name="CallYesNo">#REF!</definedName>
    <definedName name="CallYesNo2" localSheetId="0">#REF!</definedName>
    <definedName name="CallYesNo2" localSheetId="2">#REF!</definedName>
    <definedName name="CallYesNo2">#REF!</definedName>
    <definedName name="CancellableCDSPrem">[2]CancellableCDS!$F$18</definedName>
    <definedName name="CancelOption">[2]CancellableCDS!$F$22</definedName>
    <definedName name="cBasis" localSheetId="0">#REF!</definedName>
    <definedName name="cBasis" localSheetId="2">#REF!</definedName>
    <definedName name="cBasis">#REF!</definedName>
    <definedName name="cBasisIndex" localSheetId="0">#REF!</definedName>
    <definedName name="cBasisIndex" localSheetId="2">#REF!</definedName>
    <definedName name="cBasisIndex">#REF!</definedName>
    <definedName name="CCY" localSheetId="0">#REF!</definedName>
    <definedName name="CCY" localSheetId="2">#REF!</definedName>
    <definedName name="CCY">#REF!</definedName>
    <definedName name="CDOCorrel" localSheetId="0">#REF!</definedName>
    <definedName name="CDOCorrel" localSheetId="2">#REF!</definedName>
    <definedName name="CDOCorrel">#REF!</definedName>
    <definedName name="CDODef" localSheetId="0">#REF!</definedName>
    <definedName name="CDODef" localSheetId="2">#REF!</definedName>
    <definedName name="CDODef">#REF!</definedName>
    <definedName name="CDODef2" localSheetId="0">#REF!</definedName>
    <definedName name="CDODef2" localSheetId="2">#REF!</definedName>
    <definedName name="CDODef2">#REF!</definedName>
    <definedName name="CDOMaturity">[2]CDOPricer!$C$12</definedName>
    <definedName name="CDOPrem" localSheetId="0">#REF!</definedName>
    <definedName name="CDOPrem" localSheetId="2">#REF!</definedName>
    <definedName name="CDOPrem">#REF!</definedName>
    <definedName name="CDOPrem2" localSheetId="0">#REF!</definedName>
    <definedName name="CDOPrem2" localSheetId="2">#REF!</definedName>
    <definedName name="CDOPrem2">#REF!</definedName>
    <definedName name="CDOPV" localSheetId="0">#REF!</definedName>
    <definedName name="CDOPV" localSheetId="2">#REF!</definedName>
    <definedName name="CDOPV">#REF!</definedName>
    <definedName name="CDOPV2" localSheetId="0">#REF!</definedName>
    <definedName name="CDOPV2" localSheetId="2">#REF!</definedName>
    <definedName name="CDOPV2">#REF!</definedName>
    <definedName name="CDSCurve">[2]CMDS!$B$15</definedName>
    <definedName name="CDSMarket" localSheetId="0">#REF!</definedName>
    <definedName name="CDSMarket" localSheetId="2">#REF!</definedName>
    <definedName name="CDSMarket">#REF!</definedName>
    <definedName name="CDSMaturities">[2]CMDS!$B$16:$B$26</definedName>
    <definedName name="CDSMaturity">[2]SimpleSpreadCDSPricer!$C$15</definedName>
    <definedName name="CDSPrem" localSheetId="0">#REF!</definedName>
    <definedName name="CDSPrem" localSheetId="2">#REF!</definedName>
    <definedName name="CDSPrem">#REF!</definedName>
    <definedName name="CDSPremium">[2]CancellableCDS!$F$17</definedName>
    <definedName name="CDSPV" localSheetId="0">#REF!</definedName>
    <definedName name="CDSPV" localSheetId="2">#REF!</definedName>
    <definedName name="CDSPV">#REF!</definedName>
    <definedName name="CDSQuotes">[2]CMDS!$C$16:$C$26</definedName>
    <definedName name="cFreq" localSheetId="0">#REF!</definedName>
    <definedName name="cFreq" localSheetId="2">#REF!</definedName>
    <definedName name="cFreq">#REF!</definedName>
    <definedName name="cFreqIndex" localSheetId="0">#REF!</definedName>
    <definedName name="cFreqIndex" localSheetId="2">#REF!</definedName>
    <definedName name="cFreqIndex">#REF!</definedName>
    <definedName name="CholeskyInverse" localSheetId="0">#REF!</definedName>
    <definedName name="CholeskyInverse" localSheetId="2">#REF!</definedName>
    <definedName name="CholeskyInverse">#REF!</definedName>
    <definedName name="CholeskyMatrix" localSheetId="0">#REF!</definedName>
    <definedName name="CholeskyMatrix" localSheetId="2">#REF!</definedName>
    <definedName name="CholeskyMatrix">#REF!</definedName>
    <definedName name="CleanPrice">'[6]Bond Price with Excel'!$B$23</definedName>
    <definedName name="cMatDate" localSheetId="0">#REF!</definedName>
    <definedName name="cMatDate" localSheetId="2">#REF!</definedName>
    <definedName name="cMatDate">#REF!</definedName>
    <definedName name="CMDSMaturity">[2]CMDS!$C$12</definedName>
    <definedName name="CntrptyDefProb">[3]CDSCntrptyRisk!$C$14</definedName>
    <definedName name="CntrptyLGD">Spreadsheet14.2!$D$12</definedName>
    <definedName name="CntrptyRec" localSheetId="0">Spreadsheet14.1!#REF!</definedName>
    <definedName name="CntrptyRec" localSheetId="1">Spreadsheet14.2!#REF!</definedName>
    <definedName name="CntrptyRec" localSheetId="2">Spreadsheet14.3!#REF!</definedName>
    <definedName name="CntrptyRec">[3]CVA!#REF!</definedName>
    <definedName name="CntrptySpread">[3]CDSCntrptyRisk!$C$8</definedName>
    <definedName name="Collateral" localSheetId="0">#REF!</definedName>
    <definedName name="Collateral" localSheetId="2">#REF!</definedName>
    <definedName name="Collateral">#REF!</definedName>
    <definedName name="CollateralChoice" localSheetId="0">#REF!</definedName>
    <definedName name="CollateralChoice" localSheetId="2">#REF!</definedName>
    <definedName name="CollateralChoice">#REF!</definedName>
    <definedName name="CollateralChoices" localSheetId="0">#REF!</definedName>
    <definedName name="CollateralChoices" localSheetId="2">#REF!</definedName>
    <definedName name="CollateralChoices">#REF!</definedName>
    <definedName name="CollateralHeld">[3]CollateralMarginCall!$C$9</definedName>
    <definedName name="CollateralHeld2" localSheetId="0">#REF!</definedName>
    <definedName name="CollateralHeld2" localSheetId="2">#REF!</definedName>
    <definedName name="CollateralHeld2">#REF!</definedName>
    <definedName name="CollateralisedExposure" localSheetId="0">#REF!</definedName>
    <definedName name="CollateralisedExposure" localSheetId="2">#REF!</definedName>
    <definedName name="CollateralisedExposure">#REF!</definedName>
    <definedName name="CollateralMultiplier" localSheetId="0">#REF!</definedName>
    <definedName name="CollateralMultiplier" localSheetId="2">#REF!</definedName>
    <definedName name="CollateralMultiplier">#REF!</definedName>
    <definedName name="CollateralRequired">[3]CollateralMarginCall!$C$13</definedName>
    <definedName name="CollateralRequired2" localSheetId="0">#REF!</definedName>
    <definedName name="CollateralRequired2" localSheetId="2">#REF!</definedName>
    <definedName name="CollateralRequired2">#REF!</definedName>
    <definedName name="CollateralThreshold" localSheetId="0">#REF!</definedName>
    <definedName name="CollateralThreshold" localSheetId="2">#REF!</definedName>
    <definedName name="CollateralThreshold">#REF!</definedName>
    <definedName name="CollateralType" localSheetId="0">#REF!</definedName>
    <definedName name="CollateralType" localSheetId="2">#REF!</definedName>
    <definedName name="CollateralType">#REF!</definedName>
    <definedName name="CompoundCorrel" localSheetId="0">#REF!</definedName>
    <definedName name="CompoundCorrel" localSheetId="2">#REF!</definedName>
    <definedName name="CompoundCorrel">#REF!</definedName>
    <definedName name="ComputCreditPort" localSheetId="0">#REF!</definedName>
    <definedName name="ComputCreditPort" localSheetId="2">#REF!</definedName>
    <definedName name="ComputCreditPort">#REF!</definedName>
    <definedName name="ConfidenceAlpha">[3]Portfolio!$J$8</definedName>
    <definedName name="Constaints" localSheetId="0">#REF!</definedName>
    <definedName name="Constaints" localSheetId="2">#REF!</definedName>
    <definedName name="Constaints">#REF!</definedName>
    <definedName name="Constant">[5]CoherentRiskMeasuresExample!$I$7</definedName>
    <definedName name="Constr" localSheetId="0">#REF!</definedName>
    <definedName name="Constr" localSheetId="2">#REF!</definedName>
    <definedName name="Constr">#REF!</definedName>
    <definedName name="ConstTerm">[9]MonteCarlo!$F$6</definedName>
    <definedName name="CopulaCorrelation">[3]CDSCntrptyRisk!$C$9</definedName>
    <definedName name="CorP" localSheetId="0">#REF!</definedName>
    <definedName name="CorP" localSheetId="2">#REF!</definedName>
    <definedName name="CorP">#REF!</definedName>
    <definedName name="Corr" localSheetId="0">#REF!</definedName>
    <definedName name="Corr" localSheetId="2">#REF!</definedName>
    <definedName name="Corr">#REF!</definedName>
    <definedName name="CorrectionTerm">'[3]Impact of PV'!$C$22</definedName>
    <definedName name="CORRECTPASSWORD" localSheetId="0">#REF!</definedName>
    <definedName name="CORRECTPASSWORD" localSheetId="2">#REF!</definedName>
    <definedName name="CORRECTPASSWORD">#REF!</definedName>
    <definedName name="Correl">[1]Spreadsheet8.2!$C$16</definedName>
    <definedName name="Correlation">[1]Spreadsheet8.4!$C$16</definedName>
    <definedName name="Correlation_Matrix_11" localSheetId="0">#REF!</definedName>
    <definedName name="Correlation_Matrix_11" localSheetId="2">#REF!</definedName>
    <definedName name="Correlation_Matrix_11">#REF!</definedName>
    <definedName name="Correlation2">[1]Spreadsheet8.4!$C$17</definedName>
    <definedName name="CorrelationMatrix" localSheetId="0">#REF!</definedName>
    <definedName name="CorrelationMatrix" localSheetId="2">#REF!</definedName>
    <definedName name="CorrelationMatrix">#REF!</definedName>
    <definedName name="CorrelAttach" localSheetId="0">#REF!</definedName>
    <definedName name="CorrelAttach" localSheetId="2">#REF!</definedName>
    <definedName name="CorrelAttach">#REF!</definedName>
    <definedName name="CorrelAttach2" localSheetId="0">#REF!</definedName>
    <definedName name="CorrelAttach2" localSheetId="2">#REF!</definedName>
    <definedName name="CorrelAttach2">#REF!</definedName>
    <definedName name="CorrelBump" localSheetId="0">#REF!</definedName>
    <definedName name="CorrelBump" localSheetId="2">#REF!</definedName>
    <definedName name="CorrelBump">#REF!</definedName>
    <definedName name="CorrelDetach" localSheetId="0">#REF!</definedName>
    <definedName name="CorrelDetach" localSheetId="2">#REF!</definedName>
    <definedName name="CorrelDetach">#REF!</definedName>
    <definedName name="CorrelDetach2" localSheetId="0">#REF!</definedName>
    <definedName name="CorrelDetach2" localSheetId="2">#REF!</definedName>
    <definedName name="CorrelDetach2">#REF!</definedName>
    <definedName name="CorrelExpColl" localSheetId="0">#REF!</definedName>
    <definedName name="CorrelExpColl" localSheetId="2">#REF!</definedName>
    <definedName name="CorrelExpColl">#REF!</definedName>
    <definedName name="CorrelLowerTranche" localSheetId="0">#REF!</definedName>
    <definedName name="CorrelLowerTranche" localSheetId="2">#REF!</definedName>
    <definedName name="CorrelLowerTranche">#REF!</definedName>
    <definedName name="CorrelScenario" localSheetId="0">#REF!</definedName>
    <definedName name="CorrelScenario" localSheetId="2">#REF!</definedName>
    <definedName name="CorrelScenario">#REF!</definedName>
    <definedName name="CorrelUpperTranche" localSheetId="0">#REF!</definedName>
    <definedName name="CorrelUpperTranche" localSheetId="2">#REF!</definedName>
    <definedName name="CorrelUpperTranche">#REF!</definedName>
    <definedName name="Countries" localSheetId="0">#REF!</definedName>
    <definedName name="Countries" localSheetId="2">#REF!</definedName>
    <definedName name="Countries">#REF!</definedName>
    <definedName name="Country_Key" localSheetId="0">#REF!</definedName>
    <definedName name="Country_Key" localSheetId="2">#REF!</definedName>
    <definedName name="Country_Key">#REF!</definedName>
    <definedName name="Country_Name" localSheetId="0">#REF!</definedName>
    <definedName name="Country_Name" localSheetId="2">#REF!</definedName>
    <definedName name="Country_Name">#REF!</definedName>
    <definedName name="Country_Rating" localSheetId="0">#REF!</definedName>
    <definedName name="Country_Rating" localSheetId="2">#REF!</definedName>
    <definedName name="Country_Rating">#REF!</definedName>
    <definedName name="Country_Region" localSheetId="0">#REF!</definedName>
    <definedName name="Country_Region" localSheetId="2">#REF!</definedName>
    <definedName name="Country_Region">#REF!</definedName>
    <definedName name="Coup">[6]YieldExample!$C$4</definedName>
    <definedName name="Coupon">'[6]Bond Price with Excel'!$B$12</definedName>
    <definedName name="CouponsPerYear">'[6]Bond Price with Excel'!$B$15</definedName>
    <definedName name="CovarianceMatrix" localSheetId="0">#REF!</definedName>
    <definedName name="CovarianceMatrix" localSheetId="2">#REF!</definedName>
    <definedName name="CovarianceMatrix">#REF!</definedName>
    <definedName name="CovarianceMatrixInverse">[6]MeanVariance!$G$11:$J$14</definedName>
    <definedName name="CPCHOICES" localSheetId="0">#REF!</definedName>
    <definedName name="CPCHOICES" localSheetId="2">#REF!</definedName>
    <definedName name="CPCHOICES">#REF!</definedName>
    <definedName name="cpIndex" localSheetId="0">#REF!</definedName>
    <definedName name="cpIndex" localSheetId="2">#REF!</definedName>
    <definedName name="cpIndex">#REF!</definedName>
    <definedName name="cRecovery" localSheetId="0">#REF!</definedName>
    <definedName name="cRecovery" localSheetId="2">#REF!</definedName>
    <definedName name="cRecovery">#REF!</definedName>
    <definedName name="CREDIT_STAMP">"DSPricer"</definedName>
    <definedName name="CreditCurveStart" localSheetId="0">#REF!</definedName>
    <definedName name="CreditCurveStart" localSheetId="2">#REF!</definedName>
    <definedName name="CreditCurveStart">#REF!</definedName>
    <definedName name="CreditModel" localSheetId="0">#REF!</definedName>
    <definedName name="CreditModel" localSheetId="2">#REF!</definedName>
    <definedName name="CreditModel">#REF!</definedName>
    <definedName name="CreditModelType" localSheetId="0">#REF!</definedName>
    <definedName name="CreditModelType" localSheetId="2">#REF!</definedName>
    <definedName name="CreditModelType">#REF!</definedName>
    <definedName name="CreditSpread">Spreadsheet14.3!$F$10</definedName>
    <definedName name="CreditTau" localSheetId="0">#REF!</definedName>
    <definedName name="CreditTau" localSheetId="2">#REF!</definedName>
    <definedName name="CreditTau">#REF!</definedName>
    <definedName name="CreditVol" localSheetId="0">#REF!</definedName>
    <definedName name="CreditVol" localSheetId="2">#REF!</definedName>
    <definedName name="CreditVol">#REF!</definedName>
    <definedName name="Currency" localSheetId="0">#REF!</definedName>
    <definedName name="Currency" localSheetId="2">#REF!</definedName>
    <definedName name="Currency">#REF!</definedName>
    <definedName name="currency_mismatch_penalty" localSheetId="0">#REF!</definedName>
    <definedName name="currency_mismatch_penalty" localSheetId="2">#REF!</definedName>
    <definedName name="currency_mismatch_penalty">#REF!</definedName>
    <definedName name="CurrentEquity">[4]TradingStrategy!$C$8</definedName>
    <definedName name="CurrentExposure" localSheetId="0">#REF!</definedName>
    <definedName name="CurrentExposure" localSheetId="2">#REF!</definedName>
    <definedName name="CurrentExposure">#REF!</definedName>
    <definedName name="CurrentSpread">[4]TradingStrategy!$C$9</definedName>
    <definedName name="CurrentStock">[4]TreePricer!$C$14</definedName>
    <definedName name="CURVE_INDEX" localSheetId="0">#REF!</definedName>
    <definedName name="CURVE_INDEX" localSheetId="2">#REF!</definedName>
    <definedName name="CURVE_INDEX">#REF!</definedName>
    <definedName name="CURVE_LIST" localSheetId="0">#REF!</definedName>
    <definedName name="CURVE_LIST" localSheetId="2">#REF!</definedName>
    <definedName name="CURVE_LIST">#REF!</definedName>
    <definedName name="CVAApprox" localSheetId="0">#REF!</definedName>
    <definedName name="CVAApprox" localSheetId="2">#REF!</definedName>
    <definedName name="CVAApprox">#REF!</definedName>
    <definedName name="DailyVol" localSheetId="0">#REF!</definedName>
    <definedName name="DailyVol" localSheetId="2">#REF!</definedName>
    <definedName name="DailyVol">#REF!</definedName>
    <definedName name="DailyVol2" localSheetId="0">#REF!</definedName>
    <definedName name="DailyVol2" localSheetId="2">#REF!</definedName>
    <definedName name="DailyVol2">#REF!</definedName>
    <definedName name="DailyVolatility" localSheetId="0">#REF!</definedName>
    <definedName name="DailyVolatility" localSheetId="2">#REF!</definedName>
    <definedName name="DailyVolatility">#REF!</definedName>
    <definedName name="DateToday" localSheetId="0">#REF!</definedName>
    <definedName name="DateToday" localSheetId="2">#REF!</definedName>
    <definedName name="DateToday">#REF!</definedName>
    <definedName name="DayCount" localSheetId="0">'[6]Bond Price with Excel'!#REF!</definedName>
    <definedName name="DayCount" localSheetId="2">'[6]Bond Price with Excel'!#REF!</definedName>
    <definedName name="DayCount">'[6]Bond Price with Excel'!#REF!</definedName>
    <definedName name="DaysToLiquidation" localSheetId="0">#REF!</definedName>
    <definedName name="DaysToLiquidation" localSheetId="2">#REF!</definedName>
    <definedName name="DaysToLiquidation">#REF!</definedName>
    <definedName name="DealTerm" localSheetId="0">#REF!</definedName>
    <definedName name="DealTerm" localSheetId="2">#REF!</definedName>
    <definedName name="DealTerm">#REF!</definedName>
    <definedName name="Debt">[10]Merton!$C$17</definedName>
    <definedName name="DebtPerShare" localSheetId="0">#REF!</definedName>
    <definedName name="DebtPerShare" localSheetId="2">#REF!</definedName>
    <definedName name="DebtPerShare">#REF!</definedName>
    <definedName name="DefaultBarrier" localSheetId="0">#REF!</definedName>
    <definedName name="DefaultBarrier" localSheetId="2">#REF!</definedName>
    <definedName name="DefaultBarrier">#REF!</definedName>
    <definedName name="DefaultLoss" localSheetId="0">#REF!</definedName>
    <definedName name="DefaultLoss" localSheetId="2">#REF!</definedName>
    <definedName name="DefaultLoss">#REF!</definedName>
    <definedName name="DefaultPayoff">'[2]Bond-CDS Basis'!$C$21</definedName>
    <definedName name="DefaultTime" localSheetId="0">#REF!</definedName>
    <definedName name="DefaultTime" localSheetId="2">#REF!</definedName>
    <definedName name="DefaultTime">#REF!</definedName>
    <definedName name="DefaultTimes" localSheetId="0">#REF!</definedName>
    <definedName name="DefaultTimes" localSheetId="2">#REF!</definedName>
    <definedName name="DefaultTimes">#REF!</definedName>
    <definedName name="DefComp" localSheetId="0">#REF!</definedName>
    <definedName name="DefComp" localSheetId="2">#REF!</definedName>
    <definedName name="DefComp">#REF!</definedName>
    <definedName name="DefEventLoss" localSheetId="0">#REF!</definedName>
    <definedName name="DefEventLoss" localSheetId="2">#REF!</definedName>
    <definedName name="DefEventLoss">#REF!</definedName>
    <definedName name="DefLegLowerTranche" localSheetId="0">#REF!</definedName>
    <definedName name="DefLegLowerTranche" localSheetId="2">#REF!</definedName>
    <definedName name="DefLegLowerTranche">#REF!</definedName>
    <definedName name="DefLegUpperTranche" localSheetId="0">#REF!</definedName>
    <definedName name="DefLegUpperTranche" localSheetId="2">#REF!</definedName>
    <definedName name="DefLegUpperTranche">#REF!</definedName>
    <definedName name="DefProb">[1]Spreadsheet8.2!$F$13</definedName>
    <definedName name="DefProb1" localSheetId="0">#REF!</definedName>
    <definedName name="DefProb1" localSheetId="2">#REF!</definedName>
    <definedName name="DefProb1">#REF!</definedName>
    <definedName name="DefProb2" localSheetId="0">#REF!</definedName>
    <definedName name="DefProb2" localSheetId="2">#REF!</definedName>
    <definedName name="DefProb2">#REF!</definedName>
    <definedName name="DefProb3" localSheetId="0">#REF!</definedName>
    <definedName name="DefProb3" localSheetId="2">#REF!</definedName>
    <definedName name="DefProb3">#REF!</definedName>
    <definedName name="DefProb4" localSheetId="0">#REF!</definedName>
    <definedName name="DefProb4" localSheetId="2">#REF!</definedName>
    <definedName name="DefProb4">#REF!</definedName>
    <definedName name="DefProb5" localSheetId="0">#REF!</definedName>
    <definedName name="DefProb5" localSheetId="2">#REF!</definedName>
    <definedName name="DefProb5">#REF!</definedName>
    <definedName name="DefProbs" localSheetId="0">OFFSET(#REF!,0,#REF!,#REF!,1)</definedName>
    <definedName name="DefProbs" localSheetId="2">OFFSET(#REF!,0,#REF!,#REF!,1)</definedName>
    <definedName name="DefProbs">OFFSET(#REF!,0,#REF!,#REF!,1)</definedName>
    <definedName name="DefThreshold" localSheetId="0">#REF!</definedName>
    <definedName name="DefThreshold" localSheetId="2">#REF!</definedName>
    <definedName name="DefThreshold">#REF!</definedName>
    <definedName name="DefTimesOut" localSheetId="0">#REF!</definedName>
    <definedName name="DefTimesOut" localSheetId="2">#REF!</definedName>
    <definedName name="DefTimesOut">#REF!</definedName>
    <definedName name="delay" localSheetId="0">#REF!</definedName>
    <definedName name="delay" localSheetId="2">#REF!</definedName>
    <definedName name="delay">#REF!</definedName>
    <definedName name="deliveredvol">[5]HedgingSimulation!$G$8</definedName>
    <definedName name="Delta" localSheetId="0">#REF!</definedName>
    <definedName name="Delta" localSheetId="2">#REF!</definedName>
    <definedName name="Delta">#REF!</definedName>
    <definedName name="DeltaApprox2" localSheetId="0">#REF!</definedName>
    <definedName name="DeltaApprox2" localSheetId="2">#REF!</definedName>
    <definedName name="DeltaApprox2">#REF!</definedName>
    <definedName name="DeltaBump" localSheetId="0">#REF!</definedName>
    <definedName name="DeltaBump" localSheetId="2">#REF!</definedName>
    <definedName name="DeltaBump">#REF!</definedName>
    <definedName name="DeltaShift" localSheetId="0">#REF!</definedName>
    <definedName name="DeltaShift" localSheetId="2">#REF!</definedName>
    <definedName name="DeltaShift">#REF!</definedName>
    <definedName name="DeltaStart" localSheetId="0">#REF!</definedName>
    <definedName name="DeltaStart" localSheetId="2">#REF!</definedName>
    <definedName name="DeltaStart">#REF!</definedName>
    <definedName name="Detach">[2]CDOPricer!$C$18</definedName>
    <definedName name="Detach2" localSheetId="0">#REF!</definedName>
    <definedName name="Detach2" localSheetId="2">#REF!</definedName>
    <definedName name="Detach2">#REF!</definedName>
    <definedName name="DFSCurve" localSheetId="0">#REF!</definedName>
    <definedName name="DFSCurve" localSheetId="2">#REF!</definedName>
    <definedName name="DFSCurve">#REF!</definedName>
    <definedName name="DFSSheets" localSheetId="0">#REF!</definedName>
    <definedName name="DFSSheets" localSheetId="2">#REF!</definedName>
    <definedName name="DFSSheets">#REF!</definedName>
    <definedName name="DirtyPrice">'[6]Bond Price with Excel'!$B$25</definedName>
    <definedName name="DividendYield" localSheetId="0">#REF!</definedName>
    <definedName name="DividendYield" localSheetId="2">#REF!</definedName>
    <definedName name="DividendYield">#REF!</definedName>
    <definedName name="DivYield" localSheetId="0">#REF!</definedName>
    <definedName name="DivYield" localSheetId="2">#REF!</definedName>
    <definedName name="DivYield">#REF!</definedName>
    <definedName name="DL" localSheetId="0">#REF!</definedName>
    <definedName name="DL" localSheetId="2">#REF!</definedName>
    <definedName name="DL">#REF!</definedName>
    <definedName name="DperS" localSheetId="0">#REF!</definedName>
    <definedName name="DperS" localSheetId="2">#REF!</definedName>
    <definedName name="DperS">#REF!</definedName>
    <definedName name="dPV" localSheetId="0">#REF!</definedName>
    <definedName name="dPV" localSheetId="2">#REF!</definedName>
    <definedName name="dPV">#REF!</definedName>
    <definedName name="Draws">[5]BinomialVsNormal!$C$7</definedName>
    <definedName name="Drift" localSheetId="0">#REF!</definedName>
    <definedName name="Drift" localSheetId="2">#REF!</definedName>
    <definedName name="Drift">#REF!</definedName>
    <definedName name="drift2">[5]HedgingSimulation!$G$7</definedName>
    <definedName name="Dt">[9]MonteCarlo!$F$5</definedName>
    <definedName name="DTDays" localSheetId="0">#REF!</definedName>
    <definedName name="DTDays" localSheetId="2">#REF!</definedName>
    <definedName name="DTDays">#REF!</definedName>
    <definedName name="DTMarketPrem" localSheetId="0">#REF!</definedName>
    <definedName name="DTMarketPrem" localSheetId="2">#REF!</definedName>
    <definedName name="DTMarketPrem">#REF!</definedName>
    <definedName name="Dump">[3]MonteCarlo!$N$2</definedName>
    <definedName name="Duration">'[6]Bond Price with Excel'!$B$27</definedName>
    <definedName name="DurationIndex" localSheetId="0">#REF!</definedName>
    <definedName name="DurationIndex" localSheetId="2">#REF!</definedName>
    <definedName name="DurationIndex">#REF!</definedName>
    <definedName name="DVAApprox" localSheetId="0">#REF!</definedName>
    <definedName name="DVAApprox" localSheetId="2">#REF!</definedName>
    <definedName name="DVAApprox">#REF!</definedName>
    <definedName name="Dval">[10]CreditGrades!$C$10</definedName>
    <definedName name="EE" localSheetId="0">Spreadsheet14.1!#REF!</definedName>
    <definedName name="EE" localSheetId="1">Spreadsheet14.2!#REF!</definedName>
    <definedName name="EE" localSheetId="2">Spreadsheet14.3!#REF!</definedName>
    <definedName name="EE">#REF!</definedName>
    <definedName name="EL" localSheetId="0">#REF!</definedName>
    <definedName name="EL" localSheetId="2">#REF!</definedName>
    <definedName name="EL">#REF!</definedName>
    <definedName name="EL_E2" localSheetId="0">#REF!</definedName>
    <definedName name="EL_E2" localSheetId="2">#REF!</definedName>
    <definedName name="EL_E2">#REF!</definedName>
    <definedName name="ELBaseTranche1" localSheetId="0">#REF!</definedName>
    <definedName name="ELBaseTranche1" localSheetId="2">#REF!</definedName>
    <definedName name="ELBaseTranche1">#REF!</definedName>
    <definedName name="ELBaseTranche2" localSheetId="0">#REF!</definedName>
    <definedName name="ELBaseTranche2" localSheetId="2">#REF!</definedName>
    <definedName name="ELBaseTranche2">#REF!</definedName>
    <definedName name="end_date" localSheetId="0">#REF!</definedName>
    <definedName name="end_date" localSheetId="2">#REF!</definedName>
    <definedName name="end_date">#REF!</definedName>
    <definedName name="EndDate" localSheetId="0">#REF!</definedName>
    <definedName name="EndDate" localSheetId="2">#REF!</definedName>
    <definedName name="EndDate">#REF!</definedName>
    <definedName name="ENE" localSheetId="0">#REF!</definedName>
    <definedName name="ENE" localSheetId="2">#REF!</definedName>
    <definedName name="ENE">#REF!</definedName>
    <definedName name="EPE" localSheetId="0">Spreadsheet14.1!#REF!</definedName>
    <definedName name="EPE" localSheetId="1">Spreadsheet14.2!#REF!</definedName>
    <definedName name="EPE" localSheetId="2">Spreadsheet14.3!#REF!</definedName>
    <definedName name="EPE">#REF!</definedName>
    <definedName name="EPEs">[3]Portfolio!$G$8</definedName>
    <definedName name="Equity">[10]Merton!$C$16</definedName>
    <definedName name="EquityPrice" localSheetId="0">#REF!</definedName>
    <definedName name="EquityPrice" localSheetId="2">#REF!</definedName>
    <definedName name="EquityPrice">#REF!</definedName>
    <definedName name="EquityVol" localSheetId="0">#REF!</definedName>
    <definedName name="EquityVol" localSheetId="2">#REF!</definedName>
    <definedName name="EquityVol">#REF!</definedName>
    <definedName name="Error1" localSheetId="0">#REF!</definedName>
    <definedName name="Error1" localSheetId="2">#REF!</definedName>
    <definedName name="Error1">#REF!</definedName>
    <definedName name="Errors">[3]CDSStripper!$H$9</definedName>
    <definedName name="EstBeta" localSheetId="0">#REF!</definedName>
    <definedName name="EstBeta" localSheetId="2">#REF!</definedName>
    <definedName name="EstBeta">#REF!</definedName>
    <definedName name="EURExpLoss" localSheetId="0">#REF!</definedName>
    <definedName name="EURExpLoss" localSheetId="2">#REF!</definedName>
    <definedName name="EURExpLoss">#REF!</definedName>
    <definedName name="EuropeWeight" localSheetId="0">#REF!</definedName>
    <definedName name="EuropeWeight" localSheetId="2">#REF!</definedName>
    <definedName name="EuropeWeight">#REF!</definedName>
    <definedName name="EuropeWeightOveride" localSheetId="0">#REF!</definedName>
    <definedName name="EuropeWeightOveride" localSheetId="2">#REF!</definedName>
    <definedName name="EuropeWeightOveride">#REF!</definedName>
    <definedName name="ExcessReturn" localSheetId="0">#REF!</definedName>
    <definedName name="ExcessReturn" localSheetId="2">#REF!</definedName>
    <definedName name="ExcessReturn">#REF!</definedName>
    <definedName name="ExchangeNotional" localSheetId="0">#REF!</definedName>
    <definedName name="ExchangeNotional" localSheetId="2">#REF!</definedName>
    <definedName name="ExchangeNotional">#REF!</definedName>
    <definedName name="ExerciseFreq" localSheetId="0">#REF!</definedName>
    <definedName name="ExerciseFreq" localSheetId="2">#REF!</definedName>
    <definedName name="ExerciseFreq">#REF!</definedName>
    <definedName name="ExerciseOptions" localSheetId="0">#REF!</definedName>
    <definedName name="ExerciseOptions" localSheetId="2">#REF!</definedName>
    <definedName name="ExerciseOptions">#REF!</definedName>
    <definedName name="ExerciseType" localSheetId="0">#REF!</definedName>
    <definedName name="ExerciseType" localSheetId="2">#REF!</definedName>
    <definedName name="ExerciseType">#REF!</definedName>
    <definedName name="ExerFreqChoice" localSheetId="0">#REF!</definedName>
    <definedName name="ExerFreqChoice" localSheetId="2">#REF!</definedName>
    <definedName name="ExerFreqChoice">#REF!</definedName>
    <definedName name="ExerTypeIndex" localSheetId="0">#REF!</definedName>
    <definedName name="ExerTypeIndex" localSheetId="2">#REF!</definedName>
    <definedName name="ExerTypeIndex">#REF!</definedName>
    <definedName name="Expiry" localSheetId="0">#REF!</definedName>
    <definedName name="Expiry" localSheetId="2">#REF!</definedName>
    <definedName name="Expiry">#REF!</definedName>
    <definedName name="ExpLoss" localSheetId="0">#REF!</definedName>
    <definedName name="ExpLoss" localSheetId="2">#REF!</definedName>
    <definedName name="ExpLoss">#REF!</definedName>
    <definedName name="ExpLoss1" localSheetId="0">#REF!</definedName>
    <definedName name="ExpLoss1" localSheetId="2">#REF!</definedName>
    <definedName name="ExpLoss1">#REF!</definedName>
    <definedName name="ExpLoss2" localSheetId="0">#REF!</definedName>
    <definedName name="ExpLoss2" localSheetId="2">#REF!</definedName>
    <definedName name="ExpLoss2">#REF!</definedName>
    <definedName name="Exposure" localSheetId="0">#REF!</definedName>
    <definedName name="Exposure" localSheetId="2">#REF!</definedName>
    <definedName name="Exposure">#REF!</definedName>
    <definedName name="Exposure2" localSheetId="0">#REF!</definedName>
    <definedName name="Exposure2" localSheetId="2">#REF!</definedName>
    <definedName name="Exposure2">#REF!</definedName>
    <definedName name="ExposurePaths" localSheetId="0">#REF!</definedName>
    <definedName name="ExposurePaths" localSheetId="2">#REF!</definedName>
    <definedName name="ExposurePaths">#REF!</definedName>
    <definedName name="ExposurePaths2" localSheetId="0">#REF!</definedName>
    <definedName name="ExposurePaths2" localSheetId="2">#REF!</definedName>
    <definedName name="ExposurePaths2">#REF!</definedName>
    <definedName name="Exposures">[3]Portfolio!$E$8</definedName>
    <definedName name="ExposureStart" localSheetId="0">#REF!</definedName>
    <definedName name="ExposureStart" localSheetId="2">#REF!</definedName>
    <definedName name="ExposureStart">#REF!</definedName>
    <definedName name="ExposureVol">[3]CollateralMarginCall!$G$6</definedName>
    <definedName name="ExpRetVector">[6]MeanVariance!$D$3:$D$6</definedName>
    <definedName name="external_costs" localSheetId="0">#REF!</definedName>
    <definedName name="external_costs" localSheetId="2">#REF!</definedName>
    <definedName name="external_costs">#REF!</definedName>
    <definedName name="EXTRAINFO" localSheetId="0">#REF!</definedName>
    <definedName name="EXTRAINFO" localSheetId="2">#REF!</definedName>
    <definedName name="EXTRAINFO">#REF!</definedName>
    <definedName name="FaceValue">[10]Merton!$C$6</definedName>
    <definedName name="FairCDSPrem">[2]SimpleSpreadCDSPricer!$C$12</definedName>
    <definedName name="FairPremium" localSheetId="0">#REF!</definedName>
    <definedName name="FairPremium" localSheetId="2">#REF!</definedName>
    <definedName name="FairPremium">#REF!</definedName>
    <definedName name="FFChoice" localSheetId="0">#REF!</definedName>
    <definedName name="FFChoice" localSheetId="2">#REF!</definedName>
    <definedName name="FFChoice">#REF!</definedName>
    <definedName name="FinalIssCurveRange" localSheetId="0">OFFSET(#REF!,1,0,#REF!,1)</definedName>
    <definedName name="FinalIssCurveRange" localSheetId="2">OFFSET(#REF!,1,0,#REF!,1)</definedName>
    <definedName name="FinalIssCurveRange">OFFSET(#REF!,1,0,#REF!,1)</definedName>
    <definedName name="FinalTotIssCurveRange" localSheetId="0">#REF!</definedName>
    <definedName name="FinalTotIssCurveRange" localSheetId="2">#REF!</definedName>
    <definedName name="FinalTotIssCurveRange">#REF!</definedName>
    <definedName name="FirmValue">[10]Merton!$C$7</definedName>
    <definedName name="FirstAnalDelta" localSheetId="0">#REF!</definedName>
    <definedName name="FirstAnalDelta" localSheetId="2">#REF!</definedName>
    <definedName name="FirstAnalDelta">#REF!</definedName>
    <definedName name="FirstBondMat" localSheetId="0">#REF!</definedName>
    <definedName name="FirstBondMat" localSheetId="2">#REF!</definedName>
    <definedName name="FirstBondMat">#REF!</definedName>
    <definedName name="FirstCalcDelta" localSheetId="0">#REF!</definedName>
    <definedName name="FirstCalcDelta" localSheetId="2">#REF!</definedName>
    <definedName name="FirstCalcDelta">#REF!</definedName>
    <definedName name="FirstDefDate" localSheetId="0">#REF!</definedName>
    <definedName name="FirstDefDate" localSheetId="2">#REF!</definedName>
    <definedName name="FirstDefDate">#REF!</definedName>
    <definedName name="FirstDeltaDispl" localSheetId="0">#REF!</definedName>
    <definedName name="FirstDeltaDispl" localSheetId="2">#REF!</definedName>
    <definedName name="FirstDeltaDispl">#REF!</definedName>
    <definedName name="FirstExerciseDate" localSheetId="0">#REF!</definedName>
    <definedName name="FirstExerciseDate" localSheetId="2">#REF!</definedName>
    <definedName name="FirstExerciseDate">#REF!</definedName>
    <definedName name="FirstLiborRate1" localSheetId="0">#REF!</definedName>
    <definedName name="FirstLiborRate1" localSheetId="2">#REF!</definedName>
    <definedName name="FirstLiborRate1">#REF!</definedName>
    <definedName name="FirstLiborRate2" localSheetId="0">#REF!</definedName>
    <definedName name="FirstLiborRate2" localSheetId="2">#REF!</definedName>
    <definedName name="FirstLiborRate2">#REF!</definedName>
    <definedName name="FirstMaturity" localSheetId="0">#REF!</definedName>
    <definedName name="FirstMaturity" localSheetId="2">#REF!</definedName>
    <definedName name="FirstMaturity">#REF!</definedName>
    <definedName name="FirstMaxLoss" localSheetId="0">#REF!</definedName>
    <definedName name="FirstMaxLoss" localSheetId="2">#REF!</definedName>
    <definedName name="FirstMaxLoss">#REF!</definedName>
    <definedName name="FirstMinLoss" localSheetId="0">#REF!</definedName>
    <definedName name="FirstMinLoss" localSheetId="2">#REF!</definedName>
    <definedName name="FirstMinLoss">#REF!</definedName>
    <definedName name="FirstNotional" localSheetId="0">#REF!</definedName>
    <definedName name="FirstNotional" localSheetId="2">#REF!</definedName>
    <definedName name="FirstNotional">#REF!</definedName>
    <definedName name="FirstPrem" localSheetId="0">#REF!</definedName>
    <definedName name="FirstPrem" localSheetId="2">#REF!</definedName>
    <definedName name="FirstPrem">#REF!</definedName>
    <definedName name="FirstRho" localSheetId="0">#REF!</definedName>
    <definedName name="FirstRho" localSheetId="2">#REF!</definedName>
    <definedName name="FirstRho">#REF!</definedName>
    <definedName name="FirstSeed" localSheetId="0">#REF!</definedName>
    <definedName name="FirstSeed" localSheetId="2">#REF!</definedName>
    <definedName name="FirstSeed">#REF!</definedName>
    <definedName name="FirstSeeed" localSheetId="0">#REF!</definedName>
    <definedName name="FirstSeeed" localSheetId="2">#REF!</definedName>
    <definedName name="FirstSeeed">#REF!</definedName>
    <definedName name="FirstSwapDate" localSheetId="0">#REF!</definedName>
    <definedName name="FirstSwapDate" localSheetId="2">#REF!</definedName>
    <definedName name="FirstSwapDate">#REF!</definedName>
    <definedName name="FirstTenor" localSheetId="0">#REF!</definedName>
    <definedName name="FirstTenor" localSheetId="2">#REF!</definedName>
    <definedName name="FirstTenor">#REF!</definedName>
    <definedName name="FirstToDefault" localSheetId="0">#REF!</definedName>
    <definedName name="FirstToDefault" localSheetId="2">#REF!</definedName>
    <definedName name="FirstToDefault">#REF!</definedName>
    <definedName name="FitCorrmat" localSheetId="0">#REF!</definedName>
    <definedName name="FitCorrmat" localSheetId="2">#REF!</definedName>
    <definedName name="FitCorrmat">#REF!</definedName>
    <definedName name="Fixed_Rate" localSheetId="0">#REF!</definedName>
    <definedName name="Fixed_Rate" localSheetId="2">#REF!</definedName>
    <definedName name="Fixed_Rate">#REF!</definedName>
    <definedName name="FixedBasis" localSheetId="0">#REF!</definedName>
    <definedName name="FixedBasis" localSheetId="2">#REF!</definedName>
    <definedName name="FixedBasis">#REF!</definedName>
    <definedName name="FixedFreq" localSheetId="0">#REF!</definedName>
    <definedName name="FixedFreq" localSheetId="2">#REF!</definedName>
    <definedName name="FixedFreq">#REF!</definedName>
    <definedName name="FixedOrFloat" localSheetId="0">#REF!</definedName>
    <definedName name="FixedOrFloat" localSheetId="2">#REF!</definedName>
    <definedName name="FixedOrFloat">#REF!</definedName>
    <definedName name="FixedOrNot" localSheetId="0">#REF!</definedName>
    <definedName name="FixedOrNot" localSheetId="2">#REF!</definedName>
    <definedName name="FixedOrNot">#REF!</definedName>
    <definedName name="FlaotRefRateChoiceIndex" localSheetId="0">#REF!</definedName>
    <definedName name="FlaotRefRateChoiceIndex" localSheetId="2">#REF!</definedName>
    <definedName name="FlaotRefRateChoiceIndex">#REF!</definedName>
    <definedName name="FloatBasis" localSheetId="0">#REF!</definedName>
    <definedName name="FloatBasis" localSheetId="2">#REF!</definedName>
    <definedName name="FloatBasis">#REF!</definedName>
    <definedName name="FloatFreq" localSheetId="0">#REF!</definedName>
    <definedName name="FloatFreq" localSheetId="2">#REF!</definedName>
    <definedName name="FloatFreq">#REF!</definedName>
    <definedName name="FloatRate" localSheetId="0">#REF!</definedName>
    <definedName name="FloatRate" localSheetId="2">#REF!</definedName>
    <definedName name="FloatRate">#REF!</definedName>
    <definedName name="FloatRefRateChoice" localSheetId="0">#REF!</definedName>
    <definedName name="FloatRefRateChoice" localSheetId="2">#REF!</definedName>
    <definedName name="FloatRefRateChoice">#REF!</definedName>
    <definedName name="FloatRefRateChoiceIndex" localSheetId="0">#REF!</definedName>
    <definedName name="FloatRefRateChoiceIndex" localSheetId="2">#REF!</definedName>
    <definedName name="FloatRefRateChoiceIndex">#REF!</definedName>
    <definedName name="Floor" localSheetId="0">#REF!</definedName>
    <definedName name="Floor" localSheetId="2">#REF!</definedName>
    <definedName name="Floor">#REF!</definedName>
    <definedName name="Freq" localSheetId="0">#REF!</definedName>
    <definedName name="Freq" localSheetId="2">#REF!</definedName>
    <definedName name="Freq">#REF!</definedName>
    <definedName name="Freq1" localSheetId="0">#REF!</definedName>
    <definedName name="Freq1" localSheetId="2">#REF!</definedName>
    <definedName name="Freq1">#REF!</definedName>
    <definedName name="Freq2" localSheetId="0">#REF!</definedName>
    <definedName name="Freq2" localSheetId="2">#REF!</definedName>
    <definedName name="Freq2">#REF!</definedName>
    <definedName name="FreqChoices" localSheetId="0">#REF!</definedName>
    <definedName name="FreqChoices" localSheetId="2">#REF!</definedName>
    <definedName name="FreqChoices">#REF!</definedName>
    <definedName name="FreqIndex" localSheetId="0">#REF!</definedName>
    <definedName name="FreqIndex" localSheetId="2">#REF!</definedName>
    <definedName name="FreqIndex">#REF!</definedName>
    <definedName name="FreqTable1" localSheetId="0">#REF!</definedName>
    <definedName name="FreqTable1" localSheetId="2">#REF!</definedName>
    <definedName name="FreqTable1">#REF!</definedName>
    <definedName name="FreqTable2" localSheetId="0">#REF!</definedName>
    <definedName name="FreqTable2" localSheetId="2">#REF!</definedName>
    <definedName name="FreqTable2">#REF!</definedName>
    <definedName name="FundingSpread">Spreadsheet14.3!$F$11</definedName>
    <definedName name="FVMDef" localSheetId="0">#REF!</definedName>
    <definedName name="FVMDef" localSheetId="2">#REF!</definedName>
    <definedName name="FVMDef">#REF!</definedName>
    <definedName name="FVMMarketPrem" localSheetId="0">#REF!</definedName>
    <definedName name="FVMMarketPrem" localSheetId="2">#REF!</definedName>
    <definedName name="FVMMarketPrem">#REF!</definedName>
    <definedName name="FVMPrem" localSheetId="0">#REF!</definedName>
    <definedName name="FVMPrem" localSheetId="2">#REF!</definedName>
    <definedName name="FVMPrem">#REF!</definedName>
    <definedName name="FVMPV" localSheetId="0">#REF!</definedName>
    <definedName name="FVMPV" localSheetId="2">#REF!</definedName>
    <definedName name="FVMPV">#REF!</definedName>
    <definedName name="FVMResults" localSheetId="0">#REF!</definedName>
    <definedName name="FVMResults" localSheetId="2">#REF!</definedName>
    <definedName name="FVMResults">#REF!</definedName>
    <definedName name="Fwd">[1]Spreadsheet8.2!$F$10</definedName>
    <definedName name="FXVol" localSheetId="0">#REF!</definedName>
    <definedName name="FXVol" localSheetId="2">#REF!</definedName>
    <definedName name="FXVol">#REF!</definedName>
    <definedName name="Gamma">[6]MeanVariance!$O$23</definedName>
    <definedName name="gamma2">[6]MeanVariance!$C$32</definedName>
    <definedName name="GaussC">[2]CDOPricer!$Q$14</definedName>
    <definedName name="GI" localSheetId="0">#REF!</definedName>
    <definedName name="GI" localSheetId="2">#REF!</definedName>
    <definedName name="GI">#REF!</definedName>
    <definedName name="Global_Local" localSheetId="0">#REF!</definedName>
    <definedName name="Global_Local" localSheetId="2">#REF!</definedName>
    <definedName name="Global_Local">#REF!</definedName>
    <definedName name="GlobalRec">[2]CDOPricer!$C$11</definedName>
    <definedName name="Gone" localSheetId="0">#REF!</definedName>
    <definedName name="Gone" localSheetId="2">#REF!</definedName>
    <definedName name="Gone">#REF!</definedName>
    <definedName name="Greeks" localSheetId="0">#REF!</definedName>
    <definedName name="Greeks" localSheetId="2">#REF!</definedName>
    <definedName name="Greeks">#REF!</definedName>
    <definedName name="GuessYield">[6]YieldExample!$C$3</definedName>
    <definedName name="HazardRae" localSheetId="0">[12]Survival!#REF!</definedName>
    <definedName name="HazardRae" localSheetId="2">[12]Survival!#REF!</definedName>
    <definedName name="HazardRae">[12]Survival!#REF!</definedName>
    <definedName name="HazardRage" localSheetId="0">[12]Survival!#REF!</definedName>
    <definedName name="HazardRage" localSheetId="2">[12]Survival!#REF!</definedName>
    <definedName name="HazardRage">[12]Survival!#REF!</definedName>
    <definedName name="HazardRate" localSheetId="0">[1]Spreadsheet8.4!#REF!</definedName>
    <definedName name="HazardRate" localSheetId="2">[1]Spreadsheet8.4!#REF!</definedName>
    <definedName name="HazardRate">[1]Spreadsheet8.4!#REF!</definedName>
    <definedName name="HazardRate1" localSheetId="0">Spreadsheet14.1!#REF!</definedName>
    <definedName name="HazardRate1" localSheetId="2">Spreadsheet14.3!#REF!</definedName>
    <definedName name="HazardRate1">Spreadsheet14.2!#REF!</definedName>
    <definedName name="HazardRate1_I" localSheetId="0">Spreadsheet14.1!#REF!</definedName>
    <definedName name="HazardRate1_I" localSheetId="2">Spreadsheet14.3!#REF!</definedName>
    <definedName name="HazardRate1_I">Spreadsheet14.2!#REF!</definedName>
    <definedName name="HazardRate2" localSheetId="0">Spreadsheet14.1!#REF!</definedName>
    <definedName name="HazardRate2" localSheetId="2">Spreadsheet14.3!#REF!</definedName>
    <definedName name="HazardRate2">Spreadsheet14.2!#REF!</definedName>
    <definedName name="HazardRate2_I" localSheetId="0">Spreadsheet14.1!#REF!</definedName>
    <definedName name="HazardRate2_I" localSheetId="2">Spreadsheet14.3!#REF!</definedName>
    <definedName name="HazardRate2_I">Spreadsheet14.2!#REF!</definedName>
    <definedName name="HazardRate3" localSheetId="0">Spreadsheet14.1!#REF!</definedName>
    <definedName name="HazardRate3" localSheetId="2">Spreadsheet14.3!#REF!</definedName>
    <definedName name="HazardRate3">Spreadsheet14.2!#REF!</definedName>
    <definedName name="HazardRate3_I" localSheetId="0">Spreadsheet14.1!#REF!</definedName>
    <definedName name="HazardRate3_I" localSheetId="2">Spreadsheet14.3!#REF!</definedName>
    <definedName name="HazardRate3_I">Spreadsheet14.2!#REF!</definedName>
    <definedName name="HazardRate4" localSheetId="0">Spreadsheet14.1!#REF!</definedName>
    <definedName name="HazardRate4" localSheetId="2">Spreadsheet14.3!#REF!</definedName>
    <definedName name="HazardRate4">Spreadsheet14.2!#REF!</definedName>
    <definedName name="HazardRate4_I" localSheetId="0">Spreadsheet14.1!#REF!</definedName>
    <definedName name="HazardRate4_I" localSheetId="2">Spreadsheet14.3!#REF!</definedName>
    <definedName name="HazardRate4_I">Spreadsheet14.2!#REF!</definedName>
    <definedName name="HazardRate5" localSheetId="0">Spreadsheet14.1!#REF!</definedName>
    <definedName name="HazardRate5" localSheetId="2">Spreadsheet14.3!#REF!</definedName>
    <definedName name="HazardRate5">Spreadsheet14.2!#REF!</definedName>
    <definedName name="HazardRate5_I" localSheetId="0">Spreadsheet14.1!#REF!</definedName>
    <definedName name="HazardRate5_I" localSheetId="2">Spreadsheet14.3!#REF!</definedName>
    <definedName name="HazardRate5_I">Spreadsheet14.2!#REF!</definedName>
    <definedName name="HazardRates">[3]CDSStripper!$C$9</definedName>
    <definedName name="HedgeAmount">[4]TradingStrategy!$C$10</definedName>
    <definedName name="HedgingFreq" localSheetId="0">#REF!</definedName>
    <definedName name="HedgingFreq" localSheetId="2">#REF!</definedName>
    <definedName name="HedgingFreq">#REF!</definedName>
    <definedName name="HistHigh" localSheetId="0">#REF!</definedName>
    <definedName name="HistHigh" localSheetId="2">#REF!</definedName>
    <definedName name="HistHigh">#REF!</definedName>
    <definedName name="HistLow" localSheetId="0">#REF!</definedName>
    <definedName name="HistLow" localSheetId="2">#REF!</definedName>
    <definedName name="HistLow">#REF!</definedName>
    <definedName name="Histogram1Output" localSheetId="0">#REF!</definedName>
    <definedName name="Histogram1Output" localSheetId="2">#REF!</definedName>
    <definedName name="Histogram1Output">#REF!</definedName>
    <definedName name="Histogram2Output" localSheetId="0">#REF!</definedName>
    <definedName name="Histogram2Output" localSheetId="2">#REF!</definedName>
    <definedName name="Histogram2Output">#REF!</definedName>
    <definedName name="HistoricalError" localSheetId="0">#REF!</definedName>
    <definedName name="HistoricalError" localSheetId="2">#REF!</definedName>
    <definedName name="HistoricalError">#REF!</definedName>
    <definedName name="HistStart" localSheetId="0">#REF!</definedName>
    <definedName name="HistStart" localSheetId="2">#REF!</definedName>
    <definedName name="HistStart">#REF!</definedName>
    <definedName name="HistWeight" localSheetId="0">#REF!</definedName>
    <definedName name="HistWeight" localSheetId="2">#REF!</definedName>
    <definedName name="HistWeight">#REF!</definedName>
    <definedName name="HR" localSheetId="0">[2]CancellableCDS!#REF!</definedName>
    <definedName name="HR" localSheetId="2">[2]CancellableCDS!#REF!</definedName>
    <definedName name="HR">[2]CancellableCDS!#REF!</definedName>
    <definedName name="IA" localSheetId="0">[7]CollateralMarginCall!#REF!</definedName>
    <definedName name="IA" localSheetId="2">[7]CollateralMarginCall!#REF!</definedName>
    <definedName name="IA">[7]CollateralMarginCall!#REF!</definedName>
    <definedName name="ImpliedVolatility">[5]HedgingSimulation!$C$10</definedName>
    <definedName name="IndependentAmount">[3]CollateralMarginCall!$C$7</definedName>
    <definedName name="IndependentAmount2">[3]CollateralMarginCall!$D$7</definedName>
    <definedName name="Index" localSheetId="0">#REF!</definedName>
    <definedName name="Index" localSheetId="2">#REF!</definedName>
    <definedName name="Index">#REF!</definedName>
    <definedName name="IndexELEur" localSheetId="0">#REF!</definedName>
    <definedName name="IndexELEur" localSheetId="2">#REF!</definedName>
    <definedName name="IndexELEur">#REF!</definedName>
    <definedName name="IndexELUS" localSheetId="0">#REF!</definedName>
    <definedName name="IndexELUS" localSheetId="2">#REF!</definedName>
    <definedName name="IndexELUS">#REF!</definedName>
    <definedName name="IndexExpLossEUR" localSheetId="0">#REF!</definedName>
    <definedName name="IndexExpLossEUR" localSheetId="2">#REF!</definedName>
    <definedName name="IndexExpLossEUR">#REF!</definedName>
    <definedName name="IndexExpLossUS" localSheetId="0">#REF!</definedName>
    <definedName name="IndexExpLossUS" localSheetId="2">#REF!</definedName>
    <definedName name="IndexExpLossUS">#REF!</definedName>
    <definedName name="IndexLevels" localSheetId="0">#REF!</definedName>
    <definedName name="IndexLevels" localSheetId="2">#REF!</definedName>
    <definedName name="IndexLevels">#REF!</definedName>
    <definedName name="IndexPV" localSheetId="0">#REF!</definedName>
    <definedName name="IndexPV" localSheetId="2">#REF!</definedName>
    <definedName name="IndexPV">#REF!</definedName>
    <definedName name="IndexRiskyLevel" localSheetId="0">#REF!</definedName>
    <definedName name="IndexRiskyLevel" localSheetId="2">#REF!</definedName>
    <definedName name="IndexRiskyLevel">#REF!</definedName>
    <definedName name="IndexStart" localSheetId="0">#REF!</definedName>
    <definedName name="IndexStart" localSheetId="2">#REF!</definedName>
    <definedName name="IndexStart">#REF!</definedName>
    <definedName name="Industry_Description" localSheetId="0">#REF!</definedName>
    <definedName name="Industry_Description" localSheetId="2">#REF!</definedName>
    <definedName name="Industry_Description">#REF!</definedName>
    <definedName name="Industry_Lookup_Table" localSheetId="0">#REF!</definedName>
    <definedName name="Industry_Lookup_Table" localSheetId="2">#REF!</definedName>
    <definedName name="Industry_Lookup_Table">#REF!</definedName>
    <definedName name="Industry_Number" localSheetId="0">#REF!</definedName>
    <definedName name="Industry_Number" localSheetId="2">#REF!</definedName>
    <definedName name="Industry_Number">#REF!</definedName>
    <definedName name="InitialCollateral" localSheetId="0">#REF!</definedName>
    <definedName name="InitialCollateral" localSheetId="2">#REF!</definedName>
    <definedName name="InitialCollateral">#REF!</definedName>
    <definedName name="InitialExposure" localSheetId="0">#REF!</definedName>
    <definedName name="InitialExposure" localSheetId="2">#REF!</definedName>
    <definedName name="InitialExposure">#REF!</definedName>
    <definedName name="InitialPV">'[13]Sheet1 (2)'!$D$4</definedName>
    <definedName name="INST_TYPE" localSheetId="0">#REF!</definedName>
    <definedName name="INST_TYPE" localSheetId="2">#REF!</definedName>
    <definedName name="INST_TYPE">#REF!</definedName>
    <definedName name="InstitutionRec" localSheetId="0">Spreadsheet14.1!#REF!</definedName>
    <definedName name="InstitutionRec" localSheetId="2">Spreadsheet14.3!#REF!</definedName>
    <definedName name="InstitutionRec">Spreadsheet14.2!#REF!</definedName>
    <definedName name="InstitutionRecovery" localSheetId="0">#REF!</definedName>
    <definedName name="InstitutionRecovery" localSheetId="2">#REF!</definedName>
    <definedName name="InstitutionRecovery">#REF!</definedName>
    <definedName name="InstitutionSpread" localSheetId="0">Spreadsheet14.1!#REF!</definedName>
    <definedName name="InstitutionSpread" localSheetId="2">Spreadsheet14.3!#REF!</definedName>
    <definedName name="InstitutionSpread">Spreadsheet14.2!$D$11</definedName>
    <definedName name="InstName" localSheetId="0">#REF!</definedName>
    <definedName name="InstName" localSheetId="2">#REF!</definedName>
    <definedName name="InstName">#REF!</definedName>
    <definedName name="IntegrationPoints">[2]CDOPricer!$C$15</definedName>
    <definedName name="IntegrationPoints2" localSheetId="0">#REF!</definedName>
    <definedName name="IntegrationPoints2" localSheetId="2">#REF!</definedName>
    <definedName name="IntegrationPoints2">#REF!</definedName>
    <definedName name="Intensity" localSheetId="0">#REF!</definedName>
    <definedName name="Intensity" localSheetId="2">#REF!</definedName>
    <definedName name="Intensity">#REF!</definedName>
    <definedName name="IntensityCntrpty" localSheetId="0">Spreadsheet14.1!$J$14</definedName>
    <definedName name="IntensityCntrpty" localSheetId="1">Spreadsheet14.2!$J$13</definedName>
    <definedName name="IntensityCntrpty" localSheetId="2">Spreadsheet14.3!#REF!</definedName>
    <definedName name="IntensityCntrpty">[3]CVA!$D$8</definedName>
    <definedName name="IntensitySystemic" localSheetId="0">[3]CVA!#REF!</definedName>
    <definedName name="IntensitySystemic" localSheetId="2">[3]CVA!#REF!</definedName>
    <definedName name="IntensitySystemic">[3]CVA!#REF!</definedName>
    <definedName name="IntensityUs" localSheetId="0">[3]CVA!#REF!</definedName>
    <definedName name="IntensityUs" localSheetId="2">[3]CVA!#REF!</definedName>
    <definedName name="IntensityUs">[3]CVA!#REF!</definedName>
    <definedName name="Interest_Rate">[2]CDOPricer!$C$14</definedName>
    <definedName name="InterestR">[4]TreePricer!$C$18</definedName>
    <definedName name="InterestRate">'[2]Bond-CDS Basis'!$C$11</definedName>
    <definedName name="InterestRateNow" localSheetId="0">#REF!</definedName>
    <definedName name="InterestRateNow" localSheetId="2">#REF!</definedName>
    <definedName name="InterestRateNow">#REF!</definedName>
    <definedName name="InterpType">[14]BaseCorrelation!$C$16</definedName>
    <definedName name="Interval" localSheetId="0">#REF!</definedName>
    <definedName name="Interval" localSheetId="2">#REF!</definedName>
    <definedName name="Interval">#REF!</definedName>
    <definedName name="IntPoints" localSheetId="0">#REF!</definedName>
    <definedName name="IntPoints" localSheetId="2">#REF!</definedName>
    <definedName name="IntPoints">#REF!</definedName>
    <definedName name="IntRate">[1]Spreadsheet8.2!$C$14</definedName>
    <definedName name="iNumUnderlyings" localSheetId="0">#REF!</definedName>
    <definedName name="iNumUnderlyings" localSheetId="2">#REF!</definedName>
    <definedName name="iNumUnderlyings">#REF!</definedName>
    <definedName name="IR">[5]OptionPricer!$C$9</definedName>
    <definedName name="IRate" localSheetId="0">Spreadsheet14.1!#REF!</definedName>
    <definedName name="IRate" localSheetId="1">Spreadsheet14.2!#REF!</definedName>
    <definedName name="IRate" localSheetId="2">Spreadsheet14.3!$C$14</definedName>
    <definedName name="IRate">[3]CVA!$C$13</definedName>
    <definedName name="IRate1" localSheetId="0">#REF!</definedName>
    <definedName name="IRate1" localSheetId="2">#REF!</definedName>
    <definedName name="IRate1">#REF!</definedName>
    <definedName name="IRate2" localSheetId="0">#REF!</definedName>
    <definedName name="IRate2" localSheetId="2">#REF!</definedName>
    <definedName name="IRate2">#REF!</definedName>
    <definedName name="IRate3" localSheetId="0">#REF!</definedName>
    <definedName name="IRate3" localSheetId="2">#REF!</definedName>
    <definedName name="IRate3">#REF!</definedName>
    <definedName name="IRate4" localSheetId="0">#REF!</definedName>
    <definedName name="IRate4" localSheetId="2">#REF!</definedName>
    <definedName name="IRate4">#REF!</definedName>
    <definedName name="IRate5" localSheetId="0">#REF!</definedName>
    <definedName name="IRate5" localSheetId="2">#REF!</definedName>
    <definedName name="IRate5">#REF!</definedName>
    <definedName name="IRMC">[9]MonteCarlo!$C$5</definedName>
    <definedName name="IRModel" localSheetId="0">#REF!</definedName>
    <definedName name="IRModel" localSheetId="2">#REF!</definedName>
    <definedName name="IRModel">#REF!</definedName>
    <definedName name="IRModelType" localSheetId="0">#REF!</definedName>
    <definedName name="IRModelType" localSheetId="2">#REF!</definedName>
    <definedName name="IRModelType">#REF!</definedName>
    <definedName name="IRTau" localSheetId="0">#REF!</definedName>
    <definedName name="IRTau" localSheetId="2">#REF!</definedName>
    <definedName name="IRTau">#REF!</definedName>
    <definedName name="IRVol" localSheetId="0">#REF!</definedName>
    <definedName name="IRVol" localSheetId="2">#REF!</definedName>
    <definedName name="IRVol">#REF!</definedName>
    <definedName name="IssCurveRangeCopy" localSheetId="0">OFFSET(#REF!,1+#REF!,0,#REF!,1)</definedName>
    <definedName name="IssCurveRangeCopy" localSheetId="2">OFFSET(#REF!,1+#REF!,0,#REF!,1)</definedName>
    <definedName name="IssCurveRangeCopy">OFFSET(#REF!,1+#REF!,0,#REF!,1)</definedName>
    <definedName name="ISSUE_DATE" localSheetId="0">#REF!</definedName>
    <definedName name="ISSUE_DATE" localSheetId="2">#REF!</definedName>
    <definedName name="ISSUE_DATE">#REF!</definedName>
    <definedName name="ISSUER" localSheetId="0">#REF!</definedName>
    <definedName name="ISSUER" localSheetId="2">#REF!</definedName>
    <definedName name="ISSUER">#REF!</definedName>
    <definedName name="Issuer_Curve_cell" localSheetId="0">#REF!</definedName>
    <definedName name="Issuer_Curve_cell" localSheetId="2">#REF!</definedName>
    <definedName name="Issuer_Curve_cell">#REF!</definedName>
    <definedName name="ISSUER_INDEX" localSheetId="0">#REF!</definedName>
    <definedName name="ISSUER_INDEX" localSheetId="2">#REF!</definedName>
    <definedName name="ISSUER_INDEX">#REF!</definedName>
    <definedName name="ISSUER_LIST" localSheetId="0">#REF!</definedName>
    <definedName name="ISSUER_LIST" localSheetId="2">#REF!</definedName>
    <definedName name="ISSUER_LIST">#REF!</definedName>
    <definedName name="ISSUER_MAPPINGS" localSheetId="0">#REF!</definedName>
    <definedName name="ISSUER_MAPPINGS" localSheetId="2">#REF!</definedName>
    <definedName name="ISSUER_MAPPINGS">#REF!</definedName>
    <definedName name="IssuerCurves" localSheetId="0">OFFSET(#REF!,0,0,#REF!,1)</definedName>
    <definedName name="IssuerCurves" localSheetId="2">OFFSET(#REF!,0,0,#REF!,1)</definedName>
    <definedName name="IssuerCurves">OFFSET(#REF!,0,0,#REF!,1)</definedName>
    <definedName name="iter" localSheetId="0">#REF!</definedName>
    <definedName name="iter" localSheetId="2">#REF!</definedName>
    <definedName name="iter">#REF!</definedName>
    <definedName name="JumpFreq" localSheetId="0">#REF!</definedName>
    <definedName name="JumpFreq" localSheetId="2">#REF!</definedName>
    <definedName name="JumpFreq">#REF!</definedName>
    <definedName name="JumpSize" localSheetId="0">#REF!</definedName>
    <definedName name="JumpSize" localSheetId="2">#REF!</definedName>
    <definedName name="JumpSize">#REF!</definedName>
    <definedName name="Knockout" localSheetId="0">#REF!</definedName>
    <definedName name="Knockout" localSheetId="2">#REF!</definedName>
    <definedName name="Knockout">#REF!</definedName>
    <definedName name="Knockout2" localSheetId="0">#REF!</definedName>
    <definedName name="Knockout2" localSheetId="2">#REF!</definedName>
    <definedName name="Knockout2">#REF!</definedName>
    <definedName name="kurtosis" localSheetId="0">#REF!</definedName>
    <definedName name="kurtosis" localSheetId="2">#REF!</definedName>
    <definedName name="kurtosis">#REF!</definedName>
    <definedName name="Label" localSheetId="0">#REF!</definedName>
    <definedName name="Label" localSheetId="2">#REF!</definedName>
    <definedName name="Label">#REF!</definedName>
    <definedName name="Lamba">[10]CreditGrades!$C$8</definedName>
    <definedName name="lambda" localSheetId="0">#REF!</definedName>
    <definedName name="lambda" localSheetId="2">#REF!</definedName>
    <definedName name="lambda">#REF!</definedName>
    <definedName name="lamda" localSheetId="0">#REF!</definedName>
    <definedName name="lamda" localSheetId="2">#REF!</definedName>
    <definedName name="lamda">#REF!</definedName>
    <definedName name="lamda2">[5]ExponentialDampingEstimate!$C$6</definedName>
    <definedName name="lamda3">[5]ExponentialDampingEstimate!$C$6</definedName>
    <definedName name="LASTCPN_RATE" localSheetId="0">#REF!</definedName>
    <definedName name="LASTCPN_RATE" localSheetId="2">#REF!</definedName>
    <definedName name="LASTCPN_RATE">#REF!</definedName>
    <definedName name="LastExerciseDate" localSheetId="0">#REF!</definedName>
    <definedName name="LastExerciseDate" localSheetId="2">#REF!</definedName>
    <definedName name="LastExerciseDate">#REF!</definedName>
    <definedName name="Lbar">[10]CreditGrades!$C$7</definedName>
    <definedName name="LengthBCCurve" localSheetId="0">#REF!</definedName>
    <definedName name="LengthBCCurve" localSheetId="2">#REF!</definedName>
    <definedName name="LengthBCCurve">#REF!</definedName>
    <definedName name="LengthBCEur" localSheetId="0">#REF!</definedName>
    <definedName name="LengthBCEur" localSheetId="2">#REF!</definedName>
    <definedName name="LengthBCEur">#REF!</definedName>
    <definedName name="LengthBCUS" localSheetId="0">#REF!</definedName>
    <definedName name="LengthBCUS" localSheetId="2">#REF!</definedName>
    <definedName name="LengthBCUS">#REF!</definedName>
    <definedName name="Leverage" localSheetId="0">#REF!</definedName>
    <definedName name="Leverage" localSheetId="2">#REF!</definedName>
    <definedName name="Leverage">#REF!</definedName>
    <definedName name="LGD" localSheetId="2">Spreadsheet14.3!$F$12</definedName>
    <definedName name="LGD">Spreadsheet14.1!$C$15</definedName>
    <definedName name="LGM_STAMP">"LGM"</definedName>
    <definedName name="LGMChoice" localSheetId="0">#REF!</definedName>
    <definedName name="LGMChoice" localSheetId="2">#REF!</definedName>
    <definedName name="LGMChoice">#REF!</definedName>
    <definedName name="LGMopencol" localSheetId="0">OFFSET(Spreadsheet14.1!LGMChoice,2,0,Spreadsheet14.1!NumLGMChoices,1)</definedName>
    <definedName name="LGMopencol" localSheetId="2">OFFSET(Spreadsheet14.3!LGMChoice,2,0,Spreadsheet14.3!NumLGMChoices,1)</definedName>
    <definedName name="LiborRateChoice" localSheetId="0">#REF!</definedName>
    <definedName name="LiborRateChoice" localSheetId="2">#REF!</definedName>
    <definedName name="LiborRateChoice">#REF!</definedName>
    <definedName name="LiborRateCol" localSheetId="0">OFFSET(#REF!,0,0,#REF!,1)</definedName>
    <definedName name="LiborRateCol" localSheetId="2">OFFSET(#REF!,0,0,#REF!,1)</definedName>
    <definedName name="LiborRateCol">OFFSET(#REF!,0,0,#REF!,1)</definedName>
    <definedName name="LiborRateCol1" localSheetId="0">OFFSET(#REF!,0,0,#REF!,1)</definedName>
    <definedName name="LiborRateCol1" localSheetId="2">OFFSET(#REF!,0,0,#REF!,1)</definedName>
    <definedName name="LiborRateCol1">OFFSET(#REF!,0,0,#REF!,1)</definedName>
    <definedName name="littled">[10]CreditGrades!$C$16</definedName>
    <definedName name="LOAD_MKT" localSheetId="0">#REF!</definedName>
    <definedName name="LOAD_MKT" localSheetId="2">#REF!</definedName>
    <definedName name="LOAD_MKT">#REF!</definedName>
    <definedName name="LookUnderlying" localSheetId="0">#REF!</definedName>
    <definedName name="LookUnderlying" localSheetId="2">#REF!</definedName>
    <definedName name="LookUnderlying">#REF!</definedName>
    <definedName name="LossBins" localSheetId="0">#REF!</definedName>
    <definedName name="LossBins" localSheetId="2">#REF!</definedName>
    <definedName name="LossBins">#REF!</definedName>
    <definedName name="LossGivenDefault">[10]Merton!$C$25</definedName>
    <definedName name="LossonLiquidation" localSheetId="0">#REF!</definedName>
    <definedName name="LossonLiquidation" localSheetId="2">#REF!</definedName>
    <definedName name="LossonLiquidation">#REF!</definedName>
    <definedName name="Lower">[8]SimpleIntegration!$C$2</definedName>
    <definedName name="LowerBaseTrancheAttach" localSheetId="0">#REF!</definedName>
    <definedName name="LowerBaseTrancheAttach" localSheetId="2">#REF!</definedName>
    <definedName name="LowerBaseTrancheAttach">#REF!</definedName>
    <definedName name="LowerTrancheEURCorrel" localSheetId="0">#REF!</definedName>
    <definedName name="LowerTrancheEURCorrel" localSheetId="2">#REF!</definedName>
    <definedName name="LowerTrancheEURCorrel">#REF!</definedName>
    <definedName name="LowerTrancheUSCorrel" localSheetId="0">#REF!</definedName>
    <definedName name="LowerTrancheUSCorrel" localSheetId="2">#REF!</definedName>
    <definedName name="LowerTrancheUSCorrel">#REF!</definedName>
    <definedName name="LTBorrowings" localSheetId="0">#REF!</definedName>
    <definedName name="LTBorrowings" localSheetId="2">#REF!</definedName>
    <definedName name="LTBorrowings">#REF!</definedName>
    <definedName name="LTMean" localSheetId="0">#REF!</definedName>
    <definedName name="LTMean" localSheetId="2">#REF!</definedName>
    <definedName name="LTMean">#REF!</definedName>
    <definedName name="MAN_IP" localSheetId="0">#REF!</definedName>
    <definedName name="MAN_IP" localSheetId="2">#REF!</definedName>
    <definedName name="MAN_IP">#REF!</definedName>
    <definedName name="MAN_MKT" localSheetId="0">#REF!</definedName>
    <definedName name="MAN_MKT" localSheetId="2">#REF!</definedName>
    <definedName name="MAN_MKT">#REF!</definedName>
    <definedName name="ManualMarket" localSheetId="0">#REF!</definedName>
    <definedName name="ManualMarket" localSheetId="2">#REF!</definedName>
    <definedName name="ManualMarket">#REF!</definedName>
    <definedName name="Mapset" localSheetId="0">#REF!</definedName>
    <definedName name="Mapset" localSheetId="2">#REF!</definedName>
    <definedName name="Mapset">#REF!</definedName>
    <definedName name="Mapsets_count_cell" localSheetId="0">#REF!</definedName>
    <definedName name="Mapsets_count_cell" localSheetId="2">#REF!</definedName>
    <definedName name="Mapsets_count_cell">#REF!</definedName>
    <definedName name="MargEPE">'[3]Impact of PV'!$C$19</definedName>
    <definedName name="MargEPE1">[3]EPEAllocation!$C$22</definedName>
    <definedName name="MargEPE2">[3]EPEAllocation!$D$22</definedName>
    <definedName name="MargPayoff">[2]CDOPricer!$L$14</definedName>
    <definedName name="Market" localSheetId="0">#REF!</definedName>
    <definedName name="Market" localSheetId="2">#REF!</definedName>
    <definedName name="Market">#REF!</definedName>
    <definedName name="MarketChoice" localSheetId="0">#REF!</definedName>
    <definedName name="MarketChoice" localSheetId="2">#REF!</definedName>
    <definedName name="MarketChoice">#REF!</definedName>
    <definedName name="MarketChoiceCell" localSheetId="0">#REF!</definedName>
    <definedName name="MarketChoiceCell" localSheetId="2">#REF!</definedName>
    <definedName name="MarketChoiceCell">#REF!</definedName>
    <definedName name="marketcountcol" localSheetId="0">#REF!</definedName>
    <definedName name="marketcountcol" localSheetId="2">#REF!</definedName>
    <definedName name="marketcountcol">#REF!</definedName>
    <definedName name="MarketId" localSheetId="0">#REF!</definedName>
    <definedName name="MarketId" localSheetId="2">#REF!</definedName>
    <definedName name="MarketId">#REF!</definedName>
    <definedName name="MarketPrem" localSheetId="0">#REF!</definedName>
    <definedName name="MarketPrem" localSheetId="2">#REF!</definedName>
    <definedName name="MarketPrem">#REF!</definedName>
    <definedName name="MarketSheet" localSheetId="0">#REF!</definedName>
    <definedName name="MarketSheet" localSheetId="2">#REF!</definedName>
    <definedName name="MarketSheet">#REF!</definedName>
    <definedName name="Mat">[10]CreditGrades!$C$11</definedName>
    <definedName name="MatDate" localSheetId="0">#REF!</definedName>
    <definedName name="MatDate" localSheetId="2">#REF!</definedName>
    <definedName name="MatDate">#REF!</definedName>
    <definedName name="Maturity">Spreadsheet14.3!$C$13</definedName>
    <definedName name="Maturity_11" localSheetId="0">#REF!</definedName>
    <definedName name="Maturity_11" localSheetId="2">#REF!</definedName>
    <definedName name="Maturity_11">#REF!</definedName>
    <definedName name="maturity_mismatch_penalty" localSheetId="0">#REF!</definedName>
    <definedName name="maturity_mismatch_penalty" localSheetId="2">#REF!</definedName>
    <definedName name="maturity_mismatch_penalty">#REF!</definedName>
    <definedName name="Maturity2" localSheetId="0">#REF!</definedName>
    <definedName name="Maturity2" localSheetId="2">#REF!</definedName>
    <definedName name="Maturity2">#REF!</definedName>
    <definedName name="MaturityDate">'[6]Bond Price with Excel'!$B$16</definedName>
    <definedName name="MaturityMC">[9]MonteCarlo!$C$6</definedName>
    <definedName name="MaxBinLoss" localSheetId="0">#REF!</definedName>
    <definedName name="MaxBinLoss" localSheetId="2">#REF!</definedName>
    <definedName name="MaxBinLoss">#REF!</definedName>
    <definedName name="MaxDefaults" localSheetId="0">#REF!</definedName>
    <definedName name="MaxDefaults" localSheetId="2">#REF!</definedName>
    <definedName name="MaxDefaults">#REF!</definedName>
    <definedName name="MaxLossStart" localSheetId="0">#REF!</definedName>
    <definedName name="MaxLossStart" localSheetId="2">#REF!</definedName>
    <definedName name="MaxLossStart">#REF!</definedName>
    <definedName name="MCDefLeg">[2]CDOPricer!$C$22</definedName>
    <definedName name="MCorTree" localSheetId="0">#REF!</definedName>
    <definedName name="MCorTree" localSheetId="2">#REF!</definedName>
    <definedName name="MCorTree">#REF!</definedName>
    <definedName name="MCOutput">[3]MonteCarlo!$J$8</definedName>
    <definedName name="MCPaths">[3]CollateralMarginCall!$G$9</definedName>
    <definedName name="MCPremLeg">[2]CDOPricer!$C$23</definedName>
    <definedName name="MCSims">[3]MonteCarlo!$C$8</definedName>
    <definedName name="Mean" localSheetId="0">#REF!</definedName>
    <definedName name="Mean" localSheetId="2">#REF!</definedName>
    <definedName name="Mean">#REF!</definedName>
    <definedName name="Mean1">[8]SimpleCovarianceWithWeights!$C$6</definedName>
    <definedName name="Mean2">[8]SimpleCovarianceWithWeights!$C$7</definedName>
    <definedName name="MeanExposure">[3]Netting!$D$8</definedName>
    <definedName name="MeanReturn" localSheetId="0">#REF!</definedName>
    <definedName name="MeanReturn" localSheetId="2">#REF!</definedName>
    <definedName name="MeanReturn">#REF!</definedName>
    <definedName name="MeanRev" localSheetId="0">#REF!</definedName>
    <definedName name="MeanRev" localSheetId="2">#REF!</definedName>
    <definedName name="MeanRev">#REF!</definedName>
    <definedName name="MertonMaturity">[14]Merton!$C$13</definedName>
    <definedName name="MinAmountInput" localSheetId="0">#REF!</definedName>
    <definedName name="MinAmountInput" localSheetId="2">#REF!</definedName>
    <definedName name="MinAmountInput">#REF!</definedName>
    <definedName name="MinDefaults" localSheetId="0">#REF!</definedName>
    <definedName name="MinDefaults" localSheetId="2">#REF!</definedName>
    <definedName name="MinDefaults">#REF!</definedName>
    <definedName name="MinimumTransferAmount">[3]CollateralMarginCall!$C$10</definedName>
    <definedName name="MinimumTransferAmount2">[3]CollateralMarginCall!$D$10</definedName>
    <definedName name="MinLossStart" localSheetId="0">#REF!</definedName>
    <definedName name="MinLossStart" localSheetId="2">#REF!</definedName>
    <definedName name="MinLossStart">#REF!</definedName>
    <definedName name="MinorityInterest" localSheetId="0">#REF!</definedName>
    <definedName name="MinorityInterest" localSheetId="2">#REF!</definedName>
    <definedName name="MinorityInterest">#REF!</definedName>
    <definedName name="MKT" localSheetId="0">#REF!</definedName>
    <definedName name="MKT" localSheetId="2">#REF!</definedName>
    <definedName name="MKT">#REF!</definedName>
    <definedName name="mktid" localSheetId="0">#REF!</definedName>
    <definedName name="mktid" localSheetId="2">#REF!</definedName>
    <definedName name="mktid">#REF!</definedName>
    <definedName name="MktPriceCell" localSheetId="0">#REF!</definedName>
    <definedName name="MktPriceCell" localSheetId="2">#REF!</definedName>
    <definedName name="MktPriceCell">#REF!</definedName>
    <definedName name="MnL" localSheetId="0">#REF!</definedName>
    <definedName name="MnL" localSheetId="2">#REF!</definedName>
    <definedName name="MnL">#REF!</definedName>
    <definedName name="ModelChoiceInt" localSheetId="0">#REF!</definedName>
    <definedName name="ModelChoiceInt" localSheetId="2">#REF!</definedName>
    <definedName name="ModelChoiceInt">#REF!</definedName>
    <definedName name="ModelNameMod" localSheetId="0">#REF!</definedName>
    <definedName name="ModelNameMod" localSheetId="2">#REF!</definedName>
    <definedName name="ModelNameMod">#REF!</definedName>
    <definedName name="ModifiedDuration" localSheetId="0">'[6]Bond Price with Excel'!#REF!</definedName>
    <definedName name="ModifiedDuration" localSheetId="2">'[6]Bond Price with Excel'!#REF!</definedName>
    <definedName name="ModifiedDuration">'[6]Bond Price with Excel'!#REF!</definedName>
    <definedName name="MTMVals">[2]ImpliedDefProb!$K$11</definedName>
    <definedName name="Mu" localSheetId="0">Spreadsheet14.1!#REF!</definedName>
    <definedName name="Mu" localSheetId="1">Spreadsheet14.2!#REF!</definedName>
    <definedName name="Mu" localSheetId="2">Spreadsheet14.3!#REF!</definedName>
    <definedName name="Mu">#REF!</definedName>
    <definedName name="mu1a">[5]TwoAssetsEfficientFrontier!$C$7</definedName>
    <definedName name="mu2a">[5]TwoAssetsEfficientFrontier!$C$8</definedName>
    <definedName name="Mult1">[3]EPEAllocation!$H$7</definedName>
    <definedName name="Mult2">[3]EPEAllocation!$I$7</definedName>
    <definedName name="Multiplier">[5]CoherentRiskMeasuresExample!$I$8</definedName>
    <definedName name="MxL" localSheetId="0">#REF!</definedName>
    <definedName name="MxL" localSheetId="2">#REF!</definedName>
    <definedName name="MxL">#REF!</definedName>
    <definedName name="NAME" localSheetId="0">#REF!</definedName>
    <definedName name="NAME" localSheetId="2">#REF!</definedName>
    <definedName name="NAME">#REF!</definedName>
    <definedName name="NameInDef" localSheetId="0">#REF!</definedName>
    <definedName name="NameInDef" localSheetId="2">#REF!</definedName>
    <definedName name="NameInDef">#REF!</definedName>
    <definedName name="NbBond" localSheetId="0">#REF!</definedName>
    <definedName name="NbBond" localSheetId="2">#REF!</definedName>
    <definedName name="NbBond">#REF!</definedName>
    <definedName name="NbParam" localSheetId="0">#REF!</definedName>
    <definedName name="NbParam" localSheetId="2">#REF!</definedName>
    <definedName name="NbParam">#REF!</definedName>
    <definedName name="NbPoints" localSheetId="0">#REF!</definedName>
    <definedName name="NbPoints" localSheetId="2">#REF!</definedName>
    <definedName name="NbPoints">#REF!</definedName>
    <definedName name="NewEstimate">[3]CDSStripper!$L$10</definedName>
    <definedName name="NextCouponDate">'[6]Bond Price with Excel'!$B$19</definedName>
    <definedName name="non_utilisation_relief" localSheetId="0">#REF!</definedName>
    <definedName name="non_utilisation_relief" localSheetId="2">#REF!</definedName>
    <definedName name="non_utilisation_relief">#REF!</definedName>
    <definedName name="Notional" localSheetId="0">#REF!</definedName>
    <definedName name="Notional" localSheetId="2">#REF!</definedName>
    <definedName name="Notional">#REF!</definedName>
    <definedName name="Notional_11" localSheetId="0">#REF!</definedName>
    <definedName name="Notional_11" localSheetId="2">#REF!</definedName>
    <definedName name="Notional_11">#REF!</definedName>
    <definedName name="Notionals" localSheetId="0">#REF!</definedName>
    <definedName name="Notionals" localSheetId="2">#REF!</definedName>
    <definedName name="Notionals">#REF!</definedName>
    <definedName name="NUM_CURVES" localSheetId="0">#REF!</definedName>
    <definedName name="NUM_CURVES" localSheetId="2">#REF!</definedName>
    <definedName name="NUM_CURVES">#REF!</definedName>
    <definedName name="NUM_ISSUERS" localSheetId="0">#REF!</definedName>
    <definedName name="NUM_ISSUERS" localSheetId="2">#REF!</definedName>
    <definedName name="NUM_ISSUERS">#REF!</definedName>
    <definedName name="NUM_MAPPINGS" localSheetId="0">#REF!</definedName>
    <definedName name="NUM_MAPPINGS" localSheetId="2">#REF!</definedName>
    <definedName name="NUM_MAPPINGS">#REF!</definedName>
    <definedName name="NUM_QUOTES" localSheetId="0">#REF!</definedName>
    <definedName name="NUM_QUOTES" localSheetId="2">#REF!</definedName>
    <definedName name="NUM_QUOTES">#REF!</definedName>
    <definedName name="NumBonds" localSheetId="0">#REF!</definedName>
    <definedName name="NumBonds" localSheetId="2">#REF!</definedName>
    <definedName name="NumBonds">#REF!</definedName>
    <definedName name="NumCalibInstruments" localSheetId="0">#REF!</definedName>
    <definedName name="NumCalibInstruments" localSheetId="2">#REF!</definedName>
    <definedName name="NumCalibInstruments">#REF!</definedName>
    <definedName name="NumCalls" localSheetId="0">#REF!</definedName>
    <definedName name="NumCalls" localSheetId="2">#REF!</definedName>
    <definedName name="NumCalls">#REF!</definedName>
    <definedName name="NumCoupons" localSheetId="0">#REF!</definedName>
    <definedName name="NumCoupons" localSheetId="2">#REF!</definedName>
    <definedName name="NumCoupons">#REF!</definedName>
    <definedName name="NumDeltas" localSheetId="0">#REF!</definedName>
    <definedName name="NumDeltas" localSheetId="2">#REF!</definedName>
    <definedName name="NumDeltas">#REF!</definedName>
    <definedName name="NumExercises" localSheetId="0">#REF!</definedName>
    <definedName name="NumExercises" localSheetId="2">#REF!</definedName>
    <definedName name="NumExercises">#REF!</definedName>
    <definedName name="NumFactors" localSheetId="0">#REF!</definedName>
    <definedName name="NumFactors" localSheetId="2">#REF!</definedName>
    <definedName name="NumFactors">#REF!</definedName>
    <definedName name="NumFloatCoupons" localSheetId="0">#REF!</definedName>
    <definedName name="NumFloatCoupons" localSheetId="2">#REF!</definedName>
    <definedName name="NumFloatCoupons">#REF!</definedName>
    <definedName name="NumInstruments" localSheetId="0">#REF!</definedName>
    <definedName name="NumInstruments" localSheetId="2">#REF!</definedName>
    <definedName name="NumInstruments">#REF!</definedName>
    <definedName name="NumLGMChoices" localSheetId="0">#REF!</definedName>
    <definedName name="NumLGMChoices" localSheetId="2">#REF!</definedName>
    <definedName name="NumLGMChoices">#REF!</definedName>
    <definedName name="NumMarketChoices" localSheetId="0">#REF!</definedName>
    <definedName name="NumMarketChoices" localSheetId="2">#REF!</definedName>
    <definedName name="NumMarketChoices">#REF!</definedName>
    <definedName name="NumNames">[2]CDOPricer!$C$13</definedName>
    <definedName name="NumNames2" localSheetId="0">#REF!</definedName>
    <definedName name="NumNames2" localSheetId="2">#REF!</definedName>
    <definedName name="NumNames2">#REF!</definedName>
    <definedName name="NumPremiums" localSheetId="0">#REF!</definedName>
    <definedName name="NumPremiums" localSheetId="2">#REF!</definedName>
    <definedName name="NumPremiums">#REF!</definedName>
    <definedName name="NumRatings" localSheetId="0">#REF!</definedName>
    <definedName name="NumRatings" localSheetId="2">#REF!</definedName>
    <definedName name="NumRatings">#REF!</definedName>
    <definedName name="NumRefRateChoices" localSheetId="0">#REF!</definedName>
    <definedName name="NumRefRateChoices" localSheetId="2">#REF!</definedName>
    <definedName name="NumRefRateChoices">#REF!</definedName>
    <definedName name="NumReqTnors" localSheetId="0">#REF!</definedName>
    <definedName name="NumReqTnors" localSheetId="2">#REF!</definedName>
    <definedName name="NumReqTnors">#REF!</definedName>
    <definedName name="NumSims" localSheetId="0">#REF!</definedName>
    <definedName name="NumSims" localSheetId="2">#REF!</definedName>
    <definedName name="NumSims">#REF!</definedName>
    <definedName name="NumSimulations">[2]CDOPricer!$C$19</definedName>
    <definedName name="NumSteps">[4]TreePricer!$C$10</definedName>
    <definedName name="NumTenors" localSheetId="0">#REF!</definedName>
    <definedName name="NumTenors" localSheetId="2">#REF!</definedName>
    <definedName name="NumTenors">#REF!</definedName>
    <definedName name="NumTranches" localSheetId="0">#REF!</definedName>
    <definedName name="NumTranches" localSheetId="2">#REF!</definedName>
    <definedName name="NumTranches">#REF!</definedName>
    <definedName name="NumUnderlyings" localSheetId="0">#REF!</definedName>
    <definedName name="NumUnderlyings" localSheetId="2">#REF!</definedName>
    <definedName name="NumUnderlyings">#REF!</definedName>
    <definedName name="Obligor_Group" localSheetId="0">#REF!</definedName>
    <definedName name="Obligor_Group" localSheetId="2">#REF!</definedName>
    <definedName name="Obligor_Group">#REF!</definedName>
    <definedName name="Obligor_Location" localSheetId="0">#REF!</definedName>
    <definedName name="Obligor_Location" localSheetId="2">#REF!</definedName>
    <definedName name="Obligor_Location">#REF!</definedName>
    <definedName name="Obligor_Name" localSheetId="0">#REF!</definedName>
    <definedName name="Obligor_Name" localSheetId="2">#REF!</definedName>
    <definedName name="Obligor_Name">#REF!</definedName>
    <definedName name="OFFER" localSheetId="0">#REF!</definedName>
    <definedName name="OFFER" localSheetId="2">#REF!</definedName>
    <definedName name="OFFER">#REF!</definedName>
    <definedName name="OptComp" localSheetId="0">#REF!</definedName>
    <definedName name="OptComp" localSheetId="2">#REF!</definedName>
    <definedName name="OptComp">#REF!</definedName>
    <definedName name="OptionData">[4]OptionPriceTree!$A$1</definedName>
    <definedName name="OptionDelta" localSheetId="0">#REF!</definedName>
    <definedName name="OptionDelta" localSheetId="2">#REF!</definedName>
    <definedName name="OptionDelta">#REF!</definedName>
    <definedName name="OptionDeltaApprox" localSheetId="0">#REF!</definedName>
    <definedName name="OptionDeltaApprox" localSheetId="2">#REF!</definedName>
    <definedName name="OptionDeltaApprox">#REF!</definedName>
    <definedName name="OptionImpVol" localSheetId="0">#REF!</definedName>
    <definedName name="OptionImpVol" localSheetId="2">#REF!</definedName>
    <definedName name="OptionImpVol">#REF!</definedName>
    <definedName name="OptionIR" localSheetId="0">#REF!</definedName>
    <definedName name="OptionIR" localSheetId="2">#REF!</definedName>
    <definedName name="OptionIR">#REF!</definedName>
    <definedName name="OptionMaturity">[2]CancellableCDS!$C$12</definedName>
    <definedName name="OptionPayoff">[4]TreePricer!$C$9</definedName>
    <definedName name="OptionPrem" localSheetId="0">#REF!</definedName>
    <definedName name="OptionPrem" localSheetId="2">#REF!</definedName>
    <definedName name="OptionPrem">#REF!</definedName>
    <definedName name="OptionPrice">[4]TreePricer!$C$22</definedName>
    <definedName name="OptionPVMC" localSheetId="0">#REF!</definedName>
    <definedName name="OptionPVMC" localSheetId="2">#REF!</definedName>
    <definedName name="OptionPVMC">#REF!</definedName>
    <definedName name="OptionSpot" localSheetId="0">#REF!</definedName>
    <definedName name="OptionSpot" localSheetId="2">#REF!</definedName>
    <definedName name="OptionSpot">#REF!</definedName>
    <definedName name="OptionStrike" localSheetId="0">#REF!</definedName>
    <definedName name="OptionStrike" localSheetId="2">#REF!</definedName>
    <definedName name="OptionStrike">#REF!</definedName>
    <definedName name="OptionType" localSheetId="0">#REF!</definedName>
    <definedName name="OptionType" localSheetId="2">#REF!</definedName>
    <definedName name="OptionType">#REF!</definedName>
    <definedName name="OptionTypeCell" localSheetId="0">#REF!</definedName>
    <definedName name="OptionTypeCell" localSheetId="2">#REF!</definedName>
    <definedName name="OptionTypeCell">#REF!</definedName>
    <definedName name="OptionValue" localSheetId="0">#REF!</definedName>
    <definedName name="OptionValue" localSheetId="2">#REF!</definedName>
    <definedName name="OptionValue">#REF!</definedName>
    <definedName name="Original_Obl_Loc" localSheetId="0">#REF!</definedName>
    <definedName name="Original_Obl_Loc" localSheetId="2">#REF!</definedName>
    <definedName name="Original_Obl_Loc">#REF!</definedName>
    <definedName name="OtherLTLiab" localSheetId="0">#REF!</definedName>
    <definedName name="OtherLTLiab" localSheetId="2">#REF!</definedName>
    <definedName name="OtherLTLiab">#REF!</definedName>
    <definedName name="OtherSTLIab" localSheetId="0">#REF!</definedName>
    <definedName name="OtherSTLIab" localSheetId="2">#REF!</definedName>
    <definedName name="OtherSTLIab">#REF!</definedName>
    <definedName name="Output">'[3]Impact of PV'!$B$25</definedName>
    <definedName name="OutputGI" localSheetId="0">#REF!</definedName>
    <definedName name="OutputGI" localSheetId="2">#REF!</definedName>
    <definedName name="OutputGI">#REF!</definedName>
    <definedName name="OverwriteBaseCorrel" localSheetId="0">#REF!</definedName>
    <definedName name="OverwriteBaseCorrel" localSheetId="2">#REF!</definedName>
    <definedName name="OverwriteBaseCorrel">#REF!</definedName>
    <definedName name="Param" localSheetId="0">[7]MonteCarlo!#REF!</definedName>
    <definedName name="Param" localSheetId="2">[7]MonteCarlo!#REF!</definedName>
    <definedName name="Param">[7]MonteCarlo!#REF!</definedName>
    <definedName name="Param1" localSheetId="0">[7]MonteCarlo!#REF!</definedName>
    <definedName name="Param1" localSheetId="2">[7]MonteCarlo!#REF!</definedName>
    <definedName name="Param1">[7]MonteCarlo!#REF!</definedName>
    <definedName name="Param2" localSheetId="0">#REF!</definedName>
    <definedName name="Param2" localSheetId="2">#REF!</definedName>
    <definedName name="Param2">#REF!</definedName>
    <definedName name="PartyLGD">Spreadsheet14.2!$D$13</definedName>
    <definedName name="PASSWORD" localSheetId="0">#REF!</definedName>
    <definedName name="PASSWORD" localSheetId="2">#REF!</definedName>
    <definedName name="PASSWORD">#REF!</definedName>
    <definedName name="PayDateCell" localSheetId="0">#REF!</definedName>
    <definedName name="PayDateCell" localSheetId="2">#REF!</definedName>
    <definedName name="PayDateCell">#REF!</definedName>
    <definedName name="PayFrac" localSheetId="0">#REF!</definedName>
    <definedName name="PayFrac" localSheetId="2">#REF!</definedName>
    <definedName name="PayFrac">#REF!</definedName>
    <definedName name="PayFreq" localSheetId="0">#REF!</definedName>
    <definedName name="PayFreq" localSheetId="2">#REF!</definedName>
    <definedName name="PayFreq">#REF!</definedName>
    <definedName name="Payoff">[2]CDOPricer!$K$14</definedName>
    <definedName name="PayoffRef" localSheetId="0">#REF!</definedName>
    <definedName name="PayoffRef" localSheetId="2">#REF!</definedName>
    <definedName name="PayoffRef">#REF!</definedName>
    <definedName name="Payoffs" localSheetId="0">OFFSET(#REF!,0,0,#REF!,1)</definedName>
    <definedName name="Payoffs" localSheetId="2">OFFSET(#REF!,0,0,#REF!,1)</definedName>
    <definedName name="Payoffs">OFFSET(#REF!,0,0,#REF!,1)</definedName>
    <definedName name="PayRec" localSheetId="0">#REF!</definedName>
    <definedName name="PayRec" localSheetId="2">#REF!</definedName>
    <definedName name="PayRec">#REF!</definedName>
    <definedName name="Percentile">[5]CoherentRiskMeasuresExample!$I$9</definedName>
    <definedName name="PercPriceImpact" localSheetId="0">#REF!</definedName>
    <definedName name="PercPriceImpact" localSheetId="2">#REF!</definedName>
    <definedName name="PercPriceImpact">#REF!</definedName>
    <definedName name="PFE" localSheetId="0">Spreadsheet14.1!#REF!</definedName>
    <definedName name="PFE" localSheetId="1">Spreadsheet14.2!$D$11</definedName>
    <definedName name="PFE" localSheetId="2">Spreadsheet14.3!#REF!</definedName>
    <definedName name="PFE">#REF!</definedName>
    <definedName name="Points">[8]SimpleIntegration!$C$4</definedName>
    <definedName name="PortExpLoss" localSheetId="0">#REF!</definedName>
    <definedName name="PortExpLoss" localSheetId="2">#REF!</definedName>
    <definedName name="PortExpLoss">#REF!</definedName>
    <definedName name="PortfolioMTM">[3]CollateralMarginCall!$C$6</definedName>
    <definedName name="Positions" localSheetId="0">#REF!</definedName>
    <definedName name="Positions" localSheetId="2">#REF!</definedName>
    <definedName name="Positions">#REF!</definedName>
    <definedName name="PostInterval">[3]CollateralMarginCall!$G$7</definedName>
    <definedName name="PreferredEquity" localSheetId="0">#REF!</definedName>
    <definedName name="PreferredEquity" localSheetId="2">#REF!</definedName>
    <definedName name="PreferredEquity">#REF!</definedName>
    <definedName name="Prem1" localSheetId="0">#REF!</definedName>
    <definedName name="Prem1" localSheetId="2">#REF!</definedName>
    <definedName name="Prem1">#REF!</definedName>
    <definedName name="Prem2" localSheetId="0">#REF!</definedName>
    <definedName name="Prem2" localSheetId="2">#REF!</definedName>
    <definedName name="Prem2">#REF!</definedName>
    <definedName name="PremComp" localSheetId="0">#REF!</definedName>
    <definedName name="PremComp" localSheetId="2">#REF!</definedName>
    <definedName name="PremComp">#REF!</definedName>
    <definedName name="Premium" localSheetId="0">#REF!</definedName>
    <definedName name="Premium" localSheetId="2">#REF!</definedName>
    <definedName name="Premium">#REF!</definedName>
    <definedName name="PremiumDateCell" localSheetId="0">#REF!</definedName>
    <definedName name="PremiumDateCell" localSheetId="2">#REF!</definedName>
    <definedName name="PremiumDateCell">#REF!</definedName>
    <definedName name="PremiumModel" localSheetId="0">#REF!</definedName>
    <definedName name="PremiumModel" localSheetId="2">#REF!</definedName>
    <definedName name="PremiumModel">#REF!</definedName>
    <definedName name="PremiumPaid" localSheetId="0">#REF!</definedName>
    <definedName name="PremiumPaid" localSheetId="2">#REF!</definedName>
    <definedName name="PremiumPaid">#REF!</definedName>
    <definedName name="PremiumPaid2" localSheetId="0">#REF!</definedName>
    <definedName name="PremiumPaid2" localSheetId="2">#REF!</definedName>
    <definedName name="PremiumPaid2">#REF!</definedName>
    <definedName name="PremiumStart" localSheetId="0">#REF!</definedName>
    <definedName name="PremiumStart" localSheetId="2">#REF!</definedName>
    <definedName name="PremiumStart">#REF!</definedName>
    <definedName name="PremLeg2" localSheetId="0">#REF!</definedName>
    <definedName name="PremLeg2" localSheetId="2">#REF!</definedName>
    <definedName name="PremLeg2">#REF!</definedName>
    <definedName name="Price">[6]YieldExample!$C$2</definedName>
    <definedName name="PrincingError" localSheetId="0">#REF!</definedName>
    <definedName name="PrincingError" localSheetId="2">#REF!</definedName>
    <definedName name="PrincingError">#REF!</definedName>
    <definedName name="Prob">[5]BinomialVsNormal!$C$6</definedName>
    <definedName name="ProductType" localSheetId="0">#REF!</definedName>
    <definedName name="ProductType" localSheetId="2">#REF!</definedName>
    <definedName name="ProductType">#REF!</definedName>
    <definedName name="PVDef" localSheetId="0">#REF!</definedName>
    <definedName name="PVDef" localSheetId="2">#REF!</definedName>
    <definedName name="PVDef">#REF!</definedName>
    <definedName name="PVDef2" localSheetId="0">#REF!</definedName>
    <definedName name="PVDef2" localSheetId="2">#REF!</definedName>
    <definedName name="PVDef2">#REF!</definedName>
    <definedName name="PVPrem" localSheetId="0">#REF!</definedName>
    <definedName name="PVPrem" localSheetId="2">#REF!</definedName>
    <definedName name="PVPrem">#REF!</definedName>
    <definedName name="PVPrem2" localSheetId="0">#REF!</definedName>
    <definedName name="PVPrem2" localSheetId="2">#REF!</definedName>
    <definedName name="PVPrem2">#REF!</definedName>
    <definedName name="Quantile" localSheetId="0">#REF!</definedName>
    <definedName name="Quantile" localSheetId="2">#REF!</definedName>
    <definedName name="Quantile">#REF!</definedName>
    <definedName name="QuantoMkt" localSheetId="0">#REF!</definedName>
    <definedName name="QuantoMkt" localSheetId="2">#REF!</definedName>
    <definedName name="QuantoMkt">#REF!</definedName>
    <definedName name="RandomNumberRange" localSheetId="0">#REF!</definedName>
    <definedName name="RandomNumberRange" localSheetId="2">#REF!</definedName>
    <definedName name="RandomNumberRange">#REF!</definedName>
    <definedName name="RandomNumbers" localSheetId="0">#REF!</definedName>
    <definedName name="RandomNumbers" localSheetId="2">#REF!</definedName>
    <definedName name="RandomNumbers">#REF!</definedName>
    <definedName name="RanNums">[15]RandomNumbers!$B$4</definedName>
    <definedName name="RanNums2">[15]RandomNumbers!$H$4</definedName>
    <definedName name="rate">'[16]Class Problems'!$H$39</definedName>
    <definedName name="Rate2" localSheetId="0">#REF!</definedName>
    <definedName name="Rate2" localSheetId="2">#REF!</definedName>
    <definedName name="Rate2">#REF!</definedName>
    <definedName name="Rating" localSheetId="0">#REF!</definedName>
    <definedName name="Rating" localSheetId="2">#REF!</definedName>
    <definedName name="Rating">#REF!</definedName>
    <definedName name="Rating_11" localSheetId="0">#REF!</definedName>
    <definedName name="Rating_11" localSheetId="2">#REF!</definedName>
    <definedName name="Rating_11">#REF!</definedName>
    <definedName name="RatingT1" localSheetId="0">#REF!</definedName>
    <definedName name="RatingT1" localSheetId="2">#REF!</definedName>
    <definedName name="RatingT1">#REF!</definedName>
    <definedName name="RatingT2" localSheetId="0">#REF!</definedName>
    <definedName name="RatingT2" localSheetId="2">#REF!</definedName>
    <definedName name="RatingT2">#REF!</definedName>
    <definedName name="RatingT3" localSheetId="0">#REF!</definedName>
    <definedName name="RatingT3" localSheetId="2">#REF!</definedName>
    <definedName name="RatingT3">#REF!</definedName>
    <definedName name="RatingTable" localSheetId="0">#REF!</definedName>
    <definedName name="RatingTable" localSheetId="2">#REF!</definedName>
    <definedName name="RatingTable">#REF!</definedName>
    <definedName name="RBasis" localSheetId="0">#REF!</definedName>
    <definedName name="RBasis" localSheetId="2">#REF!</definedName>
    <definedName name="RBasis">#REF!</definedName>
    <definedName name="RBondStrike" localSheetId="0">#REF!</definedName>
    <definedName name="RBondStrike" localSheetId="2">#REF!</definedName>
    <definedName name="RBondStrike">#REF!</definedName>
    <definedName name="RCalibWeight" localSheetId="0">#REF!</definedName>
    <definedName name="RCalibWeight" localSheetId="2">#REF!</definedName>
    <definedName name="RCalibWeight">#REF!</definedName>
    <definedName name="Rec" localSheetId="0">#REF!</definedName>
    <definedName name="Rec" localSheetId="2">#REF!</definedName>
    <definedName name="Rec">#REF!</definedName>
    <definedName name="RecCntrpty">[1]Spreadsheet8.4!$C$14</definedName>
    <definedName name="RecFrac" localSheetId="0">#REF!</definedName>
    <definedName name="RecFrac" localSheetId="2">#REF!</definedName>
    <definedName name="RecFrac">#REF!</definedName>
    <definedName name="RecFreq" localSheetId="0">#REF!</definedName>
    <definedName name="RecFreq" localSheetId="2">#REF!</definedName>
    <definedName name="RecFreq">#REF!</definedName>
    <definedName name="RecInstitution">[1]Spreadsheet8.4!$C$15</definedName>
    <definedName name="Recovery" localSheetId="0">#REF!</definedName>
    <definedName name="Recovery" localSheetId="2">#REF!</definedName>
    <definedName name="Recovery">#REF!</definedName>
    <definedName name="Recovery_Pricing" localSheetId="0">#REF!</definedName>
    <definedName name="Recovery_Pricing" localSheetId="2">#REF!</definedName>
    <definedName name="Recovery_Pricing">#REF!</definedName>
    <definedName name="Recovery_Stripping" localSheetId="0">#REF!</definedName>
    <definedName name="Recovery_Stripping" localSheetId="2">#REF!</definedName>
    <definedName name="Recovery_Stripping">#REF!</definedName>
    <definedName name="Recovery2" localSheetId="0">#REF!</definedName>
    <definedName name="Recovery2" localSheetId="2">#REF!</definedName>
    <definedName name="Recovery2">#REF!</definedName>
    <definedName name="RecoveryPercent">[10]Merton!$C$24</definedName>
    <definedName name="RecoveryR" localSheetId="0">#REF!</definedName>
    <definedName name="RecoveryR" localSheetId="2">#REF!</definedName>
    <definedName name="RecoveryR">#REF!</definedName>
    <definedName name="RecoveryRate">[2]BasketMC!$C$11</definedName>
    <definedName name="recovrate" localSheetId="0">#REF!</definedName>
    <definedName name="recovrate" localSheetId="2">#REF!</definedName>
    <definedName name="recovrate">#REF!</definedName>
    <definedName name="RecovRate_11" localSheetId="0">#REF!</definedName>
    <definedName name="RecovRate_11" localSheetId="2">#REF!</definedName>
    <definedName name="RecovRate_11">#REF!</definedName>
    <definedName name="RecPayCell" localSheetId="0">#REF!</definedName>
    <definedName name="RecPayCell" localSheetId="2">#REF!</definedName>
    <definedName name="RecPayCell">#REF!</definedName>
    <definedName name="RecRate">[2]SimpleSpreadCDSPricer!$C$14</definedName>
    <definedName name="Redemption">'[6]Bond Price with Excel'!$B$58</definedName>
    <definedName name="ref_currency" localSheetId="0">#REF!</definedName>
    <definedName name="ref_currency" localSheetId="2">#REF!</definedName>
    <definedName name="ref_currency">#REF!</definedName>
    <definedName name="RefDefProb">[3]CDSCntrptyRisk!$C$13</definedName>
    <definedName name="RefRate" localSheetId="0">#REF!</definedName>
    <definedName name="RefRate" localSheetId="2">#REF!</definedName>
    <definedName name="RefRate">#REF!</definedName>
    <definedName name="RefRateCell" localSheetId="0">#REF!</definedName>
    <definedName name="RefRateCell" localSheetId="2">#REF!</definedName>
    <definedName name="RefRateCell">#REF!</definedName>
    <definedName name="RefRateChoiceCell" localSheetId="0">#REF!</definedName>
    <definedName name="RefRateChoiceCell" localSheetId="2">#REF!</definedName>
    <definedName name="RefRateChoiceCell">#REF!</definedName>
    <definedName name="RefRec" localSheetId="0">#REF!</definedName>
    <definedName name="RefRec" localSheetId="2">#REF!</definedName>
    <definedName name="RefRec">#REF!</definedName>
    <definedName name="Region" localSheetId="0">#REF!</definedName>
    <definedName name="Region" localSheetId="2">#REF!</definedName>
    <definedName name="Region">#REF!</definedName>
    <definedName name="repoCurve" localSheetId="0">#REF!</definedName>
    <definedName name="repoCurve" localSheetId="2">#REF!</definedName>
    <definedName name="repoCurve">#REF!</definedName>
    <definedName name="ReqCorrMat" localSheetId="0">#REF!</definedName>
    <definedName name="ReqCorrMat" localSheetId="2">#REF!</definedName>
    <definedName name="ReqCorrMat">#REF!</definedName>
    <definedName name="RescaleEL" localSheetId="0">#REF!</definedName>
    <definedName name="RescaleEL" localSheetId="2">#REF!</definedName>
    <definedName name="RescaleEL">#REF!</definedName>
    <definedName name="RescaleRatio" localSheetId="0">#REF!</definedName>
    <definedName name="RescaleRatio" localSheetId="2">#REF!</definedName>
    <definedName name="RescaleRatio">#REF!</definedName>
    <definedName name="Reserve" localSheetId="0">#REF!</definedName>
    <definedName name="Reserve" localSheetId="2">#REF!</definedName>
    <definedName name="Reserve">#REF!</definedName>
    <definedName name="result_11" localSheetId="0">#REF!</definedName>
    <definedName name="result_11" localSheetId="2">#REF!</definedName>
    <definedName name="result_11">#REF!</definedName>
    <definedName name="Result1">[3]CVA!$J$6</definedName>
    <definedName name="Result2">[3]CVA!$K$6</definedName>
    <definedName name="Results" localSheetId="0">#REF!</definedName>
    <definedName name="Results" localSheetId="2">#REF!</definedName>
    <definedName name="Results">#REF!</definedName>
    <definedName name="RetPV" localSheetId="0">#REF!</definedName>
    <definedName name="RetPV" localSheetId="2">#REF!</definedName>
    <definedName name="RetPV">#REF!</definedName>
    <definedName name="RetPV2" localSheetId="0">#REF!</definedName>
    <definedName name="RetPV2" localSheetId="2">#REF!</definedName>
    <definedName name="RetPV2">#REF!</definedName>
    <definedName name="Return" localSheetId="0">#REF!</definedName>
    <definedName name="Return" localSheetId="2">#REF!</definedName>
    <definedName name="Return">#REF!</definedName>
    <definedName name="rho" localSheetId="0">#REF!</definedName>
    <definedName name="rho" localSheetId="2">#REF!</definedName>
    <definedName name="rho">#REF!</definedName>
    <definedName name="Rhos" localSheetId="0">#REF!</definedName>
    <definedName name="Rhos" localSheetId="2">#REF!</definedName>
    <definedName name="Rhos">#REF!</definedName>
    <definedName name="RhoTerm" localSheetId="0">#REF!</definedName>
    <definedName name="RhoTerm" localSheetId="2">#REF!</definedName>
    <definedName name="RhoTerm">#REF!</definedName>
    <definedName name="RISKY_MARKET" localSheetId="0">#REF!</definedName>
    <definedName name="RISKY_MARKET" localSheetId="2">#REF!</definedName>
    <definedName name="RISKY_MARKET">#REF!</definedName>
    <definedName name="RiskyAnnuity">[2]SimpleSpreadCDSPricer!$C$19</definedName>
    <definedName name="RiskyInsDef" localSheetId="0">#REF!</definedName>
    <definedName name="RiskyInsDef" localSheetId="2">#REF!</definedName>
    <definedName name="RiskyInsDef">#REF!</definedName>
    <definedName name="RiskyInsParRate" localSheetId="0">#REF!</definedName>
    <definedName name="RiskyInsParRate" localSheetId="2">#REF!</definedName>
    <definedName name="RiskyInsParRate">#REF!</definedName>
    <definedName name="RiskyInsPrem" localSheetId="0">#REF!</definedName>
    <definedName name="RiskyInsPrem" localSheetId="2">#REF!</definedName>
    <definedName name="RiskyInsPrem">#REF!</definedName>
    <definedName name="RiskyInsPV" localSheetId="0">#REF!</definedName>
    <definedName name="RiskyInsPV" localSheetId="2">#REF!</definedName>
    <definedName name="RiskyInsPV">#REF!</definedName>
    <definedName name="RiskyLevel" localSheetId="0">#REF!</definedName>
    <definedName name="RiskyLevel" localSheetId="2">#REF!</definedName>
    <definedName name="RiskyLevel">#REF!</definedName>
    <definedName name="RiskyLevels" localSheetId="0">#REF!</definedName>
    <definedName name="RiskyLevels" localSheetId="2">#REF!</definedName>
    <definedName name="RiskyLevels">#REF!</definedName>
    <definedName name="RiskyMarket" localSheetId="0">#REF!</definedName>
    <definedName name="RiskyMarket" localSheetId="2">#REF!</definedName>
    <definedName name="RiskyMarket">#REF!</definedName>
    <definedName name="RL" localSheetId="0">#REF!</definedName>
    <definedName name="RL" localSheetId="2">#REF!</definedName>
    <definedName name="RL">#REF!</definedName>
    <definedName name="RLBaseTranche1" localSheetId="0">#REF!</definedName>
    <definedName name="RLBaseTranche1" localSheetId="2">#REF!</definedName>
    <definedName name="RLBaseTranche1">#REF!</definedName>
    <definedName name="RLBaseTranche2" localSheetId="0">#REF!</definedName>
    <definedName name="RLBaseTranche2" localSheetId="2">#REF!</definedName>
    <definedName name="RLBaseTranche2">#REF!</definedName>
    <definedName name="RLevel">[11]BlackModel!$D$10</definedName>
    <definedName name="RLevel2" localSheetId="0">#REF!</definedName>
    <definedName name="RLevel2" localSheetId="2">#REF!</definedName>
    <definedName name="RLevel2">#REF!</definedName>
    <definedName name="Rounding">[3]CollateralMarginCall!$C$11</definedName>
    <definedName name="Rounding2" localSheetId="0">#REF!</definedName>
    <definedName name="Rounding2" localSheetId="2">#REF!</definedName>
    <definedName name="Rounding2">#REF!</definedName>
    <definedName name="sA">[6]MeanVariance!$O$17</definedName>
    <definedName name="sB">[6]MeanVariance!$O$18</definedName>
    <definedName name="sC">[6]MeanVariance!$O$19</definedName>
    <definedName name="ScenarioOutput" localSheetId="0">#REF!</definedName>
    <definedName name="ScenarioOutput" localSheetId="2">#REF!</definedName>
    <definedName name="ScenarioOutput">#REF!</definedName>
    <definedName name="Scenarios" localSheetId="0">#REF!</definedName>
    <definedName name="Scenarios" localSheetId="2">#REF!</definedName>
    <definedName name="Scenarios">#REF!</definedName>
    <definedName name="sD">[6]MeanVariance!$O$20</definedName>
    <definedName name="secondcurrency" localSheetId="0">#REF!</definedName>
    <definedName name="secondcurrency" localSheetId="2">#REF!</definedName>
    <definedName name="secondcurrency">#REF!</definedName>
    <definedName name="Seed">[3]MonteCarlo!$C$9</definedName>
    <definedName name="Seed2">[3]CollateralMarginCall!$G$8</definedName>
    <definedName name="SET_DATE" localSheetId="0">#REF!</definedName>
    <definedName name="SET_DATE" localSheetId="2">#REF!</definedName>
    <definedName name="SET_DATE">#REF!</definedName>
    <definedName name="SettleDate">'[6]Bond Price with Excel'!$B$14</definedName>
    <definedName name="SharesOutstanding" localSheetId="0">#REF!</definedName>
    <definedName name="SharesOutstanding" localSheetId="2">#REF!</definedName>
    <definedName name="SharesOutstanding">#REF!</definedName>
    <definedName name="ShiftAmount" localSheetId="0">#REF!</definedName>
    <definedName name="ShiftAmount" localSheetId="2">#REF!</definedName>
    <definedName name="ShiftAmount">#REF!</definedName>
    <definedName name="ShowPath" localSheetId="0">#REF!</definedName>
    <definedName name="ShowPath" localSheetId="2">#REF!</definedName>
    <definedName name="ShowPath">#REF!</definedName>
    <definedName name="ShowPaths">[4]TreePricer!$C$11</definedName>
    <definedName name="Sigma" localSheetId="0">Spreadsheet14.1!#REF!</definedName>
    <definedName name="Sigma" localSheetId="1">Spreadsheet14.2!#REF!</definedName>
    <definedName name="Sigma" localSheetId="2">Spreadsheet14.3!#REF!</definedName>
    <definedName name="Sigma">#REF!</definedName>
    <definedName name="sigma1" localSheetId="0">#REF!</definedName>
    <definedName name="sigma1" localSheetId="2">#REF!</definedName>
    <definedName name="sigma1">#REF!</definedName>
    <definedName name="sigma2" localSheetId="0">#REF!</definedName>
    <definedName name="sigma2" localSheetId="2">#REF!</definedName>
    <definedName name="sigma2">#REF!</definedName>
    <definedName name="Sigma3" localSheetId="0">#REF!</definedName>
    <definedName name="Sigma3" localSheetId="2">#REF!</definedName>
    <definedName name="Sigma3">#REF!</definedName>
    <definedName name="SigmaVector">[6]MeanVariance!$E$3:$E$6</definedName>
    <definedName name="SigmaVolume" localSheetId="0">#REF!</definedName>
    <definedName name="SigmaVolume" localSheetId="2">#REF!</definedName>
    <definedName name="SigmaVolume">#REF!</definedName>
    <definedName name="SimCount">[2]CDOPricer!$K$11</definedName>
    <definedName name="Sims">[9]MonteCarlo!$F$4</definedName>
    <definedName name="SimulationResults">[4]HedgingSimulation!$R$4</definedName>
    <definedName name="Simulations" localSheetId="0">#REF!</definedName>
    <definedName name="Simulations" localSheetId="2">#REF!</definedName>
    <definedName name="Simulations">#REF!</definedName>
    <definedName name="SizeCouponSchedule" localSheetId="0">#REF!</definedName>
    <definedName name="SizeCouponSchedule" localSheetId="2">#REF!</definedName>
    <definedName name="SizeCouponSchedule">#REF!</definedName>
    <definedName name="SOURCE" localSheetId="0">#REF!</definedName>
    <definedName name="SOURCE" localSheetId="2">#REF!</definedName>
    <definedName name="SOURCE">#REF!</definedName>
    <definedName name="SourceCell" localSheetId="0">#REF!</definedName>
    <definedName name="SourceCell" localSheetId="2">#REF!</definedName>
    <definedName name="SourceCell">#REF!</definedName>
    <definedName name="SplinePointsa" localSheetId="0">#REF!</definedName>
    <definedName name="SplinePointsa" localSheetId="2">#REF!</definedName>
    <definedName name="SplinePointsa">#REF!</definedName>
    <definedName name="Spot">Spreadsheet14.3!$C$10</definedName>
    <definedName name="SprdInstitution">[1]Spreadsheet8.4!$C$13</definedName>
    <definedName name="Spread" localSheetId="0">#REF!</definedName>
    <definedName name="Spread" localSheetId="2">#REF!</definedName>
    <definedName name="Spread">#REF!</definedName>
    <definedName name="SpreadAgent" localSheetId="0">[7]CVA!#REF!</definedName>
    <definedName name="SpreadAgent" localSheetId="2">[7]CVA!#REF!</definedName>
    <definedName name="SpreadAgent">[7]CVA!#REF!</definedName>
    <definedName name="SpreadCntrpty" localSheetId="0">Spreadsheet14.1!#REF!</definedName>
    <definedName name="SpreadCntrpty" localSheetId="1">Spreadsheet14.2!$D$10</definedName>
    <definedName name="SpreadCntrpty" localSheetId="2">Spreadsheet14.3!#REF!</definedName>
    <definedName name="SpreadCntrpty">[1]Spreadsheet8.4!$C$12</definedName>
    <definedName name="SpreadInstitution" localSheetId="0">#REF!</definedName>
    <definedName name="SpreadInstitution" localSheetId="2">#REF!</definedName>
    <definedName name="SpreadInstitution">#REF!</definedName>
    <definedName name="SpreadLowerTranche" localSheetId="0">#REF!</definedName>
    <definedName name="SpreadLowerTranche" localSheetId="2">#REF!</definedName>
    <definedName name="SpreadLowerTranche">#REF!</definedName>
    <definedName name="SpreadMulti" localSheetId="0">#REF!</definedName>
    <definedName name="SpreadMulti" localSheetId="2">#REF!</definedName>
    <definedName name="SpreadMulti">#REF!</definedName>
    <definedName name="SpreadRef">[3]CDSCntrptyRisk!$C$7</definedName>
    <definedName name="SpreadScenario" localSheetId="0">#REF!</definedName>
    <definedName name="SpreadScenario" localSheetId="2">#REF!</definedName>
    <definedName name="SpreadScenario">#REF!</definedName>
    <definedName name="SpreadSys" localSheetId="0">[7]CVA!#REF!</definedName>
    <definedName name="SpreadSys" localSheetId="2">[7]CVA!#REF!</definedName>
    <definedName name="SpreadSys">[7]CVA!#REF!</definedName>
    <definedName name="SpreadUpperTranche" localSheetId="0">#REF!</definedName>
    <definedName name="SpreadUpperTranche" localSheetId="2">#REF!</definedName>
    <definedName name="SpreadUpperTranche">#REF!</definedName>
    <definedName name="SQrtTerm" localSheetId="0">#REF!</definedName>
    <definedName name="SQrtTerm" localSheetId="2">#REF!</definedName>
    <definedName name="SQrtTerm">#REF!</definedName>
    <definedName name="Sstar">[10]CreditGrades!$C$6</definedName>
    <definedName name="start_date" localSheetId="0">#REF!</definedName>
    <definedName name="start_date" localSheetId="2">#REF!</definedName>
    <definedName name="start_date">#REF!</definedName>
    <definedName name="StartCopyCell" localSheetId="0">#REF!</definedName>
    <definedName name="StartCopyCell" localSheetId="2">#REF!</definedName>
    <definedName name="StartCopyCell">#REF!</definedName>
    <definedName name="StartCouponSchedule" localSheetId="0">#REF!</definedName>
    <definedName name="StartCouponSchedule" localSheetId="2">#REF!</definedName>
    <definedName name="StartCouponSchedule">#REF!</definedName>
    <definedName name="Starting_Point" localSheetId="0">#REF!</definedName>
    <definedName name="Starting_Point" localSheetId="2">#REF!</definedName>
    <definedName name="Starting_Point">#REF!</definedName>
    <definedName name="STBorrowings" localSheetId="0">#REF!</definedName>
    <definedName name="STBorrowings" localSheetId="2">#REF!</definedName>
    <definedName name="STBorrowings">#REF!</definedName>
    <definedName name="StdDev" localSheetId="0">#REF!</definedName>
    <definedName name="StdDev" localSheetId="2">#REF!</definedName>
    <definedName name="StdDev">#REF!</definedName>
    <definedName name="StdDevExposure">[3]Netting!$D$9</definedName>
    <definedName name="StdExposures">[3]Portfolio!$F$8</definedName>
    <definedName name="Steps">[9]MonteCarlo!$F$3</definedName>
    <definedName name="StepSize" localSheetId="0">#REF!</definedName>
    <definedName name="StepSize" localSheetId="2">#REF!</definedName>
    <definedName name="StepSize">#REF!</definedName>
    <definedName name="StepsPerHedge" localSheetId="0">#REF!</definedName>
    <definedName name="StepsPerHedge" localSheetId="2">#REF!</definedName>
    <definedName name="StepsPerHedge">#REF!</definedName>
    <definedName name="Stock">[5]OptionPricer!$C$7</definedName>
    <definedName name="StockData">[4]UnderlyingValueTree!$A$1</definedName>
    <definedName name="StockPrice" localSheetId="0">#REF!</definedName>
    <definedName name="StockPrice" localSheetId="2">#REF!</definedName>
    <definedName name="StockPrice">#REF!</definedName>
    <definedName name="StockVol">[4]CreditGrades!$C$9</definedName>
    <definedName name="Strike">Spreadsheet14.3!$C$11</definedName>
    <definedName name="StrikeMC">[9]MonteCarlo!$C$4</definedName>
    <definedName name="SttDev" localSheetId="0">#REF!</definedName>
    <definedName name="SttDev" localSheetId="2">#REF!</definedName>
    <definedName name="SttDev">#REF!</definedName>
    <definedName name="Study_Period" localSheetId="0">#REF!</definedName>
    <definedName name="Study_Period" localSheetId="2">#REF!</definedName>
    <definedName name="Study_Period">#REF!</definedName>
    <definedName name="SurvProb" localSheetId="0">[17]BlackModel!#REF!</definedName>
    <definedName name="SurvProb" localSheetId="2">[17]BlackModel!#REF!</definedName>
    <definedName name="SurvProb">[17]BlackModel!#REF!</definedName>
    <definedName name="SVol">[10]CreditGrades!$C$9</definedName>
    <definedName name="SwapChoices" localSheetId="0">#REF!</definedName>
    <definedName name="SwapChoices" localSheetId="2">#REF!</definedName>
    <definedName name="SwapChoices">#REF!</definedName>
    <definedName name="SwapChoices3" localSheetId="0">#REF!</definedName>
    <definedName name="SwapChoices3" localSheetId="2">#REF!</definedName>
    <definedName name="SwapChoices3">#REF!</definedName>
    <definedName name="SwapPayments" localSheetId="0">#REF!</definedName>
    <definedName name="SwapPayments" localSheetId="2">#REF!</definedName>
    <definedName name="SwapPayments">#REF!</definedName>
    <definedName name="SwapRate" localSheetId="0">#REF!</definedName>
    <definedName name="SwapRate" localSheetId="2">#REF!</definedName>
    <definedName name="SwapRate">#REF!</definedName>
    <definedName name="SwapRateVol" localSheetId="0">#REF!</definedName>
    <definedName name="SwapRateVol" localSheetId="2">#REF!</definedName>
    <definedName name="SwapRateVol">#REF!</definedName>
    <definedName name="SwapType" localSheetId="0">#REF!</definedName>
    <definedName name="SwapType" localSheetId="2">#REF!</definedName>
    <definedName name="SwapType">#REF!</definedName>
    <definedName name="TargetReturn">[6]MeanVariance!$J$18</definedName>
    <definedName name="TargetSpread" localSheetId="0">#REF!</definedName>
    <definedName name="TargetSpread" localSheetId="2">#REF!</definedName>
    <definedName name="TargetSpread">#REF!</definedName>
    <definedName name="TargSpread" localSheetId="0">#REF!</definedName>
    <definedName name="TargSpread" localSheetId="2">#REF!</definedName>
    <definedName name="TargSpread">#REF!</definedName>
    <definedName name="Tau" localSheetId="0">#REF!</definedName>
    <definedName name="Tau" localSheetId="2">#REF!</definedName>
    <definedName name="Tau">#REF!</definedName>
    <definedName name="TENOR" localSheetId="0">#REF!</definedName>
    <definedName name="TENOR" localSheetId="2">#REF!</definedName>
    <definedName name="TENOR">#REF!</definedName>
    <definedName name="Tenors" localSheetId="0">#REF!</definedName>
    <definedName name="Tenors" localSheetId="2">#REF!</definedName>
    <definedName name="Tenors">#REF!</definedName>
    <definedName name="TenorToShift" localSheetId="0">#REF!</definedName>
    <definedName name="TenorToShift" localSheetId="2">#REF!</definedName>
    <definedName name="TenorToShift">#REF!</definedName>
    <definedName name="TenYearFactor" localSheetId="0">#REF!</definedName>
    <definedName name="TenYearFactor" localSheetId="2">#REF!</definedName>
    <definedName name="TenYearFactor">#REF!</definedName>
    <definedName name="term" localSheetId="0">#REF!</definedName>
    <definedName name="term" localSheetId="2">#REF!</definedName>
    <definedName name="term">#REF!</definedName>
    <definedName name="ThisDefLeg">[2]CDOPricer!$G$11</definedName>
    <definedName name="ThisMaturity" localSheetId="0">#REF!</definedName>
    <definedName name="ThisMaturity" localSheetId="2">#REF!</definedName>
    <definedName name="ThisMaturity">#REF!</definedName>
    <definedName name="ThisPremLeg">[2]CDOPricer!$G$12</definedName>
    <definedName name="Threshold">[1]Spreadsheet8.2!$F$14</definedName>
    <definedName name="Threshold1" localSheetId="0">#REF!</definedName>
    <definedName name="Threshold1" localSheetId="2">#REF!</definedName>
    <definedName name="Threshold1">#REF!</definedName>
    <definedName name="Threshold2">[3]CollateralMarginCall!$D$8</definedName>
    <definedName name="Threshold3" localSheetId="0">#REF!</definedName>
    <definedName name="Threshold3" localSheetId="2">#REF!</definedName>
    <definedName name="Threshold3">#REF!</definedName>
    <definedName name="Threshold4" localSheetId="0">#REF!</definedName>
    <definedName name="Threshold4" localSheetId="2">#REF!</definedName>
    <definedName name="Threshold4">#REF!</definedName>
    <definedName name="Threshold5" localSheetId="0">#REF!</definedName>
    <definedName name="Threshold5" localSheetId="2">#REF!</definedName>
    <definedName name="Threshold5">#REF!</definedName>
    <definedName name="ThresholdInput" localSheetId="0">#REF!</definedName>
    <definedName name="ThresholdInput" localSheetId="2">#REF!</definedName>
    <definedName name="ThresholdInput">#REF!</definedName>
    <definedName name="Thresholds">[3]Portfolio!$D$8</definedName>
    <definedName name="Ticker" localSheetId="0">#REF!</definedName>
    <definedName name="Ticker" localSheetId="2">#REF!</definedName>
    <definedName name="Ticker">#REF!</definedName>
    <definedName name="tier_one_ratio" localSheetId="0">#REF!</definedName>
    <definedName name="tier_one_ratio" localSheetId="2">#REF!</definedName>
    <definedName name="tier_one_ratio">#REF!</definedName>
    <definedName name="Time" localSheetId="0">#REF!</definedName>
    <definedName name="Time" localSheetId="2">#REF!</definedName>
    <definedName name="Time">#REF!</definedName>
    <definedName name="Time2" localSheetId="0">#REF!</definedName>
    <definedName name="Time2" localSheetId="2">#REF!</definedName>
    <definedName name="Time2">#REF!</definedName>
    <definedName name="TimeHorizon" localSheetId="0">#REF!</definedName>
    <definedName name="TimeHorizon" localSheetId="2">#REF!</definedName>
    <definedName name="TimeHorizon">#REF!</definedName>
    <definedName name="TimeIntPoints" localSheetId="0">#REF!</definedName>
    <definedName name="TimeIntPoints" localSheetId="2">#REF!</definedName>
    <definedName name="TimeIntPoints">#REF!</definedName>
    <definedName name="timestep">[5]HedgingSimulation!$G$9</definedName>
    <definedName name="tmat" localSheetId="0">#REF!</definedName>
    <definedName name="tmat" localSheetId="2">#REF!</definedName>
    <definedName name="tmat">#REF!</definedName>
    <definedName name="tmat2" localSheetId="0">#REF!</definedName>
    <definedName name="tmat2" localSheetId="2">#REF!</definedName>
    <definedName name="tmat2">#REF!</definedName>
    <definedName name="tmat3" localSheetId="0">#REF!</definedName>
    <definedName name="tmat3" localSheetId="2">#REF!</definedName>
    <definedName name="tmat3">#REF!</definedName>
    <definedName name="tmat4" localSheetId="0">#REF!</definedName>
    <definedName name="tmat4" localSheetId="2">#REF!</definedName>
    <definedName name="tmat4">#REF!</definedName>
    <definedName name="TMTopLeft" localSheetId="0">#REF!</definedName>
    <definedName name="TMTopLeft" localSheetId="2">#REF!</definedName>
    <definedName name="TMTopLeft">#REF!</definedName>
    <definedName name="TODAY" localSheetId="0">#REF!</definedName>
    <definedName name="TODAY" localSheetId="2">#REF!</definedName>
    <definedName name="TODAY">#REF!</definedName>
    <definedName name="Total_Facilities" localSheetId="0">#REF!</definedName>
    <definedName name="Total_Facilities" localSheetId="2">#REF!</definedName>
    <definedName name="Total_Facilities">#REF!</definedName>
    <definedName name="TotalCommonEquity" localSheetId="0">#REF!</definedName>
    <definedName name="TotalCommonEquity" localSheetId="2">#REF!</definedName>
    <definedName name="TotalCommonEquity">#REF!</definedName>
    <definedName name="TotalExposure">[3]CollateralMarginCall!$C$12</definedName>
    <definedName name="TotalMargEPE">[3]EPEAllocation!$C$23</definedName>
    <definedName name="TotalNot" localSheetId="0">#REF!</definedName>
    <definedName name="TotalNot" localSheetId="2">#REF!</definedName>
    <definedName name="TotalNot">#REF!</definedName>
    <definedName name="TotalPnL">[4]HedgingSimulation!$L$10</definedName>
    <definedName name="TotalPV" localSheetId="0">#REF!</definedName>
    <definedName name="TotalPV" localSheetId="2">#REF!</definedName>
    <definedName name="TotalPV">#REF!</definedName>
    <definedName name="TotalRequiredCollateralisation2" localSheetId="0">#REF!</definedName>
    <definedName name="TotalRequiredCollateralisation2" localSheetId="2">#REF!</definedName>
    <definedName name="TotalRequiredCollateralisation2">#REF!</definedName>
    <definedName name="TotalRequiredCollaterlisation" localSheetId="0">#REF!</definedName>
    <definedName name="TotalRequiredCollaterlisation" localSheetId="2">#REF!</definedName>
    <definedName name="TotalRequiredCollaterlisation">#REF!</definedName>
    <definedName name="TotIssCurveRange" localSheetId="0">#REF!</definedName>
    <definedName name="TotIssCurveRange" localSheetId="2">#REF!</definedName>
    <definedName name="TotIssCurveRange">#REF!</definedName>
    <definedName name="TotZeroCurveRange" localSheetId="0">#REF!</definedName>
    <definedName name="TotZeroCurveRange" localSheetId="2">#REF!</definedName>
    <definedName name="TotZeroCurveRange">#REF!</definedName>
    <definedName name="TrancheDefLeg" localSheetId="0">#REF!</definedName>
    <definedName name="TrancheDefLeg" localSheetId="2">#REF!</definedName>
    <definedName name="TrancheDefLeg">#REF!</definedName>
    <definedName name="TrancheEL" localSheetId="0">#REF!</definedName>
    <definedName name="TrancheEL" localSheetId="2">#REF!</definedName>
    <definedName name="TrancheEL">#REF!</definedName>
    <definedName name="TrancheNot" localSheetId="0">#REF!</definedName>
    <definedName name="TrancheNot" localSheetId="2">#REF!</definedName>
    <definedName name="TrancheNot">#REF!</definedName>
    <definedName name="TrancheNotional" localSheetId="0">#REF!</definedName>
    <definedName name="TrancheNotional" localSheetId="2">#REF!</definedName>
    <definedName name="TrancheNotional">#REF!</definedName>
    <definedName name="TranchePremiums" localSheetId="0">#REF!</definedName>
    <definedName name="TranchePremiums" localSheetId="2">#REF!</definedName>
    <definedName name="TranchePremiums">#REF!</definedName>
    <definedName name="TranchePremLeg" localSheetId="0">#REF!</definedName>
    <definedName name="TranchePremLeg" localSheetId="2">#REF!</definedName>
    <definedName name="TranchePremLeg">#REF!</definedName>
    <definedName name="TrancheRL" localSheetId="0">#REF!</definedName>
    <definedName name="TrancheRL" localSheetId="2">#REF!</definedName>
    <definedName name="TrancheRL">#REF!</definedName>
    <definedName name="transaction_notional_Amont" localSheetId="0">#REF!</definedName>
    <definedName name="transaction_notional_Amont" localSheetId="2">#REF!</definedName>
    <definedName name="transaction_notional_Amont">#REF!</definedName>
    <definedName name="Transition_Matrix" localSheetId="0">#REF!</definedName>
    <definedName name="Transition_Matrix" localSheetId="2">#REF!</definedName>
    <definedName name="Transition_Matrix">#REF!</definedName>
    <definedName name="TreeStep" localSheetId="0">#REF!</definedName>
    <definedName name="TreeStep" localSheetId="2">#REF!</definedName>
    <definedName name="TreeStep">#REF!</definedName>
    <definedName name="type" localSheetId="0">#REF!</definedName>
    <definedName name="type" localSheetId="2">#REF!</definedName>
    <definedName name="type">#REF!</definedName>
    <definedName name="typeasset" localSheetId="0">#REF!</definedName>
    <definedName name="typeasset" localSheetId="2">#REF!</definedName>
    <definedName name="typeasset">#REF!</definedName>
    <definedName name="TypeChoices" localSheetId="0">#REF!</definedName>
    <definedName name="TypeChoices" localSheetId="2">#REF!</definedName>
    <definedName name="TypeChoices">#REF!</definedName>
    <definedName name="typeIndex" localSheetId="0">#REF!</definedName>
    <definedName name="typeIndex" localSheetId="2">#REF!</definedName>
    <definedName name="typeIndex">#REF!</definedName>
    <definedName name="Typeofswap" localSheetId="0">#REF!</definedName>
    <definedName name="Typeofswap" localSheetId="2">#REF!</definedName>
    <definedName name="Typeofswap">#REF!</definedName>
    <definedName name="U1CMT" localSheetId="0">#REF!</definedName>
    <definedName name="U1CMT" localSheetId="2">#REF!</definedName>
    <definedName name="U1CMT">#REF!</definedName>
    <definedName name="Uncertainty_of_Barrier" localSheetId="0">#REF!</definedName>
    <definedName name="Uncertainty_of_Barrier" localSheetId="2">#REF!</definedName>
    <definedName name="Uncertainty_of_Barrier">#REF!</definedName>
    <definedName name="UnitVector">[6]MeanVariance!$L$3:$L$6</definedName>
    <definedName name="Unwind" localSheetId="0">#REF!</definedName>
    <definedName name="Unwind" localSheetId="2">#REF!</definedName>
    <definedName name="Unwind">#REF!</definedName>
    <definedName name="UnwindCost" localSheetId="0">#REF!</definedName>
    <definedName name="UnwindCost" localSheetId="2">#REF!</definedName>
    <definedName name="UnwindCost">#REF!</definedName>
    <definedName name="Upper">[8]SimpleIntegration!$C$3</definedName>
    <definedName name="UpperBaseTrancheAttach" localSheetId="0">#REF!</definedName>
    <definedName name="UpperBaseTrancheAttach" localSheetId="2">#REF!</definedName>
    <definedName name="UpperBaseTrancheAttach">#REF!</definedName>
    <definedName name="UpperTrancheEURCorrel" localSheetId="0">#REF!</definedName>
    <definedName name="UpperTrancheEURCorrel" localSheetId="2">#REF!</definedName>
    <definedName name="UpperTrancheEURCorrel">#REF!</definedName>
    <definedName name="UpperTrancheUSCorrel" localSheetId="0">#REF!</definedName>
    <definedName name="UpperTrancheUSCorrel" localSheetId="2">#REF!</definedName>
    <definedName name="UpperTrancheUSCorrel">#REF!</definedName>
    <definedName name="UseApprox">[2]ImpliedDefProb!$C$14</definedName>
    <definedName name="UseCouponSchedule" localSheetId="0">#REF!</definedName>
    <definedName name="UseCouponSchedule" localSheetId="2">#REF!</definedName>
    <definedName name="UseCouponSchedule">#REF!</definedName>
    <definedName name="UseMigrationLoss" localSheetId="0">#REF!</definedName>
    <definedName name="UseMigrationLoss" localSheetId="2">#REF!</definedName>
    <definedName name="UseMigrationLoss">#REF!</definedName>
    <definedName name="USExpLoss" localSheetId="0">#REF!</definedName>
    <definedName name="USExpLoss" localSheetId="2">#REF!</definedName>
    <definedName name="USExpLoss">#REF!</definedName>
    <definedName name="Val1A" localSheetId="0">[7]CVA!#REF!</definedName>
    <definedName name="Val1A" localSheetId="2">[7]CVA!#REF!</definedName>
    <definedName name="Val1A">[7]CVA!#REF!</definedName>
    <definedName name="Val2A">[3]CVA!$I$4</definedName>
    <definedName name="Val3A">[3]CVA!$I$5</definedName>
    <definedName name="ValueDate" localSheetId="0">#REF!</definedName>
    <definedName name="ValueDate" localSheetId="2">#REF!</definedName>
    <definedName name="ValueDate">#REF!</definedName>
    <definedName name="VaR" localSheetId="0">#REF!</definedName>
    <definedName name="VaR" localSheetId="2">#REF!</definedName>
    <definedName name="VaR">#REF!</definedName>
    <definedName name="Variables" localSheetId="0">#REF!</definedName>
    <definedName name="Variables" localSheetId="2">#REF!</definedName>
    <definedName name="Variables">#REF!</definedName>
    <definedName name="Variance" localSheetId="0">#REF!</definedName>
    <definedName name="Variance" localSheetId="2">#REF!</definedName>
    <definedName name="Variance">#REF!</definedName>
    <definedName name="VarianceBarrier" localSheetId="0">#REF!</definedName>
    <definedName name="VarianceBarrier" localSheetId="2">#REF!</definedName>
    <definedName name="VarianceBarrier">#REF!</definedName>
    <definedName name="vnot">'[16]Class Problems'!$G$39</definedName>
    <definedName name="Vol">[1]Spreadsheet8.2!$C$12</definedName>
    <definedName name="Volatilities" localSheetId="0">#REF!</definedName>
    <definedName name="Volatilities" localSheetId="2">#REF!</definedName>
    <definedName name="Volatilities">#REF!</definedName>
    <definedName name="Volatility" localSheetId="0">#REF!</definedName>
    <definedName name="Volatility" localSheetId="2">Spreadsheet14.3!$C$12</definedName>
    <definedName name="Volatility">#REF!</definedName>
    <definedName name="VolatilityOfPosition" localSheetId="0">#REF!</definedName>
    <definedName name="VolatilityOfPosition" localSheetId="2">#REF!</definedName>
    <definedName name="VolatilityOfPosition">#REF!</definedName>
    <definedName name="VolCollateral" localSheetId="0">#REF!</definedName>
    <definedName name="VolCollateral" localSheetId="2">#REF!</definedName>
    <definedName name="VolCollateral">#REF!</definedName>
    <definedName name="volCurve" localSheetId="0">#REF!</definedName>
    <definedName name="volCurve" localSheetId="2">#REF!</definedName>
    <definedName name="volCurve">#REF!</definedName>
    <definedName name="volCurve2" localSheetId="0">#REF!</definedName>
    <definedName name="volCurve2" localSheetId="2">#REF!</definedName>
    <definedName name="volCurve2">#REF!</definedName>
    <definedName name="VolExposure" localSheetId="0">#REF!</definedName>
    <definedName name="VolExposure" localSheetId="2">#REF!</definedName>
    <definedName name="VolExposure">#REF!</definedName>
    <definedName name="VolMC">[9]MonteCarlo!$C$7</definedName>
    <definedName name="VolSqrtDt">[9]MonteCarlo!$F$7</definedName>
    <definedName name="Volume" localSheetId="0">#REF!</definedName>
    <definedName name="Volume" localSheetId="2">#REF!</definedName>
    <definedName name="Volume">#REF!</definedName>
    <definedName name="VolumeToLiquidate" localSheetId="0">#REF!</definedName>
    <definedName name="VolumeToLiquidate" localSheetId="2">#REF!</definedName>
    <definedName name="VolumeToLiquidate">#REF!</definedName>
    <definedName name="WADP" localSheetId="0">#REF!</definedName>
    <definedName name="WADP" localSheetId="2">#REF!</definedName>
    <definedName name="WADP">#REF!</definedName>
    <definedName name="WeBuyFrom" localSheetId="0">#REF!</definedName>
    <definedName name="WeBuyFrom" localSheetId="2">#REF!</definedName>
    <definedName name="WeBuyFrom">#REF!</definedName>
    <definedName name="WeightEUR" localSheetId="0">#REF!</definedName>
    <definedName name="WeightEUR" localSheetId="2">#REF!</definedName>
    <definedName name="WeightEUR">#REF!</definedName>
    <definedName name="Weights" localSheetId="0">#REF!</definedName>
    <definedName name="Weights" localSheetId="2">#REF!</definedName>
    <definedName name="Weights">#REF!</definedName>
    <definedName name="WeightVector">[6]MeanVariance!$C$3:$C$6</definedName>
    <definedName name="WeightVector1">[6]MeanVariance!$G$18:$G$21</definedName>
    <definedName name="WeightVector2">[6]MeanVariance!$K$18:$K$21</definedName>
    <definedName name="WestMarket" localSheetId="0">#REF!</definedName>
    <definedName name="WestMarket" localSheetId="2">#REF!</definedName>
    <definedName name="WestMarket">#REF!</definedName>
    <definedName name="Workbook" localSheetId="0">#REF!</definedName>
    <definedName name="Workbook" localSheetId="2">#REF!</definedName>
    <definedName name="Workbook">#REF!</definedName>
    <definedName name="Worksheet_List" localSheetId="0">#REF!</definedName>
    <definedName name="Worksheet_List" localSheetId="2">#REF!</definedName>
    <definedName name="Worksheet_List">#REF!</definedName>
    <definedName name="X2OverS">[5]OptionPricer!$C$21</definedName>
    <definedName name="xx" localSheetId="0">#REF!</definedName>
    <definedName name="xx" localSheetId="2">#REF!</definedName>
    <definedName name="xx">#REF!</definedName>
    <definedName name="YearToMaturity">'[6]Bond Price with Excel'!$B$18</definedName>
    <definedName name="Yield">'[6]Bond Price with Excel'!$B$13</definedName>
    <definedName name="YieldCurveId" localSheetId="0">#REF!</definedName>
    <definedName name="YieldCurveId" localSheetId="2">#REF!</definedName>
    <definedName name="YieldCurveId">#REF!</definedName>
    <definedName name="YieldCurveName" localSheetId="0">#REF!</definedName>
    <definedName name="YieldCurveName" localSheetId="2">#REF!</definedName>
    <definedName name="YieldCurveName">#REF!</definedName>
    <definedName name="zeroCurve" localSheetId="0">#REF!</definedName>
    <definedName name="zeroCurve" localSheetId="2">#REF!</definedName>
    <definedName name="zeroCurve">#REF!</definedName>
    <definedName name="ZeroCurveRange" localSheetId="0">OFFSET(#REF!,1,0,#REF!,1)</definedName>
    <definedName name="ZeroCurveRange" localSheetId="2">OFFSET(#REF!,1,0,#REF!,1)</definedName>
    <definedName name="ZeroCurveRange">OFFSET(#REF!,1,0,#REF!,1)</definedName>
  </definedNames>
  <calcPr calcId="150001" concurrentCalc="0"/>
  <customWorkbookViews>
    <customWorkbookView name="1" guid="{3A8D4351-8360-4049-BDB8-F8B7CFF71F52}" windowWidth="1417" windowHeight="606" activeSheetId="8" showComments="commIndAndComment"/>
  </customWorkbookViews>
  <fileRecoveryPr repair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19" i="9" l="1"/>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E18" i="9"/>
  <c r="E58" i="9"/>
  <c r="E57" i="9"/>
  <c r="E56" i="9"/>
  <c r="E55" i="9"/>
  <c r="E54" i="9"/>
  <c r="E53" i="9"/>
  <c r="E52" i="9"/>
  <c r="E51" i="9"/>
  <c r="E50" i="9"/>
  <c r="E49" i="9"/>
  <c r="E46" i="9"/>
  <c r="E44" i="9"/>
  <c r="E41" i="9"/>
  <c r="E39" i="9"/>
  <c r="E48" i="9"/>
  <c r="E42" i="9"/>
  <c r="E47" i="9"/>
  <c r="E45" i="9"/>
  <c r="E43" i="9"/>
  <c r="E40" i="9"/>
  <c r="E38" i="9"/>
  <c r="E34" i="9"/>
  <c r="E30" i="9"/>
  <c r="E26" i="9"/>
  <c r="E22" i="9"/>
  <c r="E37" i="9"/>
  <c r="E33" i="9"/>
  <c r="E29" i="9"/>
  <c r="E25" i="9"/>
  <c r="E21" i="9"/>
  <c r="E36" i="9"/>
  <c r="E32" i="9"/>
  <c r="E28" i="9"/>
  <c r="E24" i="9"/>
  <c r="E20" i="9"/>
  <c r="E35" i="9"/>
  <c r="E31" i="9"/>
  <c r="E27" i="9"/>
  <c r="E23" i="9"/>
  <c r="E19" i="9"/>
  <c r="C31" i="9"/>
  <c r="C19" i="9"/>
  <c r="C35" i="9"/>
  <c r="D23" i="9"/>
  <c r="D19" i="9"/>
  <c r="C23" i="9"/>
  <c r="C39" i="9"/>
  <c r="D27" i="9"/>
  <c r="C27" i="9"/>
  <c r="C43" i="9"/>
  <c r="D31" i="9"/>
  <c r="C51" i="9"/>
  <c r="D35" i="9"/>
  <c r="D47" i="9"/>
  <c r="D55" i="9"/>
  <c r="C20" i="9"/>
  <c r="C24" i="9"/>
  <c r="C28" i="9"/>
  <c r="C32" i="9"/>
  <c r="C36" i="9"/>
  <c r="C40" i="9"/>
  <c r="C44" i="9"/>
  <c r="C48" i="9"/>
  <c r="C52" i="9"/>
  <c r="C56" i="9"/>
  <c r="D20" i="9"/>
  <c r="D24" i="9"/>
  <c r="D28" i="9"/>
  <c r="D32" i="9"/>
  <c r="D36" i="9"/>
  <c r="D40" i="9"/>
  <c r="D44" i="9"/>
  <c r="D48" i="9"/>
  <c r="D52" i="9"/>
  <c r="D56" i="9"/>
  <c r="C47" i="9"/>
  <c r="C55" i="9"/>
  <c r="D39" i="9"/>
  <c r="D43" i="9"/>
  <c r="D51" i="9"/>
  <c r="C21" i="9"/>
  <c r="C25" i="9"/>
  <c r="C29" i="9"/>
  <c r="C33" i="9"/>
  <c r="C37" i="9"/>
  <c r="C41" i="9"/>
  <c r="C45" i="9"/>
  <c r="C49" i="9"/>
  <c r="C53" i="9"/>
  <c r="C57" i="9"/>
  <c r="D21" i="9"/>
  <c r="D25" i="9"/>
  <c r="D29" i="9"/>
  <c r="D33" i="9"/>
  <c r="D37" i="9"/>
  <c r="D41" i="9"/>
  <c r="D45" i="9"/>
  <c r="D49" i="9"/>
  <c r="D53" i="9"/>
  <c r="D57" i="9"/>
  <c r="C22" i="9"/>
  <c r="C26" i="9"/>
  <c r="C30" i="9"/>
  <c r="C34" i="9"/>
  <c r="C38" i="9"/>
  <c r="C42" i="9"/>
  <c r="C46" i="9"/>
  <c r="C50" i="9"/>
  <c r="C54" i="9"/>
  <c r="C58" i="9"/>
  <c r="D22" i="9"/>
  <c r="D26" i="9"/>
  <c r="D30" i="9"/>
  <c r="D34" i="9"/>
  <c r="D38" i="9"/>
  <c r="D42" i="9"/>
  <c r="D46" i="9"/>
  <c r="D50" i="9"/>
  <c r="D54" i="9"/>
  <c r="D58" i="9"/>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E58" i="8"/>
  <c r="E57" i="8"/>
  <c r="E56" i="8"/>
  <c r="E55" i="8"/>
  <c r="E54" i="8"/>
  <c r="E53" i="8"/>
  <c r="E52" i="8"/>
  <c r="E51" i="8"/>
  <c r="E50" i="8"/>
  <c r="E49" i="8"/>
  <c r="E48" i="8"/>
  <c r="E47" i="8"/>
  <c r="E46" i="8"/>
  <c r="E45" i="8"/>
  <c r="E44" i="8"/>
  <c r="E43" i="8"/>
  <c r="E42" i="8"/>
  <c r="E41" i="8"/>
  <c r="E40" i="8"/>
  <c r="E39" i="8"/>
  <c r="E38" i="8"/>
  <c r="E37" i="8"/>
  <c r="E36" i="8"/>
  <c r="E35" i="8"/>
  <c r="E34" i="8"/>
  <c r="E33" i="8"/>
  <c r="E32" i="8"/>
  <c r="E31" i="8"/>
  <c r="E30" i="8"/>
  <c r="E29" i="8"/>
  <c r="E28" i="8"/>
  <c r="E27" i="8"/>
  <c r="E26" i="8"/>
  <c r="E25" i="8"/>
  <c r="E24" i="8"/>
  <c r="E23" i="8"/>
  <c r="E22" i="8"/>
  <c r="E21" i="8"/>
  <c r="E20" i="8"/>
  <c r="E19" i="8"/>
  <c r="I11" i="9"/>
  <c r="I10" i="9"/>
  <c r="E26"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I12" i="9"/>
  <c r="E27" i="7"/>
  <c r="F27" i="7"/>
  <c r="F13" i="8"/>
  <c r="F14" i="8"/>
  <c r="G13" i="8"/>
  <c r="G14" i="8"/>
  <c r="G11" i="8"/>
  <c r="F11" i="8"/>
  <c r="E28" i="7"/>
  <c r="C18" i="8"/>
  <c r="C19" i="8"/>
  <c r="E29" i="7"/>
  <c r="F29" i="7"/>
  <c r="F28" i="7"/>
  <c r="D19" i="8"/>
  <c r="C20" i="8"/>
  <c r="E30" i="7"/>
  <c r="F30" i="7"/>
  <c r="D20" i="8"/>
  <c r="F26" i="7"/>
  <c r="C21" i="8"/>
  <c r="E31" i="7"/>
  <c r="F31" i="7"/>
  <c r="D21" i="8"/>
  <c r="D26" i="7"/>
  <c r="C22" i="8"/>
  <c r="E32" i="7"/>
  <c r="F32" i="7"/>
  <c r="D22" i="8"/>
  <c r="D27" i="7"/>
  <c r="C23" i="8"/>
  <c r="E33" i="7"/>
  <c r="D23" i="8"/>
  <c r="D30" i="7"/>
  <c r="D28" i="7"/>
  <c r="D29" i="7"/>
  <c r="C24" i="8"/>
  <c r="E34" i="7"/>
  <c r="F34" i="7"/>
  <c r="F33" i="7"/>
  <c r="D24" i="8"/>
  <c r="C25" i="8"/>
  <c r="E35" i="7"/>
  <c r="F35" i="7"/>
  <c r="D25" i="8"/>
  <c r="D31" i="7"/>
  <c r="C26" i="8"/>
  <c r="E36" i="7"/>
  <c r="F36" i="7"/>
  <c r="D26" i="8"/>
  <c r="D32" i="7"/>
  <c r="C27" i="8"/>
  <c r="E37" i="7"/>
  <c r="D27" i="8"/>
  <c r="D33" i="7"/>
  <c r="C28" i="8"/>
  <c r="E38" i="7"/>
  <c r="F38" i="7"/>
  <c r="F37" i="7"/>
  <c r="D28" i="8"/>
  <c r="D34" i="7"/>
  <c r="C29" i="8"/>
  <c r="E39" i="7"/>
  <c r="F39" i="7"/>
  <c r="D29" i="8"/>
  <c r="D35" i="7"/>
  <c r="C30" i="8"/>
  <c r="E40" i="7"/>
  <c r="F40" i="7"/>
  <c r="D30" i="8"/>
  <c r="D36" i="7"/>
  <c r="C31" i="8"/>
  <c r="E41" i="7"/>
  <c r="F41" i="7"/>
  <c r="D31" i="8"/>
  <c r="D37" i="7"/>
  <c r="C32" i="8"/>
  <c r="E42" i="7"/>
  <c r="F42" i="7"/>
  <c r="D32" i="8"/>
  <c r="D38" i="7"/>
  <c r="C33" i="8"/>
  <c r="E43" i="7"/>
  <c r="F43" i="7"/>
  <c r="D33" i="8"/>
  <c r="D39" i="7"/>
  <c r="C34" i="8"/>
  <c r="E44" i="7"/>
  <c r="F44" i="7"/>
  <c r="D34" i="8"/>
  <c r="D40" i="7"/>
  <c r="C35" i="8"/>
  <c r="E45" i="7"/>
  <c r="F45" i="7"/>
  <c r="D35" i="8"/>
  <c r="D41" i="7"/>
  <c r="C36" i="8"/>
  <c r="E46" i="7"/>
  <c r="F46" i="7"/>
  <c r="D36" i="8"/>
  <c r="D42" i="7"/>
  <c r="C37" i="8"/>
  <c r="E47" i="7"/>
  <c r="F47" i="7"/>
  <c r="D37" i="8"/>
  <c r="D43" i="7"/>
  <c r="C38" i="8"/>
  <c r="E48" i="7"/>
  <c r="F48" i="7"/>
  <c r="D38" i="8"/>
  <c r="F10" i="8"/>
  <c r="F12" i="8"/>
  <c r="D44" i="7"/>
  <c r="C39" i="8"/>
  <c r="E49" i="7"/>
  <c r="F49" i="7"/>
  <c r="D39" i="8"/>
  <c r="D45" i="7"/>
  <c r="C40" i="8"/>
  <c r="E50" i="7"/>
  <c r="F50" i="7"/>
  <c r="D40" i="8"/>
  <c r="D46" i="7"/>
  <c r="C41" i="8"/>
  <c r="E51" i="7"/>
  <c r="F51" i="7"/>
  <c r="D41" i="8"/>
  <c r="D47" i="7"/>
  <c r="C42" i="8"/>
  <c r="E52" i="7"/>
  <c r="F52" i="7"/>
  <c r="D42" i="8"/>
  <c r="D48" i="7"/>
  <c r="C43" i="8"/>
  <c r="E53" i="7"/>
  <c r="F53" i="7"/>
  <c r="D43" i="8"/>
  <c r="D49" i="7"/>
  <c r="C44" i="8"/>
  <c r="E54" i="7"/>
  <c r="F54" i="7"/>
  <c r="D44" i="8"/>
  <c r="D50" i="7"/>
  <c r="C45" i="8"/>
  <c r="E55" i="7"/>
  <c r="F55" i="7"/>
  <c r="D45" i="8"/>
  <c r="D51" i="7"/>
  <c r="C46" i="8"/>
  <c r="E56" i="7"/>
  <c r="F56" i="7"/>
  <c r="D46" i="8"/>
  <c r="D52" i="7"/>
  <c r="C47" i="8"/>
  <c r="E57" i="7"/>
  <c r="F57" i="7"/>
  <c r="D47" i="8"/>
  <c r="D53" i="7"/>
  <c r="C48" i="8"/>
  <c r="E58" i="7"/>
  <c r="F58" i="7"/>
  <c r="D48" i="8"/>
  <c r="D54" i="7"/>
  <c r="C49" i="8"/>
  <c r="E59" i="7"/>
  <c r="F59" i="7"/>
  <c r="D49" i="8"/>
  <c r="D55" i="7"/>
  <c r="C50" i="8"/>
  <c r="E60" i="7"/>
  <c r="F60" i="7"/>
  <c r="D50" i="8"/>
  <c r="D56" i="7"/>
  <c r="C51" i="8"/>
  <c r="E61" i="7"/>
  <c r="F61" i="7"/>
  <c r="D51" i="8"/>
  <c r="D57" i="7"/>
  <c r="C52" i="8"/>
  <c r="E62" i="7"/>
  <c r="F62" i="7"/>
  <c r="D52" i="8"/>
  <c r="D58" i="7"/>
  <c r="C53" i="8"/>
  <c r="E63" i="7"/>
  <c r="F63" i="7"/>
  <c r="D53" i="8"/>
  <c r="D59" i="7"/>
  <c r="C54" i="8"/>
  <c r="E64" i="7"/>
  <c r="F64" i="7"/>
  <c r="D54" i="8"/>
  <c r="D60" i="7"/>
  <c r="C55" i="8"/>
  <c r="E65" i="7"/>
  <c r="F65" i="7"/>
  <c r="D55" i="8"/>
  <c r="D61" i="7"/>
  <c r="C56" i="8"/>
  <c r="E66" i="7"/>
  <c r="F66" i="7"/>
  <c r="D56" i="8"/>
  <c r="D62" i="7"/>
  <c r="C57" i="8"/>
  <c r="E67" i="7"/>
  <c r="F67" i="7"/>
  <c r="D57" i="8"/>
  <c r="D63" i="7"/>
  <c r="C58" i="8"/>
  <c r="E68" i="7"/>
  <c r="F68" i="7"/>
  <c r="D58" i="8"/>
  <c r="G10" i="8"/>
  <c r="G12" i="8"/>
  <c r="D64" i="7"/>
  <c r="E69" i="7"/>
  <c r="F69" i="7"/>
  <c r="D65" i="7"/>
  <c r="E70" i="7"/>
  <c r="F70" i="7"/>
  <c r="D66" i="7"/>
  <c r="E71" i="7"/>
  <c r="F71" i="7"/>
  <c r="D67" i="7"/>
  <c r="E72" i="7"/>
  <c r="D68" i="7"/>
  <c r="E73" i="7"/>
  <c r="F73" i="7"/>
  <c r="F72" i="7"/>
  <c r="D69" i="7"/>
  <c r="E74" i="7"/>
  <c r="D70" i="7"/>
  <c r="E75" i="7"/>
  <c r="F75" i="7"/>
  <c r="F74" i="7"/>
  <c r="D71" i="7"/>
  <c r="E76" i="7"/>
  <c r="D72" i="7"/>
  <c r="E77" i="7"/>
  <c r="F76" i="7"/>
  <c r="D73" i="7"/>
  <c r="E78" i="7"/>
  <c r="F77" i="7"/>
  <c r="D74" i="7"/>
  <c r="E79" i="7"/>
  <c r="F78" i="7"/>
  <c r="D75" i="7"/>
  <c r="E80" i="7"/>
  <c r="F79" i="7"/>
  <c r="D76" i="7"/>
  <c r="E81" i="7"/>
  <c r="F81" i="7"/>
  <c r="F80" i="7"/>
  <c r="D77" i="7"/>
  <c r="E82" i="7"/>
  <c r="F82" i="7"/>
  <c r="D78" i="7"/>
  <c r="E83" i="7"/>
  <c r="F83" i="7"/>
  <c r="D79" i="7"/>
  <c r="E84" i="7"/>
  <c r="F84" i="7"/>
  <c r="D80" i="7"/>
  <c r="E85" i="7"/>
  <c r="F85" i="7"/>
  <c r="D81" i="7"/>
  <c r="E86" i="7"/>
  <c r="F86" i="7"/>
  <c r="D82" i="7"/>
  <c r="E87" i="7"/>
  <c r="F87" i="7"/>
  <c r="D83" i="7"/>
  <c r="E88" i="7"/>
  <c r="F88" i="7"/>
  <c r="D84" i="7"/>
  <c r="E89" i="7"/>
  <c r="F89" i="7"/>
  <c r="D85" i="7"/>
  <c r="E90" i="7"/>
  <c r="F90" i="7"/>
  <c r="D86" i="7"/>
  <c r="E91" i="7"/>
  <c r="F91" i="7"/>
  <c r="D87" i="7"/>
  <c r="E92" i="7"/>
  <c r="F92" i="7"/>
  <c r="D88" i="7"/>
  <c r="E93" i="7"/>
  <c r="F93" i="7"/>
  <c r="D89" i="7"/>
  <c r="E94" i="7"/>
  <c r="F94" i="7"/>
  <c r="D90" i="7"/>
  <c r="D91" i="7"/>
  <c r="D92" i="7"/>
  <c r="E95" i="7"/>
  <c r="F95" i="7"/>
  <c r="D93" i="7"/>
  <c r="E96" i="7"/>
  <c r="F96" i="7"/>
  <c r="D94" i="7"/>
  <c r="E97" i="7"/>
  <c r="F97" i="7"/>
  <c r="D95" i="7"/>
  <c r="E98" i="7"/>
  <c r="F98" i="7"/>
  <c r="D97" i="7"/>
  <c r="D96" i="7"/>
  <c r="E99" i="7"/>
  <c r="F99" i="7"/>
  <c r="D99" i="7"/>
  <c r="D98" i="7"/>
  <c r="E100" i="7"/>
  <c r="F100" i="7"/>
  <c r="D100" i="7"/>
  <c r="E101" i="7"/>
  <c r="F101" i="7"/>
  <c r="D102" i="7"/>
  <c r="D101" i="7"/>
  <c r="E102" i="7"/>
  <c r="F102" i="7"/>
  <c r="D103" i="7"/>
  <c r="E103" i="7"/>
  <c r="F103" i="7"/>
  <c r="D105" i="7"/>
  <c r="D104" i="7"/>
  <c r="E104" i="7"/>
  <c r="D106" i="7"/>
  <c r="E105" i="7"/>
  <c r="F104" i="7"/>
  <c r="D108" i="7"/>
  <c r="D107" i="7"/>
  <c r="E106" i="7"/>
  <c r="F105" i="7"/>
  <c r="D109" i="7"/>
  <c r="E107" i="7"/>
  <c r="F107" i="7"/>
  <c r="F106" i="7"/>
  <c r="D110" i="7"/>
  <c r="E108" i="7"/>
  <c r="F108" i="7"/>
  <c r="D112" i="7"/>
  <c r="D111" i="7"/>
  <c r="E109" i="7"/>
  <c r="F109" i="7"/>
  <c r="D114" i="7"/>
  <c r="D113" i="7"/>
  <c r="E110" i="7"/>
  <c r="F110" i="7"/>
  <c r="D116" i="7"/>
  <c r="D115" i="7"/>
  <c r="E111" i="7"/>
  <c r="F111" i="7"/>
  <c r="D117" i="7"/>
  <c r="E112" i="7"/>
  <c r="F112" i="7"/>
  <c r="D118" i="7"/>
  <c r="E113" i="7"/>
  <c r="F113" i="7"/>
  <c r="D119" i="7"/>
  <c r="E114" i="7"/>
  <c r="F114" i="7"/>
  <c r="D121" i="7"/>
  <c r="D120" i="7"/>
  <c r="E115" i="7"/>
  <c r="F115" i="7"/>
  <c r="D122" i="7"/>
  <c r="E116" i="7"/>
  <c r="F116" i="7"/>
  <c r="D123" i="7"/>
  <c r="E117" i="7"/>
  <c r="F117" i="7"/>
  <c r="D124" i="7"/>
  <c r="E118" i="7"/>
  <c r="F118" i="7"/>
  <c r="D125" i="7"/>
  <c r="E119" i="7"/>
  <c r="F119" i="7"/>
  <c r="D126" i="7"/>
  <c r="E120" i="7"/>
  <c r="F120" i="7"/>
  <c r="D127" i="7"/>
  <c r="E121" i="7"/>
  <c r="F121" i="7"/>
  <c r="D128" i="7"/>
  <c r="E122" i="7"/>
  <c r="F122" i="7"/>
  <c r="D129" i="7"/>
  <c r="D130" i="7"/>
  <c r="E123" i="7"/>
  <c r="F123" i="7"/>
  <c r="D132" i="7"/>
  <c r="D131" i="7"/>
  <c r="E124" i="7"/>
  <c r="F124" i="7"/>
  <c r="D133" i="7"/>
  <c r="E125" i="7"/>
  <c r="F125" i="7"/>
  <c r="D134" i="7"/>
  <c r="E126" i="7"/>
  <c r="F126" i="7"/>
  <c r="D136" i="7"/>
  <c r="D135" i="7"/>
  <c r="E127" i="7"/>
  <c r="F127" i="7"/>
  <c r="D138" i="7"/>
  <c r="D137" i="7"/>
  <c r="E128" i="7"/>
  <c r="F128" i="7"/>
  <c r="D140" i="7"/>
  <c r="D139" i="7"/>
  <c r="E129" i="7"/>
  <c r="F129" i="7"/>
  <c r="D141" i="7"/>
  <c r="E130" i="7"/>
  <c r="F130" i="7"/>
  <c r="D142" i="7"/>
  <c r="E131" i="7"/>
  <c r="F131" i="7"/>
  <c r="D143" i="7"/>
  <c r="E132" i="7"/>
  <c r="F132" i="7"/>
  <c r="D144" i="7"/>
  <c r="E133" i="7"/>
  <c r="F133" i="7"/>
  <c r="D146" i="7"/>
  <c r="D145" i="7"/>
  <c r="E134" i="7"/>
  <c r="F134" i="7"/>
  <c r="D147" i="7"/>
  <c r="E135" i="7"/>
  <c r="F135" i="7"/>
  <c r="D149" i="7"/>
  <c r="D148" i="7"/>
  <c r="E136" i="7"/>
  <c r="F136" i="7"/>
  <c r="D150" i="7"/>
  <c r="E137" i="7"/>
  <c r="F137" i="7"/>
  <c r="D151" i="7"/>
  <c r="E138" i="7"/>
  <c r="F138" i="7"/>
  <c r="D152" i="7"/>
  <c r="E139" i="7"/>
  <c r="F139" i="7"/>
  <c r="D153" i="7"/>
  <c r="E140" i="7"/>
  <c r="F140" i="7"/>
  <c r="D155" i="7"/>
  <c r="D154" i="7"/>
  <c r="E141" i="7"/>
  <c r="F141" i="7"/>
  <c r="D157" i="7"/>
  <c r="D156" i="7"/>
  <c r="E142" i="7"/>
  <c r="F142" i="7"/>
  <c r="D158" i="7"/>
  <c r="E143" i="7"/>
  <c r="F143" i="7"/>
  <c r="D159" i="7"/>
  <c r="E144" i="7"/>
  <c r="F144" i="7"/>
  <c r="D161" i="7"/>
  <c r="D160" i="7"/>
  <c r="E145" i="7"/>
  <c r="F145" i="7"/>
  <c r="D163" i="7"/>
  <c r="D162" i="7"/>
  <c r="E146" i="7"/>
  <c r="F146" i="7"/>
  <c r="D165" i="7"/>
  <c r="D164" i="7"/>
  <c r="E147" i="7"/>
  <c r="F147" i="7"/>
  <c r="D167" i="7"/>
  <c r="D166" i="7"/>
  <c r="E148" i="7"/>
  <c r="F148" i="7"/>
  <c r="D168" i="7"/>
  <c r="E149" i="7"/>
  <c r="F149" i="7"/>
  <c r="D170" i="7"/>
  <c r="D169" i="7"/>
  <c r="E150" i="7"/>
  <c r="F150" i="7"/>
  <c r="D172" i="7"/>
  <c r="D171" i="7"/>
  <c r="E151" i="7"/>
  <c r="F151" i="7"/>
  <c r="D173" i="7"/>
  <c r="E152" i="7"/>
  <c r="F152" i="7"/>
  <c r="D174" i="7"/>
  <c r="E153" i="7"/>
  <c r="F153" i="7"/>
  <c r="D176" i="7"/>
  <c r="D175" i="7"/>
  <c r="E154" i="7"/>
  <c r="F154" i="7"/>
  <c r="D178" i="7"/>
  <c r="D177" i="7"/>
  <c r="E155" i="7"/>
  <c r="F155" i="7"/>
  <c r="D179" i="7"/>
  <c r="E156" i="7"/>
  <c r="F156" i="7"/>
  <c r="D180" i="7"/>
  <c r="E157" i="7"/>
  <c r="F157" i="7"/>
  <c r="D182" i="7"/>
  <c r="D181" i="7"/>
  <c r="E158" i="7"/>
  <c r="D184" i="7"/>
  <c r="D183" i="7"/>
  <c r="E159" i="7"/>
  <c r="F159" i="7"/>
  <c r="F158" i="7"/>
  <c r="D186" i="7"/>
  <c r="D185" i="7"/>
  <c r="E160" i="7"/>
  <c r="D188" i="7"/>
  <c r="D187" i="7"/>
  <c r="E161" i="7"/>
  <c r="F161" i="7"/>
  <c r="F160" i="7"/>
  <c r="D190" i="7"/>
  <c r="D189" i="7"/>
  <c r="E162" i="7"/>
  <c r="F162" i="7"/>
  <c r="D192" i="7"/>
  <c r="D191" i="7"/>
  <c r="E163" i="7"/>
  <c r="D194" i="7"/>
  <c r="D193" i="7"/>
  <c r="E164" i="7"/>
  <c r="F164" i="7"/>
  <c r="F163" i="7"/>
  <c r="D196" i="7"/>
  <c r="D195" i="7"/>
  <c r="E165" i="7"/>
  <c r="F165" i="7"/>
  <c r="D198" i="7"/>
  <c r="D197" i="7"/>
  <c r="E166" i="7"/>
  <c r="F166" i="7"/>
  <c r="D199" i="7"/>
  <c r="E167" i="7"/>
  <c r="F167" i="7"/>
  <c r="D201" i="7"/>
  <c r="D200" i="7"/>
  <c r="E168" i="7"/>
  <c r="F168" i="7"/>
  <c r="D202" i="7"/>
  <c r="E169" i="7"/>
  <c r="F169" i="7"/>
  <c r="D203" i="7"/>
  <c r="E170" i="7"/>
  <c r="D204" i="7"/>
  <c r="E171" i="7"/>
  <c r="F170" i="7"/>
  <c r="D206" i="7"/>
  <c r="D205" i="7"/>
  <c r="E172" i="7"/>
  <c r="F171" i="7"/>
  <c r="D207" i="7"/>
  <c r="E173" i="7"/>
  <c r="F172" i="7"/>
  <c r="D208" i="7"/>
  <c r="C17" i="7"/>
  <c r="E174" i="7"/>
  <c r="F174" i="7"/>
  <c r="F173" i="7"/>
  <c r="E175" i="7"/>
  <c r="F175" i="7"/>
  <c r="E176" i="7"/>
  <c r="F176" i="7"/>
  <c r="E177" i="7"/>
  <c r="E178" i="7"/>
  <c r="F178" i="7"/>
  <c r="F177" i="7"/>
  <c r="E179" i="7"/>
  <c r="F179" i="7"/>
  <c r="E180" i="7"/>
  <c r="F180" i="7"/>
  <c r="E181" i="7"/>
  <c r="E182" i="7"/>
  <c r="F182" i="7"/>
  <c r="F181" i="7"/>
  <c r="E183" i="7"/>
  <c r="E184" i="7"/>
  <c r="F184" i="7"/>
  <c r="F183" i="7"/>
  <c r="E185" i="7"/>
  <c r="F185" i="7"/>
  <c r="E186" i="7"/>
  <c r="F186" i="7"/>
  <c r="E187" i="7"/>
  <c r="F187" i="7"/>
  <c r="E188" i="7"/>
  <c r="F188" i="7"/>
  <c r="E189" i="7"/>
  <c r="F189" i="7"/>
  <c r="E190" i="7"/>
  <c r="E191" i="7"/>
  <c r="F190" i="7"/>
  <c r="E192" i="7"/>
  <c r="F191" i="7"/>
  <c r="E193" i="7"/>
  <c r="F193" i="7"/>
  <c r="F192" i="7"/>
  <c r="E194" i="7"/>
  <c r="F194" i="7"/>
  <c r="E195" i="7"/>
  <c r="E196" i="7"/>
  <c r="F196" i="7"/>
  <c r="F195" i="7"/>
  <c r="E197" i="7"/>
  <c r="E198" i="7"/>
  <c r="F198" i="7"/>
  <c r="F197" i="7"/>
  <c r="E199" i="7"/>
  <c r="F199" i="7"/>
  <c r="E200" i="7"/>
  <c r="F200" i="7"/>
  <c r="E201" i="7"/>
  <c r="F201" i="7"/>
  <c r="E202" i="7"/>
  <c r="F202" i="7"/>
  <c r="E203" i="7"/>
  <c r="F203" i="7"/>
  <c r="E204" i="7"/>
  <c r="F204" i="7"/>
  <c r="E205" i="7"/>
  <c r="F205" i="7"/>
  <c r="E206" i="7"/>
  <c r="F206" i="7"/>
  <c r="E207" i="7"/>
  <c r="F207" i="7"/>
  <c r="E208" i="7"/>
  <c r="F208" i="7"/>
  <c r="C18" i="7"/>
  <c r="C19" i="7"/>
  <c r="E18" i="7"/>
  <c r="E17" i="7"/>
  <c r="E19" i="7"/>
</calcChain>
</file>

<file path=xl/comments1.xml><?xml version="1.0" encoding="utf-8"?>
<comments xmlns="http://schemas.openxmlformats.org/spreadsheetml/2006/main">
  <authors>
    <author>Microsoft Office User</author>
    <author>Jon</author>
  </authors>
  <commentList>
    <comment ref="G10" authorId="0">
      <text>
        <r>
          <rPr>
            <sz val="10"/>
            <color indexed="81"/>
            <rFont val="Calibri"/>
          </rPr>
          <t xml:space="preserve">CVA % of notional up-front
</t>
        </r>
      </text>
    </comment>
    <comment ref="G12" authorId="0">
      <text>
        <r>
          <rPr>
            <b/>
            <sz val="10"/>
            <color indexed="81"/>
            <rFont val="Calibri"/>
          </rPr>
          <t>A</t>
        </r>
        <r>
          <rPr>
            <sz val="10"/>
            <color indexed="81"/>
            <rFont val="Calibri"/>
          </rPr>
          <t>lternatively, 17.6 bps (basis points per annum)</t>
        </r>
      </text>
    </comment>
    <comment ref="E14" authorId="1">
      <text>
        <r>
          <rPr>
            <b/>
            <sz val="9"/>
            <color indexed="81"/>
            <rFont val="Tahoma"/>
            <family val="2"/>
          </rPr>
          <t>Simple approximation (equation 14.4)</t>
        </r>
        <r>
          <rPr>
            <sz val="9"/>
            <color indexed="81"/>
            <rFont val="Tahoma"/>
            <family val="2"/>
          </rPr>
          <t xml:space="preserve">
</t>
        </r>
      </text>
    </comment>
  </commentList>
</comments>
</file>

<file path=xl/comments2.xml><?xml version="1.0" encoding="utf-8"?>
<comments xmlns="http://schemas.openxmlformats.org/spreadsheetml/2006/main">
  <authors>
    <author>Jon Gregory</author>
    <author>jon</author>
  </authors>
  <commentList>
    <comment ref="G24" authorId="0">
      <text>
        <r>
          <rPr>
            <b/>
            <sz val="8"/>
            <color indexed="81"/>
            <rFont val="Tahoma"/>
            <family val="2"/>
          </rPr>
          <t>Discounting expected exposure</t>
        </r>
        <r>
          <rPr>
            <sz val="8"/>
            <color indexed="81"/>
            <rFont val="Tahoma"/>
            <family val="2"/>
          </rPr>
          <t xml:space="preserve">
</t>
        </r>
      </text>
    </comment>
    <comment ref="H24" authorId="1">
      <text>
        <r>
          <rPr>
            <b/>
            <sz val="9"/>
            <color indexed="81"/>
            <rFont val="Tahoma"/>
            <family val="2"/>
          </rPr>
          <t>discounted negative expected exposure</t>
        </r>
        <r>
          <rPr>
            <sz val="9"/>
            <color indexed="81"/>
            <rFont val="Tahoma"/>
            <family val="2"/>
          </rPr>
          <t xml:space="preserve">
</t>
        </r>
      </text>
    </comment>
  </commentList>
</comments>
</file>

<file path=xl/sharedStrings.xml><?xml version="1.0" encoding="utf-8"?>
<sst xmlns="http://schemas.openxmlformats.org/spreadsheetml/2006/main" count="58" uniqueCount="49">
  <si>
    <t>Parameters</t>
  </si>
  <si>
    <t>EE</t>
  </si>
  <si>
    <t>CVA</t>
  </si>
  <si>
    <t>DVA</t>
  </si>
  <si>
    <t>NEE</t>
  </si>
  <si>
    <t>UCVA</t>
  </si>
  <si>
    <t>Calculations</t>
  </si>
  <si>
    <t>UDVA</t>
  </si>
  <si>
    <t>UBCVA</t>
  </si>
  <si>
    <t>BCVA</t>
  </si>
  <si>
    <t>Conditional</t>
  </si>
  <si>
    <t>Unconditional</t>
  </si>
  <si>
    <t>Def Prob (C)</t>
  </si>
  <si>
    <t>Survival (C)</t>
  </si>
  <si>
    <t>Def Prob</t>
  </si>
  <si>
    <t>Credit curve</t>
  </si>
  <si>
    <t>LGD</t>
  </si>
  <si>
    <t>5Y</t>
  </si>
  <si>
    <t>10Y</t>
  </si>
  <si>
    <t>Risky Duration</t>
  </si>
  <si>
    <t>CVA (bps)</t>
  </si>
  <si>
    <t>EPE</t>
  </si>
  <si>
    <t>Counterparty Spread</t>
  </si>
  <si>
    <t>Counterparty LGD</t>
  </si>
  <si>
    <t>Def Prob (P)</t>
  </si>
  <si>
    <t>Survival (P)</t>
  </si>
  <si>
    <t>Own Spread</t>
  </si>
  <si>
    <t>Own LGD</t>
  </si>
  <si>
    <t>Option details</t>
  </si>
  <si>
    <t>Spot</t>
  </si>
  <si>
    <t>Strike</t>
  </si>
  <si>
    <t>Volatility</t>
  </si>
  <si>
    <t>Maturity</t>
  </si>
  <si>
    <t>Interest rate</t>
  </si>
  <si>
    <t>Funding Prob</t>
  </si>
  <si>
    <t>Funding Spread</t>
  </si>
  <si>
    <t>Credit Spread</t>
  </si>
  <si>
    <t>Credit / Funding</t>
  </si>
  <si>
    <t>FVA (FCA)</t>
  </si>
  <si>
    <t>Value</t>
  </si>
  <si>
    <t>Total</t>
  </si>
  <si>
    <t>Spread (bps)</t>
  </si>
  <si>
    <t>Tenor (Yrs)</t>
  </si>
  <si>
    <t>dt</t>
  </si>
  <si>
    <t>T</t>
  </si>
  <si>
    <t>DVA = Probability of me Defaulting</t>
  </si>
  <si>
    <t>CVA = the probability of the counterparty defaulting</t>
  </si>
  <si>
    <t>FVA = is a funding solution.  Funding value adjustment</t>
  </si>
  <si>
    <t>KVA = Capital Value adjustments.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</si>
</sst>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 #,##0.00_-;\-* #,##0.00_-;_-* &quot;-&quot;??_-;_-@_-"/>
    <numFmt numFmtId="165" formatCode="_-* #,##0\ _F_-;\-* #,##0\ _F_-;_-* &quot;-&quot;\ _F_-;_-@_-"/>
    <numFmt numFmtId="166" formatCode="_-* #,##0.00\ _F_-;\-* #,##0.00\ _F_-;_-* &quot;-&quot;??\ _F_-;_-@_-"/>
    <numFmt numFmtId="167" formatCode="_-* #,##0\ &quot;F&quot;_-;\-* #,##0\ &quot;F&quot;_-;_-* &quot;-&quot;\ &quot;F&quot;_-;_-@_-"/>
    <numFmt numFmtId="168" formatCode="_-* #,##0.00\ &quot;F&quot;_-;\-* #,##0.00\ &quot;F&quot;_-;_-* &quot;-&quot;??\ &quot;F&quot;_-;_-@_-"/>
    <numFmt numFmtId="169" formatCode="0.000000%"/>
    <numFmt numFmtId="170" formatCode="#,##0.0;\-#,##0.0"/>
    <numFmt numFmtId="171" formatCode="0.0%"/>
    <numFmt numFmtId="172" formatCode="0.0000"/>
    <numFmt numFmtId="173" formatCode="0.000%"/>
    <numFmt numFmtId="174" formatCode="_-* #,##0_-;\-* #,##0_-;_-* &quot;-&quot;??_-;_-@_-"/>
    <numFmt numFmtId="175" formatCode="#,##0.000"/>
    <numFmt numFmtId="176" formatCode="#,##0.0000"/>
    <numFmt numFmtId="177" formatCode="0.000"/>
  </numFmts>
  <fonts count="44" x14ac:knownFonts="1">
    <font>
      <sz val="10"/>
      <name val="Arial"/>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MS Sans Serif"/>
      <family val="2"/>
    </font>
    <font>
      <sz val="8.5"/>
      <name val="MS Sans Serif"/>
      <family val="2"/>
    </font>
    <font>
      <i/>
      <sz val="11"/>
      <color indexed="23"/>
      <name val="Calibri"/>
      <family val="2"/>
    </font>
    <font>
      <sz val="11"/>
      <color indexed="17"/>
      <name val="Calibri"/>
      <family val="2"/>
    </font>
    <font>
      <b/>
      <sz val="10"/>
      <name val="MS Sans Serif"/>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i/>
      <sz val="10"/>
      <name val="Arial"/>
      <family val="2"/>
    </font>
    <font>
      <b/>
      <sz val="24"/>
      <name val="MS Sans Serif"/>
      <family val="2"/>
    </font>
    <font>
      <b/>
      <sz val="18"/>
      <color indexed="56"/>
      <name val="Cambria"/>
      <family val="2"/>
    </font>
    <font>
      <b/>
      <sz val="11"/>
      <color indexed="8"/>
      <name val="Calibri"/>
      <family val="2"/>
    </font>
    <font>
      <sz val="11"/>
      <color indexed="10"/>
      <name val="Calibri"/>
      <family val="2"/>
    </font>
    <font>
      <b/>
      <sz val="11"/>
      <name val="Arial"/>
      <family val="2"/>
    </font>
    <font>
      <sz val="8"/>
      <color indexed="81"/>
      <name val="Tahoma"/>
      <family val="2"/>
    </font>
    <font>
      <b/>
      <sz val="8"/>
      <color indexed="81"/>
      <name val="Tahoma"/>
      <family val="2"/>
    </font>
    <font>
      <sz val="10"/>
      <name val="Arial"/>
      <family val="2"/>
    </font>
    <font>
      <sz val="9"/>
      <color indexed="81"/>
      <name val="Tahoma"/>
      <family val="2"/>
    </font>
    <font>
      <b/>
      <sz val="9"/>
      <color indexed="81"/>
      <name val="Tahoma"/>
      <family val="2"/>
    </font>
    <font>
      <sz val="10"/>
      <color indexed="81"/>
      <name val="Calibri"/>
    </font>
    <font>
      <b/>
      <sz val="10"/>
      <color indexed="81"/>
      <name val="Calibri"/>
    </font>
    <font>
      <sz val="11"/>
      <name val="Calibri"/>
      <scheme val="minor"/>
    </font>
    <font>
      <sz val="11"/>
      <color theme="0"/>
      <name val="Calibri"/>
      <scheme val="minor"/>
    </font>
    <font>
      <b/>
      <sz val="11"/>
      <color theme="0"/>
      <name val="Calibri"/>
      <scheme val="minor"/>
    </font>
    <font>
      <b/>
      <i/>
      <sz val="10"/>
      <color theme="0"/>
      <name val="Arial"/>
      <family val="2"/>
    </font>
    <font>
      <b/>
      <sz val="11"/>
      <color theme="3" tint="0.39997558519241921"/>
      <name val="Calibri"/>
      <scheme val="minor"/>
    </font>
    <font>
      <b/>
      <sz val="10"/>
      <color rgb="FF00B050"/>
      <name val="Calibri"/>
      <scheme val="minor"/>
    </font>
    <font>
      <b/>
      <sz val="11"/>
      <color theme="3" tint="-0.249977111117893"/>
      <name val="Calibri"/>
      <scheme val="minor"/>
    </font>
    <font>
      <sz val="10"/>
      <name val="Calibri"/>
      <scheme val="minor"/>
    </font>
    <font>
      <b/>
      <sz val="10"/>
      <color rgb="FFFF0000"/>
      <name val="Calibri"/>
      <scheme val="minor"/>
    </font>
    <font>
      <b/>
      <i/>
      <sz val="10"/>
      <name val="Calibri"/>
      <scheme val="minor"/>
    </font>
    <font>
      <b/>
      <sz val="10"/>
      <name val="Calibri"/>
      <scheme val="minor"/>
    </font>
    <font>
      <b/>
      <sz val="10"/>
      <color theme="3" tint="-0.249977111117893"/>
      <name val="Calibri"/>
      <scheme val="minor"/>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bgColor indexed="9"/>
      </patternFill>
    </fill>
    <fill>
      <patternFill patternType="darkGray">
        <fgColor indexed="9"/>
        <bgColor indexed="43"/>
      </patternFill>
    </fill>
    <fill>
      <patternFill patternType="mediumGray">
        <fgColor indexed="9"/>
        <bgColor indexed="22"/>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4"/>
        <bgColor indexed="64"/>
      </patternFill>
    </fill>
    <fill>
      <patternFill patternType="solid">
        <fgColor theme="3" tint="0.39997558519241921"/>
        <bgColor indexed="64"/>
      </patternFill>
    </fill>
    <fill>
      <patternFill patternType="solid">
        <fgColor theme="1"/>
        <bgColor indexed="64"/>
      </patternFill>
    </fill>
    <fill>
      <patternFill patternType="solid">
        <fgColor theme="4"/>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s>
  <borders count="4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top/>
      <bottom style="thin">
        <color auto="1"/>
      </bottom>
      <diagonal/>
    </border>
    <border>
      <left style="thin">
        <color auto="1"/>
      </left>
      <right/>
      <top style="thin">
        <color auto="1"/>
      </top>
      <bottom/>
      <diagonal/>
    </border>
    <border>
      <left style="thin">
        <color auto="1"/>
      </left>
      <right/>
      <top style="thin">
        <color auto="1"/>
      </top>
      <bottom style="thin">
        <color auto="1"/>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auto="1"/>
      </left>
      <right/>
      <top/>
      <bottom/>
      <diagonal/>
    </border>
    <border>
      <left/>
      <right/>
      <top style="thin">
        <color indexed="62"/>
      </top>
      <bottom style="double">
        <color indexed="62"/>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medium">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style="thin">
        <color auto="1"/>
      </left>
      <right style="medium">
        <color auto="1"/>
      </right>
      <top/>
      <bottom/>
      <diagonal/>
    </border>
    <border>
      <left/>
      <right/>
      <top style="medium">
        <color auto="1"/>
      </top>
      <bottom style="medium">
        <color auto="1"/>
      </bottom>
      <diagonal/>
    </border>
    <border>
      <left style="thin">
        <color auto="1"/>
      </left>
      <right style="thin">
        <color auto="1"/>
      </right>
      <top style="medium">
        <color auto="1"/>
      </top>
      <bottom/>
      <diagonal/>
    </border>
    <border>
      <left style="thin">
        <color auto="1"/>
      </left>
      <right style="thin">
        <color auto="1"/>
      </right>
      <top/>
      <bottom/>
      <diagonal/>
    </border>
    <border>
      <left style="thin">
        <color auto="1"/>
      </left>
      <right style="thin">
        <color auto="1"/>
      </right>
      <top/>
      <bottom style="medium">
        <color auto="1"/>
      </bottom>
      <diagonal/>
    </border>
    <border>
      <left/>
      <right/>
      <top/>
      <bottom style="medium">
        <color auto="1"/>
      </bottom>
      <diagonal/>
    </border>
    <border>
      <left/>
      <right/>
      <top style="medium">
        <color auto="1"/>
      </top>
      <bottom/>
      <diagonal/>
    </border>
    <border>
      <left style="medium">
        <color auto="1"/>
      </left>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s>
  <cellStyleXfs count="59">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164" fontId="1" fillId="0" borderId="0" applyFont="0" applyFill="0" applyBorder="0" applyAlignment="0" applyProtection="0"/>
    <xf numFmtId="0" fontId="7" fillId="22" borderId="3" applyNumberFormat="0" applyFont="0" applyBorder="0" applyAlignment="0" applyProtection="0">
      <alignment horizontal="centerContinuous"/>
    </xf>
    <xf numFmtId="0" fontId="8" fillId="23" borderId="4" applyNumberFormat="0" applyBorder="0">
      <alignment horizontal="left"/>
    </xf>
    <xf numFmtId="0" fontId="9" fillId="0" borderId="0" applyNumberFormat="0" applyFill="0" applyBorder="0" applyAlignment="0" applyProtection="0"/>
    <xf numFmtId="0" fontId="10" fillId="4" borderId="0" applyNumberFormat="0" applyBorder="0" applyAlignment="0" applyProtection="0"/>
    <xf numFmtId="0" fontId="11" fillId="24" borderId="5" applyNumberFormat="0" applyFont="0" applyBorder="0" applyAlignment="0">
      <alignment horizontal="centerContinuous"/>
    </xf>
    <xf numFmtId="0" fontId="12" fillId="0" borderId="6" applyNumberFormat="0" applyFill="0" applyAlignment="0" applyProtection="0"/>
    <xf numFmtId="0" fontId="13" fillId="0" borderId="7" applyNumberFormat="0" applyFill="0" applyAlignment="0" applyProtection="0"/>
    <xf numFmtId="0" fontId="14" fillId="0" borderId="8" applyNumberFormat="0" applyFill="0" applyAlignment="0" applyProtection="0"/>
    <xf numFmtId="0" fontId="14" fillId="0" borderId="0" applyNumberFormat="0" applyFill="0" applyBorder="0" applyAlignment="0" applyProtection="0"/>
    <xf numFmtId="0" fontId="15" fillId="7" borderId="1" applyNumberFormat="0" applyAlignment="0" applyProtection="0"/>
    <xf numFmtId="0" fontId="16" fillId="0" borderId="9" applyNumberFormat="0" applyFill="0" applyAlignment="0" applyProtection="0"/>
    <xf numFmtId="165" fontId="1" fillId="0" borderId="0" applyFont="0" applyFill="0" applyBorder="0" applyAlignment="0" applyProtection="0"/>
    <xf numFmtId="166"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169" fontId="1" fillId="0" borderId="0">
      <alignment horizontal="right"/>
    </xf>
    <xf numFmtId="0" fontId="17" fillId="25" borderId="0" applyNumberFormat="0" applyBorder="0" applyAlignment="0" applyProtection="0"/>
    <xf numFmtId="0" fontId="1" fillId="0" borderId="0"/>
    <xf numFmtId="0" fontId="2" fillId="26" borderId="10" applyNumberFormat="0" applyFont="0" applyAlignment="0" applyProtection="0"/>
    <xf numFmtId="0" fontId="18" fillId="20" borderId="11" applyNumberFormat="0" applyAlignment="0" applyProtection="0"/>
    <xf numFmtId="9" fontId="1" fillId="0" borderId="0" applyFont="0" applyFill="0" applyBorder="0" applyAlignment="0" applyProtection="0"/>
    <xf numFmtId="0" fontId="19" fillId="27" borderId="12">
      <alignment horizontal="center"/>
    </xf>
    <xf numFmtId="0" fontId="1" fillId="0" borderId="0">
      <alignment horizontal="left" wrapText="1"/>
    </xf>
    <xf numFmtId="0" fontId="20" fillId="0" borderId="0">
      <alignment horizontal="center"/>
    </xf>
    <xf numFmtId="0" fontId="21" fillId="0" borderId="0" applyNumberFormat="0" applyFill="0" applyBorder="0" applyAlignment="0" applyProtection="0"/>
    <xf numFmtId="0" fontId="22" fillId="0" borderId="13" applyNumberFormat="0" applyFill="0" applyAlignment="0" applyProtection="0"/>
    <xf numFmtId="0" fontId="23" fillId="0" borderId="0" applyNumberFormat="0" applyFill="0" applyBorder="0" applyAlignment="0" applyProtection="0"/>
    <xf numFmtId="0" fontId="24" fillId="28" borderId="0">
      <alignment horizontal="right"/>
    </xf>
    <xf numFmtId="170" fontId="1" fillId="0" borderId="0">
      <alignment horizontal="center"/>
    </xf>
    <xf numFmtId="0" fontId="27" fillId="0" borderId="0"/>
  </cellStyleXfs>
  <cellXfs count="113">
    <xf numFmtId="0" fontId="0" fillId="0" borderId="0" xfId="0"/>
    <xf numFmtId="0" fontId="1" fillId="27" borderId="0" xfId="46" applyFill="1"/>
    <xf numFmtId="9" fontId="0" fillId="0" borderId="0" xfId="0" applyNumberFormat="1"/>
    <xf numFmtId="172" fontId="0" fillId="0" borderId="0" xfId="0" applyNumberFormat="1"/>
    <xf numFmtId="171" fontId="1" fillId="0" borderId="0" xfId="49" applyNumberFormat="1"/>
    <xf numFmtId="0" fontId="0" fillId="0" borderId="0" xfId="0" applyBorder="1"/>
    <xf numFmtId="10" fontId="0" fillId="0" borderId="0" xfId="0" applyNumberFormat="1"/>
    <xf numFmtId="174" fontId="0" fillId="0" borderId="0" xfId="28" applyNumberFormat="1" applyFont="1"/>
    <xf numFmtId="11" fontId="0" fillId="0" borderId="0" xfId="0" applyNumberFormat="1"/>
    <xf numFmtId="0" fontId="27" fillId="0" borderId="0" xfId="58"/>
    <xf numFmtId="2" fontId="0" fillId="0" borderId="0" xfId="0" applyNumberFormat="1" applyBorder="1"/>
    <xf numFmtId="10" fontId="1" fillId="0" borderId="0" xfId="49" applyNumberFormat="1" applyBorder="1"/>
    <xf numFmtId="0" fontId="33" fillId="29" borderId="36" xfId="58" applyFont="1" applyFill="1" applyBorder="1" applyAlignment="1">
      <alignment horizontal="center"/>
    </xf>
    <xf numFmtId="0" fontId="33" fillId="29" borderId="36" xfId="0" applyFont="1" applyFill="1" applyBorder="1" applyAlignment="1">
      <alignment horizontal="center"/>
    </xf>
    <xf numFmtId="0" fontId="33" fillId="29" borderId="38" xfId="0" applyFont="1" applyFill="1" applyBorder="1" applyAlignment="1">
      <alignment horizontal="center"/>
    </xf>
    <xf numFmtId="0" fontId="34" fillId="29" borderId="35" xfId="0" applyFont="1" applyFill="1" applyBorder="1" applyAlignment="1">
      <alignment horizontal="center"/>
    </xf>
    <xf numFmtId="0" fontId="34" fillId="29" borderId="33" xfId="0" applyFont="1" applyFill="1" applyBorder="1" applyAlignment="1">
      <alignment horizontal="center"/>
    </xf>
    <xf numFmtId="0" fontId="36" fillId="0" borderId="37" xfId="0" applyFont="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4" fillId="31" borderId="35" xfId="0" applyFont="1" applyFill="1" applyBorder="1"/>
    <xf numFmtId="0" fontId="34" fillId="31" borderId="36" xfId="0" applyFont="1" applyFill="1" applyBorder="1"/>
    <xf numFmtId="0" fontId="34" fillId="31" borderId="38" xfId="0" applyFont="1" applyFill="1" applyBorder="1"/>
    <xf numFmtId="0" fontId="34" fillId="31" borderId="14" xfId="0" applyFont="1" applyFill="1" applyBorder="1"/>
    <xf numFmtId="0" fontId="34" fillId="31" borderId="25" xfId="0" applyFont="1" applyFill="1" applyBorder="1" applyAlignment="1">
      <alignment horizontal="center"/>
    </xf>
    <xf numFmtId="0" fontId="34" fillId="31" borderId="22" xfId="0" applyFont="1" applyFill="1" applyBorder="1" applyAlignment="1">
      <alignment horizontal="center"/>
    </xf>
    <xf numFmtId="2" fontId="32" fillId="0" borderId="15" xfId="0" applyNumberFormat="1" applyFont="1" applyBorder="1" applyAlignment="1">
      <alignment horizontal="center"/>
    </xf>
    <xf numFmtId="1" fontId="32" fillId="0" borderId="25" xfId="49" applyNumberFormat="1" applyFont="1" applyBorder="1" applyAlignment="1">
      <alignment horizontal="center"/>
    </xf>
    <xf numFmtId="10" fontId="32" fillId="0" borderId="25" xfId="49" applyNumberFormat="1" applyFont="1" applyBorder="1" applyAlignment="1">
      <alignment horizontal="center"/>
    </xf>
    <xf numFmtId="1" fontId="32" fillId="0" borderId="26" xfId="49" applyNumberFormat="1" applyFont="1" applyBorder="1" applyAlignment="1">
      <alignment horizontal="center"/>
    </xf>
    <xf numFmtId="10" fontId="32" fillId="0" borderId="26" xfId="49" applyNumberFormat="1" applyFont="1" applyBorder="1" applyAlignment="1">
      <alignment horizontal="center"/>
    </xf>
    <xf numFmtId="9" fontId="38" fillId="0" borderId="39" xfId="0" applyNumberFormat="1" applyFont="1" applyBorder="1" applyAlignment="1">
      <alignment horizontal="center"/>
    </xf>
    <xf numFmtId="173" fontId="37" fillId="0" borderId="31" xfId="49" applyNumberFormat="1" applyFont="1" applyBorder="1" applyAlignment="1">
      <alignment horizontal="center"/>
    </xf>
    <xf numFmtId="173" fontId="37" fillId="0" borderId="33" xfId="49" applyNumberFormat="1" applyFont="1" applyBorder="1" applyAlignment="1">
      <alignment horizontal="center"/>
    </xf>
    <xf numFmtId="2" fontId="37" fillId="0" borderId="34" xfId="0" applyNumberFormat="1" applyFont="1" applyBorder="1" applyAlignment="1">
      <alignment horizontal="center"/>
    </xf>
    <xf numFmtId="2" fontId="37" fillId="0" borderId="37" xfId="0" applyNumberFormat="1" applyFont="1" applyBorder="1" applyAlignment="1">
      <alignment horizontal="center"/>
    </xf>
    <xf numFmtId="10" fontId="37" fillId="0" borderId="34" xfId="0" applyNumberFormat="1" applyFont="1" applyBorder="1" applyAlignment="1">
      <alignment horizontal="center"/>
    </xf>
    <xf numFmtId="10" fontId="37" fillId="0" borderId="37" xfId="0" applyNumberFormat="1" applyFont="1" applyBorder="1" applyAlignment="1">
      <alignment horizontal="center"/>
    </xf>
    <xf numFmtId="2" fontId="37" fillId="0" borderId="40" xfId="0" applyNumberFormat="1" applyFont="1" applyBorder="1" applyAlignment="1">
      <alignment horizontal="center"/>
    </xf>
    <xf numFmtId="2" fontId="37" fillId="0" borderId="39" xfId="0" applyNumberFormat="1" applyFont="1" applyBorder="1" applyAlignment="1">
      <alignment horizontal="center"/>
    </xf>
    <xf numFmtId="0" fontId="35" fillId="30" borderId="14" xfId="0" applyFont="1" applyFill="1" applyBorder="1" applyAlignment="1">
      <alignment horizontal="center"/>
    </xf>
    <xf numFmtId="0" fontId="35" fillId="30" borderId="22" xfId="0" applyFont="1" applyFill="1" applyBorder="1" applyAlignment="1">
      <alignment horizontal="center"/>
    </xf>
    <xf numFmtId="0" fontId="39" fillId="0" borderId="14" xfId="0" applyFont="1" applyBorder="1" applyAlignment="1">
      <alignment horizontal="left"/>
    </xf>
    <xf numFmtId="0" fontId="39" fillId="0" borderId="29" xfId="0" applyFont="1" applyBorder="1" applyAlignment="1">
      <alignment horizontal="left"/>
    </xf>
    <xf numFmtId="0" fontId="39" fillId="0" borderId="15" xfId="0" applyFont="1" applyFill="1" applyBorder="1" applyAlignment="1">
      <alignment horizontal="left"/>
    </xf>
    <xf numFmtId="0" fontId="39" fillId="0" borderId="0" xfId="0" applyFont="1" applyFill="1" applyBorder="1" applyAlignment="1">
      <alignment horizontal="left"/>
    </xf>
    <xf numFmtId="1" fontId="40" fillId="0" borderId="23" xfId="49" applyNumberFormat="1" applyFont="1" applyBorder="1" applyAlignment="1" applyProtection="1">
      <alignment horizontal="right"/>
      <protection locked="0"/>
    </xf>
    <xf numFmtId="0" fontId="39" fillId="0" borderId="15" xfId="0" applyFont="1" applyBorder="1" applyAlignment="1">
      <alignment horizontal="left"/>
    </xf>
    <xf numFmtId="0" fontId="39" fillId="0" borderId="0" xfId="0" applyFont="1" applyBorder="1" applyAlignment="1">
      <alignment horizontal="left"/>
    </xf>
    <xf numFmtId="9" fontId="40" fillId="0" borderId="23" xfId="0" applyNumberFormat="1" applyFont="1" applyBorder="1"/>
    <xf numFmtId="0" fontId="39" fillId="0" borderId="16" xfId="0" applyFont="1" applyBorder="1" applyAlignment="1">
      <alignment horizontal="left"/>
    </xf>
    <xf numFmtId="0" fontId="39" fillId="0" borderId="28" xfId="0" applyFont="1" applyBorder="1" applyAlignment="1">
      <alignment horizontal="left"/>
    </xf>
    <xf numFmtId="9" fontId="40" fillId="0" borderId="20" xfId="0" applyNumberFormat="1" applyFont="1" applyBorder="1"/>
    <xf numFmtId="0" fontId="39" fillId="0" borderId="0" xfId="0" applyFont="1"/>
    <xf numFmtId="11" fontId="39" fillId="0" borderId="0" xfId="0" applyNumberFormat="1" applyFont="1"/>
    <xf numFmtId="173" fontId="42" fillId="0" borderId="0" xfId="49" applyNumberFormat="1" applyFont="1"/>
    <xf numFmtId="171" fontId="39" fillId="0" borderId="0" xfId="49" applyNumberFormat="1" applyFont="1"/>
    <xf numFmtId="172" fontId="39" fillId="0" borderId="0" xfId="0" applyNumberFormat="1" applyFont="1"/>
    <xf numFmtId="10" fontId="39" fillId="0" borderId="0" xfId="0" applyNumberFormat="1" applyFont="1"/>
    <xf numFmtId="174" fontId="39" fillId="0" borderId="0" xfId="28" applyNumberFormat="1" applyFont="1"/>
    <xf numFmtId="9" fontId="39" fillId="0" borderId="0" xfId="0" applyNumberFormat="1" applyFont="1"/>
    <xf numFmtId="0" fontId="39" fillId="0" borderId="0" xfId="0" applyFont="1" applyBorder="1"/>
    <xf numFmtId="0" fontId="39" fillId="0" borderId="14" xfId="0" applyFont="1" applyBorder="1"/>
    <xf numFmtId="176" fontId="37" fillId="0" borderId="19" xfId="49" applyNumberFormat="1" applyFont="1" applyBorder="1"/>
    <xf numFmtId="0" fontId="39" fillId="0" borderId="14" xfId="0" applyFont="1" applyFill="1" applyBorder="1"/>
    <xf numFmtId="0" fontId="39" fillId="0" borderId="15" xfId="0" applyFont="1" applyFill="1" applyBorder="1"/>
    <xf numFmtId="176" fontId="37" fillId="0" borderId="23" xfId="0" applyNumberFormat="1" applyFont="1" applyBorder="1"/>
    <xf numFmtId="0" fontId="39" fillId="0" borderId="16" xfId="0" applyFont="1" applyFill="1" applyBorder="1"/>
    <xf numFmtId="176" fontId="37" fillId="0" borderId="20" xfId="0" applyNumberFormat="1" applyFont="1" applyBorder="1"/>
    <xf numFmtId="3" fontId="39" fillId="0" borderId="0" xfId="0" applyNumberFormat="1" applyFont="1"/>
    <xf numFmtId="2" fontId="39" fillId="0" borderId="15" xfId="0" applyNumberFormat="1" applyFont="1" applyBorder="1"/>
    <xf numFmtId="10" fontId="39" fillId="0" borderId="25" xfId="49" applyNumberFormat="1" applyFont="1" applyBorder="1"/>
    <xf numFmtId="3" fontId="39" fillId="0" borderId="25" xfId="0" applyNumberFormat="1" applyFont="1" applyBorder="1"/>
    <xf numFmtId="3" fontId="39" fillId="0" borderId="19" xfId="0" applyNumberFormat="1" applyFont="1" applyBorder="1"/>
    <xf numFmtId="10" fontId="39" fillId="0" borderId="26" xfId="49" applyNumberFormat="1" applyFont="1" applyBorder="1"/>
    <xf numFmtId="175" fontId="39" fillId="0" borderId="26" xfId="0" applyNumberFormat="1" applyFont="1" applyBorder="1"/>
    <xf numFmtId="175" fontId="39" fillId="0" borderId="23" xfId="0" applyNumberFormat="1" applyFont="1" applyBorder="1"/>
    <xf numFmtId="2" fontId="39" fillId="0" borderId="16" xfId="0" applyNumberFormat="1" applyFont="1" applyBorder="1"/>
    <xf numFmtId="10" fontId="39" fillId="0" borderId="27" xfId="49" applyNumberFormat="1" applyFont="1" applyBorder="1"/>
    <xf numFmtId="175" fontId="39" fillId="0" borderId="27" xfId="0" applyNumberFormat="1" applyFont="1" applyBorder="1"/>
    <xf numFmtId="175" fontId="39" fillId="0" borderId="20" xfId="0" applyNumberFormat="1" applyFont="1" applyBorder="1"/>
    <xf numFmtId="0" fontId="41" fillId="32" borderId="17" xfId="0" applyFont="1" applyFill="1" applyBorder="1"/>
    <xf numFmtId="0" fontId="39" fillId="32" borderId="24" xfId="0" applyFont="1" applyFill="1" applyBorder="1"/>
    <xf numFmtId="0" fontId="39" fillId="32" borderId="21" xfId="0" applyFont="1" applyFill="1" applyBorder="1"/>
    <xf numFmtId="0" fontId="42" fillId="32" borderId="24" xfId="0" applyFont="1" applyFill="1" applyBorder="1"/>
    <xf numFmtId="0" fontId="39" fillId="33" borderId="17" xfId="0" applyFont="1" applyFill="1" applyBorder="1" applyAlignment="1">
      <alignment horizontal="center"/>
    </xf>
    <xf numFmtId="0" fontId="39" fillId="33" borderId="21" xfId="0" applyFont="1" applyFill="1" applyBorder="1" applyAlignment="1">
      <alignment horizontal="center"/>
    </xf>
    <xf numFmtId="0" fontId="39" fillId="34" borderId="14" xfId="0" applyFont="1" applyFill="1" applyBorder="1" applyAlignment="1">
      <alignment horizontal="center"/>
    </xf>
    <xf numFmtId="0" fontId="39" fillId="34" borderId="22" xfId="0" applyFont="1" applyFill="1" applyBorder="1" applyAlignment="1">
      <alignment horizontal="center"/>
    </xf>
    <xf numFmtId="0" fontId="39" fillId="35" borderId="17" xfId="0" applyFont="1" applyFill="1" applyBorder="1"/>
    <xf numFmtId="0" fontId="39" fillId="35" borderId="18" xfId="0" applyFont="1" applyFill="1" applyBorder="1"/>
    <xf numFmtId="0" fontId="39" fillId="35" borderId="32" xfId="0" applyFont="1" applyFill="1" applyBorder="1"/>
    <xf numFmtId="0" fontId="42" fillId="35" borderId="17" xfId="0" applyFont="1" applyFill="1" applyBorder="1"/>
    <xf numFmtId="0" fontId="42" fillId="35" borderId="18" xfId="0" applyFont="1" applyFill="1" applyBorder="1"/>
    <xf numFmtId="0" fontId="41" fillId="32" borderId="17" xfId="0" applyFont="1" applyFill="1" applyBorder="1" applyAlignment="1">
      <alignment horizontal="center"/>
    </xf>
    <xf numFmtId="0" fontId="41" fillId="32" borderId="21" xfId="0" applyFont="1" applyFill="1" applyBorder="1" applyAlignment="1">
      <alignment horizontal="center"/>
    </xf>
    <xf numFmtId="0" fontId="39" fillId="32" borderId="30" xfId="0" applyFont="1" applyFill="1" applyBorder="1"/>
    <xf numFmtId="0" fontId="39" fillId="32" borderId="33" xfId="0" applyFont="1" applyFill="1" applyBorder="1" applyAlignment="1">
      <alignment horizontal="center"/>
    </xf>
    <xf numFmtId="0" fontId="39" fillId="0" borderId="14" xfId="58" applyFont="1" applyBorder="1" applyAlignment="1">
      <alignment horizontal="left"/>
    </xf>
    <xf numFmtId="0" fontId="40" fillId="0" borderId="19" xfId="0" applyFont="1" applyBorder="1"/>
    <xf numFmtId="0" fontId="39" fillId="0" borderId="0" xfId="58" applyFont="1"/>
    <xf numFmtId="0" fontId="39" fillId="0" borderId="15" xfId="0" applyFont="1" applyBorder="1"/>
    <xf numFmtId="177" fontId="37" fillId="0" borderId="23" xfId="49" applyNumberFormat="1" applyFont="1" applyBorder="1" applyAlignment="1"/>
    <xf numFmtId="0" fontId="39" fillId="0" borderId="15" xfId="0" applyFont="1" applyBorder="1" applyAlignment="1">
      <alignment horizontal="left"/>
    </xf>
    <xf numFmtId="0" fontId="40" fillId="0" borderId="23" xfId="0" applyFont="1" applyBorder="1"/>
    <xf numFmtId="177" fontId="37" fillId="0" borderId="23" xfId="0" applyNumberFormat="1" applyFont="1" applyBorder="1" applyAlignment="1"/>
    <xf numFmtId="0" fontId="39" fillId="0" borderId="16" xfId="0" applyFont="1" applyBorder="1" applyAlignment="1">
      <alignment horizontal="left"/>
    </xf>
    <xf numFmtId="0" fontId="39" fillId="0" borderId="16" xfId="0" applyFont="1" applyBorder="1"/>
    <xf numFmtId="177" fontId="37" fillId="0" borderId="20" xfId="0" applyNumberFormat="1" applyFont="1" applyBorder="1" applyAlignment="1"/>
    <xf numFmtId="2" fontId="39" fillId="0" borderId="25" xfId="49" applyNumberFormat="1" applyFont="1" applyBorder="1"/>
    <xf numFmtId="2" fontId="39" fillId="0" borderId="26" xfId="49" applyNumberFormat="1" applyFont="1" applyBorder="1"/>
    <xf numFmtId="1" fontId="43" fillId="0" borderId="19" xfId="49" applyNumberFormat="1" applyFont="1" applyBorder="1" applyAlignment="1" applyProtection="1">
      <alignment horizontal="right"/>
      <protection locked="0"/>
    </xf>
    <xf numFmtId="9" fontId="43" fillId="0" borderId="23" xfId="0" applyNumberFormat="1" applyFont="1" applyBorder="1"/>
  </cellXfs>
  <cellStyles count="5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Data" xfId="29"/>
    <cellStyle name="DataInput" xfId="30"/>
    <cellStyle name="Explanatory Text" xfId="31" builtinId="53" customBuiltin="1"/>
    <cellStyle name="Good" xfId="32" builtinId="26" customBuiltin="1"/>
    <cellStyle name="Header" xfId="33"/>
    <cellStyle name="Heading 1" xfId="34" builtinId="16" customBuiltin="1"/>
    <cellStyle name="Heading 2" xfId="35" builtinId="17" customBuiltin="1"/>
    <cellStyle name="Heading 3" xfId="36" builtinId="18" customBuiltin="1"/>
    <cellStyle name="Heading 4" xfId="37" builtinId="19" customBuiltin="1"/>
    <cellStyle name="Input" xfId="38" builtinId="20" customBuiltin="1"/>
    <cellStyle name="Linked Cell" xfId="39" builtinId="24" customBuiltin="1"/>
    <cellStyle name="Milliers [0]_rating factor" xfId="40"/>
    <cellStyle name="Milliers_rating factor" xfId="41"/>
    <cellStyle name="Monétaire [0]_rating factor" xfId="42"/>
    <cellStyle name="Monétaire_rating factor" xfId="43"/>
    <cellStyle name="Month" xfId="44"/>
    <cellStyle name="Neutral" xfId="45" builtinId="28" customBuiltin="1"/>
    <cellStyle name="Normal" xfId="0" builtinId="0"/>
    <cellStyle name="Normal 2" xfId="58"/>
    <cellStyle name="Normal_LFS_CollateralandCntrptyRisk" xfId="46"/>
    <cellStyle name="Note" xfId="47" builtinId="10" customBuiltin="1"/>
    <cellStyle name="Output" xfId="48" builtinId="21" customBuiltin="1"/>
    <cellStyle name="Percent" xfId="49" builtinId="5"/>
    <cellStyle name="PricingProducts" xfId="50"/>
    <cellStyle name="Style 1" xfId="51"/>
    <cellStyle name="TIMES" xfId="52"/>
    <cellStyle name="Title" xfId="53" builtinId="15" customBuiltin="1"/>
    <cellStyle name="Total" xfId="54" builtinId="25" customBuiltin="1"/>
    <cellStyle name="Warning Text" xfId="55" builtinId="11" customBuiltin="1"/>
    <cellStyle name="WASP_PLStyle" xfId="56"/>
    <cellStyle name="Year" xfId="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externalLink" Target="externalLinks/externalLink6.xml"/><Relationship Id="rId20" Type="http://schemas.openxmlformats.org/officeDocument/2006/relationships/externalLink" Target="externalLinks/externalLink17.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externalLink" Target="externalLinks/externalLink7.xml"/><Relationship Id="rId11" Type="http://schemas.openxmlformats.org/officeDocument/2006/relationships/externalLink" Target="externalLinks/externalLink8.xml"/><Relationship Id="rId12" Type="http://schemas.openxmlformats.org/officeDocument/2006/relationships/externalLink" Target="externalLinks/externalLink9.xml"/><Relationship Id="rId13" Type="http://schemas.openxmlformats.org/officeDocument/2006/relationships/externalLink" Target="externalLinks/externalLink10.xml"/><Relationship Id="rId14" Type="http://schemas.openxmlformats.org/officeDocument/2006/relationships/externalLink" Target="externalLinks/externalLink11.xml"/><Relationship Id="rId15" Type="http://schemas.openxmlformats.org/officeDocument/2006/relationships/externalLink" Target="externalLinks/externalLink12.xml"/><Relationship Id="rId16" Type="http://schemas.openxmlformats.org/officeDocument/2006/relationships/externalLink" Target="externalLinks/externalLink13.xml"/><Relationship Id="rId17" Type="http://schemas.openxmlformats.org/officeDocument/2006/relationships/externalLink" Target="externalLinks/externalLink14.xml"/><Relationship Id="rId18" Type="http://schemas.openxmlformats.org/officeDocument/2006/relationships/externalLink" Target="externalLinks/externalLink15.xml"/><Relationship Id="rId19" Type="http://schemas.openxmlformats.org/officeDocument/2006/relationships/externalLink" Target="externalLinks/externalLink16.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externalLink" Target="externalLinks/externalLink1.xml"/><Relationship Id="rId5" Type="http://schemas.openxmlformats.org/officeDocument/2006/relationships/externalLink" Target="externalLinks/externalLink2.xml"/><Relationship Id="rId6" Type="http://schemas.openxmlformats.org/officeDocument/2006/relationships/externalLink" Target="externalLinks/externalLink3.xml"/><Relationship Id="rId7" Type="http://schemas.openxmlformats.org/officeDocument/2006/relationships/externalLink" Target="externalLinks/externalLink4.xml"/><Relationship Id="rId8" Type="http://schemas.openxmlformats.org/officeDocument/2006/relationships/externalLink" Target="externalLinks/externalLink5.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_rels/chart2.xml.rels><?xml version="1.0" encoding="UTF-8" standalone="yes"?>
<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s>
</file>

<file path=xl/charts/_rels/chart3.xml.rels><?xml version="1.0" encoding="UTF-8" standalone="yes"?>
<Relationships xmlns="http://schemas.openxmlformats.org/package/2006/relationships"><Relationship Id="rId1" Type="http://schemas.microsoft.com/office/2011/relationships/chartStyle" Target="style3.xml"/><Relationship Id="rId2" Type="http://schemas.microsoft.com/office/2011/relationships/chartColorStyle" Target="colors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1"/>
          <c:tx>
            <c:strRef>
              <c:f>Spreadsheet14.1!$E$17</c:f>
              <c:strCache>
                <c:ptCount val="1"/>
                <c:pt idx="0">
                  <c:v>EE</c:v>
                </c:pt>
              </c:strCache>
            </c:strRef>
          </c:tx>
          <c:spPr>
            <a:ln w="19050" cap="rnd">
              <a:solidFill>
                <a:schemeClr val="accent2"/>
              </a:solidFill>
              <a:round/>
            </a:ln>
            <a:effectLst/>
          </c:spPr>
          <c:marker>
            <c:symbol val="none"/>
          </c:marker>
          <c:xVal>
            <c:numRef>
              <c:f>Spreadsheet14.1!$B$18:$B$58</c:f>
              <c:numCache>
                <c:formatCode>0.00</c:formatCode>
                <c:ptCount val="41"/>
                <c:pt idx="0">
                  <c:v>0.0</c:v>
                </c:pt>
                <c:pt idx="1">
                  <c:v>0.25</c:v>
                </c:pt>
                <c:pt idx="2">
                  <c:v>0.5</c:v>
                </c:pt>
                <c:pt idx="3">
                  <c:v>0.75</c:v>
                </c:pt>
                <c:pt idx="4">
                  <c:v>1.0</c:v>
                </c:pt>
                <c:pt idx="5">
                  <c:v>1.25</c:v>
                </c:pt>
                <c:pt idx="6">
                  <c:v>1.5</c:v>
                </c:pt>
                <c:pt idx="7">
                  <c:v>1.75</c:v>
                </c:pt>
                <c:pt idx="8">
                  <c:v>2.0</c:v>
                </c:pt>
                <c:pt idx="9">
                  <c:v>2.25</c:v>
                </c:pt>
                <c:pt idx="10">
                  <c:v>2.5</c:v>
                </c:pt>
                <c:pt idx="11">
                  <c:v>2.75</c:v>
                </c:pt>
                <c:pt idx="12">
                  <c:v>3.0</c:v>
                </c:pt>
                <c:pt idx="13">
                  <c:v>3.25</c:v>
                </c:pt>
                <c:pt idx="14">
                  <c:v>3.5</c:v>
                </c:pt>
                <c:pt idx="15">
                  <c:v>3.75</c:v>
                </c:pt>
                <c:pt idx="16">
                  <c:v>4.0</c:v>
                </c:pt>
                <c:pt idx="17">
                  <c:v>4.25</c:v>
                </c:pt>
                <c:pt idx="18">
                  <c:v>4.5</c:v>
                </c:pt>
                <c:pt idx="19">
                  <c:v>4.75</c:v>
                </c:pt>
                <c:pt idx="20">
                  <c:v>5.0</c:v>
                </c:pt>
                <c:pt idx="21">
                  <c:v>5.25</c:v>
                </c:pt>
                <c:pt idx="22">
                  <c:v>5.5</c:v>
                </c:pt>
                <c:pt idx="23">
                  <c:v>5.75</c:v>
                </c:pt>
                <c:pt idx="24">
                  <c:v>6.0</c:v>
                </c:pt>
                <c:pt idx="25">
                  <c:v>6.25</c:v>
                </c:pt>
                <c:pt idx="26">
                  <c:v>6.5</c:v>
                </c:pt>
                <c:pt idx="27">
                  <c:v>6.75</c:v>
                </c:pt>
                <c:pt idx="28">
                  <c:v>7.0</c:v>
                </c:pt>
                <c:pt idx="29">
                  <c:v>7.25</c:v>
                </c:pt>
                <c:pt idx="30">
                  <c:v>7.5</c:v>
                </c:pt>
                <c:pt idx="31">
                  <c:v>7.75</c:v>
                </c:pt>
                <c:pt idx="32">
                  <c:v>8.0</c:v>
                </c:pt>
                <c:pt idx="33">
                  <c:v>8.25</c:v>
                </c:pt>
                <c:pt idx="34">
                  <c:v>8.5</c:v>
                </c:pt>
                <c:pt idx="35">
                  <c:v>8.75</c:v>
                </c:pt>
                <c:pt idx="36">
                  <c:v>9.0</c:v>
                </c:pt>
                <c:pt idx="37">
                  <c:v>9.25</c:v>
                </c:pt>
                <c:pt idx="38">
                  <c:v>9.5</c:v>
                </c:pt>
                <c:pt idx="39">
                  <c:v>9.75</c:v>
                </c:pt>
                <c:pt idx="40">
                  <c:v>10.0</c:v>
                </c:pt>
              </c:numCache>
            </c:numRef>
          </c:xVal>
          <c:yVal>
            <c:numRef>
              <c:f>Spreadsheet14.1!$E$18:$E$58</c:f>
              <c:numCache>
                <c:formatCode>0.00%</c:formatCode>
                <c:ptCount val="41"/>
                <c:pt idx="1">
                  <c:v>0.02</c:v>
                </c:pt>
                <c:pt idx="2">
                  <c:v>0.0282842712474619</c:v>
                </c:pt>
                <c:pt idx="3">
                  <c:v>0.0346410161513775</c:v>
                </c:pt>
                <c:pt idx="4">
                  <c:v>0.04</c:v>
                </c:pt>
                <c:pt idx="5">
                  <c:v>0.0447213595499958</c:v>
                </c:pt>
                <c:pt idx="6">
                  <c:v>0.0489897948556635</c:v>
                </c:pt>
                <c:pt idx="7">
                  <c:v>0.0529150262212918</c:v>
                </c:pt>
                <c:pt idx="8">
                  <c:v>0.0565685424949238</c:v>
                </c:pt>
                <c:pt idx="9">
                  <c:v>0.06</c:v>
                </c:pt>
                <c:pt idx="10">
                  <c:v>0.0632455532033676</c:v>
                </c:pt>
                <c:pt idx="11">
                  <c:v>0.066332495807108</c:v>
                </c:pt>
                <c:pt idx="12">
                  <c:v>0.0692820323027551</c:v>
                </c:pt>
                <c:pt idx="13">
                  <c:v>0.0721110255092798</c:v>
                </c:pt>
                <c:pt idx="14">
                  <c:v>0.0748331477354788</c:v>
                </c:pt>
                <c:pt idx="15">
                  <c:v>0.0774596669241483</c:v>
                </c:pt>
                <c:pt idx="16">
                  <c:v>0.08</c:v>
                </c:pt>
                <c:pt idx="17">
                  <c:v>0.0824621125123532</c:v>
                </c:pt>
                <c:pt idx="18">
                  <c:v>0.0848528137423857</c:v>
                </c:pt>
                <c:pt idx="19">
                  <c:v>0.0871779788708135</c:v>
                </c:pt>
                <c:pt idx="20">
                  <c:v>0.0894427190999916</c:v>
                </c:pt>
                <c:pt idx="21">
                  <c:v>0.0916515138991168</c:v>
                </c:pt>
                <c:pt idx="22">
                  <c:v>0.0938083151964686</c:v>
                </c:pt>
                <c:pt idx="23">
                  <c:v>0.0959166304662544</c:v>
                </c:pt>
                <c:pt idx="24">
                  <c:v>0.0979795897113271</c:v>
                </c:pt>
                <c:pt idx="25">
                  <c:v>0.1</c:v>
                </c:pt>
                <c:pt idx="26">
                  <c:v>0.101980390271856</c:v>
                </c:pt>
                <c:pt idx="27">
                  <c:v>0.103923048454133</c:v>
                </c:pt>
                <c:pt idx="28">
                  <c:v>0.105830052442584</c:v>
                </c:pt>
                <c:pt idx="29">
                  <c:v>0.10770329614269</c:v>
                </c:pt>
                <c:pt idx="30">
                  <c:v>0.109544511501033</c:v>
                </c:pt>
                <c:pt idx="31">
                  <c:v>0.1113552872566</c:v>
                </c:pt>
                <c:pt idx="32">
                  <c:v>0.113137084989848</c:v>
                </c:pt>
                <c:pt idx="33">
                  <c:v>0.114891252930761</c:v>
                </c:pt>
                <c:pt idx="34">
                  <c:v>0.116619037896906</c:v>
                </c:pt>
                <c:pt idx="35">
                  <c:v>0.118321595661992</c:v>
                </c:pt>
                <c:pt idx="36">
                  <c:v>0.12</c:v>
                </c:pt>
                <c:pt idx="37">
                  <c:v>0.121655250605964</c:v>
                </c:pt>
                <c:pt idx="38">
                  <c:v>0.12328828005938</c:v>
                </c:pt>
                <c:pt idx="39">
                  <c:v>0.124899959967968</c:v>
                </c:pt>
                <c:pt idx="40">
                  <c:v>0.126491106406735</c:v>
                </c:pt>
              </c:numCache>
            </c:numRef>
          </c:yVal>
          <c:smooth val="1"/>
        </c:ser>
        <c:dLbls>
          <c:showLegendKey val="0"/>
          <c:showVal val="0"/>
          <c:showCatName val="0"/>
          <c:showSerName val="0"/>
          <c:showPercent val="0"/>
          <c:showBubbleSize val="0"/>
        </c:dLbls>
        <c:axId val="-1229072736"/>
        <c:axId val="-1229110592"/>
      </c:scatterChart>
      <c:scatterChart>
        <c:scatterStyle val="smoothMarker"/>
        <c:varyColors val="0"/>
        <c:ser>
          <c:idx val="0"/>
          <c:order val="0"/>
          <c:tx>
            <c:strRef>
              <c:f>Spreadsheet14.1!$D$17</c:f>
              <c:strCache>
                <c:ptCount val="1"/>
                <c:pt idx="0">
                  <c:v>Def Prob</c:v>
                </c:pt>
              </c:strCache>
            </c:strRef>
          </c:tx>
          <c:spPr>
            <a:ln w="19050" cap="rnd">
              <a:solidFill>
                <a:schemeClr val="accent1"/>
              </a:solidFill>
              <a:round/>
            </a:ln>
            <a:effectLst/>
          </c:spPr>
          <c:marker>
            <c:symbol val="none"/>
          </c:marker>
          <c:xVal>
            <c:numRef>
              <c:f>Spreadsheet14.1!$B$18:$B$58</c:f>
              <c:numCache>
                <c:formatCode>0.00</c:formatCode>
                <c:ptCount val="41"/>
                <c:pt idx="0">
                  <c:v>0.0</c:v>
                </c:pt>
                <c:pt idx="1">
                  <c:v>0.25</c:v>
                </c:pt>
                <c:pt idx="2">
                  <c:v>0.5</c:v>
                </c:pt>
                <c:pt idx="3">
                  <c:v>0.75</c:v>
                </c:pt>
                <c:pt idx="4">
                  <c:v>1.0</c:v>
                </c:pt>
                <c:pt idx="5">
                  <c:v>1.25</c:v>
                </c:pt>
                <c:pt idx="6">
                  <c:v>1.5</c:v>
                </c:pt>
                <c:pt idx="7">
                  <c:v>1.75</c:v>
                </c:pt>
                <c:pt idx="8">
                  <c:v>2.0</c:v>
                </c:pt>
                <c:pt idx="9">
                  <c:v>2.25</c:v>
                </c:pt>
                <c:pt idx="10">
                  <c:v>2.5</c:v>
                </c:pt>
                <c:pt idx="11">
                  <c:v>2.75</c:v>
                </c:pt>
                <c:pt idx="12">
                  <c:v>3.0</c:v>
                </c:pt>
                <c:pt idx="13">
                  <c:v>3.25</c:v>
                </c:pt>
                <c:pt idx="14">
                  <c:v>3.5</c:v>
                </c:pt>
                <c:pt idx="15">
                  <c:v>3.75</c:v>
                </c:pt>
                <c:pt idx="16">
                  <c:v>4.0</c:v>
                </c:pt>
                <c:pt idx="17">
                  <c:v>4.25</c:v>
                </c:pt>
                <c:pt idx="18">
                  <c:v>4.5</c:v>
                </c:pt>
                <c:pt idx="19">
                  <c:v>4.75</c:v>
                </c:pt>
                <c:pt idx="20">
                  <c:v>5.0</c:v>
                </c:pt>
                <c:pt idx="21">
                  <c:v>5.25</c:v>
                </c:pt>
                <c:pt idx="22">
                  <c:v>5.5</c:v>
                </c:pt>
                <c:pt idx="23">
                  <c:v>5.75</c:v>
                </c:pt>
                <c:pt idx="24">
                  <c:v>6.0</c:v>
                </c:pt>
                <c:pt idx="25">
                  <c:v>6.25</c:v>
                </c:pt>
                <c:pt idx="26">
                  <c:v>6.5</c:v>
                </c:pt>
                <c:pt idx="27">
                  <c:v>6.75</c:v>
                </c:pt>
                <c:pt idx="28">
                  <c:v>7.0</c:v>
                </c:pt>
                <c:pt idx="29">
                  <c:v>7.25</c:v>
                </c:pt>
                <c:pt idx="30">
                  <c:v>7.5</c:v>
                </c:pt>
                <c:pt idx="31">
                  <c:v>7.75</c:v>
                </c:pt>
                <c:pt idx="32">
                  <c:v>8.0</c:v>
                </c:pt>
                <c:pt idx="33">
                  <c:v>8.25</c:v>
                </c:pt>
                <c:pt idx="34">
                  <c:v>8.5</c:v>
                </c:pt>
                <c:pt idx="35">
                  <c:v>8.75</c:v>
                </c:pt>
                <c:pt idx="36">
                  <c:v>9.0</c:v>
                </c:pt>
                <c:pt idx="37">
                  <c:v>9.25</c:v>
                </c:pt>
                <c:pt idx="38">
                  <c:v>9.5</c:v>
                </c:pt>
                <c:pt idx="39">
                  <c:v>9.75</c:v>
                </c:pt>
                <c:pt idx="40">
                  <c:v>10.0</c:v>
                </c:pt>
              </c:numCache>
            </c:numRef>
          </c:xVal>
          <c:yVal>
            <c:numRef>
              <c:f>Spreadsheet14.1!$D$18:$D$58</c:f>
              <c:numCache>
                <c:formatCode>0.00%</c:formatCode>
                <c:ptCount val="41"/>
                <c:pt idx="1">
                  <c:v>0.00426172629414789</c:v>
                </c:pt>
                <c:pt idx="2">
                  <c:v>0.00445010386568234</c:v>
                </c:pt>
                <c:pt idx="3">
                  <c:v>0.00463578967569211</c:v>
                </c:pt>
                <c:pt idx="4">
                  <c:v>0.0048186802585235</c:v>
                </c:pt>
                <c:pt idx="5">
                  <c:v>0.00499867495589212</c:v>
                </c:pt>
                <c:pt idx="6">
                  <c:v>0.00517567600804614</c:v>
                </c:pt>
                <c:pt idx="7">
                  <c:v>0.00534958864086976</c:v>
                </c:pt>
                <c:pt idx="8">
                  <c:v>0.00552032114882295</c:v>
                </c:pt>
                <c:pt idx="9">
                  <c:v>0.00568778497361644</c:v>
                </c:pt>
                <c:pt idx="10">
                  <c:v>0.00585189477853154</c:v>
                </c:pt>
                <c:pt idx="11">
                  <c:v>0.00601256851830023</c:v>
                </c:pt>
                <c:pt idx="12">
                  <c:v>0.00616972750447153</c:v>
                </c:pt>
                <c:pt idx="13">
                  <c:v>0.00632329646619412</c:v>
                </c:pt>
                <c:pt idx="14">
                  <c:v>0.00647320360635706</c:v>
                </c:pt>
                <c:pt idx="15">
                  <c:v>0.00661938065303646</c:v>
                </c:pt>
                <c:pt idx="16">
                  <c:v>0.00676176290620367</c:v>
                </c:pt>
                <c:pt idx="17">
                  <c:v>0.00690028927966168</c:v>
                </c:pt>
                <c:pt idx="18">
                  <c:v>0.00703490233817949</c:v>
                </c:pt>
                <c:pt idx="19">
                  <c:v>0.00716554832980842</c:v>
                </c:pt>
                <c:pt idx="20">
                  <c:v>0.00729217721336706</c:v>
                </c:pt>
                <c:pt idx="21">
                  <c:v>0.00741474268109399</c:v>
                </c:pt>
                <c:pt idx="22">
                  <c:v>0.00753320217647113</c:v>
                </c:pt>
                <c:pt idx="23">
                  <c:v>0.00764751690723364</c:v>
                </c:pt>
                <c:pt idx="24">
                  <c:v>0.00775765185358534</c:v>
                </c:pt>
                <c:pt idx="25">
                  <c:v>0.00786357577164942</c:v>
                </c:pt>
                <c:pt idx="26">
                  <c:v>0.00796526119219032</c:v>
                </c:pt>
                <c:pt idx="27">
                  <c:v>0.00806268441465185</c:v>
                </c:pt>
                <c:pt idx="28">
                  <c:v>0.00815582549656202</c:v>
                </c:pt>
                <c:pt idx="29">
                  <c:v>0.00824467821748453</c:v>
                </c:pt>
                <c:pt idx="30">
                  <c:v>0.00832917996729454</c:v>
                </c:pt>
                <c:pt idx="31">
                  <c:v>0.00840942271279199</c:v>
                </c:pt>
                <c:pt idx="32">
                  <c:v>0.00848530279436399</c:v>
                </c:pt>
                <c:pt idx="33">
                  <c:v>0.00855685620167312</c:v>
                </c:pt>
                <c:pt idx="34">
                  <c:v>0.00862410173677697</c:v>
                </c:pt>
                <c:pt idx="35">
                  <c:v>0.00868701245517767</c:v>
                </c:pt>
                <c:pt idx="36">
                  <c:v>0.0087456351205657</c:v>
                </c:pt>
                <c:pt idx="37">
                  <c:v>0.00879994009074392</c:v>
                </c:pt>
                <c:pt idx="38">
                  <c:v>0.00884997536970666</c:v>
                </c:pt>
                <c:pt idx="39">
                  <c:v>0.0088957464391366</c:v>
                </c:pt>
                <c:pt idx="40">
                  <c:v>0.00893728041165276</c:v>
                </c:pt>
              </c:numCache>
            </c:numRef>
          </c:yVal>
          <c:smooth val="1"/>
        </c:ser>
        <c:dLbls>
          <c:showLegendKey val="0"/>
          <c:showVal val="0"/>
          <c:showCatName val="0"/>
          <c:showSerName val="0"/>
          <c:showPercent val="0"/>
          <c:showBubbleSize val="0"/>
        </c:dLbls>
        <c:axId val="-1229190448"/>
        <c:axId val="-1229159456"/>
      </c:scatterChart>
      <c:valAx>
        <c:axId val="-1229072736"/>
        <c:scaling>
          <c:orientation val="minMax"/>
          <c:max val="10.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110592"/>
        <c:crosses val="autoZero"/>
        <c:crossBetween val="midCat"/>
      </c:valAx>
      <c:valAx>
        <c:axId val="-122911059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Expected</a:t>
                </a:r>
                <a:r>
                  <a:rPr lang="en-GB" baseline="0"/>
                  <a:t> Exposure</a:t>
                </a:r>
                <a:endParaRPr lang="en-GB"/>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072736"/>
        <c:crosses val="autoZero"/>
        <c:crossBetween val="midCat"/>
      </c:valAx>
      <c:valAx>
        <c:axId val="-1229159456"/>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Default probability</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190448"/>
        <c:crosses val="max"/>
        <c:crossBetween val="midCat"/>
      </c:valAx>
      <c:valAx>
        <c:axId val="-1229190448"/>
        <c:scaling>
          <c:orientation val="minMax"/>
        </c:scaling>
        <c:delete val="1"/>
        <c:axPos val="b"/>
        <c:numFmt formatCode="0.00" sourceLinked="1"/>
        <c:majorTickMark val="out"/>
        <c:minorTickMark val="none"/>
        <c:tickLblPos val="nextTo"/>
        <c:crossAx val="-1229159456"/>
        <c:crosses val="autoZero"/>
        <c:crossBetween val="midCat"/>
      </c:valAx>
      <c:spPr>
        <a:noFill/>
        <a:ln>
          <a:solidFill>
            <a:schemeClr val="tx1">
              <a:lumMod val="50000"/>
              <a:lumOff val="50000"/>
            </a:schemeClr>
          </a:solidFill>
        </a:ln>
        <a:effectLst/>
      </c:spPr>
    </c:plotArea>
    <c:legend>
      <c:legendPos val="t"/>
      <c:layout/>
      <c:overlay val="0"/>
      <c:spPr>
        <a:noFill/>
        <a:ln>
          <a:solidFill>
            <a:schemeClr val="accent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Spreadsheet14.2!$G$24</c:f>
              <c:strCache>
                <c:ptCount val="1"/>
                <c:pt idx="0">
                  <c:v>EE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Spreadsheet14.2!$B$25:$B$208</c:f>
              <c:numCache>
                <c:formatCode>0.00</c:formatCode>
                <c:ptCount val="184"/>
                <c:pt idx="0">
                  <c:v>0.0</c:v>
                </c:pt>
                <c:pt idx="1">
                  <c:v>0.00274725274725275</c:v>
                </c:pt>
                <c:pt idx="2">
                  <c:v>0.0274725274725275</c:v>
                </c:pt>
                <c:pt idx="3">
                  <c:v>0.0549450549450549</c:v>
                </c:pt>
                <c:pt idx="4">
                  <c:v>0.0824175824175824</c:v>
                </c:pt>
                <c:pt idx="5">
                  <c:v>0.10989010989011</c:v>
                </c:pt>
                <c:pt idx="6">
                  <c:v>0.137362637362637</c:v>
                </c:pt>
                <c:pt idx="7">
                  <c:v>0.164835164835165</c:v>
                </c:pt>
                <c:pt idx="8">
                  <c:v>0.192307692307692</c:v>
                </c:pt>
                <c:pt idx="9">
                  <c:v>0.21978021978022</c:v>
                </c:pt>
                <c:pt idx="10">
                  <c:v>0.247252747252747</c:v>
                </c:pt>
                <c:pt idx="11">
                  <c:v>0.274725274725275</c:v>
                </c:pt>
                <c:pt idx="12">
                  <c:v>0.302197802197802</c:v>
                </c:pt>
                <c:pt idx="13">
                  <c:v>0.32967032967033</c:v>
                </c:pt>
                <c:pt idx="14">
                  <c:v>0.357142857142857</c:v>
                </c:pt>
                <c:pt idx="15">
                  <c:v>0.384615384615385</c:v>
                </c:pt>
                <c:pt idx="16">
                  <c:v>0.412087912087912</c:v>
                </c:pt>
                <c:pt idx="17">
                  <c:v>0.43956043956044</c:v>
                </c:pt>
                <c:pt idx="18">
                  <c:v>0.467032967032967</c:v>
                </c:pt>
                <c:pt idx="19">
                  <c:v>0.494505494505494</c:v>
                </c:pt>
                <c:pt idx="20">
                  <c:v>0.521978021978022</c:v>
                </c:pt>
                <c:pt idx="21">
                  <c:v>0.549450549450549</c:v>
                </c:pt>
                <c:pt idx="22">
                  <c:v>0.576923076923077</c:v>
                </c:pt>
                <c:pt idx="23">
                  <c:v>0.604395604395604</c:v>
                </c:pt>
                <c:pt idx="24">
                  <c:v>0.631868131868132</c:v>
                </c:pt>
                <c:pt idx="25">
                  <c:v>0.659340659340659</c:v>
                </c:pt>
                <c:pt idx="26">
                  <c:v>0.686813186813187</c:v>
                </c:pt>
                <c:pt idx="27">
                  <c:v>0.714285714285714</c:v>
                </c:pt>
                <c:pt idx="28">
                  <c:v>0.741758241758242</c:v>
                </c:pt>
                <c:pt idx="29">
                  <c:v>0.769230769230769</c:v>
                </c:pt>
                <c:pt idx="30">
                  <c:v>0.796703296703297</c:v>
                </c:pt>
                <c:pt idx="31">
                  <c:v>0.824175824175824</c:v>
                </c:pt>
                <c:pt idx="32">
                  <c:v>0.851648351648352</c:v>
                </c:pt>
                <c:pt idx="33">
                  <c:v>0.879120879120879</c:v>
                </c:pt>
                <c:pt idx="34">
                  <c:v>0.906593406593407</c:v>
                </c:pt>
                <c:pt idx="35">
                  <c:v>0.934065934065934</c:v>
                </c:pt>
                <c:pt idx="36">
                  <c:v>0.961538461538462</c:v>
                </c:pt>
                <c:pt idx="37">
                  <c:v>0.989010989010989</c:v>
                </c:pt>
                <c:pt idx="38">
                  <c:v>1.016483516483516</c:v>
                </c:pt>
                <c:pt idx="39">
                  <c:v>1.043956043956044</c:v>
                </c:pt>
                <c:pt idx="40">
                  <c:v>1.071428571428571</c:v>
                </c:pt>
                <c:pt idx="41">
                  <c:v>1.098901098901099</c:v>
                </c:pt>
                <c:pt idx="42">
                  <c:v>1.126373626373626</c:v>
                </c:pt>
                <c:pt idx="43">
                  <c:v>1.153846153846154</c:v>
                </c:pt>
                <c:pt idx="44">
                  <c:v>1.181318681318681</c:v>
                </c:pt>
                <c:pt idx="45">
                  <c:v>1.208791208791209</c:v>
                </c:pt>
                <c:pt idx="46">
                  <c:v>1.236263736263736</c:v>
                </c:pt>
                <c:pt idx="47">
                  <c:v>1.263736263736264</c:v>
                </c:pt>
                <c:pt idx="48">
                  <c:v>1.291208791208791</c:v>
                </c:pt>
                <c:pt idx="49">
                  <c:v>1.318681318681319</c:v>
                </c:pt>
                <c:pt idx="50">
                  <c:v>1.346153846153846</c:v>
                </c:pt>
                <c:pt idx="51">
                  <c:v>1.373626373626374</c:v>
                </c:pt>
                <c:pt idx="52">
                  <c:v>1.401098901098901</c:v>
                </c:pt>
                <c:pt idx="53">
                  <c:v>1.428571428571428</c:v>
                </c:pt>
                <c:pt idx="54">
                  <c:v>1.456043956043956</c:v>
                </c:pt>
                <c:pt idx="55">
                  <c:v>1.483516483516484</c:v>
                </c:pt>
                <c:pt idx="56">
                  <c:v>1.510989010989011</c:v>
                </c:pt>
                <c:pt idx="57">
                  <c:v>1.538461538461539</c:v>
                </c:pt>
                <c:pt idx="58">
                  <c:v>1.565934065934066</c:v>
                </c:pt>
                <c:pt idx="59">
                  <c:v>1.593406593406593</c:v>
                </c:pt>
                <c:pt idx="60">
                  <c:v>1.620879120879121</c:v>
                </c:pt>
                <c:pt idx="61">
                  <c:v>1.648351648351648</c:v>
                </c:pt>
                <c:pt idx="62">
                  <c:v>1.675824175824176</c:v>
                </c:pt>
                <c:pt idx="63">
                  <c:v>1.703296703296703</c:v>
                </c:pt>
                <c:pt idx="64">
                  <c:v>1.730769230769231</c:v>
                </c:pt>
                <c:pt idx="65">
                  <c:v>1.758241758241758</c:v>
                </c:pt>
                <c:pt idx="66">
                  <c:v>1.785714285714286</c:v>
                </c:pt>
                <c:pt idx="67">
                  <c:v>1.813186813186813</c:v>
                </c:pt>
                <c:pt idx="68">
                  <c:v>1.840659340659341</c:v>
                </c:pt>
                <c:pt idx="69">
                  <c:v>1.868131868131868</c:v>
                </c:pt>
                <c:pt idx="70">
                  <c:v>1.895604395604395</c:v>
                </c:pt>
                <c:pt idx="71">
                  <c:v>1.923076923076923</c:v>
                </c:pt>
                <c:pt idx="72">
                  <c:v>1.95054945054945</c:v>
                </c:pt>
                <c:pt idx="73">
                  <c:v>1.978021978021978</c:v>
                </c:pt>
                <c:pt idx="74">
                  <c:v>2.005494505494505</c:v>
                </c:pt>
                <c:pt idx="75">
                  <c:v>2.032967032967033</c:v>
                </c:pt>
                <c:pt idx="76">
                  <c:v>2.06043956043956</c:v>
                </c:pt>
                <c:pt idx="77">
                  <c:v>2.087912087912088</c:v>
                </c:pt>
                <c:pt idx="78">
                  <c:v>2.115384615384615</c:v>
                </c:pt>
                <c:pt idx="79">
                  <c:v>2.142857142857143</c:v>
                </c:pt>
                <c:pt idx="80">
                  <c:v>2.170329670329671</c:v>
                </c:pt>
                <c:pt idx="81">
                  <c:v>2.197802197802198</c:v>
                </c:pt>
                <c:pt idx="82">
                  <c:v>2.225274725274725</c:v>
                </c:pt>
                <c:pt idx="83">
                  <c:v>2.252747252747252</c:v>
                </c:pt>
                <c:pt idx="84">
                  <c:v>2.28021978021978</c:v>
                </c:pt>
                <c:pt idx="85">
                  <c:v>2.307692307692308</c:v>
                </c:pt>
                <c:pt idx="86">
                  <c:v>2.335164835164835</c:v>
                </c:pt>
                <c:pt idx="87">
                  <c:v>2.362637362637362</c:v>
                </c:pt>
                <c:pt idx="88">
                  <c:v>2.39010989010989</c:v>
                </c:pt>
                <c:pt idx="89">
                  <c:v>2.417582417582417</c:v>
                </c:pt>
                <c:pt idx="90">
                  <c:v>2.445054945054945</c:v>
                </c:pt>
                <c:pt idx="91">
                  <c:v>2.472527472527472</c:v>
                </c:pt>
                <c:pt idx="92">
                  <c:v>2.5</c:v>
                </c:pt>
                <c:pt idx="93">
                  <c:v>2.527472527472527</c:v>
                </c:pt>
                <c:pt idx="94">
                  <c:v>2.554945054945055</c:v>
                </c:pt>
                <c:pt idx="95">
                  <c:v>2.582417582417582</c:v>
                </c:pt>
                <c:pt idx="96">
                  <c:v>2.60989010989011</c:v>
                </c:pt>
                <c:pt idx="97">
                  <c:v>2.637362637362637</c:v>
                </c:pt>
                <c:pt idx="98">
                  <c:v>2.664835164835165</c:v>
                </c:pt>
                <c:pt idx="99">
                  <c:v>2.692307692307692</c:v>
                </c:pt>
                <c:pt idx="100">
                  <c:v>2.719780219780219</c:v>
                </c:pt>
                <c:pt idx="101">
                  <c:v>2.747252747252747</c:v>
                </c:pt>
                <c:pt idx="102">
                  <c:v>2.774725274725275</c:v>
                </c:pt>
                <c:pt idx="103">
                  <c:v>2.802197802197802</c:v>
                </c:pt>
                <c:pt idx="104">
                  <c:v>2.829670329670329</c:v>
                </c:pt>
                <c:pt idx="105">
                  <c:v>2.857142857142857</c:v>
                </c:pt>
                <c:pt idx="106">
                  <c:v>2.884615384615384</c:v>
                </c:pt>
                <c:pt idx="107">
                  <c:v>2.912087912087912</c:v>
                </c:pt>
                <c:pt idx="108">
                  <c:v>2.93956043956044</c:v>
                </c:pt>
                <c:pt idx="109">
                  <c:v>2.967032967032967</c:v>
                </c:pt>
                <c:pt idx="110">
                  <c:v>2.994505494505494</c:v>
                </c:pt>
                <c:pt idx="111">
                  <c:v>3.021978021978022</c:v>
                </c:pt>
                <c:pt idx="112">
                  <c:v>3.04945054945055</c:v>
                </c:pt>
                <c:pt idx="113">
                  <c:v>3.076923076923077</c:v>
                </c:pt>
                <c:pt idx="114">
                  <c:v>3.104395604395604</c:v>
                </c:pt>
                <c:pt idx="115">
                  <c:v>3.131868131868132</c:v>
                </c:pt>
                <c:pt idx="116">
                  <c:v>3.159340659340659</c:v>
                </c:pt>
                <c:pt idx="117">
                  <c:v>3.186813186813187</c:v>
                </c:pt>
                <c:pt idx="118">
                  <c:v>3.214285714285714</c:v>
                </c:pt>
                <c:pt idx="119">
                  <c:v>3.241758241758242</c:v>
                </c:pt>
                <c:pt idx="120">
                  <c:v>3.26923076923077</c:v>
                </c:pt>
                <c:pt idx="121">
                  <c:v>3.296703296703296</c:v>
                </c:pt>
                <c:pt idx="122">
                  <c:v>3.324175824175824</c:v>
                </c:pt>
                <c:pt idx="123">
                  <c:v>3.351648351648351</c:v>
                </c:pt>
                <c:pt idx="124">
                  <c:v>3.379120879120879</c:v>
                </c:pt>
                <c:pt idx="125">
                  <c:v>3.406593406593407</c:v>
                </c:pt>
                <c:pt idx="126">
                  <c:v>3.434065934065934</c:v>
                </c:pt>
                <c:pt idx="127">
                  <c:v>3.461538461538462</c:v>
                </c:pt>
                <c:pt idx="128">
                  <c:v>3.489010989010989</c:v>
                </c:pt>
                <c:pt idx="129">
                  <c:v>3.516483516483517</c:v>
                </c:pt>
                <c:pt idx="130">
                  <c:v>3.543956043956044</c:v>
                </c:pt>
                <c:pt idx="131">
                  <c:v>3.571428571428572</c:v>
                </c:pt>
                <c:pt idx="132">
                  <c:v>3.598901098901099</c:v>
                </c:pt>
                <c:pt idx="133">
                  <c:v>3.626373626373626</c:v>
                </c:pt>
                <c:pt idx="134">
                  <c:v>3.653846153846154</c:v>
                </c:pt>
                <c:pt idx="135">
                  <c:v>3.681318681318681</c:v>
                </c:pt>
                <c:pt idx="136">
                  <c:v>3.708791208791208</c:v>
                </c:pt>
                <c:pt idx="137">
                  <c:v>3.736263736263736</c:v>
                </c:pt>
                <c:pt idx="138">
                  <c:v>3.763736263736263</c:v>
                </c:pt>
                <c:pt idx="139">
                  <c:v>3.791208791208791</c:v>
                </c:pt>
                <c:pt idx="140">
                  <c:v>3.818681318681318</c:v>
                </c:pt>
                <c:pt idx="141">
                  <c:v>3.846153846153846</c:v>
                </c:pt>
                <c:pt idx="142">
                  <c:v>3.873626373626374</c:v>
                </c:pt>
                <c:pt idx="143">
                  <c:v>3.901098901098901</c:v>
                </c:pt>
                <c:pt idx="144">
                  <c:v>3.928571428571428</c:v>
                </c:pt>
                <c:pt idx="145">
                  <c:v>3.956043956043956</c:v>
                </c:pt>
                <c:pt idx="146">
                  <c:v>3.983516483516483</c:v>
                </c:pt>
                <c:pt idx="147">
                  <c:v>4.010989010989011</c:v>
                </c:pt>
                <c:pt idx="148">
                  <c:v>4.038461538461538</c:v>
                </c:pt>
                <c:pt idx="149">
                  <c:v>4.065934065934066</c:v>
                </c:pt>
                <c:pt idx="150">
                  <c:v>4.093406593406593</c:v>
                </c:pt>
                <c:pt idx="151">
                  <c:v>4.12087912087912</c:v>
                </c:pt>
                <c:pt idx="152">
                  <c:v>4.148351648351649</c:v>
                </c:pt>
                <c:pt idx="153">
                  <c:v>4.175824175824176</c:v>
                </c:pt>
                <c:pt idx="154">
                  <c:v>4.203296703296703</c:v>
                </c:pt>
                <c:pt idx="155">
                  <c:v>4.23076923076923</c:v>
                </c:pt>
                <c:pt idx="156">
                  <c:v>4.258241758241758</c:v>
                </c:pt>
                <c:pt idx="157">
                  <c:v>4.285714285714285</c:v>
                </c:pt>
                <c:pt idx="158">
                  <c:v>4.313186813186814</c:v>
                </c:pt>
                <c:pt idx="159">
                  <c:v>4.340659340659341</c:v>
                </c:pt>
                <c:pt idx="160">
                  <c:v>4.368131868131869</c:v>
                </c:pt>
                <c:pt idx="161">
                  <c:v>4.395604395604395</c:v>
                </c:pt>
                <c:pt idx="162">
                  <c:v>4.423076923076923</c:v>
                </c:pt>
                <c:pt idx="163">
                  <c:v>4.450549450549451</c:v>
                </c:pt>
                <c:pt idx="164">
                  <c:v>4.478021978021978</c:v>
                </c:pt>
                <c:pt idx="165">
                  <c:v>4.505494505494505</c:v>
                </c:pt>
                <c:pt idx="166">
                  <c:v>4.532967032967033</c:v>
                </c:pt>
                <c:pt idx="167">
                  <c:v>4.56043956043956</c:v>
                </c:pt>
                <c:pt idx="168">
                  <c:v>4.587912087912088</c:v>
                </c:pt>
                <c:pt idx="169">
                  <c:v>4.615384615384616</c:v>
                </c:pt>
                <c:pt idx="170">
                  <c:v>4.642857142857143</c:v>
                </c:pt>
                <c:pt idx="171">
                  <c:v>4.67032967032967</c:v>
                </c:pt>
                <c:pt idx="172">
                  <c:v>4.697802197802198</c:v>
                </c:pt>
                <c:pt idx="173">
                  <c:v>4.725274725274725</c:v>
                </c:pt>
                <c:pt idx="174">
                  <c:v>4.752747252747253</c:v>
                </c:pt>
                <c:pt idx="175">
                  <c:v>4.78021978021978</c:v>
                </c:pt>
                <c:pt idx="176">
                  <c:v>4.807692307692307</c:v>
                </c:pt>
                <c:pt idx="177">
                  <c:v>4.835164835164834</c:v>
                </c:pt>
                <c:pt idx="178">
                  <c:v>4.862637362637362</c:v>
                </c:pt>
                <c:pt idx="179">
                  <c:v>4.89010989010989</c:v>
                </c:pt>
                <c:pt idx="180">
                  <c:v>4.917582417582417</c:v>
                </c:pt>
                <c:pt idx="181">
                  <c:v>4.945054945054945</c:v>
                </c:pt>
                <c:pt idx="182">
                  <c:v>4.972527472527473</c:v>
                </c:pt>
                <c:pt idx="183">
                  <c:v>5.0</c:v>
                </c:pt>
              </c:numCache>
            </c:numRef>
          </c:xVal>
          <c:yVal>
            <c:numRef>
              <c:f>Spreadsheet14.2!$G$25:$G$208</c:f>
              <c:numCache>
                <c:formatCode>#,##0.000</c:formatCode>
                <c:ptCount val="184"/>
                <c:pt idx="0" formatCode="#,##0">
                  <c:v>0.0</c:v>
                </c:pt>
                <c:pt idx="1">
                  <c:v>0.1568724551</c:v>
                </c:pt>
                <c:pt idx="2">
                  <c:v>0.4470012033</c:v>
                </c:pt>
                <c:pt idx="3">
                  <c:v>0.6308559604</c:v>
                </c:pt>
                <c:pt idx="4">
                  <c:v>0.727309076100001</c:v>
                </c:pt>
                <c:pt idx="5">
                  <c:v>0.841313490500001</c:v>
                </c:pt>
                <c:pt idx="6">
                  <c:v>0.9047569669</c:v>
                </c:pt>
                <c:pt idx="7">
                  <c:v>0.944687175600001</c:v>
                </c:pt>
                <c:pt idx="8">
                  <c:v>0.9792141324</c:v>
                </c:pt>
                <c:pt idx="9">
                  <c:v>0.9782454627</c:v>
                </c:pt>
                <c:pt idx="10">
                  <c:v>0.9805089588</c:v>
                </c:pt>
                <c:pt idx="11">
                  <c:v>1.084466909000001</c:v>
                </c:pt>
                <c:pt idx="12">
                  <c:v>1.091820446400001</c:v>
                </c:pt>
                <c:pt idx="13">
                  <c:v>1.0909061773</c:v>
                </c:pt>
                <c:pt idx="14">
                  <c:v>1.1078296848</c:v>
                </c:pt>
                <c:pt idx="15">
                  <c:v>1.1342975538</c:v>
                </c:pt>
                <c:pt idx="16">
                  <c:v>1.1961408746</c:v>
                </c:pt>
                <c:pt idx="17">
                  <c:v>1.2207165986</c:v>
                </c:pt>
                <c:pt idx="18">
                  <c:v>1.203356907</c:v>
                </c:pt>
                <c:pt idx="19">
                  <c:v>1.1887990904</c:v>
                </c:pt>
                <c:pt idx="20">
                  <c:v>1.465832597499999</c:v>
                </c:pt>
                <c:pt idx="21">
                  <c:v>1.497036711599999</c:v>
                </c:pt>
                <c:pt idx="22">
                  <c:v>1.501480507399998</c:v>
                </c:pt>
                <c:pt idx="23">
                  <c:v>1.505198681699999</c:v>
                </c:pt>
                <c:pt idx="24">
                  <c:v>1.514340969399999</c:v>
                </c:pt>
                <c:pt idx="25">
                  <c:v>1.4983935199</c:v>
                </c:pt>
                <c:pt idx="26">
                  <c:v>1.482837519599999</c:v>
                </c:pt>
                <c:pt idx="27">
                  <c:v>1.469846541500001</c:v>
                </c:pt>
                <c:pt idx="28">
                  <c:v>1.4356855618</c:v>
                </c:pt>
                <c:pt idx="29">
                  <c:v>1.522788042799999</c:v>
                </c:pt>
                <c:pt idx="30">
                  <c:v>1.520594315900001</c:v>
                </c:pt>
                <c:pt idx="31">
                  <c:v>1.5169017673</c:v>
                </c:pt>
                <c:pt idx="32">
                  <c:v>1.532473269799999</c:v>
                </c:pt>
                <c:pt idx="33">
                  <c:v>1.5205195512</c:v>
                </c:pt>
                <c:pt idx="34">
                  <c:v>1.4634262145</c:v>
                </c:pt>
                <c:pt idx="35">
                  <c:v>1.4410538919</c:v>
                </c:pt>
                <c:pt idx="36">
                  <c:v>1.4213473048</c:v>
                </c:pt>
                <c:pt idx="37">
                  <c:v>1.397729237</c:v>
                </c:pt>
                <c:pt idx="38">
                  <c:v>1.614308456900001</c:v>
                </c:pt>
                <c:pt idx="39">
                  <c:v>1.600655483799999</c:v>
                </c:pt>
                <c:pt idx="40">
                  <c:v>1.620135660899999</c:v>
                </c:pt>
                <c:pt idx="41">
                  <c:v>1.638806090399999</c:v>
                </c:pt>
                <c:pt idx="42">
                  <c:v>1.6369879047</c:v>
                </c:pt>
                <c:pt idx="43">
                  <c:v>1.5922439704</c:v>
                </c:pt>
                <c:pt idx="44">
                  <c:v>1.621290055899999</c:v>
                </c:pt>
                <c:pt idx="45">
                  <c:v>1.608031933300001</c:v>
                </c:pt>
                <c:pt idx="46">
                  <c:v>1.6254360733</c:v>
                </c:pt>
                <c:pt idx="47">
                  <c:v>1.6714450743</c:v>
                </c:pt>
                <c:pt idx="48">
                  <c:v>1.6682020613</c:v>
                </c:pt>
                <c:pt idx="49">
                  <c:v>1.6209206122</c:v>
                </c:pt>
                <c:pt idx="50">
                  <c:v>1.6061513168</c:v>
                </c:pt>
                <c:pt idx="51">
                  <c:v>1.615681603400001</c:v>
                </c:pt>
                <c:pt idx="52">
                  <c:v>1.630026490400001</c:v>
                </c:pt>
                <c:pt idx="53">
                  <c:v>1.6364606885</c:v>
                </c:pt>
                <c:pt idx="54">
                  <c:v>1.649052127399999</c:v>
                </c:pt>
                <c:pt idx="55">
                  <c:v>1.6612232685</c:v>
                </c:pt>
                <c:pt idx="56">
                  <c:v>1.8360324211</c:v>
                </c:pt>
                <c:pt idx="57">
                  <c:v>1.881533011200001</c:v>
                </c:pt>
                <c:pt idx="58">
                  <c:v>1.896267679</c:v>
                </c:pt>
                <c:pt idx="59">
                  <c:v>1.897244910199999</c:v>
                </c:pt>
                <c:pt idx="60">
                  <c:v>1.8896248175</c:v>
                </c:pt>
                <c:pt idx="61">
                  <c:v>1.9386492323</c:v>
                </c:pt>
                <c:pt idx="62">
                  <c:v>1.9081900908</c:v>
                </c:pt>
                <c:pt idx="63">
                  <c:v>1.8901030323</c:v>
                </c:pt>
                <c:pt idx="64">
                  <c:v>1.9143847339</c:v>
                </c:pt>
                <c:pt idx="65">
                  <c:v>1.9256632096</c:v>
                </c:pt>
                <c:pt idx="66">
                  <c:v>1.9096013178</c:v>
                </c:pt>
                <c:pt idx="67">
                  <c:v>1.897175334799999</c:v>
                </c:pt>
                <c:pt idx="68">
                  <c:v>1.920830257799999</c:v>
                </c:pt>
                <c:pt idx="69">
                  <c:v>1.878792649099999</c:v>
                </c:pt>
                <c:pt idx="70">
                  <c:v>1.891604628599999</c:v>
                </c:pt>
                <c:pt idx="71">
                  <c:v>1.869557153899999</c:v>
                </c:pt>
                <c:pt idx="72">
                  <c:v>1.874358394299999</c:v>
                </c:pt>
                <c:pt idx="73">
                  <c:v>1.862476452799999</c:v>
                </c:pt>
                <c:pt idx="74">
                  <c:v>1.903547585399999</c:v>
                </c:pt>
                <c:pt idx="75">
                  <c:v>2.0047590381</c:v>
                </c:pt>
                <c:pt idx="76">
                  <c:v>2.0058945236</c:v>
                </c:pt>
                <c:pt idx="77">
                  <c:v>2.027006384399999</c:v>
                </c:pt>
                <c:pt idx="78">
                  <c:v>2.0057837913</c:v>
                </c:pt>
                <c:pt idx="79">
                  <c:v>2.058717765100001</c:v>
                </c:pt>
                <c:pt idx="80">
                  <c:v>2.054808359000001</c:v>
                </c:pt>
                <c:pt idx="81">
                  <c:v>2.0658057263</c:v>
                </c:pt>
                <c:pt idx="82">
                  <c:v>2.059718128</c:v>
                </c:pt>
                <c:pt idx="83">
                  <c:v>2.081083421900001</c:v>
                </c:pt>
                <c:pt idx="84">
                  <c:v>2.0830870184</c:v>
                </c:pt>
                <c:pt idx="85">
                  <c:v>2.077630081100001</c:v>
                </c:pt>
                <c:pt idx="86">
                  <c:v>2.0212066056</c:v>
                </c:pt>
                <c:pt idx="87">
                  <c:v>2.0072577438</c:v>
                </c:pt>
                <c:pt idx="88">
                  <c:v>1.9647558318</c:v>
                </c:pt>
                <c:pt idx="89">
                  <c:v>1.9363182927</c:v>
                </c:pt>
                <c:pt idx="90">
                  <c:v>1.9159619514</c:v>
                </c:pt>
                <c:pt idx="91">
                  <c:v>1.8634118067</c:v>
                </c:pt>
                <c:pt idx="92">
                  <c:v>1.858412743200001</c:v>
                </c:pt>
                <c:pt idx="93">
                  <c:v>2.0053984297</c:v>
                </c:pt>
                <c:pt idx="94">
                  <c:v>2.0060023549</c:v>
                </c:pt>
                <c:pt idx="95">
                  <c:v>2.0192074654</c:v>
                </c:pt>
                <c:pt idx="96">
                  <c:v>1.9869871639</c:v>
                </c:pt>
                <c:pt idx="97">
                  <c:v>2.007368281500001</c:v>
                </c:pt>
                <c:pt idx="98">
                  <c:v>2.0116647018</c:v>
                </c:pt>
                <c:pt idx="99">
                  <c:v>2.021516525</c:v>
                </c:pt>
                <c:pt idx="100">
                  <c:v>1.9801819428</c:v>
                </c:pt>
                <c:pt idx="101">
                  <c:v>1.974345382400002</c:v>
                </c:pt>
                <c:pt idx="102">
                  <c:v>1.9953854311</c:v>
                </c:pt>
                <c:pt idx="103">
                  <c:v>1.975839955100001</c:v>
                </c:pt>
                <c:pt idx="104">
                  <c:v>1.942573493599999</c:v>
                </c:pt>
                <c:pt idx="105">
                  <c:v>1.911703486900001</c:v>
                </c:pt>
                <c:pt idx="106">
                  <c:v>1.8765906466</c:v>
                </c:pt>
                <c:pt idx="107">
                  <c:v>1.8334081577</c:v>
                </c:pt>
                <c:pt idx="108">
                  <c:v>1.821181386699999</c:v>
                </c:pt>
                <c:pt idx="109">
                  <c:v>1.791108776699999</c:v>
                </c:pt>
                <c:pt idx="110">
                  <c:v>1.7718778685</c:v>
                </c:pt>
                <c:pt idx="111">
                  <c:v>1.9169793329</c:v>
                </c:pt>
                <c:pt idx="112">
                  <c:v>1.906796064400001</c:v>
                </c:pt>
                <c:pt idx="113">
                  <c:v>1.8839707074</c:v>
                </c:pt>
                <c:pt idx="114">
                  <c:v>1.876356158999999</c:v>
                </c:pt>
                <c:pt idx="115">
                  <c:v>1.844680867899999</c:v>
                </c:pt>
                <c:pt idx="116">
                  <c:v>1.776480742</c:v>
                </c:pt>
                <c:pt idx="117">
                  <c:v>1.743386447499999</c:v>
                </c:pt>
                <c:pt idx="118">
                  <c:v>1.699516280599999</c:v>
                </c:pt>
                <c:pt idx="119">
                  <c:v>1.6834758469</c:v>
                </c:pt>
                <c:pt idx="120">
                  <c:v>1.644194431899999</c:v>
                </c:pt>
                <c:pt idx="121">
                  <c:v>1.604310529199998</c:v>
                </c:pt>
                <c:pt idx="122">
                  <c:v>1.5795738704</c:v>
                </c:pt>
                <c:pt idx="123">
                  <c:v>1.552831421799999</c:v>
                </c:pt>
                <c:pt idx="124">
                  <c:v>1.5215380326</c:v>
                </c:pt>
                <c:pt idx="125">
                  <c:v>1.480490140100001</c:v>
                </c:pt>
                <c:pt idx="126">
                  <c:v>1.425077181099999</c:v>
                </c:pt>
                <c:pt idx="127">
                  <c:v>1.3792071864</c:v>
                </c:pt>
                <c:pt idx="128">
                  <c:v>1.346658646</c:v>
                </c:pt>
                <c:pt idx="129">
                  <c:v>1.489012599699999</c:v>
                </c:pt>
                <c:pt idx="130">
                  <c:v>1.469271334999999</c:v>
                </c:pt>
                <c:pt idx="131">
                  <c:v>1.408034878699999</c:v>
                </c:pt>
                <c:pt idx="132">
                  <c:v>1.393532717600001</c:v>
                </c:pt>
                <c:pt idx="133">
                  <c:v>1.3583327926</c:v>
                </c:pt>
                <c:pt idx="134">
                  <c:v>1.3242324751</c:v>
                </c:pt>
                <c:pt idx="135">
                  <c:v>1.2949231208</c:v>
                </c:pt>
                <c:pt idx="136">
                  <c:v>1.269422619800001</c:v>
                </c:pt>
                <c:pt idx="137">
                  <c:v>1.217577271400001</c:v>
                </c:pt>
                <c:pt idx="138">
                  <c:v>1.2125036749</c:v>
                </c:pt>
                <c:pt idx="139">
                  <c:v>1.1539618217</c:v>
                </c:pt>
                <c:pt idx="140">
                  <c:v>1.1068862867</c:v>
                </c:pt>
                <c:pt idx="141">
                  <c:v>1.0766944434</c:v>
                </c:pt>
                <c:pt idx="142">
                  <c:v>1.0532272354</c:v>
                </c:pt>
                <c:pt idx="143">
                  <c:v>1.0004268329</c:v>
                </c:pt>
                <c:pt idx="144">
                  <c:v>0.9801920595</c:v>
                </c:pt>
                <c:pt idx="145">
                  <c:v>0.9358198603</c:v>
                </c:pt>
                <c:pt idx="146">
                  <c:v>0.9045450599</c:v>
                </c:pt>
                <c:pt idx="147">
                  <c:v>0.949844504</c:v>
                </c:pt>
                <c:pt idx="148">
                  <c:v>1.044127280099999</c:v>
                </c:pt>
                <c:pt idx="149">
                  <c:v>0.989567475399999</c:v>
                </c:pt>
                <c:pt idx="150">
                  <c:v>0.948563651499999</c:v>
                </c:pt>
                <c:pt idx="151">
                  <c:v>0.918914353499999</c:v>
                </c:pt>
                <c:pt idx="152">
                  <c:v>0.9053598951</c:v>
                </c:pt>
                <c:pt idx="153">
                  <c:v>0.8701021092</c:v>
                </c:pt>
                <c:pt idx="154">
                  <c:v>0.8283663287</c:v>
                </c:pt>
                <c:pt idx="155">
                  <c:v>0.7859051918</c:v>
                </c:pt>
                <c:pt idx="156">
                  <c:v>0.731501077999999</c:v>
                </c:pt>
                <c:pt idx="157">
                  <c:v>0.7218583178</c:v>
                </c:pt>
                <c:pt idx="158">
                  <c:v>0.683817115799999</c:v>
                </c:pt>
                <c:pt idx="159">
                  <c:v>0.6506290984</c:v>
                </c:pt>
                <c:pt idx="160">
                  <c:v>0.6116081929</c:v>
                </c:pt>
                <c:pt idx="161">
                  <c:v>0.5808371246</c:v>
                </c:pt>
                <c:pt idx="162">
                  <c:v>0.5541237446</c:v>
                </c:pt>
                <c:pt idx="163">
                  <c:v>0.5262007559</c:v>
                </c:pt>
                <c:pt idx="164">
                  <c:v>0.4956650439</c:v>
                </c:pt>
                <c:pt idx="165">
                  <c:v>0.5186498114</c:v>
                </c:pt>
                <c:pt idx="166">
                  <c:v>0.6317762251</c:v>
                </c:pt>
                <c:pt idx="167">
                  <c:v>0.6220194223</c:v>
                </c:pt>
                <c:pt idx="168">
                  <c:v>0.6090150356</c:v>
                </c:pt>
                <c:pt idx="169">
                  <c:v>0.586060487099999</c:v>
                </c:pt>
                <c:pt idx="170">
                  <c:v>0.5707983634</c:v>
                </c:pt>
                <c:pt idx="171">
                  <c:v>0.560353633</c:v>
                </c:pt>
                <c:pt idx="172">
                  <c:v>0.5497241796</c:v>
                </c:pt>
                <c:pt idx="173">
                  <c:v>0.5437006478</c:v>
                </c:pt>
                <c:pt idx="174">
                  <c:v>0.5447958031</c:v>
                </c:pt>
                <c:pt idx="175">
                  <c:v>0.574786432499999</c:v>
                </c:pt>
                <c:pt idx="176">
                  <c:v>0.5768884064</c:v>
                </c:pt>
                <c:pt idx="177">
                  <c:v>0.5735998193</c:v>
                </c:pt>
                <c:pt idx="178">
                  <c:v>0.566271846800001</c:v>
                </c:pt>
                <c:pt idx="179">
                  <c:v>0.5640830203</c:v>
                </c:pt>
                <c:pt idx="180">
                  <c:v>0.5603811796</c:v>
                </c:pt>
                <c:pt idx="181">
                  <c:v>0.5570885855</c:v>
                </c:pt>
                <c:pt idx="182">
                  <c:v>0.5537430473</c:v>
                </c:pt>
                <c:pt idx="183">
                  <c:v>0.5497327131</c:v>
                </c:pt>
              </c:numCache>
            </c:numRef>
          </c:yVal>
          <c:smooth val="0"/>
        </c:ser>
        <c:ser>
          <c:idx val="1"/>
          <c:order val="1"/>
          <c:tx>
            <c:strRef>
              <c:f>Spreadsheet14.2!$H$24</c:f>
              <c:strCache>
                <c:ptCount val="1"/>
                <c:pt idx="0">
                  <c:v>NEE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Spreadsheet14.2!$B$25:$B$208</c:f>
              <c:numCache>
                <c:formatCode>0.00</c:formatCode>
                <c:ptCount val="184"/>
                <c:pt idx="0">
                  <c:v>0.0</c:v>
                </c:pt>
                <c:pt idx="1">
                  <c:v>0.00274725274725275</c:v>
                </c:pt>
                <c:pt idx="2">
                  <c:v>0.0274725274725275</c:v>
                </c:pt>
                <c:pt idx="3">
                  <c:v>0.0549450549450549</c:v>
                </c:pt>
                <c:pt idx="4">
                  <c:v>0.0824175824175824</c:v>
                </c:pt>
                <c:pt idx="5">
                  <c:v>0.10989010989011</c:v>
                </c:pt>
                <c:pt idx="6">
                  <c:v>0.137362637362637</c:v>
                </c:pt>
                <c:pt idx="7">
                  <c:v>0.164835164835165</c:v>
                </c:pt>
                <c:pt idx="8">
                  <c:v>0.192307692307692</c:v>
                </c:pt>
                <c:pt idx="9">
                  <c:v>0.21978021978022</c:v>
                </c:pt>
                <c:pt idx="10">
                  <c:v>0.247252747252747</c:v>
                </c:pt>
                <c:pt idx="11">
                  <c:v>0.274725274725275</c:v>
                </c:pt>
                <c:pt idx="12">
                  <c:v>0.302197802197802</c:v>
                </c:pt>
                <c:pt idx="13">
                  <c:v>0.32967032967033</c:v>
                </c:pt>
                <c:pt idx="14">
                  <c:v>0.357142857142857</c:v>
                </c:pt>
                <c:pt idx="15">
                  <c:v>0.384615384615385</c:v>
                </c:pt>
                <c:pt idx="16">
                  <c:v>0.412087912087912</c:v>
                </c:pt>
                <c:pt idx="17">
                  <c:v>0.43956043956044</c:v>
                </c:pt>
                <c:pt idx="18">
                  <c:v>0.467032967032967</c:v>
                </c:pt>
                <c:pt idx="19">
                  <c:v>0.494505494505494</c:v>
                </c:pt>
                <c:pt idx="20">
                  <c:v>0.521978021978022</c:v>
                </c:pt>
                <c:pt idx="21">
                  <c:v>0.549450549450549</c:v>
                </c:pt>
                <c:pt idx="22">
                  <c:v>0.576923076923077</c:v>
                </c:pt>
                <c:pt idx="23">
                  <c:v>0.604395604395604</c:v>
                </c:pt>
                <c:pt idx="24">
                  <c:v>0.631868131868132</c:v>
                </c:pt>
                <c:pt idx="25">
                  <c:v>0.659340659340659</c:v>
                </c:pt>
                <c:pt idx="26">
                  <c:v>0.686813186813187</c:v>
                </c:pt>
                <c:pt idx="27">
                  <c:v>0.714285714285714</c:v>
                </c:pt>
                <c:pt idx="28">
                  <c:v>0.741758241758242</c:v>
                </c:pt>
                <c:pt idx="29">
                  <c:v>0.769230769230769</c:v>
                </c:pt>
                <c:pt idx="30">
                  <c:v>0.796703296703297</c:v>
                </c:pt>
                <c:pt idx="31">
                  <c:v>0.824175824175824</c:v>
                </c:pt>
                <c:pt idx="32">
                  <c:v>0.851648351648352</c:v>
                </c:pt>
                <c:pt idx="33">
                  <c:v>0.879120879120879</c:v>
                </c:pt>
                <c:pt idx="34">
                  <c:v>0.906593406593407</c:v>
                </c:pt>
                <c:pt idx="35">
                  <c:v>0.934065934065934</c:v>
                </c:pt>
                <c:pt idx="36">
                  <c:v>0.961538461538462</c:v>
                </c:pt>
                <c:pt idx="37">
                  <c:v>0.989010989010989</c:v>
                </c:pt>
                <c:pt idx="38">
                  <c:v>1.016483516483516</c:v>
                </c:pt>
                <c:pt idx="39">
                  <c:v>1.043956043956044</c:v>
                </c:pt>
                <c:pt idx="40">
                  <c:v>1.071428571428571</c:v>
                </c:pt>
                <c:pt idx="41">
                  <c:v>1.098901098901099</c:v>
                </c:pt>
                <c:pt idx="42">
                  <c:v>1.126373626373626</c:v>
                </c:pt>
                <c:pt idx="43">
                  <c:v>1.153846153846154</c:v>
                </c:pt>
                <c:pt idx="44">
                  <c:v>1.181318681318681</c:v>
                </c:pt>
                <c:pt idx="45">
                  <c:v>1.208791208791209</c:v>
                </c:pt>
                <c:pt idx="46">
                  <c:v>1.236263736263736</c:v>
                </c:pt>
                <c:pt idx="47">
                  <c:v>1.263736263736264</c:v>
                </c:pt>
                <c:pt idx="48">
                  <c:v>1.291208791208791</c:v>
                </c:pt>
                <c:pt idx="49">
                  <c:v>1.318681318681319</c:v>
                </c:pt>
                <c:pt idx="50">
                  <c:v>1.346153846153846</c:v>
                </c:pt>
                <c:pt idx="51">
                  <c:v>1.373626373626374</c:v>
                </c:pt>
                <c:pt idx="52">
                  <c:v>1.401098901098901</c:v>
                </c:pt>
                <c:pt idx="53">
                  <c:v>1.428571428571428</c:v>
                </c:pt>
                <c:pt idx="54">
                  <c:v>1.456043956043956</c:v>
                </c:pt>
                <c:pt idx="55">
                  <c:v>1.483516483516484</c:v>
                </c:pt>
                <c:pt idx="56">
                  <c:v>1.510989010989011</c:v>
                </c:pt>
                <c:pt idx="57">
                  <c:v>1.538461538461539</c:v>
                </c:pt>
                <c:pt idx="58">
                  <c:v>1.565934065934066</c:v>
                </c:pt>
                <c:pt idx="59">
                  <c:v>1.593406593406593</c:v>
                </c:pt>
                <c:pt idx="60">
                  <c:v>1.620879120879121</c:v>
                </c:pt>
                <c:pt idx="61">
                  <c:v>1.648351648351648</c:v>
                </c:pt>
                <c:pt idx="62">
                  <c:v>1.675824175824176</c:v>
                </c:pt>
                <c:pt idx="63">
                  <c:v>1.703296703296703</c:v>
                </c:pt>
                <c:pt idx="64">
                  <c:v>1.730769230769231</c:v>
                </c:pt>
                <c:pt idx="65">
                  <c:v>1.758241758241758</c:v>
                </c:pt>
                <c:pt idx="66">
                  <c:v>1.785714285714286</c:v>
                </c:pt>
                <c:pt idx="67">
                  <c:v>1.813186813186813</c:v>
                </c:pt>
                <c:pt idx="68">
                  <c:v>1.840659340659341</c:v>
                </c:pt>
                <c:pt idx="69">
                  <c:v>1.868131868131868</c:v>
                </c:pt>
                <c:pt idx="70">
                  <c:v>1.895604395604395</c:v>
                </c:pt>
                <c:pt idx="71">
                  <c:v>1.923076923076923</c:v>
                </c:pt>
                <c:pt idx="72">
                  <c:v>1.95054945054945</c:v>
                </c:pt>
                <c:pt idx="73">
                  <c:v>1.978021978021978</c:v>
                </c:pt>
                <c:pt idx="74">
                  <c:v>2.005494505494505</c:v>
                </c:pt>
                <c:pt idx="75">
                  <c:v>2.032967032967033</c:v>
                </c:pt>
                <c:pt idx="76">
                  <c:v>2.06043956043956</c:v>
                </c:pt>
                <c:pt idx="77">
                  <c:v>2.087912087912088</c:v>
                </c:pt>
                <c:pt idx="78">
                  <c:v>2.115384615384615</c:v>
                </c:pt>
                <c:pt idx="79">
                  <c:v>2.142857142857143</c:v>
                </c:pt>
                <c:pt idx="80">
                  <c:v>2.170329670329671</c:v>
                </c:pt>
                <c:pt idx="81">
                  <c:v>2.197802197802198</c:v>
                </c:pt>
                <c:pt idx="82">
                  <c:v>2.225274725274725</c:v>
                </c:pt>
                <c:pt idx="83">
                  <c:v>2.252747252747252</c:v>
                </c:pt>
                <c:pt idx="84">
                  <c:v>2.28021978021978</c:v>
                </c:pt>
                <c:pt idx="85">
                  <c:v>2.307692307692308</c:v>
                </c:pt>
                <c:pt idx="86">
                  <c:v>2.335164835164835</c:v>
                </c:pt>
                <c:pt idx="87">
                  <c:v>2.362637362637362</c:v>
                </c:pt>
                <c:pt idx="88">
                  <c:v>2.39010989010989</c:v>
                </c:pt>
                <c:pt idx="89">
                  <c:v>2.417582417582417</c:v>
                </c:pt>
                <c:pt idx="90">
                  <c:v>2.445054945054945</c:v>
                </c:pt>
                <c:pt idx="91">
                  <c:v>2.472527472527472</c:v>
                </c:pt>
                <c:pt idx="92">
                  <c:v>2.5</c:v>
                </c:pt>
                <c:pt idx="93">
                  <c:v>2.527472527472527</c:v>
                </c:pt>
                <c:pt idx="94">
                  <c:v>2.554945054945055</c:v>
                </c:pt>
                <c:pt idx="95">
                  <c:v>2.582417582417582</c:v>
                </c:pt>
                <c:pt idx="96">
                  <c:v>2.60989010989011</c:v>
                </c:pt>
                <c:pt idx="97">
                  <c:v>2.637362637362637</c:v>
                </c:pt>
                <c:pt idx="98">
                  <c:v>2.664835164835165</c:v>
                </c:pt>
                <c:pt idx="99">
                  <c:v>2.692307692307692</c:v>
                </c:pt>
                <c:pt idx="100">
                  <c:v>2.719780219780219</c:v>
                </c:pt>
                <c:pt idx="101">
                  <c:v>2.747252747252747</c:v>
                </c:pt>
                <c:pt idx="102">
                  <c:v>2.774725274725275</c:v>
                </c:pt>
                <c:pt idx="103">
                  <c:v>2.802197802197802</c:v>
                </c:pt>
                <c:pt idx="104">
                  <c:v>2.829670329670329</c:v>
                </c:pt>
                <c:pt idx="105">
                  <c:v>2.857142857142857</c:v>
                </c:pt>
                <c:pt idx="106">
                  <c:v>2.884615384615384</c:v>
                </c:pt>
                <c:pt idx="107">
                  <c:v>2.912087912087912</c:v>
                </c:pt>
                <c:pt idx="108">
                  <c:v>2.93956043956044</c:v>
                </c:pt>
                <c:pt idx="109">
                  <c:v>2.967032967032967</c:v>
                </c:pt>
                <c:pt idx="110">
                  <c:v>2.994505494505494</c:v>
                </c:pt>
                <c:pt idx="111">
                  <c:v>3.021978021978022</c:v>
                </c:pt>
                <c:pt idx="112">
                  <c:v>3.04945054945055</c:v>
                </c:pt>
                <c:pt idx="113">
                  <c:v>3.076923076923077</c:v>
                </c:pt>
                <c:pt idx="114">
                  <c:v>3.104395604395604</c:v>
                </c:pt>
                <c:pt idx="115">
                  <c:v>3.131868131868132</c:v>
                </c:pt>
                <c:pt idx="116">
                  <c:v>3.159340659340659</c:v>
                </c:pt>
                <c:pt idx="117">
                  <c:v>3.186813186813187</c:v>
                </c:pt>
                <c:pt idx="118">
                  <c:v>3.214285714285714</c:v>
                </c:pt>
                <c:pt idx="119">
                  <c:v>3.241758241758242</c:v>
                </c:pt>
                <c:pt idx="120">
                  <c:v>3.26923076923077</c:v>
                </c:pt>
                <c:pt idx="121">
                  <c:v>3.296703296703296</c:v>
                </c:pt>
                <c:pt idx="122">
                  <c:v>3.324175824175824</c:v>
                </c:pt>
                <c:pt idx="123">
                  <c:v>3.351648351648351</c:v>
                </c:pt>
                <c:pt idx="124">
                  <c:v>3.379120879120879</c:v>
                </c:pt>
                <c:pt idx="125">
                  <c:v>3.406593406593407</c:v>
                </c:pt>
                <c:pt idx="126">
                  <c:v>3.434065934065934</c:v>
                </c:pt>
                <c:pt idx="127">
                  <c:v>3.461538461538462</c:v>
                </c:pt>
                <c:pt idx="128">
                  <c:v>3.489010989010989</c:v>
                </c:pt>
                <c:pt idx="129">
                  <c:v>3.516483516483517</c:v>
                </c:pt>
                <c:pt idx="130">
                  <c:v>3.543956043956044</c:v>
                </c:pt>
                <c:pt idx="131">
                  <c:v>3.571428571428572</c:v>
                </c:pt>
                <c:pt idx="132">
                  <c:v>3.598901098901099</c:v>
                </c:pt>
                <c:pt idx="133">
                  <c:v>3.626373626373626</c:v>
                </c:pt>
                <c:pt idx="134">
                  <c:v>3.653846153846154</c:v>
                </c:pt>
                <c:pt idx="135">
                  <c:v>3.681318681318681</c:v>
                </c:pt>
                <c:pt idx="136">
                  <c:v>3.708791208791208</c:v>
                </c:pt>
                <c:pt idx="137">
                  <c:v>3.736263736263736</c:v>
                </c:pt>
                <c:pt idx="138">
                  <c:v>3.763736263736263</c:v>
                </c:pt>
                <c:pt idx="139">
                  <c:v>3.791208791208791</c:v>
                </c:pt>
                <c:pt idx="140">
                  <c:v>3.818681318681318</c:v>
                </c:pt>
                <c:pt idx="141">
                  <c:v>3.846153846153846</c:v>
                </c:pt>
                <c:pt idx="142">
                  <c:v>3.873626373626374</c:v>
                </c:pt>
                <c:pt idx="143">
                  <c:v>3.901098901098901</c:v>
                </c:pt>
                <c:pt idx="144">
                  <c:v>3.928571428571428</c:v>
                </c:pt>
                <c:pt idx="145">
                  <c:v>3.956043956043956</c:v>
                </c:pt>
                <c:pt idx="146">
                  <c:v>3.983516483516483</c:v>
                </c:pt>
                <c:pt idx="147">
                  <c:v>4.010989010989011</c:v>
                </c:pt>
                <c:pt idx="148">
                  <c:v>4.038461538461538</c:v>
                </c:pt>
                <c:pt idx="149">
                  <c:v>4.065934065934066</c:v>
                </c:pt>
                <c:pt idx="150">
                  <c:v>4.093406593406593</c:v>
                </c:pt>
                <c:pt idx="151">
                  <c:v>4.12087912087912</c:v>
                </c:pt>
                <c:pt idx="152">
                  <c:v>4.148351648351649</c:v>
                </c:pt>
                <c:pt idx="153">
                  <c:v>4.175824175824176</c:v>
                </c:pt>
                <c:pt idx="154">
                  <c:v>4.203296703296703</c:v>
                </c:pt>
                <c:pt idx="155">
                  <c:v>4.23076923076923</c:v>
                </c:pt>
                <c:pt idx="156">
                  <c:v>4.258241758241758</c:v>
                </c:pt>
                <c:pt idx="157">
                  <c:v>4.285714285714285</c:v>
                </c:pt>
                <c:pt idx="158">
                  <c:v>4.313186813186814</c:v>
                </c:pt>
                <c:pt idx="159">
                  <c:v>4.340659340659341</c:v>
                </c:pt>
                <c:pt idx="160">
                  <c:v>4.368131868131869</c:v>
                </c:pt>
                <c:pt idx="161">
                  <c:v>4.395604395604395</c:v>
                </c:pt>
                <c:pt idx="162">
                  <c:v>4.423076923076923</c:v>
                </c:pt>
                <c:pt idx="163">
                  <c:v>4.450549450549451</c:v>
                </c:pt>
                <c:pt idx="164">
                  <c:v>4.478021978021978</c:v>
                </c:pt>
                <c:pt idx="165">
                  <c:v>4.505494505494505</c:v>
                </c:pt>
                <c:pt idx="166">
                  <c:v>4.532967032967033</c:v>
                </c:pt>
                <c:pt idx="167">
                  <c:v>4.56043956043956</c:v>
                </c:pt>
                <c:pt idx="168">
                  <c:v>4.587912087912088</c:v>
                </c:pt>
                <c:pt idx="169">
                  <c:v>4.615384615384616</c:v>
                </c:pt>
                <c:pt idx="170">
                  <c:v>4.642857142857143</c:v>
                </c:pt>
                <c:pt idx="171">
                  <c:v>4.67032967032967</c:v>
                </c:pt>
                <c:pt idx="172">
                  <c:v>4.697802197802198</c:v>
                </c:pt>
                <c:pt idx="173">
                  <c:v>4.725274725274725</c:v>
                </c:pt>
                <c:pt idx="174">
                  <c:v>4.752747252747253</c:v>
                </c:pt>
                <c:pt idx="175">
                  <c:v>4.78021978021978</c:v>
                </c:pt>
                <c:pt idx="176">
                  <c:v>4.807692307692307</c:v>
                </c:pt>
                <c:pt idx="177">
                  <c:v>4.835164835164834</c:v>
                </c:pt>
                <c:pt idx="178">
                  <c:v>4.862637362637362</c:v>
                </c:pt>
                <c:pt idx="179">
                  <c:v>4.89010989010989</c:v>
                </c:pt>
                <c:pt idx="180">
                  <c:v>4.917582417582417</c:v>
                </c:pt>
                <c:pt idx="181">
                  <c:v>4.945054945054945</c:v>
                </c:pt>
                <c:pt idx="182">
                  <c:v>4.972527472527473</c:v>
                </c:pt>
                <c:pt idx="183">
                  <c:v>5.0</c:v>
                </c:pt>
              </c:numCache>
            </c:numRef>
          </c:xVal>
          <c:yVal>
            <c:numRef>
              <c:f>Spreadsheet14.2!$H$25:$H$208</c:f>
              <c:numCache>
                <c:formatCode>#,##0.000</c:formatCode>
                <c:ptCount val="184"/>
                <c:pt idx="0" formatCode="#,##0">
                  <c:v>0.0</c:v>
                </c:pt>
                <c:pt idx="1">
                  <c:v>-0.1539200162</c:v>
                </c:pt>
                <c:pt idx="2">
                  <c:v>-0.5113133798</c:v>
                </c:pt>
                <c:pt idx="3">
                  <c:v>-0.7616084698</c:v>
                </c:pt>
                <c:pt idx="4">
                  <c:v>-0.9865292219</c:v>
                </c:pt>
                <c:pt idx="5">
                  <c:v>-1.149006669399999</c:v>
                </c:pt>
                <c:pt idx="6">
                  <c:v>-1.292567024899999</c:v>
                </c:pt>
                <c:pt idx="7">
                  <c:v>-1.420098859700002</c:v>
                </c:pt>
                <c:pt idx="8">
                  <c:v>-1.570514868700001</c:v>
                </c:pt>
                <c:pt idx="9">
                  <c:v>-1.6821779668</c:v>
                </c:pt>
                <c:pt idx="10">
                  <c:v>-1.816323845699999</c:v>
                </c:pt>
                <c:pt idx="11">
                  <c:v>-1.8915243559</c:v>
                </c:pt>
                <c:pt idx="12">
                  <c:v>-2.024038463600001</c:v>
                </c:pt>
                <c:pt idx="13">
                  <c:v>-2.136455894000002</c:v>
                </c:pt>
                <c:pt idx="14">
                  <c:v>-2.273742657300001</c:v>
                </c:pt>
                <c:pt idx="15">
                  <c:v>-2.4178547871</c:v>
                </c:pt>
                <c:pt idx="16">
                  <c:v>-2.546615708199996</c:v>
                </c:pt>
                <c:pt idx="17">
                  <c:v>-2.650511004599997</c:v>
                </c:pt>
                <c:pt idx="18">
                  <c:v>-2.751722493099995</c:v>
                </c:pt>
                <c:pt idx="19">
                  <c:v>-2.838399562099997</c:v>
                </c:pt>
                <c:pt idx="20">
                  <c:v>-2.459953565900002</c:v>
                </c:pt>
                <c:pt idx="21">
                  <c:v>-2.528082070899999</c:v>
                </c:pt>
                <c:pt idx="22">
                  <c:v>-2.631295159700001</c:v>
                </c:pt>
                <c:pt idx="23">
                  <c:v>-2.688914607899997</c:v>
                </c:pt>
                <c:pt idx="24">
                  <c:v>-2.8392617414</c:v>
                </c:pt>
                <c:pt idx="25">
                  <c:v>-2.913155736599998</c:v>
                </c:pt>
                <c:pt idx="26">
                  <c:v>-3.016622138799999</c:v>
                </c:pt>
                <c:pt idx="27">
                  <c:v>-3.1224069646</c:v>
                </c:pt>
                <c:pt idx="28">
                  <c:v>-3.224009347499996</c:v>
                </c:pt>
                <c:pt idx="29">
                  <c:v>-3.242004736000002</c:v>
                </c:pt>
                <c:pt idx="30">
                  <c:v>-3.3188298319</c:v>
                </c:pt>
                <c:pt idx="31">
                  <c:v>-3.4516562492</c:v>
                </c:pt>
                <c:pt idx="32">
                  <c:v>-3.535005427899998</c:v>
                </c:pt>
                <c:pt idx="33">
                  <c:v>-3.632192509899999</c:v>
                </c:pt>
                <c:pt idx="34">
                  <c:v>-3.711515366399998</c:v>
                </c:pt>
                <c:pt idx="35">
                  <c:v>-3.763090935299996</c:v>
                </c:pt>
                <c:pt idx="36">
                  <c:v>-3.820953034800004</c:v>
                </c:pt>
                <c:pt idx="37">
                  <c:v>-3.896882596400002</c:v>
                </c:pt>
                <c:pt idx="38">
                  <c:v>-3.469767350399998</c:v>
                </c:pt>
                <c:pt idx="39">
                  <c:v>-3.5000308522</c:v>
                </c:pt>
                <c:pt idx="40">
                  <c:v>-3.534181134700003</c:v>
                </c:pt>
                <c:pt idx="41">
                  <c:v>-3.601220445599998</c:v>
                </c:pt>
                <c:pt idx="42">
                  <c:v>-3.667524241900001</c:v>
                </c:pt>
                <c:pt idx="43">
                  <c:v>-3.709908149899996</c:v>
                </c:pt>
                <c:pt idx="44">
                  <c:v>-3.753731046899996</c:v>
                </c:pt>
                <c:pt idx="45">
                  <c:v>-3.835780047800003</c:v>
                </c:pt>
                <c:pt idx="46">
                  <c:v>-3.921849251099999</c:v>
                </c:pt>
                <c:pt idx="47">
                  <c:v>-3.923199588599995</c:v>
                </c:pt>
                <c:pt idx="48">
                  <c:v>-3.990280331199999</c:v>
                </c:pt>
                <c:pt idx="49">
                  <c:v>-4.041096356299998</c:v>
                </c:pt>
                <c:pt idx="50">
                  <c:v>-4.093015231600001</c:v>
                </c:pt>
                <c:pt idx="51">
                  <c:v>-4.153196834500005</c:v>
                </c:pt>
                <c:pt idx="52">
                  <c:v>-4.205469908899997</c:v>
                </c:pt>
                <c:pt idx="53">
                  <c:v>-4.246242062499997</c:v>
                </c:pt>
                <c:pt idx="54">
                  <c:v>-4.297466282800004</c:v>
                </c:pt>
                <c:pt idx="55">
                  <c:v>-4.346033632099998</c:v>
                </c:pt>
                <c:pt idx="56">
                  <c:v>-3.891198573099998</c:v>
                </c:pt>
                <c:pt idx="57">
                  <c:v>-3.963305195899997</c:v>
                </c:pt>
                <c:pt idx="58">
                  <c:v>-4.028641374499997</c:v>
                </c:pt>
                <c:pt idx="59">
                  <c:v>-4.113126387800001</c:v>
                </c:pt>
                <c:pt idx="60">
                  <c:v>-4.174066585699999</c:v>
                </c:pt>
                <c:pt idx="61">
                  <c:v>-4.2318468302</c:v>
                </c:pt>
                <c:pt idx="62">
                  <c:v>-4.252839993500002</c:v>
                </c:pt>
                <c:pt idx="63">
                  <c:v>-4.277135421599995</c:v>
                </c:pt>
                <c:pt idx="64">
                  <c:v>-4.274744478200001</c:v>
                </c:pt>
                <c:pt idx="65">
                  <c:v>-4.2416270815</c:v>
                </c:pt>
                <c:pt idx="66">
                  <c:v>-4.292571430800004</c:v>
                </c:pt>
                <c:pt idx="67">
                  <c:v>-4.323436280600001</c:v>
                </c:pt>
                <c:pt idx="68">
                  <c:v>-4.367489353899997</c:v>
                </c:pt>
                <c:pt idx="69">
                  <c:v>-4.417895789999998</c:v>
                </c:pt>
                <c:pt idx="70">
                  <c:v>-4.451665128099997</c:v>
                </c:pt>
                <c:pt idx="71">
                  <c:v>-4.455741346900003</c:v>
                </c:pt>
                <c:pt idx="72">
                  <c:v>-4.507116520900003</c:v>
                </c:pt>
                <c:pt idx="73">
                  <c:v>-4.524649365200001</c:v>
                </c:pt>
                <c:pt idx="74">
                  <c:v>-4.3589549856</c:v>
                </c:pt>
                <c:pt idx="75">
                  <c:v>-4.103388851800005</c:v>
                </c:pt>
                <c:pt idx="76">
                  <c:v>-4.152957535500002</c:v>
                </c:pt>
                <c:pt idx="77">
                  <c:v>-4.186638514999999</c:v>
                </c:pt>
                <c:pt idx="78">
                  <c:v>-4.207777506099997</c:v>
                </c:pt>
                <c:pt idx="79">
                  <c:v>-4.186539460700001</c:v>
                </c:pt>
                <c:pt idx="80">
                  <c:v>-4.177606329700001</c:v>
                </c:pt>
                <c:pt idx="81">
                  <c:v>-4.183875128599998</c:v>
                </c:pt>
                <c:pt idx="82">
                  <c:v>-4.196422918199998</c:v>
                </c:pt>
                <c:pt idx="83">
                  <c:v>-4.212953005700004</c:v>
                </c:pt>
                <c:pt idx="84">
                  <c:v>-4.152714752000005</c:v>
                </c:pt>
                <c:pt idx="85">
                  <c:v>-4.172301629399999</c:v>
                </c:pt>
                <c:pt idx="86">
                  <c:v>-4.191435206499999</c:v>
                </c:pt>
                <c:pt idx="87">
                  <c:v>-4.206273862799999</c:v>
                </c:pt>
                <c:pt idx="88">
                  <c:v>-4.221216782799996</c:v>
                </c:pt>
                <c:pt idx="89">
                  <c:v>-4.245454922400002</c:v>
                </c:pt>
                <c:pt idx="90">
                  <c:v>-4.269188617799995</c:v>
                </c:pt>
                <c:pt idx="91">
                  <c:v>-4.275054997399999</c:v>
                </c:pt>
                <c:pt idx="92">
                  <c:v>-4.310891503299997</c:v>
                </c:pt>
                <c:pt idx="93">
                  <c:v>-3.849153039800001</c:v>
                </c:pt>
                <c:pt idx="94">
                  <c:v>-3.916540217599999</c:v>
                </c:pt>
                <c:pt idx="95">
                  <c:v>-3.929145013200001</c:v>
                </c:pt>
                <c:pt idx="96">
                  <c:v>-3.934627012600001</c:v>
                </c:pt>
                <c:pt idx="97">
                  <c:v>-3.935972217799998</c:v>
                </c:pt>
                <c:pt idx="98">
                  <c:v>-3.938748102799999</c:v>
                </c:pt>
                <c:pt idx="99">
                  <c:v>-3.929803987200002</c:v>
                </c:pt>
                <c:pt idx="100">
                  <c:v>-3.924444372</c:v>
                </c:pt>
                <c:pt idx="101">
                  <c:v>-3.906099625800003</c:v>
                </c:pt>
                <c:pt idx="102">
                  <c:v>-3.844698429600002</c:v>
                </c:pt>
                <c:pt idx="103">
                  <c:v>-3.854104490100002</c:v>
                </c:pt>
                <c:pt idx="104">
                  <c:v>-3.858447091600002</c:v>
                </c:pt>
                <c:pt idx="105">
                  <c:v>-3.853610638099995</c:v>
                </c:pt>
                <c:pt idx="106">
                  <c:v>-3.861379081100003</c:v>
                </c:pt>
                <c:pt idx="107">
                  <c:v>-3.842254266700001</c:v>
                </c:pt>
                <c:pt idx="108">
                  <c:v>-3.856709361400004</c:v>
                </c:pt>
                <c:pt idx="109">
                  <c:v>-3.846800105999995</c:v>
                </c:pt>
                <c:pt idx="110">
                  <c:v>-3.854485059100003</c:v>
                </c:pt>
                <c:pt idx="111">
                  <c:v>-3.308667355599998</c:v>
                </c:pt>
                <c:pt idx="112">
                  <c:v>-3.284230782099997</c:v>
                </c:pt>
                <c:pt idx="113">
                  <c:v>-3.230394600200001</c:v>
                </c:pt>
                <c:pt idx="114">
                  <c:v>-3.152248782700001</c:v>
                </c:pt>
                <c:pt idx="115">
                  <c:v>-3.1193166081</c:v>
                </c:pt>
                <c:pt idx="116">
                  <c:v>-3.075614838899998</c:v>
                </c:pt>
                <c:pt idx="117">
                  <c:v>-3.045248416899996</c:v>
                </c:pt>
                <c:pt idx="118">
                  <c:v>-3.021166516699999</c:v>
                </c:pt>
                <c:pt idx="119">
                  <c:v>-2.984692243900001</c:v>
                </c:pt>
                <c:pt idx="120">
                  <c:v>-2.889172671699999</c:v>
                </c:pt>
                <c:pt idx="121">
                  <c:v>-2.843713112100005</c:v>
                </c:pt>
                <c:pt idx="122">
                  <c:v>-2.782630286300001</c:v>
                </c:pt>
                <c:pt idx="123">
                  <c:v>-2.737897069100001</c:v>
                </c:pt>
                <c:pt idx="124">
                  <c:v>-2.686682849700002</c:v>
                </c:pt>
                <c:pt idx="125">
                  <c:v>-2.662125993399999</c:v>
                </c:pt>
                <c:pt idx="126">
                  <c:v>-2.6212465418</c:v>
                </c:pt>
                <c:pt idx="127">
                  <c:v>-2.611604174799999</c:v>
                </c:pt>
                <c:pt idx="128">
                  <c:v>-2.5884413001</c:v>
                </c:pt>
                <c:pt idx="129">
                  <c:v>-2.0728763084</c:v>
                </c:pt>
                <c:pt idx="130">
                  <c:v>-2.0628014069</c:v>
                </c:pt>
                <c:pt idx="131">
                  <c:v>-2.048763781</c:v>
                </c:pt>
                <c:pt idx="132">
                  <c:v>-2.025757549900003</c:v>
                </c:pt>
                <c:pt idx="133">
                  <c:v>-1.979277321799999</c:v>
                </c:pt>
                <c:pt idx="134">
                  <c:v>-1.949513062600002</c:v>
                </c:pt>
                <c:pt idx="135">
                  <c:v>-1.908581614499999</c:v>
                </c:pt>
                <c:pt idx="136">
                  <c:v>-1.856990762199999</c:v>
                </c:pt>
                <c:pt idx="137">
                  <c:v>-1.830784419</c:v>
                </c:pt>
                <c:pt idx="138">
                  <c:v>-1.737630627900001</c:v>
                </c:pt>
                <c:pt idx="139">
                  <c:v>-1.703435882699998</c:v>
                </c:pt>
                <c:pt idx="140">
                  <c:v>-1.658585513200001</c:v>
                </c:pt>
                <c:pt idx="141">
                  <c:v>-1.6219988096</c:v>
                </c:pt>
                <c:pt idx="142">
                  <c:v>-1.583637586000001</c:v>
                </c:pt>
                <c:pt idx="143">
                  <c:v>-1.562165159800002</c:v>
                </c:pt>
                <c:pt idx="144">
                  <c:v>-1.556031298300001</c:v>
                </c:pt>
                <c:pt idx="145">
                  <c:v>-1.545854408899999</c:v>
                </c:pt>
                <c:pt idx="146">
                  <c:v>-1.544194079600002</c:v>
                </c:pt>
                <c:pt idx="147">
                  <c:v>-1.367836913799999</c:v>
                </c:pt>
                <c:pt idx="148">
                  <c:v>-1.105019422999999</c:v>
                </c:pt>
                <c:pt idx="149">
                  <c:v>-1.125910458600001</c:v>
                </c:pt>
                <c:pt idx="150">
                  <c:v>-1.1441959155</c:v>
                </c:pt>
                <c:pt idx="151">
                  <c:v>-1.1499395877</c:v>
                </c:pt>
                <c:pt idx="152">
                  <c:v>-1.160838411100001</c:v>
                </c:pt>
                <c:pt idx="153">
                  <c:v>-1.1671354982</c:v>
                </c:pt>
                <c:pt idx="154">
                  <c:v>-1.1826826348</c:v>
                </c:pt>
                <c:pt idx="155">
                  <c:v>-1.199659464800001</c:v>
                </c:pt>
                <c:pt idx="156">
                  <c:v>-1.2320683555</c:v>
                </c:pt>
                <c:pt idx="157">
                  <c:v>-1.1853279629</c:v>
                </c:pt>
                <c:pt idx="158">
                  <c:v>-1.203294619399999</c:v>
                </c:pt>
                <c:pt idx="159">
                  <c:v>-1.222085003300001</c:v>
                </c:pt>
                <c:pt idx="160">
                  <c:v>-1.243345967400001</c:v>
                </c:pt>
                <c:pt idx="161">
                  <c:v>-1.2704039707</c:v>
                </c:pt>
                <c:pt idx="162">
                  <c:v>-1.3004048003</c:v>
                </c:pt>
                <c:pt idx="163">
                  <c:v>-1.332824743299999</c:v>
                </c:pt>
                <c:pt idx="164">
                  <c:v>-1.374205541299999</c:v>
                </c:pt>
                <c:pt idx="165">
                  <c:v>-1.2211976061</c:v>
                </c:pt>
                <c:pt idx="166">
                  <c:v>-0.9268968048</c:v>
                </c:pt>
                <c:pt idx="167">
                  <c:v>-0.927121716099999</c:v>
                </c:pt>
                <c:pt idx="168">
                  <c:v>-0.9314403718</c:v>
                </c:pt>
                <c:pt idx="169">
                  <c:v>-0.925198002000001</c:v>
                </c:pt>
                <c:pt idx="170">
                  <c:v>-0.9252507838</c:v>
                </c:pt>
                <c:pt idx="171">
                  <c:v>-0.921433633200001</c:v>
                </c:pt>
                <c:pt idx="172">
                  <c:v>-0.920559226199998</c:v>
                </c:pt>
                <c:pt idx="173">
                  <c:v>-0.917477921200001</c:v>
                </c:pt>
                <c:pt idx="174">
                  <c:v>-0.9294768759</c:v>
                </c:pt>
                <c:pt idx="175">
                  <c:v>-0.878353717</c:v>
                </c:pt>
                <c:pt idx="176">
                  <c:v>-0.8782349192</c:v>
                </c:pt>
                <c:pt idx="177">
                  <c:v>-0.878570476100001</c:v>
                </c:pt>
                <c:pt idx="178">
                  <c:v>-0.8820491011</c:v>
                </c:pt>
                <c:pt idx="179">
                  <c:v>-0.891576113</c:v>
                </c:pt>
                <c:pt idx="180">
                  <c:v>-0.8996267427</c:v>
                </c:pt>
                <c:pt idx="181">
                  <c:v>-0.914793502899999</c:v>
                </c:pt>
                <c:pt idx="182">
                  <c:v>-0.9320061446</c:v>
                </c:pt>
                <c:pt idx="183">
                  <c:v>-0.9574068338</c:v>
                </c:pt>
              </c:numCache>
            </c:numRef>
          </c:yVal>
          <c:smooth val="0"/>
        </c:ser>
        <c:dLbls>
          <c:showLegendKey val="0"/>
          <c:showVal val="0"/>
          <c:showCatName val="0"/>
          <c:showSerName val="0"/>
          <c:showPercent val="0"/>
          <c:showBubbleSize val="0"/>
        </c:dLbls>
        <c:axId val="-1702680672"/>
        <c:axId val="-1702698016"/>
      </c:scatterChart>
      <c:valAx>
        <c:axId val="-1702680672"/>
        <c:scaling>
          <c:orientation val="minMax"/>
          <c:max val="5.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layout>
            <c:manualLayout>
              <c:xMode val="edge"/>
              <c:yMode val="edge"/>
              <c:x val="0.459760787547525"/>
              <c:y val="0.89693935541913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2698016"/>
        <c:crosses val="autoZero"/>
        <c:crossBetween val="midCat"/>
      </c:valAx>
      <c:valAx>
        <c:axId val="-170269801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Exposure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2680672"/>
        <c:crosses val="autoZero"/>
        <c:crossBetween val="midCat"/>
      </c:valAx>
      <c:spPr>
        <a:noFill/>
        <a:ln>
          <a:solidFill>
            <a:schemeClr val="tx1">
              <a:lumMod val="50000"/>
              <a:lumOff val="50000"/>
            </a:schemeClr>
          </a:solidFill>
        </a:ln>
        <a:effectLst/>
      </c:spPr>
    </c:plotArea>
    <c:legend>
      <c:legendPos val="t"/>
      <c:layout/>
      <c:overlay val="0"/>
      <c:spPr>
        <a:noFill/>
        <a:ln>
          <a:solidFill>
            <a:schemeClr val="tx1">
              <a:lumMod val="50000"/>
              <a:lumOff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1"/>
          <c:tx>
            <c:strRef>
              <c:f>Spreadsheet14.3!$E$17</c:f>
              <c:strCache>
                <c:ptCount val="1"/>
                <c:pt idx="0">
                  <c:v>EE</c:v>
                </c:pt>
              </c:strCache>
            </c:strRef>
          </c:tx>
          <c:spPr>
            <a:ln w="19050" cap="rnd">
              <a:solidFill>
                <a:schemeClr val="accent2"/>
              </a:solidFill>
              <a:round/>
            </a:ln>
            <a:effectLst/>
          </c:spPr>
          <c:marker>
            <c:symbol val="none"/>
          </c:marker>
          <c:xVal>
            <c:numRef>
              <c:f>Spreadsheet14.3!$B$18:$B$58</c:f>
              <c:numCache>
                <c:formatCode>0.00</c:formatCode>
                <c:ptCount val="41"/>
                <c:pt idx="0">
                  <c:v>0.0</c:v>
                </c:pt>
                <c:pt idx="1">
                  <c:v>0.025</c:v>
                </c:pt>
                <c:pt idx="2">
                  <c:v>0.05</c:v>
                </c:pt>
                <c:pt idx="3">
                  <c:v>0.075</c:v>
                </c:pt>
                <c:pt idx="4">
                  <c:v>0.1</c:v>
                </c:pt>
                <c:pt idx="5">
                  <c:v>0.125</c:v>
                </c:pt>
                <c:pt idx="6">
                  <c:v>0.15</c:v>
                </c:pt>
                <c:pt idx="7">
                  <c:v>0.175</c:v>
                </c:pt>
                <c:pt idx="8">
                  <c:v>0.2</c:v>
                </c:pt>
                <c:pt idx="9">
                  <c:v>0.225</c:v>
                </c:pt>
                <c:pt idx="10">
                  <c:v>0.25</c:v>
                </c:pt>
                <c:pt idx="11">
                  <c:v>0.275</c:v>
                </c:pt>
                <c:pt idx="12">
                  <c:v>0.3</c:v>
                </c:pt>
                <c:pt idx="13">
                  <c:v>0.325</c:v>
                </c:pt>
                <c:pt idx="14">
                  <c:v>0.35</c:v>
                </c:pt>
                <c:pt idx="15">
                  <c:v>0.375</c:v>
                </c:pt>
                <c:pt idx="16">
                  <c:v>0.4</c:v>
                </c:pt>
                <c:pt idx="17">
                  <c:v>0.425</c:v>
                </c:pt>
                <c:pt idx="18">
                  <c:v>0.45</c:v>
                </c:pt>
                <c:pt idx="19">
                  <c:v>0.475</c:v>
                </c:pt>
                <c:pt idx="20">
                  <c:v>0.5</c:v>
                </c:pt>
                <c:pt idx="21">
                  <c:v>0.525</c:v>
                </c:pt>
                <c:pt idx="22">
                  <c:v>0.55</c:v>
                </c:pt>
                <c:pt idx="23">
                  <c:v>0.575</c:v>
                </c:pt>
                <c:pt idx="24">
                  <c:v>0.6</c:v>
                </c:pt>
                <c:pt idx="25">
                  <c:v>0.625</c:v>
                </c:pt>
                <c:pt idx="26">
                  <c:v>0.65</c:v>
                </c:pt>
                <c:pt idx="27">
                  <c:v>0.675</c:v>
                </c:pt>
                <c:pt idx="28">
                  <c:v>0.7</c:v>
                </c:pt>
                <c:pt idx="29">
                  <c:v>0.725</c:v>
                </c:pt>
                <c:pt idx="30">
                  <c:v>0.75</c:v>
                </c:pt>
                <c:pt idx="31">
                  <c:v>0.775</c:v>
                </c:pt>
                <c:pt idx="32">
                  <c:v>0.8</c:v>
                </c:pt>
                <c:pt idx="33">
                  <c:v>0.825</c:v>
                </c:pt>
                <c:pt idx="34">
                  <c:v>0.85</c:v>
                </c:pt>
                <c:pt idx="35">
                  <c:v>0.875</c:v>
                </c:pt>
                <c:pt idx="36">
                  <c:v>0.9</c:v>
                </c:pt>
                <c:pt idx="37">
                  <c:v>0.925</c:v>
                </c:pt>
                <c:pt idx="38">
                  <c:v>0.95</c:v>
                </c:pt>
                <c:pt idx="39">
                  <c:v>0.975000000000001</c:v>
                </c:pt>
                <c:pt idx="40">
                  <c:v>1.0</c:v>
                </c:pt>
              </c:numCache>
            </c:numRef>
          </c:xVal>
          <c:yVal>
            <c:numRef>
              <c:f>Spreadsheet14.3!$E$18:$E$58</c:f>
              <c:numCache>
                <c:formatCode>0.00</c:formatCode>
                <c:ptCount val="41"/>
                <c:pt idx="0">
                  <c:v>12.33598588554179</c:v>
                </c:pt>
                <c:pt idx="1">
                  <c:v>12.15387926439117</c:v>
                </c:pt>
                <c:pt idx="2">
                  <c:v>11.97004254354939</c:v>
                </c:pt>
                <c:pt idx="3">
                  <c:v>11.78441081219812</c:v>
                </c:pt>
                <c:pt idx="4">
                  <c:v>11.59691506182462</c:v>
                </c:pt>
                <c:pt idx="5">
                  <c:v>11.40748113956131</c:v>
                </c:pt>
                <c:pt idx="6">
                  <c:v>11.21602956680898</c:v>
                </c:pt>
                <c:pt idx="7">
                  <c:v>11.02247474227184</c:v>
                </c:pt>
                <c:pt idx="8">
                  <c:v>10.8267250736391</c:v>
                </c:pt>
                <c:pt idx="9">
                  <c:v>10.62868182540832</c:v>
                </c:pt>
                <c:pt idx="10">
                  <c:v>10.42823783471183</c:v>
                </c:pt>
                <c:pt idx="11">
                  <c:v>10.22527652707448</c:v>
                </c:pt>
                <c:pt idx="12">
                  <c:v>10.01967270939771</c:v>
                </c:pt>
                <c:pt idx="13">
                  <c:v>9.811288339315155</c:v>
                </c:pt>
                <c:pt idx="14">
                  <c:v>9.599973653090075</c:v>
                </c:pt>
                <c:pt idx="15">
                  <c:v>9.385563511999457</c:v>
                </c:pt>
                <c:pt idx="16">
                  <c:v>9.167877028977244</c:v>
                </c:pt>
                <c:pt idx="17">
                  <c:v>8.946713373218884</c:v>
                </c:pt>
                <c:pt idx="18">
                  <c:v>8.721850408122592</c:v>
                </c:pt>
                <c:pt idx="19">
                  <c:v>8.49303995132775</c:v>
                </c:pt>
                <c:pt idx="20">
                  <c:v>8.260004404363208</c:v>
                </c:pt>
                <c:pt idx="21">
                  <c:v>8.022430901415518</c:v>
                </c:pt>
                <c:pt idx="22">
                  <c:v>7.779964769881821</c:v>
                </c:pt>
                <c:pt idx="23">
                  <c:v>7.53220142466612</c:v>
                </c:pt>
                <c:pt idx="24">
                  <c:v>7.278676062461123</c:v>
                </c:pt>
                <c:pt idx="25">
                  <c:v>7.018850280973403</c:v>
                </c:pt>
                <c:pt idx="26">
                  <c:v>6.752093568247986</c:v>
                </c:pt>
                <c:pt idx="27">
                  <c:v>6.477661817915518</c:v>
                </c:pt>
                <c:pt idx="28">
                  <c:v>6.19466391348135</c:v>
                </c:pt>
                <c:pt idx="29">
                  <c:v>5.902019147399876</c:v>
                </c:pt>
                <c:pt idx="30">
                  <c:v>5.598395155990488</c:v>
                </c:pt>
                <c:pt idx="31">
                  <c:v>5.282116499259331</c:v>
                </c:pt>
                <c:pt idx="32">
                  <c:v>4.951027201441263</c:v>
                </c:pt>
                <c:pt idx="33">
                  <c:v>4.602272043308304</c:v>
                </c:pt>
                <c:pt idx="34">
                  <c:v>4.23192990952409</c:v>
                </c:pt>
                <c:pt idx="35">
                  <c:v>3.834357183273788</c:v>
                </c:pt>
                <c:pt idx="36">
                  <c:v>3.400893710779286</c:v>
                </c:pt>
                <c:pt idx="37">
                  <c:v>2.916964209748428</c:v>
                </c:pt>
                <c:pt idx="38">
                  <c:v>2.354154404970806</c:v>
                </c:pt>
                <c:pt idx="39">
                  <c:v>1.639123157712881</c:v>
                </c:pt>
                <c:pt idx="40">
                  <c:v>0.0</c:v>
                </c:pt>
              </c:numCache>
            </c:numRef>
          </c:yVal>
          <c:smooth val="1"/>
        </c:ser>
        <c:dLbls>
          <c:showLegendKey val="0"/>
          <c:showVal val="0"/>
          <c:showCatName val="0"/>
          <c:showSerName val="0"/>
          <c:showPercent val="0"/>
          <c:showBubbleSize val="0"/>
        </c:dLbls>
        <c:axId val="-1229561776"/>
        <c:axId val="-1229576512"/>
      </c:scatterChart>
      <c:scatterChart>
        <c:scatterStyle val="smoothMarker"/>
        <c:varyColors val="0"/>
        <c:ser>
          <c:idx val="0"/>
          <c:order val="0"/>
          <c:tx>
            <c:strRef>
              <c:f>Spreadsheet14.3!$C$17</c:f>
              <c:strCache>
                <c:ptCount val="1"/>
                <c:pt idx="0">
                  <c:v>Def Prob</c:v>
                </c:pt>
              </c:strCache>
            </c:strRef>
          </c:tx>
          <c:spPr>
            <a:ln w="19050" cap="rnd">
              <a:solidFill>
                <a:schemeClr val="accent1"/>
              </a:solidFill>
              <a:round/>
            </a:ln>
            <a:effectLst/>
          </c:spPr>
          <c:marker>
            <c:symbol val="none"/>
          </c:marker>
          <c:xVal>
            <c:numRef>
              <c:f>Spreadsheet14.3!$B$18:$B$58</c:f>
              <c:numCache>
                <c:formatCode>0.00</c:formatCode>
                <c:ptCount val="41"/>
                <c:pt idx="0">
                  <c:v>0.0</c:v>
                </c:pt>
                <c:pt idx="1">
                  <c:v>0.025</c:v>
                </c:pt>
                <c:pt idx="2">
                  <c:v>0.05</c:v>
                </c:pt>
                <c:pt idx="3">
                  <c:v>0.075</c:v>
                </c:pt>
                <c:pt idx="4">
                  <c:v>0.1</c:v>
                </c:pt>
                <c:pt idx="5">
                  <c:v>0.125</c:v>
                </c:pt>
                <c:pt idx="6">
                  <c:v>0.15</c:v>
                </c:pt>
                <c:pt idx="7">
                  <c:v>0.175</c:v>
                </c:pt>
                <c:pt idx="8">
                  <c:v>0.2</c:v>
                </c:pt>
                <c:pt idx="9">
                  <c:v>0.225</c:v>
                </c:pt>
                <c:pt idx="10">
                  <c:v>0.25</c:v>
                </c:pt>
                <c:pt idx="11">
                  <c:v>0.275</c:v>
                </c:pt>
                <c:pt idx="12">
                  <c:v>0.3</c:v>
                </c:pt>
                <c:pt idx="13">
                  <c:v>0.325</c:v>
                </c:pt>
                <c:pt idx="14">
                  <c:v>0.35</c:v>
                </c:pt>
                <c:pt idx="15">
                  <c:v>0.375</c:v>
                </c:pt>
                <c:pt idx="16">
                  <c:v>0.4</c:v>
                </c:pt>
                <c:pt idx="17">
                  <c:v>0.425</c:v>
                </c:pt>
                <c:pt idx="18">
                  <c:v>0.45</c:v>
                </c:pt>
                <c:pt idx="19">
                  <c:v>0.475</c:v>
                </c:pt>
                <c:pt idx="20">
                  <c:v>0.5</c:v>
                </c:pt>
                <c:pt idx="21">
                  <c:v>0.525</c:v>
                </c:pt>
                <c:pt idx="22">
                  <c:v>0.55</c:v>
                </c:pt>
                <c:pt idx="23">
                  <c:v>0.575</c:v>
                </c:pt>
                <c:pt idx="24">
                  <c:v>0.6</c:v>
                </c:pt>
                <c:pt idx="25">
                  <c:v>0.625</c:v>
                </c:pt>
                <c:pt idx="26">
                  <c:v>0.65</c:v>
                </c:pt>
                <c:pt idx="27">
                  <c:v>0.675</c:v>
                </c:pt>
                <c:pt idx="28">
                  <c:v>0.7</c:v>
                </c:pt>
                <c:pt idx="29">
                  <c:v>0.725</c:v>
                </c:pt>
                <c:pt idx="30">
                  <c:v>0.75</c:v>
                </c:pt>
                <c:pt idx="31">
                  <c:v>0.775</c:v>
                </c:pt>
                <c:pt idx="32">
                  <c:v>0.8</c:v>
                </c:pt>
                <c:pt idx="33">
                  <c:v>0.825</c:v>
                </c:pt>
                <c:pt idx="34">
                  <c:v>0.85</c:v>
                </c:pt>
                <c:pt idx="35">
                  <c:v>0.875</c:v>
                </c:pt>
                <c:pt idx="36">
                  <c:v>0.9</c:v>
                </c:pt>
                <c:pt idx="37">
                  <c:v>0.925</c:v>
                </c:pt>
                <c:pt idx="38">
                  <c:v>0.95</c:v>
                </c:pt>
                <c:pt idx="39">
                  <c:v>0.975000000000001</c:v>
                </c:pt>
                <c:pt idx="40">
                  <c:v>1.0</c:v>
                </c:pt>
              </c:numCache>
            </c:numRef>
          </c:xVal>
          <c:yVal>
            <c:numRef>
              <c:f>Spreadsheet14.3!$C$18:$C$58</c:f>
              <c:numCache>
                <c:formatCode>0.00%</c:formatCode>
                <c:ptCount val="41"/>
                <c:pt idx="1">
                  <c:v>0.000624804728183714</c:v>
                </c:pt>
                <c:pt idx="2">
                  <c:v>0.000624414347235369</c:v>
                </c:pt>
                <c:pt idx="3">
                  <c:v>0.000624024210198914</c:v>
                </c:pt>
                <c:pt idx="4">
                  <c:v>0.000623634316921917</c:v>
                </c:pt>
                <c:pt idx="5">
                  <c:v>0.000623244667251943</c:v>
                </c:pt>
                <c:pt idx="6">
                  <c:v>0.000622855261037114</c:v>
                </c:pt>
                <c:pt idx="7">
                  <c:v>0.000622466098124996</c:v>
                </c:pt>
                <c:pt idx="8">
                  <c:v>0.000622077178363711</c:v>
                </c:pt>
                <c:pt idx="9">
                  <c:v>0.00062168850160138</c:v>
                </c:pt>
                <c:pt idx="10">
                  <c:v>0.000621300067686237</c:v>
                </c:pt>
                <c:pt idx="11">
                  <c:v>0.000620911876466179</c:v>
                </c:pt>
                <c:pt idx="12">
                  <c:v>0.000620523927790106</c:v>
                </c:pt>
                <c:pt idx="13">
                  <c:v>0.000620136221506029</c:v>
                </c:pt>
                <c:pt idx="14">
                  <c:v>0.000619748757462624</c:v>
                </c:pt>
                <c:pt idx="15">
                  <c:v>0.000619361535508789</c:v>
                </c:pt>
                <c:pt idx="16">
                  <c:v>0.000618974555492868</c:v>
                </c:pt>
                <c:pt idx="17">
                  <c:v>0.000618587817264093</c:v>
                </c:pt>
                <c:pt idx="18">
                  <c:v>0.000618201320670919</c:v>
                </c:pt>
                <c:pt idx="19">
                  <c:v>0.00061781506556291</c:v>
                </c:pt>
                <c:pt idx="20">
                  <c:v>0.000617429051788742</c:v>
                </c:pt>
                <c:pt idx="21">
                  <c:v>0.000617043279197871</c:v>
                </c:pt>
                <c:pt idx="22">
                  <c:v>0.000616657747639526</c:v>
                </c:pt>
                <c:pt idx="23">
                  <c:v>0.000616272456963163</c:v>
                </c:pt>
                <c:pt idx="24">
                  <c:v>0.000615887407018234</c:v>
                </c:pt>
                <c:pt idx="25">
                  <c:v>0.000615502597654194</c:v>
                </c:pt>
                <c:pt idx="26">
                  <c:v>0.000615118028721051</c:v>
                </c:pt>
                <c:pt idx="27">
                  <c:v>0.00061473370006837</c:v>
                </c:pt>
                <c:pt idx="28">
                  <c:v>0.000614349611545828</c:v>
                </c:pt>
                <c:pt idx="29">
                  <c:v>0.000613965763003876</c:v>
                </c:pt>
                <c:pt idx="30">
                  <c:v>0.000613582154292302</c:v>
                </c:pt>
                <c:pt idx="31">
                  <c:v>0.000613198785261004</c:v>
                </c:pt>
                <c:pt idx="32">
                  <c:v>0.000612815655760768</c:v>
                </c:pt>
                <c:pt idx="33">
                  <c:v>0.000612432765641491</c:v>
                </c:pt>
                <c:pt idx="34">
                  <c:v>0.000612050114753848</c:v>
                </c:pt>
                <c:pt idx="35">
                  <c:v>0.000611667702948182</c:v>
                </c:pt>
                <c:pt idx="36">
                  <c:v>0.000611285530075389</c:v>
                </c:pt>
                <c:pt idx="37">
                  <c:v>0.000610903595985923</c:v>
                </c:pt>
                <c:pt idx="38">
                  <c:v>0.00061052190053068</c:v>
                </c:pt>
                <c:pt idx="39">
                  <c:v>0.000610140443560558</c:v>
                </c:pt>
                <c:pt idx="40">
                  <c:v>0.000609759224926565</c:v>
                </c:pt>
              </c:numCache>
            </c:numRef>
          </c:yVal>
          <c:smooth val="1"/>
        </c:ser>
        <c:dLbls>
          <c:showLegendKey val="0"/>
          <c:showVal val="0"/>
          <c:showCatName val="0"/>
          <c:showSerName val="0"/>
          <c:showPercent val="0"/>
          <c:showBubbleSize val="0"/>
        </c:dLbls>
        <c:axId val="-1229631680"/>
        <c:axId val="-1229622400"/>
      </c:scatterChart>
      <c:valAx>
        <c:axId val="-1229561776"/>
        <c:scaling>
          <c:orientation val="minMax"/>
          <c:max val="1.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576512"/>
        <c:crosses val="autoZero"/>
        <c:crossBetween val="midCat"/>
      </c:valAx>
      <c:valAx>
        <c:axId val="-122957651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Expected</a:t>
                </a:r>
                <a:r>
                  <a:rPr lang="en-GB" baseline="0"/>
                  <a:t> Exposure</a:t>
                </a:r>
                <a:endParaRPr lang="en-GB"/>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561776"/>
        <c:crosses val="autoZero"/>
        <c:crossBetween val="midCat"/>
      </c:valAx>
      <c:valAx>
        <c:axId val="-1229622400"/>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Default probability</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631680"/>
        <c:crosses val="max"/>
        <c:crossBetween val="midCat"/>
      </c:valAx>
      <c:valAx>
        <c:axId val="-1229631680"/>
        <c:scaling>
          <c:orientation val="minMax"/>
        </c:scaling>
        <c:delete val="1"/>
        <c:axPos val="b"/>
        <c:numFmt formatCode="0.00" sourceLinked="1"/>
        <c:majorTickMark val="out"/>
        <c:minorTickMark val="none"/>
        <c:tickLblPos val="nextTo"/>
        <c:crossAx val="-1229622400"/>
        <c:crosses val="autoZero"/>
        <c:crossBetween val="midCat"/>
      </c:valAx>
      <c:spPr>
        <a:noFill/>
        <a:ln>
          <a:solidFill>
            <a:schemeClr val="tx1">
              <a:lumMod val="50000"/>
              <a:lumOff val="50000"/>
            </a:schemeClr>
          </a:solidFill>
        </a:ln>
        <a:effectLst/>
      </c:spPr>
    </c:plotArea>
    <c:legend>
      <c:legendPos val="t"/>
      <c:layout/>
      <c:overlay val="0"/>
      <c:spPr>
        <a:noFill/>
        <a:ln>
          <a:solidFill>
            <a:schemeClr val="accent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emf"/><Relationship Id="rId4" Type="http://schemas.openxmlformats.org/officeDocument/2006/relationships/image" Target="../media/image2.emf"/><Relationship Id="rId1" Type="http://schemas.openxmlformats.org/officeDocument/2006/relationships/hyperlink" Target="http://www.oftraining.com/" TargetMode="External"/><Relationship Id="rId2"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hyperlink" Target="http://www.oftraining.com/" TargetMode="Externa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9526</xdr:rowOff>
    </xdr:from>
    <xdr:to>
      <xdr:col>16</xdr:col>
      <xdr:colOff>0</xdr:colOff>
      <xdr:row>7</xdr:row>
      <xdr:rowOff>0</xdr:rowOff>
    </xdr:to>
    <xdr:sp macro="" textlink="">
      <xdr:nvSpPr>
        <xdr:cNvPr id="2" name="Text Box 1"/>
        <xdr:cNvSpPr txBox="1">
          <a:spLocks noChangeArrowheads="1"/>
        </xdr:cNvSpPr>
      </xdr:nvSpPr>
      <xdr:spPr bwMode="auto">
        <a:xfrm>
          <a:off x="0" y="9526"/>
          <a:ext cx="12323187" cy="1176738"/>
        </a:xfrm>
        <a:prstGeom prst="rect">
          <a:avLst/>
        </a:prstGeom>
        <a:solidFill>
          <a:srgbClr val="DDDDDD"/>
        </a:solidFill>
        <a:ln w="9525">
          <a:solidFill>
            <a:srgbClr val="DDDDDD"/>
          </a:solidFill>
          <a:miter lim="800000"/>
          <a:headEnd/>
          <a:tailEnd/>
        </a:ln>
      </xdr:spPr>
      <xdr:txBody>
        <a:bodyPr vertOverflow="clip" wrap="square" lIns="36576" tIns="22860" rIns="0" bIns="0" anchor="t" upright="1"/>
        <a:lstStyle/>
        <a:p>
          <a:pPr algn="l" rtl="0">
            <a:defRPr sz="1000"/>
          </a:pPr>
          <a:endParaRPr lang="en-GB" sz="1200" b="0" i="0" u="none" strike="noStrike" baseline="0">
            <a:solidFill>
              <a:srgbClr val="000000"/>
            </a:solidFill>
            <a:latin typeface="Arial"/>
            <a:cs typeface="Arial"/>
          </a:endParaRPr>
        </a:p>
        <a:p>
          <a:pPr algn="l" rtl="0">
            <a:defRPr sz="1000"/>
          </a:pPr>
          <a:r>
            <a:rPr lang="en-GB" sz="2000" b="0" i="0" u="none" strike="noStrike" baseline="0">
              <a:solidFill>
                <a:srgbClr val="0000FF"/>
              </a:solidFill>
              <a:latin typeface="Arial"/>
              <a:cs typeface="Arial"/>
            </a:rPr>
            <a:t>CVA Calculation - </a:t>
          </a:r>
          <a:r>
            <a:rPr lang="en-GB" sz="2000" b="0" i="0" u="none" strike="noStrike" baseline="0">
              <a:solidFill>
                <a:srgbClr val="FF0000"/>
              </a:solidFill>
              <a:latin typeface="Arial"/>
              <a:cs typeface="Arial"/>
            </a:rPr>
            <a:t>10-year Cross currency Swap, 200 bps (upwards sloping)</a:t>
          </a:r>
          <a:r>
            <a:rPr lang="en-GB" sz="2000" b="0" i="0" u="none" strike="noStrike" baseline="0">
              <a:solidFill>
                <a:schemeClr val="accent6">
                  <a:lumMod val="75000"/>
                </a:schemeClr>
              </a:solidFill>
              <a:latin typeface="Arial"/>
              <a:cs typeface="Arial"/>
            </a:rPr>
            <a:t> counterparty spread</a:t>
          </a:r>
        </a:p>
        <a:p>
          <a:pPr algn="l" rtl="0">
            <a:defRPr sz="1000"/>
          </a:pPr>
          <a:endParaRPr lang="en-GB" sz="1000" b="0" i="0" u="none" strike="noStrike" baseline="0">
            <a:solidFill>
              <a:srgbClr val="000000"/>
            </a:solidFill>
            <a:latin typeface="Arial"/>
            <a:cs typeface="Arial"/>
          </a:endParaRPr>
        </a:p>
        <a:p>
          <a:pPr algn="l" rtl="0">
            <a:defRPr sz="1000"/>
          </a:pPr>
          <a:r>
            <a:rPr lang="en-GB" sz="1000" b="0" i="1" u="none" strike="noStrike" baseline="0">
              <a:solidFill>
                <a:srgbClr val="000000"/>
              </a:solidFill>
              <a:latin typeface="Arial"/>
              <a:cs typeface="Arial"/>
            </a:rPr>
            <a:t>Simple CVA calculation. When using a flat credit curve, the results discussed in Section 14.2.5 can be reproduced. It is also possible to see the impact of changing the shape of the credit curve. </a:t>
          </a:r>
        </a:p>
        <a:p>
          <a:pPr algn="l" rtl="0">
            <a:defRPr sz="1000"/>
          </a:pPr>
          <a:endParaRPr lang="en-GB" sz="1000" b="0" i="1" u="none" strike="noStrike" baseline="0">
            <a:solidFill>
              <a:srgbClr val="000000"/>
            </a:solidFill>
            <a:latin typeface="Arial"/>
            <a:cs typeface="Arial"/>
          </a:endParaRPr>
        </a:p>
      </xdr:txBody>
    </xdr:sp>
    <xdr:clientData/>
  </xdr:twoCellAnchor>
  <xdr:twoCellAnchor>
    <xdr:from>
      <xdr:col>11</xdr:col>
      <xdr:colOff>0</xdr:colOff>
      <xdr:row>7</xdr:row>
      <xdr:rowOff>0</xdr:rowOff>
    </xdr:from>
    <xdr:to>
      <xdr:col>20</xdr:col>
      <xdr:colOff>0</xdr:colOff>
      <xdr:row>21</xdr:row>
      <xdr:rowOff>27912</xdr:rowOff>
    </xdr:to>
    <xdr:sp macro="" textlink="">
      <xdr:nvSpPr>
        <xdr:cNvPr id="4" name="TextBox 3"/>
        <xdr:cNvSpPr txBox="1"/>
      </xdr:nvSpPr>
      <xdr:spPr>
        <a:xfrm>
          <a:off x="8582967" y="1186264"/>
          <a:ext cx="6419780" cy="27912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profile,</a:t>
          </a:r>
          <a:r>
            <a:rPr lang="en-US" sz="1100" baseline="0"/>
            <a:t> in red of the cross currency swap,  is a fairly classic monotonic profile.  The reason is because it's predominantly FX RISK.   What's happening, you've got an exchange of notional that occurs at the end, but until that point, you get more and more risk as you look out into the future. The red line is telling me, as I go more into the future I've got more potential exposure to this counterparty, because the FX rate should've moved further and further..    CVA is -1.557% notional with a running fee of 17.60 bps.   Which illustrates why CVA is so important; this is deliberately the worst example you could have perhaps, because we're uncollaterized here with a relatively risky counterparty &amp; we're long dated.   So, we've decided that if you don't charge them an ADDITIONAL 17.6 bps, then we're losing money!   Therefore, that's exactly where losses occur.   </a:t>
          </a:r>
        </a:p>
        <a:p>
          <a:endParaRPr lang="en-US" sz="1100" baseline="0"/>
        </a:p>
        <a:p>
          <a:r>
            <a:rPr lang="en-US" sz="1100" baseline="0"/>
            <a:t>Recursive solving.  Suppose this is the CVA of a par cross currency swap.   This is not the transaction you're going to do.  You're going to do the transaction with an additional fee of at least 17 bps.  So, basically.  It's the CVA of the CVA.    So, basic XVA transactions like this are really difficult to price.   The way they get transacted in the market hasn't really changed!</a:t>
          </a:r>
        </a:p>
        <a:p>
          <a:endParaRPr lang="en-US" sz="1100"/>
        </a:p>
      </xdr:txBody>
    </xdr:sp>
    <xdr:clientData/>
  </xdr:twoCellAnchor>
  <xdr:twoCellAnchor>
    <xdr:from>
      <xdr:col>9</xdr:col>
      <xdr:colOff>8943</xdr:colOff>
      <xdr:row>23</xdr:row>
      <xdr:rowOff>0</xdr:rowOff>
    </xdr:from>
    <xdr:to>
      <xdr:col>19</xdr:col>
      <xdr:colOff>0</xdr:colOff>
      <xdr:row>52</xdr:row>
      <xdr:rowOff>172171</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9525</xdr:rowOff>
    </xdr:from>
    <xdr:to>
      <xdr:col>11</xdr:col>
      <xdr:colOff>19050</xdr:colOff>
      <xdr:row>7</xdr:row>
      <xdr:rowOff>0</xdr:rowOff>
    </xdr:to>
    <xdr:sp macro="" textlink="">
      <xdr:nvSpPr>
        <xdr:cNvPr id="5121" name="Text Box 1"/>
        <xdr:cNvSpPr txBox="1">
          <a:spLocks noChangeArrowheads="1"/>
        </xdr:cNvSpPr>
      </xdr:nvSpPr>
      <xdr:spPr bwMode="auto">
        <a:xfrm>
          <a:off x="0" y="9525"/>
          <a:ext cx="8147050" cy="1146175"/>
        </a:xfrm>
        <a:prstGeom prst="rect">
          <a:avLst/>
        </a:prstGeom>
        <a:solidFill>
          <a:srgbClr val="DDDDDD"/>
        </a:solidFill>
        <a:ln w="9525">
          <a:solidFill>
            <a:srgbClr val="DDDDDD"/>
          </a:solidFill>
          <a:miter lim="800000"/>
          <a:headEnd/>
          <a:tailEnd/>
        </a:ln>
      </xdr:spPr>
      <xdr:txBody>
        <a:bodyPr vertOverflow="clip" wrap="square" lIns="36576" tIns="22860" rIns="0" bIns="0" anchor="t" upright="1"/>
        <a:lstStyle/>
        <a:p>
          <a:pPr algn="l" rtl="0">
            <a:defRPr sz="1000"/>
          </a:pPr>
          <a:endParaRPr lang="en-GB" sz="1200" b="0" i="0" u="none" strike="noStrike" baseline="0">
            <a:solidFill>
              <a:srgbClr val="000000"/>
            </a:solidFill>
            <a:latin typeface="Arial"/>
            <a:cs typeface="Arial"/>
          </a:endParaRPr>
        </a:p>
        <a:p>
          <a:pPr algn="l" rtl="0">
            <a:defRPr sz="1000"/>
          </a:pPr>
          <a:r>
            <a:rPr lang="en-GB" sz="2800" b="0" i="0" u="none" strike="noStrike" baseline="0">
              <a:solidFill>
                <a:srgbClr val="0000FF"/>
              </a:solidFill>
              <a:latin typeface="Arial"/>
              <a:cs typeface="Arial"/>
            </a:rPr>
            <a:t>BCVA Calculation </a:t>
          </a:r>
          <a:r>
            <a:rPr lang="en-GB" sz="1200" b="0" i="0" u="none" strike="noStrike" baseline="0">
              <a:solidFill>
                <a:srgbClr val="0000FF"/>
              </a:solidFill>
              <a:latin typeface="Arial"/>
              <a:cs typeface="Arial"/>
            </a:rPr>
            <a:t>(BCVA = CVA + DVA)  </a:t>
          </a:r>
          <a:r>
            <a:rPr lang="en-GB" sz="900" b="0" i="0" u="none" strike="noStrike" baseline="0">
              <a:solidFill>
                <a:srgbClr val="0000FF"/>
              </a:solidFill>
              <a:latin typeface="Arial"/>
              <a:cs typeface="Arial"/>
            </a:rPr>
            <a:t>Considering an institution (I) own default</a:t>
          </a:r>
          <a:endParaRPr lang="en-GB" sz="9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1" u="none" strike="noStrike" baseline="0">
              <a:solidFill>
                <a:srgbClr val="000000"/>
              </a:solidFill>
              <a:latin typeface="Arial"/>
              <a:cs typeface="Arial"/>
            </a:rPr>
            <a:t>Simple CVA and DVA calculations. The results in Table 14.7 can be obtained.   Page 20, 21 of slides</a:t>
          </a:r>
        </a:p>
        <a:p>
          <a:pPr algn="l" rtl="0">
            <a:defRPr sz="1000"/>
          </a:pPr>
          <a:endParaRPr lang="en-GB" sz="1000" b="0" i="1" u="none" strike="noStrike" baseline="0">
            <a:solidFill>
              <a:srgbClr val="000000"/>
            </a:solidFill>
            <a:latin typeface="Arial"/>
            <a:cs typeface="Arial"/>
          </a:endParaRPr>
        </a:p>
      </xdr:txBody>
    </xdr:sp>
    <xdr:clientData/>
  </xdr:twoCellAnchor>
  <xdr:twoCellAnchor>
    <xdr:from>
      <xdr:col>11</xdr:col>
      <xdr:colOff>123825</xdr:colOff>
      <xdr:row>2</xdr:row>
      <xdr:rowOff>66675</xdr:rowOff>
    </xdr:from>
    <xdr:to>
      <xdr:col>15</xdr:col>
      <xdr:colOff>47625</xdr:colOff>
      <xdr:row>5</xdr:row>
      <xdr:rowOff>19050</xdr:rowOff>
    </xdr:to>
    <xdr:sp macro="" textlink="">
      <xdr:nvSpPr>
        <xdr:cNvPr id="5122" name="Text Box 2">
          <a:hlinkClick xmlns:r="http://schemas.openxmlformats.org/officeDocument/2006/relationships" r:id="rId1"/>
        </xdr:cNvPr>
        <xdr:cNvSpPr txBox="1">
          <a:spLocks noChangeArrowheads="1"/>
        </xdr:cNvSpPr>
      </xdr:nvSpPr>
      <xdr:spPr bwMode="auto">
        <a:xfrm>
          <a:off x="7315200" y="390525"/>
          <a:ext cx="2686050" cy="438150"/>
        </a:xfrm>
        <a:prstGeom prst="rect">
          <a:avLst/>
        </a:prstGeom>
        <a:noFill/>
        <a:ln>
          <a:noFill/>
        </a:ln>
        <a:extLst>
          <a:ext uri="{909E8E84-426E-40DD-AFC4-6F175D3DCCD1}">
            <a14:hiddenFill xmlns:a14="http://schemas.microsoft.com/office/drawing/2010/main">
              <a:solidFill>
                <a:srgbClr val="EAEAEA"/>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 Jon Gregory</a:t>
          </a:r>
        </a:p>
        <a:p>
          <a:pPr algn="l" rtl="0">
            <a:defRPr sz="1000"/>
          </a:pPr>
          <a:r>
            <a:rPr lang="en-GB" sz="1000" b="0" i="0" u="sng" strike="noStrike" baseline="0">
              <a:solidFill>
                <a:srgbClr val="0000FF"/>
              </a:solidFill>
              <a:latin typeface="Arial"/>
              <a:cs typeface="Arial"/>
            </a:rPr>
            <a:t>www.cvacentral.com</a:t>
          </a:r>
        </a:p>
      </xdr:txBody>
    </xdr:sp>
    <xdr:clientData/>
  </xdr:twoCellAnchor>
  <xdr:twoCellAnchor>
    <xdr:from>
      <xdr:col>11</xdr:col>
      <xdr:colOff>0</xdr:colOff>
      <xdr:row>23</xdr:row>
      <xdr:rowOff>0</xdr:rowOff>
    </xdr:from>
    <xdr:to>
      <xdr:col>17</xdr:col>
      <xdr:colOff>82550</xdr:colOff>
      <xdr:row>37</xdr:row>
      <xdr:rowOff>163195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7</xdr:row>
      <xdr:rowOff>0</xdr:rowOff>
    </xdr:from>
    <xdr:to>
      <xdr:col>18</xdr:col>
      <xdr:colOff>0</xdr:colOff>
      <xdr:row>22</xdr:row>
      <xdr:rowOff>0</xdr:rowOff>
    </xdr:to>
    <xdr:sp macro="" textlink="">
      <xdr:nvSpPr>
        <xdr:cNvPr id="2" name="TextBox 1"/>
        <xdr:cNvSpPr txBox="1"/>
      </xdr:nvSpPr>
      <xdr:spPr>
        <a:xfrm>
          <a:off x="6045200" y="1155700"/>
          <a:ext cx="7188200" cy="2755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My CVA is the counterparty's</a:t>
          </a:r>
          <a:r>
            <a:rPr lang="en-US" sz="1100" baseline="0"/>
            <a:t> DVA and vice versa.   --  This example is for a swap where you recieve the fixed rate.		</a:t>
          </a:r>
        </a:p>
        <a:p>
          <a:r>
            <a:rPr lang="en-US" sz="1100" baseline="0"/>
            <a:t> This sheet is an example of CVA and DVA together.    </a:t>
          </a:r>
        </a:p>
        <a:p>
          <a:r>
            <a:rPr lang="en-US" sz="1100" baseline="0"/>
            <a:t>* We have a Swap-portfolio, counteparty spread of 200 bps.</a:t>
          </a:r>
        </a:p>
        <a:p>
          <a:r>
            <a:rPr lang="en-US" sz="1100" baseline="0"/>
            <a:t>* Own spread is 100 bps</a:t>
          </a:r>
        </a:p>
        <a:p>
          <a:endParaRPr lang="en-US" sz="1100"/>
        </a:p>
        <a:p>
          <a:r>
            <a:rPr lang="en-US" sz="1100"/>
            <a:t>When I default, vs. a counterparty.   I actually make a profit.  The way I make a profit is by not paying people.</a:t>
          </a:r>
          <a:r>
            <a:rPr lang="en-US" sz="1100" baseline="0"/>
            <a:t>  Of coarse, since I'm in default; I don't really think i'm making a profit.  As a 3rd party's view of the default process.  In a default process, whoever defaults doesn't pay their creditors.   The creditors lose.  The person in default somehow gains from not making those payments.</a:t>
          </a:r>
        </a:p>
        <a:p>
          <a:endParaRPr lang="en-US" sz="1100" baseline="0"/>
        </a:p>
        <a:p>
          <a:r>
            <a:rPr lang="en-US" sz="1100" baseline="0"/>
            <a:t>The reason the red line is heavier is because you're recieving the fixed rate, so, you're more likely to be out of the money.  So, red is your (LIABILITY) and is heavier than your (ASSET) bit, which is the Blue line -- </a:t>
          </a:r>
        </a:p>
        <a:p>
          <a:r>
            <a:rPr lang="en-US" sz="1100" baseline="0"/>
            <a:t>This means.   Your DVA is bigger than your CVA!   This was a par swap with a valuation adjustment of zero.   So, the red line is the profit side where they have gained 0.0048 from defaulting on, and we the lenders have lost that amount by same.</a:t>
          </a:r>
          <a:endParaRPr lang="en-US" sz="1100"/>
        </a:p>
      </xdr:txBody>
    </xdr:sp>
    <xdr:clientData/>
  </xdr:twoCellAnchor>
  <xdr:twoCellAnchor editAs="oneCell">
    <xdr:from>
      <xdr:col>9</xdr:col>
      <xdr:colOff>0</xdr:colOff>
      <xdr:row>0</xdr:row>
      <xdr:rowOff>38428</xdr:rowOff>
    </xdr:from>
    <xdr:to>
      <xdr:col>13</xdr:col>
      <xdr:colOff>353289</xdr:colOff>
      <xdr:row>6</xdr:row>
      <xdr:rowOff>98464</xdr:rowOff>
    </xdr:to>
    <xdr:pic>
      <xdr:nvPicPr>
        <xdr:cNvPr id="3" name="Picture 2"/>
        <xdr:cNvPicPr>
          <a:picLocks noChangeAspect="1"/>
        </xdr:cNvPicPr>
      </xdr:nvPicPr>
      <xdr:blipFill>
        <a:blip xmlns:r="http://schemas.openxmlformats.org/officeDocument/2006/relationships" r:embed="rId3"/>
        <a:stretch>
          <a:fillRect/>
        </a:stretch>
      </xdr:blipFill>
      <xdr:spPr>
        <a:xfrm>
          <a:off x="6781800" y="38428"/>
          <a:ext cx="3439389" cy="1050636"/>
        </a:xfrm>
        <a:prstGeom prst="rect">
          <a:avLst/>
        </a:prstGeom>
      </xdr:spPr>
    </xdr:pic>
    <xdr:clientData/>
  </xdr:twoCellAnchor>
  <xdr:twoCellAnchor editAs="oneCell">
    <xdr:from>
      <xdr:col>13</xdr:col>
      <xdr:colOff>668583</xdr:colOff>
      <xdr:row>0</xdr:row>
      <xdr:rowOff>38100</xdr:rowOff>
    </xdr:from>
    <xdr:to>
      <xdr:col>18</xdr:col>
      <xdr:colOff>652153</xdr:colOff>
      <xdr:row>6</xdr:row>
      <xdr:rowOff>91575</xdr:rowOff>
    </xdr:to>
    <xdr:pic>
      <xdr:nvPicPr>
        <xdr:cNvPr id="4" name="Picture 3"/>
        <xdr:cNvPicPr>
          <a:picLocks noChangeAspect="1"/>
        </xdr:cNvPicPr>
      </xdr:nvPicPr>
      <xdr:blipFill>
        <a:blip xmlns:r="http://schemas.openxmlformats.org/officeDocument/2006/relationships" r:embed="rId4"/>
        <a:stretch>
          <a:fillRect/>
        </a:stretch>
      </xdr:blipFill>
      <xdr:spPr>
        <a:xfrm>
          <a:off x="10536483" y="38100"/>
          <a:ext cx="3349070" cy="1044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9525</xdr:rowOff>
    </xdr:from>
    <xdr:to>
      <xdr:col>11</xdr:col>
      <xdr:colOff>19050</xdr:colOff>
      <xdr:row>7</xdr:row>
      <xdr:rowOff>0</xdr:rowOff>
    </xdr:to>
    <xdr:sp macro="" textlink="">
      <xdr:nvSpPr>
        <xdr:cNvPr id="2" name="Text Box 1"/>
        <xdr:cNvSpPr txBox="1">
          <a:spLocks noChangeArrowheads="1"/>
        </xdr:cNvSpPr>
      </xdr:nvSpPr>
      <xdr:spPr bwMode="auto">
        <a:xfrm>
          <a:off x="0" y="9525"/>
          <a:ext cx="7760970" cy="1163955"/>
        </a:xfrm>
        <a:prstGeom prst="rect">
          <a:avLst/>
        </a:prstGeom>
        <a:solidFill>
          <a:srgbClr val="DDDDDD"/>
        </a:solidFill>
        <a:ln w="9525">
          <a:solidFill>
            <a:srgbClr val="DDDDDD"/>
          </a:solidFill>
          <a:miter lim="800000"/>
          <a:headEnd/>
          <a:tailEnd/>
        </a:ln>
      </xdr:spPr>
      <xdr:txBody>
        <a:bodyPr vertOverflow="clip" wrap="square" lIns="36576" tIns="22860" rIns="0" bIns="0" anchor="t" upright="1"/>
        <a:lstStyle/>
        <a:p>
          <a:pPr algn="l" rtl="0">
            <a:defRPr sz="1000"/>
          </a:pPr>
          <a:endParaRPr lang="en-GB" sz="1200" b="0" i="0" u="none" strike="noStrike" baseline="0">
            <a:solidFill>
              <a:srgbClr val="000000"/>
            </a:solidFill>
            <a:latin typeface="Arial"/>
            <a:cs typeface="Arial"/>
          </a:endParaRPr>
        </a:p>
        <a:p>
          <a:pPr algn="l" rtl="0">
            <a:defRPr sz="1000"/>
          </a:pPr>
          <a:r>
            <a:rPr lang="en-GB" sz="2800" b="0" i="0" u="none" strike="noStrike" baseline="0">
              <a:solidFill>
                <a:srgbClr val="0000FF"/>
              </a:solidFill>
              <a:latin typeface="Arial"/>
              <a:cs typeface="Arial"/>
            </a:rPr>
            <a:t>CVA/FVA Calculation for Equity Option</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1" u="none" strike="noStrike" baseline="0">
              <a:solidFill>
                <a:srgbClr val="000000"/>
              </a:solidFill>
              <a:latin typeface="Arial"/>
              <a:cs typeface="Arial"/>
            </a:rPr>
            <a:t>Simple CVA / FVA calculation for an equity calll option (Black Scholes formula). Note that since the position can only have positive value the situation is more straighforward (see Appendix 14B). </a:t>
          </a:r>
        </a:p>
        <a:p>
          <a:pPr algn="l" rtl="0">
            <a:defRPr sz="1000"/>
          </a:pPr>
          <a:endParaRPr lang="en-GB" sz="1000" b="0" i="1" u="none" strike="noStrike" baseline="0">
            <a:solidFill>
              <a:srgbClr val="000000"/>
            </a:solidFill>
            <a:latin typeface="Arial"/>
            <a:cs typeface="Arial"/>
          </a:endParaRPr>
        </a:p>
      </xdr:txBody>
    </xdr:sp>
    <xdr:clientData/>
  </xdr:twoCellAnchor>
  <xdr:twoCellAnchor>
    <xdr:from>
      <xdr:col>11</xdr:col>
      <xdr:colOff>123825</xdr:colOff>
      <xdr:row>2</xdr:row>
      <xdr:rowOff>66675</xdr:rowOff>
    </xdr:from>
    <xdr:to>
      <xdr:col>15</xdr:col>
      <xdr:colOff>47625</xdr:colOff>
      <xdr:row>5</xdr:row>
      <xdr:rowOff>19050</xdr:rowOff>
    </xdr:to>
    <xdr:sp macro="" textlink="">
      <xdr:nvSpPr>
        <xdr:cNvPr id="3" name="Text Box 2">
          <a:hlinkClick xmlns:r="http://schemas.openxmlformats.org/officeDocument/2006/relationships" r:id="rId1"/>
        </xdr:cNvPr>
        <xdr:cNvSpPr txBox="1">
          <a:spLocks noChangeArrowheads="1"/>
        </xdr:cNvSpPr>
      </xdr:nvSpPr>
      <xdr:spPr bwMode="auto">
        <a:xfrm>
          <a:off x="7865745" y="401955"/>
          <a:ext cx="2712720" cy="455295"/>
        </a:xfrm>
        <a:prstGeom prst="rect">
          <a:avLst/>
        </a:prstGeom>
        <a:noFill/>
        <a:ln>
          <a:noFill/>
        </a:ln>
        <a:extLst>
          <a:ext uri="{909E8E84-426E-40DD-AFC4-6F175D3DCCD1}">
            <a14:hiddenFill xmlns:a14="http://schemas.microsoft.com/office/drawing/2010/main">
              <a:solidFill>
                <a:srgbClr val="EAEAEA"/>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 Jon Gregory</a:t>
          </a:r>
        </a:p>
        <a:p>
          <a:pPr algn="l" rtl="0">
            <a:defRPr sz="1000"/>
          </a:pPr>
          <a:r>
            <a:rPr lang="en-GB" sz="1000" b="0" i="0" u="sng" strike="noStrike" baseline="0">
              <a:solidFill>
                <a:srgbClr val="0000FF"/>
              </a:solidFill>
              <a:latin typeface="Arial"/>
              <a:cs typeface="Arial"/>
            </a:rPr>
            <a:t>www.cvacentral.com</a:t>
          </a:r>
        </a:p>
      </xdr:txBody>
    </xdr:sp>
    <xdr:clientData/>
  </xdr:twoCellAnchor>
  <xdr:twoCellAnchor>
    <xdr:from>
      <xdr:col>7</xdr:col>
      <xdr:colOff>0</xdr:colOff>
      <xdr:row>16</xdr:row>
      <xdr:rowOff>0</xdr:rowOff>
    </xdr:from>
    <xdr:to>
      <xdr:col>13</xdr:col>
      <xdr:colOff>497840</xdr:colOff>
      <xdr:row>32</xdr:row>
      <xdr:rowOff>68580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on/Documents/CRBook/ExampleExercises/Chapter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jon/Documents/TrainingCourses/LFSModernCreditDerivs/LFS_MCD_Delegate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jon/Documents/TrainingCourses/CounterpartyRiskandCollateralManagement/CntrptyRiskEuromoneyExamplesNew.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jon/Documents/TrainingCourses/ConvertibleBondsandCSA/CB_CSA_Examples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Documents%20and%20Settings/Jon%20Gregory/My%20Documents/MotivationalTraining/CourseSpreadsheets/QTinRM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Documents%20and%20Settings/Jon%20Gregory/My%20Documents/MotivationalTraining/CourseSpreadsheets/EuromoneyExamples_FMforNQ_Day2.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jon/Documents/TrainingCourses/CourseSpreadsheets/CntrptyRiskEuromoneyOLD.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Documents%20and%20Settings/Jon%20Gregory/My%20Documents/MotivationalTraining/CourseSpreadsheets/EuromoneyExamples_FMforNQ_Day1.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Documents%20and%20Settings/Jon%20Gregory/My%20Documents/MotivationalTraining/CourseSpreadsheets/EuromoneyExamples_FMforNQ_Day3.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jon/Documents/TrainingCourses/CourseSpreadsheets/QTinRM3.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jon/Documents/StructuringandPricingCreditDerivs/CreditDerivsExamples.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Users/jon/Documents/TrainingCourses/CounterpartyRiskandCollateralManagement/PricingExamples03.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Documents%20and%20Settings/Jon%20Gregory/My%20Documents/Book1.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Documents%20and%20Settings/Jon%20Gregory/My%20Documents/TrainingCourses/StructuringandPricingCreditDerivs/CreditDerivsExamplesNew.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Users/jon/Documents/TrainingCourses/CourseSpreadsheets/BilateralCntrptyRiskCalcs2.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Documents%20and%20Settings/Jon%20Gregory/My%20Documents/MotivationalTraining/CourseSpreadsheets/econ422PresentValueProblems.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Users/jon/Documents/TrainingCourses/CounterpartyRiskandCollateralManagement/StructuringandPricingCreditDerivs/CreditDerivsExample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readsheet8.1"/>
      <sheetName val="Spreadsheet8.2"/>
      <sheetName val="Spreadsheet8.3"/>
      <sheetName val="Spreadsheet8.4"/>
    </sheetNames>
    <sheetDataSet>
      <sheetData sheetId="0" refreshError="1"/>
      <sheetData sheetId="1">
        <row r="10">
          <cell r="C10">
            <v>100</v>
          </cell>
          <cell r="F10">
            <v>105.12710963760242</v>
          </cell>
        </row>
        <row r="11">
          <cell r="F11">
            <v>0.32500000000000001</v>
          </cell>
        </row>
        <row r="12">
          <cell r="C12">
            <v>0.25</v>
          </cell>
          <cell r="F12">
            <v>7.5000000000000289E-2</v>
          </cell>
        </row>
        <row r="13">
          <cell r="F13">
            <v>9.5162581964040482E-2</v>
          </cell>
        </row>
        <row r="14">
          <cell r="C14">
            <v>0.05</v>
          </cell>
          <cell r="F14">
            <v>-1.3096177994584934</v>
          </cell>
        </row>
        <row r="16">
          <cell r="C16">
            <v>0.25</v>
          </cell>
        </row>
      </sheetData>
      <sheetData sheetId="2" refreshError="1"/>
      <sheetData sheetId="3">
        <row r="12">
          <cell r="C12">
            <v>100</v>
          </cell>
        </row>
        <row r="13">
          <cell r="C13">
            <v>100</v>
          </cell>
        </row>
        <row r="14">
          <cell r="C14">
            <v>0.4</v>
          </cell>
        </row>
        <row r="15">
          <cell r="C15">
            <v>0.4</v>
          </cell>
        </row>
        <row r="16">
          <cell r="C16">
            <v>0.5</v>
          </cell>
        </row>
        <row r="17">
          <cell r="C17">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efulExcelFormulas"/>
      <sheetName val="SimpleSpreadCDSPricer"/>
      <sheetName val="Bond-CDS Basis"/>
      <sheetName val="IndexBasis"/>
      <sheetName val="CancellableCDS"/>
      <sheetName val="CMDS"/>
      <sheetName val="BasketPricer"/>
      <sheetName val="BasketMC"/>
      <sheetName val="HistoricalDefProbs"/>
      <sheetName val="ImpliedDefProb"/>
      <sheetName val="CDOPricer"/>
      <sheetName val="BaseCorrelation"/>
      <sheetName val="Bespoke"/>
      <sheetName val="CDSCntrptyRisk"/>
    </sheetNames>
    <sheetDataSet>
      <sheetData sheetId="0"/>
      <sheetData sheetId="1">
        <row r="12">
          <cell r="C12">
            <v>250</v>
          </cell>
        </row>
        <row r="14">
          <cell r="C14">
            <v>0.4</v>
          </cell>
        </row>
        <row r="15">
          <cell r="C15">
            <v>5</v>
          </cell>
        </row>
        <row r="19">
          <cell r="C19">
            <v>4.0108727761500029</v>
          </cell>
        </row>
      </sheetData>
      <sheetData sheetId="2">
        <row r="9">
          <cell r="Q9">
            <v>5</v>
          </cell>
        </row>
        <row r="11">
          <cell r="C11">
            <v>0.05</v>
          </cell>
        </row>
        <row r="13">
          <cell r="C13">
            <v>7.0000000000000007E-2</v>
          </cell>
        </row>
        <row r="14">
          <cell r="C14">
            <v>0.4</v>
          </cell>
        </row>
        <row r="19">
          <cell r="C19">
            <v>4.3972560614593412</v>
          </cell>
        </row>
        <row r="21">
          <cell r="C21">
            <v>0.30227097813081494</v>
          </cell>
        </row>
      </sheetData>
      <sheetData sheetId="3"/>
      <sheetData sheetId="4">
        <row r="12">
          <cell r="C12">
            <v>2</v>
          </cell>
        </row>
        <row r="17">
          <cell r="F17">
            <v>0</v>
          </cell>
        </row>
        <row r="18">
          <cell r="F18">
            <v>354.94586357346907</v>
          </cell>
        </row>
        <row r="22">
          <cell r="F22" t="e">
            <v>#NUM!</v>
          </cell>
        </row>
      </sheetData>
      <sheetData sheetId="5">
        <row r="12">
          <cell r="C12">
            <v>5</v>
          </cell>
        </row>
        <row r="15">
          <cell r="B15" t="str">
            <v>CDS Curve</v>
          </cell>
        </row>
        <row r="16">
          <cell r="B16">
            <v>0</v>
          </cell>
        </row>
        <row r="17">
          <cell r="B17">
            <v>1</v>
          </cell>
        </row>
        <row r="18">
          <cell r="B18">
            <v>2</v>
          </cell>
        </row>
        <row r="19">
          <cell r="B19">
            <v>3</v>
          </cell>
        </row>
        <row r="20">
          <cell r="B20">
            <v>4</v>
          </cell>
        </row>
        <row r="21">
          <cell r="B21">
            <v>5</v>
          </cell>
        </row>
        <row r="22">
          <cell r="B22">
            <v>6</v>
          </cell>
        </row>
        <row r="23">
          <cell r="B23">
            <v>7</v>
          </cell>
        </row>
        <row r="24">
          <cell r="B24">
            <v>8</v>
          </cell>
        </row>
        <row r="25">
          <cell r="B25">
            <v>9</v>
          </cell>
        </row>
        <row r="26">
          <cell r="B26">
            <v>10</v>
          </cell>
        </row>
      </sheetData>
      <sheetData sheetId="6">
        <row r="14">
          <cell r="C14">
            <v>5</v>
          </cell>
        </row>
        <row r="15">
          <cell r="C15">
            <v>0</v>
          </cell>
        </row>
      </sheetData>
      <sheetData sheetId="7">
        <row r="11">
          <cell r="C11">
            <v>0.4</v>
          </cell>
        </row>
      </sheetData>
      <sheetData sheetId="8"/>
      <sheetData sheetId="9">
        <row r="11">
          <cell r="K11" t="str">
            <v>MTM</v>
          </cell>
        </row>
        <row r="14">
          <cell r="C14" t="b">
            <v>0</v>
          </cell>
        </row>
      </sheetData>
      <sheetData sheetId="10">
        <row r="11">
          <cell r="C11">
            <v>0.4</v>
          </cell>
          <cell r="G11" t="e">
            <v>#VALUE!</v>
          </cell>
        </row>
        <row r="12">
          <cell r="C12">
            <v>5</v>
          </cell>
          <cell r="G12" t="e">
            <v>#VALUE!</v>
          </cell>
        </row>
        <row r="13">
          <cell r="C13">
            <v>100</v>
          </cell>
        </row>
        <row r="14">
          <cell r="C14">
            <v>0.05</v>
          </cell>
          <cell r="K14" t="str">
            <v>Payoff</v>
          </cell>
          <cell r="L14" t="str">
            <v>Marg Payoff</v>
          </cell>
          <cell r="Q14">
            <v>0.30042217834319868</v>
          </cell>
        </row>
        <row r="15">
          <cell r="C15">
            <v>50</v>
          </cell>
          <cell r="Q15" t="e">
            <v>#NUM!</v>
          </cell>
        </row>
        <row r="16">
          <cell r="Q16">
            <v>1.004987562112089</v>
          </cell>
        </row>
        <row r="17">
          <cell r="C17">
            <v>0.04</v>
          </cell>
        </row>
        <row r="18">
          <cell r="C18">
            <v>0.08</v>
          </cell>
        </row>
        <row r="19">
          <cell r="C19">
            <v>1000</v>
          </cell>
        </row>
      </sheetData>
      <sheetData sheetId="11"/>
      <sheetData sheetId="12"/>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ExposureSim"/>
      <sheetName val="Netting"/>
      <sheetName val="HistoricalDefProbs"/>
      <sheetName val="CDSStripper"/>
      <sheetName val="PFE and Netting"/>
      <sheetName val="CVA"/>
      <sheetName val="EPEAllocation"/>
      <sheetName val="Impact of PV"/>
      <sheetName val="CollateralMarginCall"/>
      <sheetName val="Portfolio"/>
      <sheetName val="MonteCarlo"/>
      <sheetName val="CDSCntrptyRisk"/>
      <sheetName val="SimpleWrongWay"/>
    </sheetNames>
    <sheetDataSet>
      <sheetData sheetId="0" refreshError="1"/>
      <sheetData sheetId="1" refreshError="1"/>
      <sheetData sheetId="2" refreshError="1">
        <row r="8">
          <cell r="D8">
            <v>5</v>
          </cell>
        </row>
        <row r="9">
          <cell r="D9">
            <v>10</v>
          </cell>
        </row>
      </sheetData>
      <sheetData sheetId="3" refreshError="1"/>
      <sheetData sheetId="4" refreshError="1">
        <row r="9">
          <cell r="C9" t="str">
            <v>Hazard Rate</v>
          </cell>
          <cell r="H9" t="str">
            <v>Error</v>
          </cell>
        </row>
        <row r="10">
          <cell r="L10">
            <v>1.6391422743333293E-2</v>
          </cell>
        </row>
      </sheetData>
      <sheetData sheetId="5" refreshError="1"/>
      <sheetData sheetId="6" refreshError="1">
        <row r="8">
          <cell r="D8">
            <v>3.7499999999999999E-2</v>
          </cell>
        </row>
        <row r="13">
          <cell r="C13">
            <v>0.05</v>
          </cell>
        </row>
      </sheetData>
      <sheetData sheetId="7" refreshError="1">
        <row r="7">
          <cell r="H7">
            <v>1</v>
          </cell>
          <cell r="I7">
            <v>1</v>
          </cell>
        </row>
        <row r="22">
          <cell r="C22">
            <v>-1.0229796438974148</v>
          </cell>
          <cell r="D22">
            <v>4.4427438893026583</v>
          </cell>
        </row>
        <row r="23">
          <cell r="C23">
            <v>3.4197642454052435</v>
          </cell>
        </row>
      </sheetData>
      <sheetData sheetId="8" refreshError="1">
        <row r="19">
          <cell r="C19">
            <v>3.6342645260068154E-2</v>
          </cell>
        </row>
      </sheetData>
      <sheetData sheetId="9" refreshError="1">
        <row r="6">
          <cell r="C6">
            <v>500000</v>
          </cell>
          <cell r="G6">
            <v>250000</v>
          </cell>
        </row>
        <row r="7">
          <cell r="C7">
            <v>0</v>
          </cell>
          <cell r="D7">
            <v>0</v>
          </cell>
          <cell r="G7">
            <v>10</v>
          </cell>
        </row>
        <row r="8">
          <cell r="D8">
            <v>100000000</v>
          </cell>
          <cell r="G8">
            <v>10121971</v>
          </cell>
        </row>
        <row r="9">
          <cell r="C9">
            <v>500000</v>
          </cell>
          <cell r="G9">
            <v>1000</v>
          </cell>
        </row>
        <row r="10">
          <cell r="C10">
            <v>100000</v>
          </cell>
          <cell r="D10">
            <v>100000</v>
          </cell>
        </row>
        <row r="11">
          <cell r="C11">
            <v>-50000</v>
          </cell>
        </row>
        <row r="12">
          <cell r="C12">
            <v>500000</v>
          </cell>
        </row>
        <row r="13">
          <cell r="C13">
            <v>0</v>
          </cell>
        </row>
        <row r="14">
          <cell r="C14" t="str">
            <v>NO</v>
          </cell>
        </row>
      </sheetData>
      <sheetData sheetId="10" refreshError="1">
        <row r="8">
          <cell r="D8">
            <v>-1.795495199122906</v>
          </cell>
          <cell r="E8">
            <v>10</v>
          </cell>
          <cell r="F8">
            <v>15</v>
          </cell>
          <cell r="G8">
            <v>12.266794707366055</v>
          </cell>
          <cell r="J8">
            <v>0.99</v>
          </cell>
        </row>
        <row r="9">
          <cell r="J9">
            <v>1</v>
          </cell>
        </row>
        <row r="11">
          <cell r="J11">
            <v>0.1</v>
          </cell>
        </row>
      </sheetData>
      <sheetData sheetId="11" refreshError="1">
        <row r="8">
          <cell r="C8">
            <v>10000</v>
          </cell>
        </row>
        <row r="9">
          <cell r="C9">
            <v>5748594</v>
          </cell>
        </row>
      </sheetData>
      <sheetData sheetId="12" refreshError="1">
        <row r="7">
          <cell r="C7">
            <v>0.02</v>
          </cell>
        </row>
        <row r="8">
          <cell r="C8">
            <v>0.01</v>
          </cell>
        </row>
        <row r="9">
          <cell r="C9">
            <v>0.5</v>
          </cell>
        </row>
        <row r="13">
          <cell r="C13">
            <v>0.15351827510938598</v>
          </cell>
        </row>
        <row r="14">
          <cell r="C14">
            <v>7.9955585370676707E-2</v>
          </cell>
        </row>
      </sheetData>
      <sheetData sheetId="1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BondConvexity"/>
      <sheetName val="HistoricalDefProbs"/>
      <sheetName val="CDSStripper"/>
      <sheetName val="Merton"/>
      <sheetName val="CreditGrades"/>
      <sheetName val="CreditGradesFordExample"/>
      <sheetName val="TradingStrategy"/>
      <sheetName val="TreePricer"/>
      <sheetName val="UnderlyingValueTree"/>
      <sheetName val="OptionPriceTree"/>
      <sheetName val="HedgingSimulation"/>
      <sheetName val="CB_CSA_Examples1"/>
    </sheetNames>
    <sheetDataSet>
      <sheetData sheetId="0" refreshError="1"/>
      <sheetData sheetId="1" refreshError="1"/>
      <sheetData sheetId="2" refreshError="1"/>
      <sheetData sheetId="3" refreshError="1"/>
      <sheetData sheetId="4"/>
      <sheetData sheetId="5">
        <row r="9">
          <cell r="C9">
            <v>0.57899999999999996</v>
          </cell>
        </row>
      </sheetData>
      <sheetData sheetId="6" refreshError="1"/>
      <sheetData sheetId="7">
        <row r="8">
          <cell r="C8">
            <v>2.19</v>
          </cell>
        </row>
        <row r="9">
          <cell r="C9">
            <v>937.19433315766491</v>
          </cell>
        </row>
        <row r="10">
          <cell r="C10">
            <v>20</v>
          </cell>
        </row>
      </sheetData>
      <sheetData sheetId="8">
        <row r="9">
          <cell r="C9" t="str">
            <v>Put</v>
          </cell>
        </row>
        <row r="10">
          <cell r="C10">
            <v>500</v>
          </cell>
        </row>
        <row r="11">
          <cell r="C11" t="str">
            <v>No</v>
          </cell>
        </row>
        <row r="14">
          <cell r="C14">
            <v>20</v>
          </cell>
        </row>
        <row r="18">
          <cell r="C18">
            <v>0.04</v>
          </cell>
        </row>
        <row r="22">
          <cell r="C22">
            <v>5.3165227466956866</v>
          </cell>
        </row>
        <row r="26">
          <cell r="C26">
            <v>0.17185624377065137</v>
          </cell>
        </row>
        <row r="27">
          <cell r="C27">
            <v>-0.27535735172930664</v>
          </cell>
        </row>
      </sheetData>
      <sheetData sheetId="9"/>
      <sheetData sheetId="10"/>
      <sheetData sheetId="11">
        <row r="4">
          <cell r="R4" t="str">
            <v>Simulation Results</v>
          </cell>
        </row>
        <row r="10">
          <cell r="L10">
            <v>1.7484008127580757</v>
          </cell>
        </row>
      </sheetData>
      <sheetData sheetId="1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UsefulExcelFormulas"/>
      <sheetName val="BinomialVsNormal"/>
      <sheetName val="RandomVariables"/>
      <sheetName val="CoherentRiskMeasuresExample"/>
      <sheetName val="ExponentialDampingEstimate"/>
      <sheetName val="TwoAssetsEfficientFrontier"/>
      <sheetName val="OptionPricer"/>
      <sheetName val="HedgingSimulation"/>
    </sheetNames>
    <sheetDataSet>
      <sheetData sheetId="0" refreshError="1"/>
      <sheetData sheetId="1" refreshError="1"/>
      <sheetData sheetId="2" refreshError="1">
        <row r="6">
          <cell r="C6">
            <v>0.1</v>
          </cell>
        </row>
        <row r="7">
          <cell r="C7">
            <v>100</v>
          </cell>
        </row>
      </sheetData>
      <sheetData sheetId="3" refreshError="1"/>
      <sheetData sheetId="4" refreshError="1">
        <row r="7">
          <cell r="I7">
            <v>5</v>
          </cell>
        </row>
        <row r="8">
          <cell r="I8">
            <v>10</v>
          </cell>
        </row>
        <row r="9">
          <cell r="I9">
            <v>2.5000000000000001E-2</v>
          </cell>
        </row>
      </sheetData>
      <sheetData sheetId="5" refreshError="1">
        <row r="6">
          <cell r="C6">
            <v>0.97</v>
          </cell>
        </row>
      </sheetData>
      <sheetData sheetId="6" refreshError="1">
        <row r="7">
          <cell r="C7">
            <v>0.05</v>
          </cell>
        </row>
        <row r="8">
          <cell r="C8">
            <v>0.1</v>
          </cell>
        </row>
      </sheetData>
      <sheetData sheetId="7" refreshError="1">
        <row r="7">
          <cell r="C7">
            <v>125</v>
          </cell>
        </row>
        <row r="9">
          <cell r="C9">
            <v>0.05</v>
          </cell>
        </row>
        <row r="20">
          <cell r="C20">
            <v>50</v>
          </cell>
        </row>
        <row r="21">
          <cell r="C21">
            <v>20</v>
          </cell>
        </row>
      </sheetData>
      <sheetData sheetId="8" refreshError="1">
        <row r="7">
          <cell r="C7">
            <v>100</v>
          </cell>
          <cell r="G7">
            <v>0.1</v>
          </cell>
        </row>
        <row r="8">
          <cell r="G8">
            <v>0.25</v>
          </cell>
        </row>
        <row r="9">
          <cell r="G9">
            <v>4.0000000000000001E-3</v>
          </cell>
        </row>
        <row r="10">
          <cell r="C10">
            <v>0.25</v>
          </cell>
        </row>
        <row r="14">
          <cell r="C14">
            <v>0.125</v>
          </cell>
        </row>
        <row r="15">
          <cell r="C15">
            <v>-0.125</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 functions"/>
      <sheetName val="YieldExample"/>
      <sheetName val="Bond Price with Excel"/>
      <sheetName val="TwoAssetsEfficientFrontier"/>
      <sheetName val="MeanVariance"/>
      <sheetName val="ValueAtRiskExample"/>
    </sheetNames>
    <sheetDataSet>
      <sheetData sheetId="0" refreshError="1"/>
      <sheetData sheetId="1">
        <row r="2">
          <cell r="C2">
            <v>95</v>
          </cell>
        </row>
        <row r="3">
          <cell r="C3">
            <v>0.06</v>
          </cell>
        </row>
        <row r="4">
          <cell r="C4">
            <v>0.05</v>
          </cell>
        </row>
      </sheetData>
      <sheetData sheetId="2">
        <row r="12">
          <cell r="B12">
            <v>0.1</v>
          </cell>
        </row>
        <row r="13">
          <cell r="B13">
            <v>0.15</v>
          </cell>
        </row>
        <row r="14">
          <cell r="B14">
            <v>37453</v>
          </cell>
        </row>
        <row r="15">
          <cell r="B15">
            <v>1</v>
          </cell>
        </row>
        <row r="16">
          <cell r="B16">
            <v>41744</v>
          </cell>
        </row>
        <row r="18">
          <cell r="B18">
            <v>11.747945205479452</v>
          </cell>
        </row>
        <row r="19">
          <cell r="B19">
            <v>37726</v>
          </cell>
        </row>
        <row r="23">
          <cell r="B23">
            <v>72.99011296894129</v>
          </cell>
        </row>
        <row r="24">
          <cell r="B24">
            <v>2.5205479452054798</v>
          </cell>
        </row>
        <row r="25">
          <cell r="B25">
            <v>75.510660914146769</v>
          </cell>
        </row>
        <row r="27">
          <cell r="B27">
            <v>5.6299835873505106</v>
          </cell>
        </row>
        <row r="58">
          <cell r="B58">
            <v>0.5</v>
          </cell>
        </row>
      </sheetData>
      <sheetData sheetId="3" refreshError="1"/>
      <sheetData sheetId="4">
        <row r="3">
          <cell r="C3">
            <v>0.25</v>
          </cell>
          <cell r="D3">
            <v>0.05</v>
          </cell>
          <cell r="E3">
            <v>0.05</v>
          </cell>
          <cell r="L3">
            <v>1</v>
          </cell>
        </row>
        <row r="4">
          <cell r="C4">
            <v>0.25</v>
          </cell>
          <cell r="D4">
            <v>7.4999999999999997E-2</v>
          </cell>
          <cell r="E4">
            <v>0.08</v>
          </cell>
          <cell r="L4">
            <v>1</v>
          </cell>
        </row>
        <row r="5">
          <cell r="C5">
            <v>0.25</v>
          </cell>
          <cell r="D5">
            <v>0.1</v>
          </cell>
          <cell r="E5">
            <v>0.1</v>
          </cell>
          <cell r="L5">
            <v>1</v>
          </cell>
        </row>
        <row r="6">
          <cell r="C6">
            <v>0.25</v>
          </cell>
          <cell r="D6">
            <v>0.2</v>
          </cell>
          <cell r="E6">
            <v>0.3</v>
          </cell>
          <cell r="L6">
            <v>1</v>
          </cell>
        </row>
        <row r="11">
          <cell r="G11">
            <v>1066.6666666666706</v>
          </cell>
          <cell r="H11">
            <v>333.3333333333357</v>
          </cell>
          <cell r="I11">
            <v>-800.00000000000477</v>
          </cell>
          <cell r="J11">
            <v>-266.66666666666856</v>
          </cell>
        </row>
        <row r="12">
          <cell r="G12">
            <v>333.33333333333451</v>
          </cell>
          <cell r="H12">
            <v>416.66666666666737</v>
          </cell>
          <cell r="I12">
            <v>-500.00000000000153</v>
          </cell>
          <cell r="J12">
            <v>-166.66666666666708</v>
          </cell>
        </row>
        <row r="13">
          <cell r="G13">
            <v>-800.00000000000318</v>
          </cell>
          <cell r="H13">
            <v>-500.00000000000188</v>
          </cell>
          <cell r="I13">
            <v>1028.5714285714325</v>
          </cell>
          <cell r="J13">
            <v>323.8095238095251</v>
          </cell>
        </row>
        <row r="14">
          <cell r="G14">
            <v>-266.66666666666771</v>
          </cell>
          <cell r="H14">
            <v>-166.66666666666728</v>
          </cell>
          <cell r="I14">
            <v>323.8095238095251</v>
          </cell>
          <cell r="J14">
            <v>114.28571428571472</v>
          </cell>
        </row>
        <row r="17">
          <cell r="O17">
            <v>29.107142857142875</v>
          </cell>
        </row>
        <row r="18">
          <cell r="G18">
            <v>0.70351758793969799</v>
          </cell>
          <cell r="J18">
            <v>0.10630000000000001</v>
          </cell>
          <cell r="K18">
            <v>0.26362532637075564</v>
          </cell>
          <cell r="O18">
            <v>9.4866071428571708</v>
          </cell>
        </row>
        <row r="19">
          <cell r="G19">
            <v>0.17587939698492436</v>
          </cell>
          <cell r="K19">
            <v>-6.0369886858137572E-2</v>
          </cell>
          <cell r="O19">
            <v>473.80952380952374</v>
          </cell>
        </row>
        <row r="20">
          <cell r="G20">
            <v>0.11055276381909603</v>
          </cell>
          <cell r="K20">
            <v>0.61702436901653646</v>
          </cell>
          <cell r="O20">
            <v>3647.6190476190595</v>
          </cell>
        </row>
        <row r="21">
          <cell r="G21">
            <v>1.0050251256281614E-2</v>
          </cell>
          <cell r="K21">
            <v>0.17972019147084439</v>
          </cell>
        </row>
        <row r="23">
          <cell r="O23">
            <v>1.7525179503916461E-3</v>
          </cell>
        </row>
        <row r="32">
          <cell r="C32">
            <v>5.4219927371326176E-3</v>
          </cell>
        </row>
      </sheetData>
      <sheetData sheetId="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
      <sheetName val="MonteCarlo"/>
      <sheetName val="Information"/>
      <sheetName val="ExposureSim"/>
      <sheetName val="Netting"/>
      <sheetName val="PFE and Netting"/>
      <sheetName val="Impact of PV"/>
      <sheetName val="EPEAllocation"/>
      <sheetName val="CollateralMarginCall"/>
      <sheetName val="CVA"/>
      <sheetName val="CDSCntrptyRisk"/>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sheetData sheetId="9"/>
      <sheetData sheetId="1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celFormulas"/>
      <sheetName val="VarCovarFormulas"/>
      <sheetName val="SimpleCovarianceWithWeights"/>
      <sheetName val="SimpleIntegration"/>
      <sheetName val="RandomVariablesandCorrelation"/>
    </sheetNames>
    <sheetDataSet>
      <sheetData sheetId="0" refreshError="1"/>
      <sheetData sheetId="1" refreshError="1"/>
      <sheetData sheetId="2">
        <row r="3">
          <cell r="J3">
            <v>0.5</v>
          </cell>
          <cell r="K3">
            <v>0.5</v>
          </cell>
        </row>
        <row r="6">
          <cell r="C6">
            <v>0.1</v>
          </cell>
        </row>
        <row r="7">
          <cell r="C7">
            <v>0.1</v>
          </cell>
        </row>
      </sheetData>
      <sheetData sheetId="3">
        <row r="2">
          <cell r="C2">
            <v>2</v>
          </cell>
        </row>
        <row r="3">
          <cell r="C3">
            <v>3</v>
          </cell>
        </row>
        <row r="4">
          <cell r="C4">
            <v>100</v>
          </cell>
        </row>
      </sheetData>
      <sheetData sheetId="4"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lackScholesFormula"/>
      <sheetName val="Formulas"/>
      <sheetName val="MonteCarlo"/>
      <sheetName val="ControlVariate"/>
      <sheetName val="RandomNumbers"/>
    </sheetNames>
    <sheetDataSet>
      <sheetData sheetId="0"/>
      <sheetData sheetId="1"/>
      <sheetData sheetId="2">
        <row r="3">
          <cell r="C3">
            <v>100</v>
          </cell>
          <cell r="F3">
            <v>10</v>
          </cell>
        </row>
        <row r="4">
          <cell r="C4">
            <v>100</v>
          </cell>
          <cell r="F4">
            <v>1000</v>
          </cell>
        </row>
        <row r="5">
          <cell r="C5">
            <v>0.05</v>
          </cell>
          <cell r="F5">
            <v>0.1</v>
          </cell>
        </row>
        <row r="6">
          <cell r="C6">
            <v>1</v>
          </cell>
          <cell r="F6">
            <v>1.001876758911648</v>
          </cell>
        </row>
        <row r="7">
          <cell r="C7">
            <v>0.25</v>
          </cell>
          <cell r="F7">
            <v>7.9056941504209485E-2</v>
          </cell>
        </row>
      </sheetData>
      <sheetData sheetId="3"/>
      <sheetData sheetId="4"/>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HistoricalDefProbs"/>
      <sheetName val="RecoveryRates"/>
      <sheetName val="Merton"/>
      <sheetName val="CreditGrades"/>
      <sheetName val="Portfolio"/>
      <sheetName val="MonteCarlo"/>
      <sheetName val="HomogeneousApproximation"/>
      <sheetName val="ConditionalNormalApproximation"/>
      <sheetName val="Recursion"/>
      <sheetName val="Compare"/>
      <sheetName val="IntegrationPoints"/>
    </sheetNames>
    <sheetDataSet>
      <sheetData sheetId="0" refreshError="1"/>
      <sheetData sheetId="1" refreshError="1"/>
      <sheetData sheetId="2" refreshError="1"/>
      <sheetData sheetId="3">
        <row r="6">
          <cell r="C6">
            <v>100</v>
          </cell>
        </row>
        <row r="7">
          <cell r="C7">
            <v>110</v>
          </cell>
        </row>
        <row r="16">
          <cell r="C16">
            <v>15.210083301374098</v>
          </cell>
        </row>
        <row r="17">
          <cell r="C17">
            <v>94.789916698625916</v>
          </cell>
        </row>
        <row r="24">
          <cell r="C24">
            <v>0.82704839804623798</v>
          </cell>
        </row>
        <row r="25">
          <cell r="C25">
            <v>4.3602716212886605</v>
          </cell>
        </row>
      </sheetData>
      <sheetData sheetId="4">
        <row r="6">
          <cell r="C6">
            <v>100</v>
          </cell>
        </row>
        <row r="7">
          <cell r="C7">
            <v>0.5</v>
          </cell>
        </row>
        <row r="8">
          <cell r="C8">
            <v>0.3</v>
          </cell>
        </row>
        <row r="9">
          <cell r="C9">
            <v>0.5</v>
          </cell>
        </row>
        <row r="10">
          <cell r="C10">
            <v>100</v>
          </cell>
        </row>
        <row r="11">
          <cell r="C11">
            <v>5</v>
          </cell>
        </row>
        <row r="14">
          <cell r="C14">
            <v>0.33333333333333331</v>
          </cell>
        </row>
        <row r="15">
          <cell r="C15">
            <v>0.80346471954626331</v>
          </cell>
        </row>
        <row r="16">
          <cell r="C16">
            <v>3.2825228511156315</v>
          </cell>
        </row>
      </sheetData>
      <sheetData sheetId="5"/>
      <sheetData sheetId="6" refreshError="1"/>
      <sheetData sheetId="7" refreshError="1"/>
      <sheetData sheetId="8" refreshError="1"/>
      <sheetData sheetId="9" refreshError="1"/>
      <sheetData sheetId="10" refreshError="1"/>
      <sheetData sheetId="1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HistoricalDefProbs"/>
      <sheetName val="RecoveryRates"/>
      <sheetName val="Merton"/>
      <sheetName val="CreditGrades"/>
      <sheetName val="BaselIIFormula"/>
      <sheetName val="BlackModel"/>
      <sheetName val="IndexBasis"/>
      <sheetName val="BasketMC"/>
      <sheetName val="BasketAnalytical"/>
      <sheetName val="CDSStripper"/>
      <sheetName val="BaseCorrelation"/>
      <sheetName val="Bespoke"/>
    </sheetNames>
    <sheetDataSet>
      <sheetData sheetId="0"/>
      <sheetData sheetId="1"/>
      <sheetData sheetId="2"/>
      <sheetData sheetId="3"/>
      <sheetData sheetId="4"/>
      <sheetData sheetId="5" refreshError="1"/>
      <sheetData sheetId="6" refreshError="1">
        <row r="8">
          <cell r="D8">
            <v>110</v>
          </cell>
        </row>
        <row r="10">
          <cell r="D10">
            <v>4.3</v>
          </cell>
        </row>
      </sheetData>
      <sheetData sheetId="7" refreshError="1">
        <row r="7">
          <cell r="I7">
            <v>0.4</v>
          </cell>
        </row>
        <row r="10">
          <cell r="I10">
            <v>146.43600646972706</v>
          </cell>
        </row>
      </sheetData>
      <sheetData sheetId="8"/>
      <sheetData sheetId="9"/>
      <sheetData sheetId="10"/>
      <sheetData sheetId="11"/>
      <sheetData sheetId="12"/>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ketPricer"/>
      <sheetName val="CDSStripper"/>
      <sheetName val="IndexBasis"/>
      <sheetName val="DefTime"/>
      <sheetName val="NumDefaults"/>
      <sheetName val="Survival"/>
      <sheetName val="Mapping"/>
    </sheetNames>
    <sheetDataSet>
      <sheetData sheetId="0"/>
      <sheetData sheetId="1" refreshError="1"/>
      <sheetData sheetId="2"/>
      <sheetData sheetId="3"/>
      <sheetData sheetId="4"/>
      <sheetData sheetId="5"/>
      <sheetData sheetId="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2)"/>
      <sheetName val="Sheet1"/>
      <sheetName val="Sheet2"/>
      <sheetName val="Sheet3"/>
    </sheetNames>
    <sheetDataSet>
      <sheetData sheetId="0">
        <row r="4">
          <cell r="D4">
            <v>0.1</v>
          </cell>
        </row>
      </sheetData>
      <sheetData sheetId="1"/>
      <sheetData sheetId="2"/>
      <sheetData sheetId="3"/>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HistoricalDefProbs"/>
      <sheetName val="RecoveryRates"/>
      <sheetName val="Merton"/>
      <sheetName val="CreditGrades"/>
      <sheetName val="BaselIIFormula"/>
      <sheetName val="BlackModel"/>
      <sheetName val="IndexBasis"/>
      <sheetName val="BasketMC"/>
      <sheetName val="BasketAnalytical"/>
      <sheetName val="ImpliedDefProb"/>
      <sheetName val="BaseCorrelation"/>
      <sheetName val="Bespoke"/>
    </sheetNames>
    <sheetDataSet>
      <sheetData sheetId="0" refreshError="1"/>
      <sheetData sheetId="1" refreshError="1"/>
      <sheetData sheetId="2" refreshError="1"/>
      <sheetData sheetId="3">
        <row r="13">
          <cell r="C13">
            <v>1</v>
          </cell>
        </row>
      </sheetData>
      <sheetData sheetId="4"/>
      <sheetData sheetId="5"/>
      <sheetData sheetId="6"/>
      <sheetData sheetId="7"/>
      <sheetData sheetId="8" refreshError="1"/>
      <sheetData sheetId="9" refreshError="1"/>
      <sheetData sheetId="10" refreshError="1"/>
      <sheetData sheetId="11">
        <row r="16">
          <cell r="C16" t="str">
            <v>Linear</v>
          </cell>
        </row>
      </sheetData>
      <sheetData sheetId="12"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ndomNumbers"/>
      <sheetName val="RandomVariables"/>
      <sheetName val="Sheet1"/>
      <sheetName val="Sheet2"/>
      <sheetName val="Exposure"/>
      <sheetName val="Sheet3"/>
      <sheetName val="Sheet4"/>
      <sheetName val="Credit"/>
      <sheetName val="Results"/>
      <sheetName val="Batch"/>
    </sheetNames>
    <sheetDataSet>
      <sheetData sheetId="0">
        <row r="4">
          <cell r="B4">
            <v>0.1668250983026931</v>
          </cell>
          <cell r="H4">
            <v>-0.19375268532755768</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 Problems"/>
      <sheetName val="PV functions"/>
      <sheetName val="Sheet3"/>
    </sheetNames>
    <sheetDataSet>
      <sheetData sheetId="0">
        <row r="39">
          <cell r="G39">
            <v>10000000</v>
          </cell>
          <cell r="H39">
            <v>0.05</v>
          </cell>
        </row>
      </sheetData>
      <sheetData sheetId="1" refreshError="1"/>
      <sheetData sheetId="2"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HistoricalDefProbs"/>
      <sheetName val="RecoveryRates"/>
      <sheetName val="Merton"/>
      <sheetName val="CreditGrades"/>
      <sheetName val="BaselIIFormula"/>
      <sheetName val="BlackModel"/>
      <sheetName val="IndexBasis"/>
      <sheetName val="BasketMC"/>
      <sheetName val="BasketAnalytical"/>
      <sheetName val="CDSStripper"/>
      <sheetName val="BaseCorrelation"/>
    </sheetNames>
    <sheetDataSet>
      <sheetData sheetId="0" refreshError="1"/>
      <sheetData sheetId="1" refreshError="1"/>
      <sheetData sheetId="2" refreshError="1"/>
      <sheetData sheetId="3"/>
      <sheetData sheetId="4"/>
      <sheetData sheetId="5"/>
      <sheetData sheetId="6"/>
      <sheetData sheetId="7"/>
      <sheetData sheetId="8" refreshError="1"/>
      <sheetData sheetId="9"/>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val="EAEAEA"/>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val="EAEAEA"/>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4" Type="http://schemas.openxmlformats.org/officeDocument/2006/relationships/vmlDrawing" Target="../drawings/vmlDrawing1.vml"/><Relationship Id="rId5" Type="http://schemas.openxmlformats.org/officeDocument/2006/relationships/comments" Target="../comments1.xml"/><Relationship Id="rId1" Type="http://schemas.openxmlformats.org/officeDocument/2006/relationships/printerSettings" Target="../printerSettings/printerSettings1.bin"/><Relationship Id="rId2" Type="http://schemas.openxmlformats.org/officeDocument/2006/relationships/printerSettings" Target="../printerSettings/printerSettings2.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4" Type="http://schemas.openxmlformats.org/officeDocument/2006/relationships/vmlDrawing" Target="../drawings/vmlDrawing2.vml"/><Relationship Id="rId5" Type="http://schemas.openxmlformats.org/officeDocument/2006/relationships/comments" Target="../comments2.xml"/><Relationship Id="rId1" Type="http://schemas.openxmlformats.org/officeDocument/2006/relationships/printerSettings" Target="../printerSettings/printerSettings3.bin"/><Relationship Id="rId2"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5.bin"/><Relationship Id="rId2" Type="http://schemas.openxmlformats.org/officeDocument/2006/relationships/printerSettings" Target="../printerSettings/printerSettings6.bin"/><Relationship Id="rId3"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B1:GP207"/>
  <sheetViews>
    <sheetView zoomScale="91" workbookViewId="0">
      <selection activeCell="Y11" sqref="Y11"/>
    </sheetView>
  </sheetViews>
  <sheetFormatPr baseColWidth="10" defaultColWidth="8.83203125" defaultRowHeight="13" x14ac:dyDescent="0.15"/>
  <cols>
    <col min="1" max="1" width="8.83203125" style="5"/>
    <col min="2" max="2" width="10" style="5" customWidth="1"/>
    <col min="3" max="3" width="10.6640625" style="5" customWidth="1"/>
    <col min="4" max="4" width="11.1640625" style="5" bestFit="1" customWidth="1"/>
    <col min="5" max="5" width="12.6640625" style="5" customWidth="1"/>
    <col min="6" max="6" width="10.33203125" style="5" bestFit="1" customWidth="1"/>
    <col min="7" max="7" width="11.33203125" style="5" bestFit="1" customWidth="1"/>
    <col min="8" max="8" width="10.5" style="5" bestFit="1" customWidth="1"/>
    <col min="9" max="9" width="9.6640625" style="5" bestFit="1" customWidth="1"/>
    <col min="10" max="11" width="8.83203125" style="5"/>
    <col min="12" max="12" width="14" style="5" bestFit="1" customWidth="1"/>
    <col min="13" max="194" width="8.83203125" style="5"/>
    <col min="195" max="195" width="11.33203125" style="5" bestFit="1" customWidth="1"/>
    <col min="196" max="16384" width="8.83203125" style="5"/>
  </cols>
  <sheetData>
    <row r="1" spans="2:195" customFormat="1" x14ac:dyDescent="0.15">
      <c r="B1" s="1"/>
      <c r="C1" s="1"/>
      <c r="D1" s="1"/>
      <c r="E1" s="1"/>
      <c r="F1" s="1"/>
      <c r="G1" s="1"/>
      <c r="H1" s="1"/>
      <c r="I1" s="1"/>
      <c r="J1" s="1"/>
      <c r="K1" s="1"/>
      <c r="L1" s="1"/>
      <c r="M1" s="1"/>
      <c r="N1" s="1"/>
      <c r="O1" s="1"/>
      <c r="P1" s="1"/>
      <c r="W1" s="5"/>
      <c r="X1" s="5"/>
      <c r="Y1" s="5"/>
      <c r="Z1" s="5"/>
      <c r="AA1" s="5"/>
      <c r="AG1" s="5"/>
      <c r="AH1" s="5"/>
      <c r="AI1" s="5"/>
      <c r="AJ1" s="5"/>
    </row>
    <row r="2" spans="2:195" customFormat="1" x14ac:dyDescent="0.15">
      <c r="B2" s="1"/>
      <c r="C2" s="1"/>
      <c r="D2" s="1"/>
      <c r="E2" s="1"/>
      <c r="F2" s="1"/>
      <c r="G2" s="1"/>
      <c r="H2" s="1"/>
      <c r="I2" s="1"/>
      <c r="J2" s="1"/>
      <c r="K2" s="1"/>
      <c r="L2" s="1"/>
      <c r="M2" s="1"/>
      <c r="N2" s="1"/>
      <c r="O2" s="1"/>
      <c r="P2" s="1"/>
      <c r="W2" s="5"/>
      <c r="X2" s="5"/>
      <c r="Y2" s="5"/>
      <c r="Z2" s="5"/>
      <c r="AA2" s="5"/>
      <c r="AG2" s="5"/>
      <c r="AH2" s="5"/>
      <c r="AI2" s="5"/>
      <c r="AJ2" s="5"/>
    </row>
    <row r="3" spans="2:195" customFormat="1" x14ac:dyDescent="0.15">
      <c r="B3" s="1"/>
      <c r="C3" s="1"/>
      <c r="D3" s="1"/>
      <c r="E3" s="1"/>
      <c r="F3" s="1"/>
      <c r="G3" s="1"/>
      <c r="H3" s="1"/>
      <c r="I3" s="1"/>
      <c r="J3" s="1"/>
      <c r="K3" s="1"/>
      <c r="L3" s="1"/>
      <c r="M3" s="1"/>
      <c r="N3" s="1"/>
      <c r="O3" s="1"/>
      <c r="P3" s="1"/>
      <c r="W3" s="5"/>
      <c r="X3" s="5"/>
      <c r="Y3" s="5"/>
      <c r="Z3" s="5"/>
      <c r="AA3" s="5"/>
      <c r="AG3" s="5"/>
      <c r="AH3" s="5"/>
      <c r="AI3" s="5"/>
      <c r="AJ3" s="5"/>
    </row>
    <row r="4" spans="2:195" customFormat="1" x14ac:dyDescent="0.15">
      <c r="B4" s="1"/>
      <c r="C4" s="1"/>
      <c r="D4" s="1"/>
      <c r="E4" s="1"/>
      <c r="F4" s="1"/>
      <c r="G4" s="1"/>
      <c r="H4" s="1"/>
      <c r="I4" s="1"/>
      <c r="J4" s="1"/>
      <c r="K4" s="1"/>
      <c r="L4" s="1"/>
      <c r="M4" s="1"/>
      <c r="N4" s="1"/>
      <c r="O4" s="1"/>
      <c r="P4" s="1"/>
      <c r="U4" s="5"/>
      <c r="V4" s="5"/>
      <c r="W4" s="5"/>
      <c r="X4" s="5"/>
      <c r="Y4" s="5"/>
      <c r="Z4" s="5"/>
      <c r="AA4" s="5"/>
      <c r="AG4" s="5"/>
      <c r="AH4" s="5"/>
      <c r="AI4" s="5"/>
      <c r="AJ4" s="5"/>
    </row>
    <row r="5" spans="2:195" customFormat="1" x14ac:dyDescent="0.15">
      <c r="B5" s="1"/>
      <c r="C5" s="1"/>
      <c r="D5" s="1"/>
      <c r="E5" s="1"/>
      <c r="F5" s="1"/>
      <c r="G5" s="1"/>
      <c r="H5" s="1"/>
      <c r="I5" s="1"/>
      <c r="J5" s="1"/>
      <c r="K5" s="1"/>
      <c r="L5" s="1"/>
      <c r="M5" s="1"/>
      <c r="N5" s="1"/>
      <c r="O5" s="1"/>
      <c r="P5" s="1"/>
      <c r="U5" s="5"/>
      <c r="V5" s="5"/>
      <c r="W5" s="5"/>
      <c r="X5" s="5"/>
      <c r="Y5" s="5"/>
      <c r="Z5" s="5"/>
      <c r="AA5" s="5"/>
      <c r="AG5" s="5"/>
      <c r="AH5" s="5"/>
      <c r="AI5" s="5"/>
      <c r="AJ5" s="5"/>
    </row>
    <row r="6" spans="2:195" customFormat="1" x14ac:dyDescent="0.15">
      <c r="B6" s="1"/>
      <c r="C6" s="1"/>
      <c r="D6" s="1"/>
      <c r="E6" s="1"/>
      <c r="F6" s="1"/>
      <c r="G6" s="1"/>
      <c r="H6" s="1"/>
      <c r="I6" s="1"/>
      <c r="J6" s="1"/>
      <c r="K6" s="1"/>
      <c r="L6" s="1"/>
      <c r="M6" s="1"/>
      <c r="N6" s="1"/>
      <c r="O6" s="1"/>
      <c r="P6" s="1"/>
      <c r="U6" s="5"/>
      <c r="V6" s="5"/>
      <c r="W6" s="5"/>
      <c r="X6" s="5"/>
      <c r="Y6" s="5"/>
      <c r="Z6" s="5"/>
      <c r="AA6" s="5"/>
      <c r="AG6" s="5"/>
      <c r="AH6" s="5"/>
      <c r="AI6" s="5"/>
      <c r="AJ6" s="5"/>
    </row>
    <row r="7" spans="2:195" customFormat="1" ht="14" thickBot="1" x14ac:dyDescent="0.2">
      <c r="B7" s="1"/>
      <c r="C7" s="1"/>
      <c r="D7" s="1"/>
      <c r="E7" s="1"/>
      <c r="F7" s="1"/>
      <c r="G7" s="1"/>
      <c r="H7" s="1"/>
      <c r="I7" s="1"/>
      <c r="J7" s="1"/>
      <c r="K7" s="1"/>
      <c r="L7" s="1"/>
      <c r="M7" s="1"/>
      <c r="N7" s="1"/>
      <c r="O7" s="1"/>
      <c r="P7" s="1"/>
      <c r="AF7" s="5"/>
    </row>
    <row r="8" spans="2:195" customFormat="1" ht="14" thickBot="1" x14ac:dyDescent="0.2">
      <c r="B8" s="40" t="s">
        <v>15</v>
      </c>
      <c r="C8" s="41"/>
      <c r="X8" s="7"/>
      <c r="AF8" s="5"/>
      <c r="AG8" s="5"/>
      <c r="AH8" s="5"/>
      <c r="AI8" s="5"/>
    </row>
    <row r="9" spans="2:195" customFormat="1" ht="16" thickBot="1" x14ac:dyDescent="0.25">
      <c r="B9" s="15" t="s">
        <v>42</v>
      </c>
      <c r="C9" s="16" t="s">
        <v>41</v>
      </c>
      <c r="D9" s="5"/>
      <c r="E9" s="23"/>
      <c r="F9" s="24" t="s">
        <v>17</v>
      </c>
      <c r="G9" s="25" t="s">
        <v>18</v>
      </c>
      <c r="AF9" s="5"/>
      <c r="AG9" s="5"/>
      <c r="AH9" s="5"/>
      <c r="AI9" s="5"/>
    </row>
    <row r="10" spans="2:195" customFormat="1" ht="15" x14ac:dyDescent="0.2">
      <c r="B10" s="12">
        <v>1</v>
      </c>
      <c r="C10" s="17">
        <v>110</v>
      </c>
      <c r="D10" s="9"/>
      <c r="E10" s="20" t="s">
        <v>2</v>
      </c>
      <c r="F10" s="32">
        <f>-SUMPRODUCT(D19:D38,E19:E38)*LGD</f>
        <v>-4.5668784056058769E-3</v>
      </c>
      <c r="G10" s="33">
        <f>-SUMPRODUCT(D19:D58,E19:E58)*LGD</f>
        <v>-1.5574350043811424E-2</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row>
    <row r="11" spans="2:195" customFormat="1" ht="15" x14ac:dyDescent="0.2">
      <c r="B11" s="13">
        <v>3</v>
      </c>
      <c r="C11" s="17">
        <v>130</v>
      </c>
      <c r="D11" s="8"/>
      <c r="E11" s="21" t="s">
        <v>19</v>
      </c>
      <c r="F11" s="34">
        <f>(1-EXP(-C12/10000/LGD*5))/(C12/10000/LGD)</f>
        <v>4.7001238966161818</v>
      </c>
      <c r="G11" s="35">
        <f>(1-EXP(-C12/10000/LGD*10))/(C12/10000/LGD)</f>
        <v>8.847968677143804</v>
      </c>
      <c r="H11" s="8"/>
      <c r="I11" s="8"/>
      <c r="J11" s="8"/>
      <c r="K11" s="8"/>
      <c r="L11" s="8"/>
    </row>
    <row r="12" spans="2:195" customFormat="1" ht="15" x14ac:dyDescent="0.2">
      <c r="B12" s="13">
        <v>5</v>
      </c>
      <c r="C12" s="17">
        <v>150</v>
      </c>
      <c r="E12" s="21" t="s">
        <v>20</v>
      </c>
      <c r="F12" s="34">
        <f>F10*10000/F11</f>
        <v>-9.7165064284662073</v>
      </c>
      <c r="G12" s="35">
        <f>G10*10000/G11</f>
        <v>-17.602175835051611</v>
      </c>
      <c r="H12" s="4"/>
      <c r="I12" s="4"/>
      <c r="J12" s="3"/>
    </row>
    <row r="13" spans="2:195" customFormat="1" ht="15" x14ac:dyDescent="0.2">
      <c r="B13" s="13">
        <v>7</v>
      </c>
      <c r="C13" s="17">
        <v>170</v>
      </c>
      <c r="E13" s="21" t="s">
        <v>21</v>
      </c>
      <c r="F13" s="36">
        <f>AVERAGE(E19:E38)</f>
        <v>6.1665977811419817E-2</v>
      </c>
      <c r="G13" s="37">
        <f>AVERAGE(E19:E58)</f>
        <v>8.5807894002250334E-2</v>
      </c>
      <c r="L13" s="6"/>
    </row>
    <row r="14" spans="2:195" customFormat="1" ht="16" thickBot="1" x14ac:dyDescent="0.25">
      <c r="B14" s="13">
        <v>10</v>
      </c>
      <c r="C14" s="17">
        <v>200</v>
      </c>
      <c r="E14" s="22" t="s">
        <v>20</v>
      </c>
      <c r="F14" s="38">
        <f>-F13*C12</f>
        <v>-9.2498966717129729</v>
      </c>
      <c r="G14" s="39">
        <f>-G13*C14</f>
        <v>-17.161578800450066</v>
      </c>
      <c r="L14" s="8"/>
      <c r="M14" s="8"/>
      <c r="N14" s="8"/>
      <c r="O14" s="8"/>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7"/>
    </row>
    <row r="15" spans="2:195" customFormat="1" ht="16" thickBot="1" x14ac:dyDescent="0.25">
      <c r="B15" s="14" t="s">
        <v>16</v>
      </c>
      <c r="C15" s="31">
        <v>0.6</v>
      </c>
      <c r="D15" s="2"/>
      <c r="L15" s="6"/>
    </row>
    <row r="16" spans="2:195" customFormat="1" ht="14" thickBot="1" x14ac:dyDescent="0.2">
      <c r="G16" s="5"/>
      <c r="L16" s="6"/>
    </row>
    <row r="17" spans="2:198" customFormat="1" ht="16" thickBot="1" x14ac:dyDescent="0.25">
      <c r="B17" s="18" t="s">
        <v>43</v>
      </c>
      <c r="C17" s="19" t="s">
        <v>41</v>
      </c>
      <c r="D17" s="19" t="s">
        <v>14</v>
      </c>
      <c r="E17" s="19" t="s">
        <v>1</v>
      </c>
      <c r="G17" s="5"/>
      <c r="L17" s="8"/>
      <c r="M17" s="7"/>
      <c r="N17" s="7"/>
      <c r="O17" s="7"/>
      <c r="P17" s="5"/>
      <c r="Q17" s="7"/>
      <c r="R17" s="7"/>
      <c r="S17" s="7"/>
      <c r="T17" s="7"/>
      <c r="U17" s="7"/>
      <c r="V17" s="7"/>
      <c r="W17" s="7"/>
      <c r="X17" s="7"/>
      <c r="Y17" s="7"/>
      <c r="Z17" s="7"/>
      <c r="AA17" s="7"/>
      <c r="AB17" s="7"/>
      <c r="AC17" s="7"/>
      <c r="AD17" s="7"/>
      <c r="AE17" s="7"/>
      <c r="AF17" s="7"/>
      <c r="AG17" s="7"/>
      <c r="AH17" s="7"/>
      <c r="AI17" s="7"/>
      <c r="AJ17" s="7"/>
      <c r="AK17" s="7"/>
      <c r="AL17" s="7"/>
      <c r="AM17" s="7"/>
      <c r="AN17" s="7"/>
      <c r="AO17" s="7"/>
      <c r="AP17" s="7"/>
      <c r="AQ17" s="7"/>
      <c r="AR17" s="7"/>
      <c r="AS17" s="7"/>
      <c r="AT17" s="7"/>
      <c r="AU17" s="7"/>
      <c r="AV17" s="7"/>
      <c r="AW17" s="7"/>
      <c r="AX17" s="7"/>
      <c r="AY17" s="7"/>
      <c r="AZ17" s="7"/>
      <c r="BA17" s="7"/>
      <c r="BB17" s="7"/>
      <c r="BC17" s="7"/>
      <c r="BD17" s="7"/>
      <c r="BE17" s="7"/>
      <c r="BF17" s="7"/>
      <c r="BG17" s="7"/>
      <c r="BH17" s="7"/>
      <c r="BI17" s="7"/>
      <c r="BJ17" s="7"/>
      <c r="BK17" s="7"/>
      <c r="BL17" s="7"/>
      <c r="BM17" s="7"/>
      <c r="BN17" s="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row>
    <row r="18" spans="2:198" customFormat="1" ht="15" x14ac:dyDescent="0.2">
      <c r="B18" s="26">
        <v>0</v>
      </c>
      <c r="C18" s="27">
        <f t="shared" ref="C18:C58" si="0">cubicspline($B$10:$B$14,$C$10:$C$14,B18)</f>
        <v>100</v>
      </c>
      <c r="D18" s="28"/>
      <c r="E18" s="28"/>
      <c r="G18" s="5"/>
      <c r="L18" s="8"/>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7"/>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row>
    <row r="19" spans="2:198" customFormat="1" ht="15" x14ac:dyDescent="0.2">
      <c r="B19" s="26">
        <f t="shared" ref="B19:B58" si="1">B18+0.25</f>
        <v>0.25</v>
      </c>
      <c r="C19" s="29">
        <f t="shared" si="0"/>
        <v>102.5</v>
      </c>
      <c r="D19" s="30">
        <f t="shared" ref="D19:D58" si="2">EXP(-B18*C18/10000/LGD)-EXP(-B19*C19/10000/LGD)</f>
        <v>4.2617262941478939E-3</v>
      </c>
      <c r="E19" s="30">
        <f>SQRT(B19)*4%</f>
        <v>0.02</v>
      </c>
      <c r="G19" s="5"/>
      <c r="L19" s="6"/>
    </row>
    <row r="20" spans="2:198" customFormat="1" ht="15" x14ac:dyDescent="0.2">
      <c r="B20" s="26">
        <f t="shared" si="1"/>
        <v>0.5</v>
      </c>
      <c r="C20" s="29">
        <f t="shared" si="0"/>
        <v>105</v>
      </c>
      <c r="D20" s="30">
        <f t="shared" si="2"/>
        <v>4.4501038656823422E-3</v>
      </c>
      <c r="E20" s="30">
        <f t="shared" ref="E20:E58" si="3">SQRT(B20)*4%</f>
        <v>2.8284271247461905E-2</v>
      </c>
      <c r="G20" s="5"/>
      <c r="L20" s="6"/>
    </row>
    <row r="21" spans="2:198" customFormat="1" ht="15" x14ac:dyDescent="0.2">
      <c r="B21" s="26">
        <f t="shared" si="1"/>
        <v>0.75</v>
      </c>
      <c r="C21" s="29">
        <f t="shared" si="0"/>
        <v>107.5</v>
      </c>
      <c r="D21" s="30">
        <f t="shared" si="2"/>
        <v>4.6357896756921146E-3</v>
      </c>
      <c r="E21" s="30">
        <f t="shared" si="3"/>
        <v>3.4641016151377546E-2</v>
      </c>
      <c r="L21" s="6"/>
      <c r="T21" s="5"/>
    </row>
    <row r="22" spans="2:198" customFormat="1" ht="15" x14ac:dyDescent="0.2">
      <c r="B22" s="26">
        <f t="shared" si="1"/>
        <v>1</v>
      </c>
      <c r="C22" s="29">
        <f t="shared" si="0"/>
        <v>110</v>
      </c>
      <c r="D22" s="30">
        <f t="shared" si="2"/>
        <v>4.8186802585235E-3</v>
      </c>
      <c r="E22" s="30">
        <f t="shared" si="3"/>
        <v>0.04</v>
      </c>
      <c r="L22" s="6"/>
    </row>
    <row r="23" spans="2:198" customFormat="1" ht="15" x14ac:dyDescent="0.2">
      <c r="B23" s="26">
        <f t="shared" si="1"/>
        <v>1.25</v>
      </c>
      <c r="C23" s="29">
        <f t="shared" si="0"/>
        <v>112.5</v>
      </c>
      <c r="D23" s="30">
        <f t="shared" si="2"/>
        <v>4.998674955892124E-3</v>
      </c>
      <c r="E23" s="30">
        <f t="shared" si="3"/>
        <v>4.4721359549995794E-2</v>
      </c>
      <c r="I23" s="5"/>
      <c r="J23" s="5"/>
      <c r="K23" s="5"/>
      <c r="L23" s="6"/>
    </row>
    <row r="24" spans="2:198" customFormat="1" ht="15" x14ac:dyDescent="0.2">
      <c r="B24" s="26">
        <f t="shared" si="1"/>
        <v>1.5</v>
      </c>
      <c r="C24" s="29">
        <f t="shared" si="0"/>
        <v>115</v>
      </c>
      <c r="D24" s="30">
        <f t="shared" si="2"/>
        <v>5.1756760080461373E-3</v>
      </c>
      <c r="E24" s="30">
        <f t="shared" si="3"/>
        <v>4.8989794855663557E-2</v>
      </c>
      <c r="I24" s="5"/>
      <c r="J24" s="5"/>
      <c r="K24" s="5"/>
      <c r="L24" s="6"/>
    </row>
    <row r="25" spans="2:198" customFormat="1" ht="15" x14ac:dyDescent="0.2">
      <c r="B25" s="26">
        <f t="shared" si="1"/>
        <v>1.75</v>
      </c>
      <c r="C25" s="29">
        <f t="shared" si="0"/>
        <v>117.5</v>
      </c>
      <c r="D25" s="30">
        <f t="shared" si="2"/>
        <v>5.3495886408697624E-3</v>
      </c>
      <c r="E25" s="30">
        <f t="shared" si="3"/>
        <v>5.2915026221291815E-2</v>
      </c>
      <c r="I25" s="5"/>
      <c r="J25" s="5"/>
      <c r="K25" s="5"/>
    </row>
    <row r="26" spans="2:198" customFormat="1" ht="15" x14ac:dyDescent="0.2">
      <c r="B26" s="26">
        <f t="shared" si="1"/>
        <v>2</v>
      </c>
      <c r="C26" s="29">
        <f t="shared" si="0"/>
        <v>120</v>
      </c>
      <c r="D26" s="30">
        <f t="shared" si="2"/>
        <v>5.5203211488229487E-3</v>
      </c>
      <c r="E26" s="30">
        <f t="shared" si="3"/>
        <v>5.656854249492381E-2</v>
      </c>
      <c r="I26" s="5"/>
      <c r="J26" s="5"/>
      <c r="K26" s="5"/>
    </row>
    <row r="27" spans="2:198" customFormat="1" ht="15" x14ac:dyDescent="0.2">
      <c r="B27" s="26">
        <f t="shared" si="1"/>
        <v>2.25</v>
      </c>
      <c r="C27" s="29">
        <f t="shared" si="0"/>
        <v>122.5</v>
      </c>
      <c r="D27" s="30">
        <f t="shared" si="2"/>
        <v>5.6877849736164388E-3</v>
      </c>
      <c r="E27" s="30">
        <f t="shared" si="3"/>
        <v>0.06</v>
      </c>
      <c r="I27" s="5"/>
      <c r="J27" s="5"/>
      <c r="K27" s="5"/>
    </row>
    <row r="28" spans="2:198" customFormat="1" ht="15" x14ac:dyDescent="0.2">
      <c r="B28" s="26">
        <f t="shared" si="1"/>
        <v>2.5</v>
      </c>
      <c r="C28" s="29">
        <f t="shared" si="0"/>
        <v>125</v>
      </c>
      <c r="D28" s="30">
        <f t="shared" si="2"/>
        <v>5.8518947785315412E-3</v>
      </c>
      <c r="E28" s="30">
        <f t="shared" si="3"/>
        <v>6.3245553203367597E-2</v>
      </c>
      <c r="I28" s="5"/>
      <c r="J28" s="5"/>
      <c r="K28" s="5"/>
    </row>
    <row r="29" spans="2:198" customFormat="1" ht="15" x14ac:dyDescent="0.2">
      <c r="B29" s="26">
        <f t="shared" si="1"/>
        <v>2.75</v>
      </c>
      <c r="C29" s="29">
        <f t="shared" si="0"/>
        <v>127.5</v>
      </c>
      <c r="D29" s="30">
        <f t="shared" si="2"/>
        <v>6.012568518300232E-3</v>
      </c>
      <c r="E29" s="30">
        <f t="shared" si="3"/>
        <v>6.6332495807107997E-2</v>
      </c>
      <c r="I29" s="5"/>
      <c r="J29" s="5"/>
      <c r="K29" s="5"/>
    </row>
    <row r="30" spans="2:198" customFormat="1" ht="15" x14ac:dyDescent="0.2">
      <c r="B30" s="26">
        <f t="shared" si="1"/>
        <v>3</v>
      </c>
      <c r="C30" s="29">
        <f t="shared" si="0"/>
        <v>130</v>
      </c>
      <c r="D30" s="30">
        <f t="shared" si="2"/>
        <v>6.1697275044715338E-3</v>
      </c>
      <c r="E30" s="30">
        <f t="shared" si="3"/>
        <v>6.9282032302755092E-2</v>
      </c>
      <c r="I30" s="5"/>
      <c r="J30" s="5"/>
      <c r="K30" s="5"/>
      <c r="R30" s="5"/>
    </row>
    <row r="31" spans="2:198" customFormat="1" ht="15" x14ac:dyDescent="0.2">
      <c r="B31" s="26">
        <f t="shared" si="1"/>
        <v>3.25</v>
      </c>
      <c r="C31" s="29">
        <f t="shared" si="0"/>
        <v>132.5</v>
      </c>
      <c r="D31" s="30">
        <f t="shared" si="2"/>
        <v>6.3232964661941171E-3</v>
      </c>
      <c r="E31" s="30">
        <f t="shared" si="3"/>
        <v>7.211102550927978E-2</v>
      </c>
      <c r="I31" s="5"/>
      <c r="J31" s="5"/>
      <c r="K31" s="5"/>
    </row>
    <row r="32" spans="2:198" customFormat="1" ht="15" x14ac:dyDescent="0.2">
      <c r="B32" s="26">
        <f t="shared" si="1"/>
        <v>3.5</v>
      </c>
      <c r="C32" s="29">
        <f t="shared" si="0"/>
        <v>135</v>
      </c>
      <c r="D32" s="30">
        <f t="shared" si="2"/>
        <v>6.4732036063570586E-3</v>
      </c>
      <c r="E32" s="30">
        <f t="shared" si="3"/>
        <v>7.4833147735478833E-2</v>
      </c>
      <c r="I32" s="5"/>
      <c r="J32" s="5"/>
      <c r="K32" s="5"/>
    </row>
    <row r="33" spans="2:11" customFormat="1" ht="15" x14ac:dyDescent="0.2">
      <c r="B33" s="26">
        <f t="shared" si="1"/>
        <v>3.75</v>
      </c>
      <c r="C33" s="29">
        <f t="shared" si="0"/>
        <v>137.5</v>
      </c>
      <c r="D33" s="30">
        <f t="shared" si="2"/>
        <v>6.6193806530364663E-3</v>
      </c>
      <c r="E33" s="30">
        <f t="shared" si="3"/>
        <v>7.7459666924148338E-2</v>
      </c>
      <c r="I33" s="5"/>
      <c r="J33" s="5"/>
      <c r="K33" s="5"/>
    </row>
    <row r="34" spans="2:11" customFormat="1" ht="15" x14ac:dyDescent="0.2">
      <c r="B34" s="26">
        <f t="shared" si="1"/>
        <v>4</v>
      </c>
      <c r="C34" s="29">
        <f t="shared" si="0"/>
        <v>140</v>
      </c>
      <c r="D34" s="30">
        <f t="shared" si="2"/>
        <v>6.7617629062036722E-3</v>
      </c>
      <c r="E34" s="30">
        <f t="shared" si="3"/>
        <v>0.08</v>
      </c>
      <c r="I34" s="5"/>
      <c r="J34" s="5"/>
      <c r="K34" s="5"/>
    </row>
    <row r="35" spans="2:11" customFormat="1" ht="15" x14ac:dyDescent="0.2">
      <c r="B35" s="26">
        <f t="shared" si="1"/>
        <v>4.25</v>
      </c>
      <c r="C35" s="29">
        <f t="shared" si="0"/>
        <v>142.5</v>
      </c>
      <c r="D35" s="30">
        <f t="shared" si="2"/>
        <v>6.9002892796616866E-3</v>
      </c>
      <c r="E35" s="30">
        <f t="shared" si="3"/>
        <v>8.2462112512353219E-2</v>
      </c>
      <c r="I35" s="5"/>
      <c r="J35" s="5"/>
      <c r="K35" s="5"/>
    </row>
    <row r="36" spans="2:11" customFormat="1" ht="15" x14ac:dyDescent="0.2">
      <c r="B36" s="26">
        <f t="shared" si="1"/>
        <v>4.5</v>
      </c>
      <c r="C36" s="29">
        <f t="shared" si="0"/>
        <v>145</v>
      </c>
      <c r="D36" s="30">
        <f t="shared" si="2"/>
        <v>7.034902338179494E-3</v>
      </c>
      <c r="E36" s="30">
        <f t="shared" si="3"/>
        <v>8.4852813742385694E-2</v>
      </c>
      <c r="I36" s="5"/>
      <c r="J36" s="5"/>
      <c r="K36" s="5"/>
    </row>
    <row r="37" spans="2:11" customFormat="1" ht="15" x14ac:dyDescent="0.2">
      <c r="B37" s="26">
        <f t="shared" si="1"/>
        <v>4.75</v>
      </c>
      <c r="C37" s="29">
        <f t="shared" si="0"/>
        <v>147.5</v>
      </c>
      <c r="D37" s="30">
        <f t="shared" si="2"/>
        <v>7.1655483298084244E-3</v>
      </c>
      <c r="E37" s="30">
        <f t="shared" si="3"/>
        <v>8.717797887081348E-2</v>
      </c>
      <c r="I37" s="5"/>
      <c r="J37" s="5"/>
      <c r="K37" s="5"/>
    </row>
    <row r="38" spans="2:11" customFormat="1" ht="15" x14ac:dyDescent="0.2">
      <c r="B38" s="26">
        <f t="shared" si="1"/>
        <v>5</v>
      </c>
      <c r="C38" s="29">
        <f t="shared" si="0"/>
        <v>150</v>
      </c>
      <c r="D38" s="30">
        <f t="shared" si="2"/>
        <v>7.292177213367057E-3</v>
      </c>
      <c r="E38" s="30">
        <f t="shared" si="3"/>
        <v>8.9442719099991588E-2</v>
      </c>
      <c r="I38" s="5"/>
      <c r="J38" s="5"/>
      <c r="K38" s="5"/>
    </row>
    <row r="39" spans="2:11" customFormat="1" ht="15" x14ac:dyDescent="0.2">
      <c r="B39" s="26">
        <f t="shared" si="1"/>
        <v>5.25</v>
      </c>
      <c r="C39" s="29">
        <f t="shared" si="0"/>
        <v>152.5</v>
      </c>
      <c r="D39" s="30">
        <f t="shared" si="2"/>
        <v>7.4147426810939887E-3</v>
      </c>
      <c r="E39" s="30">
        <f t="shared" si="3"/>
        <v>9.1651513899116799E-2</v>
      </c>
      <c r="I39" s="5"/>
      <c r="J39" s="5"/>
      <c r="K39" s="5"/>
    </row>
    <row r="40" spans="2:11" customFormat="1" ht="15" x14ac:dyDescent="0.2">
      <c r="B40" s="26">
        <f t="shared" si="1"/>
        <v>5.5</v>
      </c>
      <c r="C40" s="29">
        <f t="shared" si="0"/>
        <v>155</v>
      </c>
      <c r="D40" s="30">
        <f t="shared" si="2"/>
        <v>7.5332021764711321E-3</v>
      </c>
      <c r="E40" s="30">
        <f t="shared" si="3"/>
        <v>9.3808315196468595E-2</v>
      </c>
      <c r="I40" s="5"/>
      <c r="J40" s="5"/>
      <c r="K40" s="5"/>
    </row>
    <row r="41" spans="2:11" customFormat="1" ht="15" x14ac:dyDescent="0.2">
      <c r="B41" s="26">
        <f t="shared" si="1"/>
        <v>5.75</v>
      </c>
      <c r="C41" s="29">
        <f t="shared" si="0"/>
        <v>157.5</v>
      </c>
      <c r="D41" s="30">
        <f t="shared" si="2"/>
        <v>7.6475169072336424E-3</v>
      </c>
      <c r="E41" s="30">
        <f t="shared" si="3"/>
        <v>9.5916630466254385E-2</v>
      </c>
      <c r="I41" s="5"/>
      <c r="J41" s="5"/>
      <c r="K41" s="5"/>
    </row>
    <row r="42" spans="2:11" customFormat="1" ht="15" x14ac:dyDescent="0.2">
      <c r="B42" s="26">
        <f t="shared" si="1"/>
        <v>6</v>
      </c>
      <c r="C42" s="29">
        <f t="shared" si="0"/>
        <v>160</v>
      </c>
      <c r="D42" s="30">
        <f t="shared" si="2"/>
        <v>7.7576518535853456E-3</v>
      </c>
      <c r="E42" s="30">
        <f t="shared" si="3"/>
        <v>9.7979589711327114E-2</v>
      </c>
      <c r="I42" s="5"/>
      <c r="J42" s="5"/>
      <c r="K42" s="5"/>
    </row>
    <row r="43" spans="2:11" customFormat="1" ht="15" x14ac:dyDescent="0.2">
      <c r="B43" s="26">
        <f t="shared" si="1"/>
        <v>6.25</v>
      </c>
      <c r="C43" s="29">
        <f t="shared" si="0"/>
        <v>162.5</v>
      </c>
      <c r="D43" s="30">
        <f t="shared" si="2"/>
        <v>7.8635757716494226E-3</v>
      </c>
      <c r="E43" s="30">
        <f t="shared" si="3"/>
        <v>0.1</v>
      </c>
      <c r="I43" s="5"/>
      <c r="J43" s="5"/>
      <c r="K43" s="5"/>
    </row>
    <row r="44" spans="2:11" customFormat="1" ht="15" x14ac:dyDescent="0.2">
      <c r="B44" s="26">
        <f t="shared" si="1"/>
        <v>6.5</v>
      </c>
      <c r="C44" s="29">
        <f t="shared" si="0"/>
        <v>165</v>
      </c>
      <c r="D44" s="30">
        <f t="shared" si="2"/>
        <v>7.9652611921903205E-3</v>
      </c>
      <c r="E44" s="30">
        <f t="shared" si="3"/>
        <v>0.10198039027185569</v>
      </c>
      <c r="I44" s="5"/>
      <c r="J44" s="5"/>
      <c r="K44" s="5"/>
    </row>
    <row r="45" spans="2:11" customFormat="1" ht="15" x14ac:dyDescent="0.2">
      <c r="B45" s="26">
        <f t="shared" si="1"/>
        <v>6.75</v>
      </c>
      <c r="C45" s="29">
        <f t="shared" si="0"/>
        <v>167.5</v>
      </c>
      <c r="D45" s="30">
        <f t="shared" si="2"/>
        <v>8.062684414651855E-3</v>
      </c>
      <c r="E45" s="30">
        <f t="shared" si="3"/>
        <v>0.10392304845413264</v>
      </c>
      <c r="I45" s="5"/>
      <c r="J45" s="5"/>
      <c r="K45" s="5"/>
    </row>
    <row r="46" spans="2:11" customFormat="1" ht="15" x14ac:dyDescent="0.2">
      <c r="B46" s="26">
        <f t="shared" si="1"/>
        <v>7</v>
      </c>
      <c r="C46" s="29">
        <f t="shared" si="0"/>
        <v>170</v>
      </c>
      <c r="D46" s="30">
        <f t="shared" si="2"/>
        <v>8.1558254965620192E-3</v>
      </c>
      <c r="E46" s="30">
        <f t="shared" si="3"/>
        <v>0.10583005244258363</v>
      </c>
      <c r="I46" s="5"/>
      <c r="J46" s="5"/>
      <c r="K46" s="5"/>
    </row>
    <row r="47" spans="2:11" customFormat="1" ht="15" x14ac:dyDescent="0.2">
      <c r="B47" s="26">
        <f t="shared" si="1"/>
        <v>7.25</v>
      </c>
      <c r="C47" s="29">
        <f t="shared" si="0"/>
        <v>172.50001017252603</v>
      </c>
      <c r="D47" s="30">
        <f t="shared" si="2"/>
        <v>8.2446782174845357E-3</v>
      </c>
      <c r="E47" s="30">
        <f t="shared" si="3"/>
        <v>0.10770329614269007</v>
      </c>
      <c r="I47" s="5"/>
      <c r="J47" s="5"/>
      <c r="K47" s="5"/>
    </row>
    <row r="48" spans="2:11" customFormat="1" ht="15" x14ac:dyDescent="0.2">
      <c r="B48" s="26">
        <f t="shared" si="1"/>
        <v>7.5</v>
      </c>
      <c r="C48" s="29">
        <f t="shared" si="0"/>
        <v>174.99998982747394</v>
      </c>
      <c r="D48" s="30">
        <f t="shared" si="2"/>
        <v>8.3291799672945421E-3</v>
      </c>
      <c r="E48" s="30">
        <f t="shared" si="3"/>
        <v>0.10954451150103323</v>
      </c>
      <c r="I48" s="5"/>
      <c r="J48" s="5"/>
      <c r="K48" s="5"/>
    </row>
    <row r="49" spans="2:11" customFormat="1" ht="15" x14ac:dyDescent="0.2">
      <c r="B49" s="26">
        <f t="shared" si="1"/>
        <v>7.75</v>
      </c>
      <c r="C49" s="29">
        <f t="shared" si="0"/>
        <v>177.5</v>
      </c>
      <c r="D49" s="30">
        <f t="shared" si="2"/>
        <v>8.4094227127919918E-3</v>
      </c>
      <c r="E49" s="30">
        <f t="shared" si="3"/>
        <v>0.11135528725660043</v>
      </c>
      <c r="I49" s="5"/>
      <c r="J49" s="5"/>
      <c r="K49" s="5"/>
    </row>
    <row r="50" spans="2:11" customFormat="1" ht="15" x14ac:dyDescent="0.2">
      <c r="B50" s="26">
        <f t="shared" si="1"/>
        <v>8</v>
      </c>
      <c r="C50" s="29">
        <f t="shared" si="0"/>
        <v>180.0000025431315</v>
      </c>
      <c r="D50" s="30">
        <f t="shared" si="2"/>
        <v>8.4853027943639914E-3</v>
      </c>
      <c r="E50" s="30">
        <f t="shared" si="3"/>
        <v>0.11313708498984762</v>
      </c>
      <c r="I50" s="5"/>
      <c r="J50" s="5"/>
      <c r="K50" s="5"/>
    </row>
    <row r="51" spans="2:11" customFormat="1" ht="15" x14ac:dyDescent="0.2">
      <c r="B51" s="26">
        <f t="shared" si="1"/>
        <v>8.25</v>
      </c>
      <c r="C51" s="29">
        <f t="shared" si="0"/>
        <v>182.4999974568685</v>
      </c>
      <c r="D51" s="30">
        <f t="shared" si="2"/>
        <v>8.5568562016731242E-3</v>
      </c>
      <c r="E51" s="30">
        <f t="shared" si="3"/>
        <v>0.11489125293076058</v>
      </c>
      <c r="I51" s="5"/>
      <c r="J51" s="5"/>
      <c r="K51" s="5"/>
    </row>
    <row r="52" spans="2:11" customFormat="1" ht="15" x14ac:dyDescent="0.2">
      <c r="B52" s="26">
        <f t="shared" si="1"/>
        <v>8.5</v>
      </c>
      <c r="C52" s="29">
        <f t="shared" si="0"/>
        <v>185</v>
      </c>
      <c r="D52" s="30">
        <f t="shared" si="2"/>
        <v>8.6241017367769679E-3</v>
      </c>
      <c r="E52" s="30">
        <f t="shared" si="3"/>
        <v>0.11661903789690602</v>
      </c>
      <c r="I52" s="5"/>
      <c r="J52" s="5"/>
      <c r="K52" s="5"/>
    </row>
    <row r="53" spans="2:11" customFormat="1" ht="15" x14ac:dyDescent="0.2">
      <c r="B53" s="26">
        <f t="shared" si="1"/>
        <v>8.75</v>
      </c>
      <c r="C53" s="29">
        <f t="shared" si="0"/>
        <v>187.499994913737</v>
      </c>
      <c r="D53" s="30">
        <f t="shared" si="2"/>
        <v>8.6870124551776673E-3</v>
      </c>
      <c r="E53" s="30">
        <f t="shared" si="3"/>
        <v>0.11832159566199232</v>
      </c>
      <c r="I53" s="5"/>
      <c r="J53" s="5"/>
      <c r="K53" s="5"/>
    </row>
    <row r="54" spans="2:11" customFormat="1" ht="15" x14ac:dyDescent="0.2">
      <c r="B54" s="26">
        <f t="shared" si="1"/>
        <v>9</v>
      </c>
      <c r="C54" s="29">
        <f t="shared" si="0"/>
        <v>190.00000127156574</v>
      </c>
      <c r="D54" s="30">
        <f t="shared" si="2"/>
        <v>8.7456351205656979E-3</v>
      </c>
      <c r="E54" s="30">
        <f t="shared" si="3"/>
        <v>0.12</v>
      </c>
      <c r="I54" s="5"/>
      <c r="J54" s="5"/>
      <c r="K54" s="5"/>
    </row>
    <row r="55" spans="2:11" customFormat="1" ht="15" x14ac:dyDescent="0.2">
      <c r="B55" s="26">
        <f t="shared" si="1"/>
        <v>9.25</v>
      </c>
      <c r="C55" s="29">
        <f t="shared" si="0"/>
        <v>192.5</v>
      </c>
      <c r="D55" s="30">
        <f t="shared" si="2"/>
        <v>8.7999400907439185E-3</v>
      </c>
      <c r="E55" s="30">
        <f t="shared" si="3"/>
        <v>0.1216552506059644</v>
      </c>
      <c r="I55" s="5"/>
      <c r="J55" s="5"/>
      <c r="K55" s="5"/>
    </row>
    <row r="56" spans="2:11" customFormat="1" ht="15" x14ac:dyDescent="0.2">
      <c r="B56" s="26">
        <f t="shared" si="1"/>
        <v>9.5</v>
      </c>
      <c r="C56" s="29">
        <f t="shared" si="0"/>
        <v>195.0000006357829</v>
      </c>
      <c r="D56" s="30">
        <f t="shared" si="2"/>
        <v>8.8499753697066641E-3</v>
      </c>
      <c r="E56" s="30">
        <f t="shared" si="3"/>
        <v>0.12328828005937953</v>
      </c>
      <c r="I56" s="5"/>
      <c r="J56" s="5"/>
      <c r="K56" s="5"/>
    </row>
    <row r="57" spans="2:11" customFormat="1" ht="15" x14ac:dyDescent="0.2">
      <c r="B57" s="26">
        <f t="shared" si="1"/>
        <v>9.75</v>
      </c>
      <c r="C57" s="29">
        <f t="shared" si="0"/>
        <v>197.50000031789142</v>
      </c>
      <c r="D57" s="30">
        <f t="shared" si="2"/>
        <v>8.8957464391365981E-3</v>
      </c>
      <c r="E57" s="30">
        <f t="shared" si="3"/>
        <v>0.12489995996796797</v>
      </c>
      <c r="I57" s="5"/>
      <c r="J57" s="5"/>
      <c r="K57" s="5"/>
    </row>
    <row r="58" spans="2:11" customFormat="1" ht="15" x14ac:dyDescent="0.2">
      <c r="B58" s="26">
        <f t="shared" si="1"/>
        <v>10</v>
      </c>
      <c r="C58" s="29">
        <f t="shared" si="0"/>
        <v>200</v>
      </c>
      <c r="D58" s="30">
        <f t="shared" si="2"/>
        <v>8.9372804116527593E-3</v>
      </c>
      <c r="E58" s="30">
        <f t="shared" si="3"/>
        <v>0.12649110640673519</v>
      </c>
      <c r="I58" s="5"/>
      <c r="J58" s="5"/>
      <c r="K58" s="5"/>
    </row>
    <row r="59" spans="2:11" customFormat="1" x14ac:dyDescent="0.15">
      <c r="B59" s="5"/>
      <c r="C59" s="5"/>
      <c r="D59" s="5"/>
      <c r="E59" s="5"/>
      <c r="I59" s="5"/>
      <c r="J59" s="5"/>
      <c r="K59" s="5"/>
    </row>
    <row r="60" spans="2:11" customFormat="1" x14ac:dyDescent="0.15">
      <c r="B60" s="5"/>
      <c r="C60" s="5"/>
      <c r="D60" s="5"/>
      <c r="E60" s="5"/>
      <c r="I60" s="5"/>
      <c r="J60" s="5"/>
      <c r="K60" s="5"/>
    </row>
    <row r="61" spans="2:11" customFormat="1" x14ac:dyDescent="0.15">
      <c r="B61" s="5"/>
      <c r="C61" s="5"/>
      <c r="D61" s="5"/>
      <c r="E61" s="5"/>
      <c r="I61" s="5"/>
      <c r="J61" s="5"/>
      <c r="K61" s="5"/>
    </row>
    <row r="62" spans="2:11" customFormat="1" x14ac:dyDescent="0.15">
      <c r="B62" s="5"/>
      <c r="C62" s="5"/>
      <c r="D62" s="5"/>
      <c r="E62" s="5"/>
      <c r="I62" s="5"/>
      <c r="J62" s="5"/>
      <c r="K62" s="5"/>
    </row>
    <row r="63" spans="2:11" customFormat="1" x14ac:dyDescent="0.15">
      <c r="B63" s="5"/>
      <c r="C63" s="5"/>
      <c r="D63" s="5"/>
      <c r="E63" s="5"/>
      <c r="I63" s="5"/>
      <c r="J63" s="5"/>
      <c r="K63" s="5"/>
    </row>
    <row r="64" spans="2:11" customFormat="1" x14ac:dyDescent="0.15">
      <c r="B64" s="5"/>
      <c r="C64" s="5"/>
      <c r="D64" s="5"/>
      <c r="E64" s="5"/>
      <c r="I64" s="5"/>
      <c r="J64" s="5"/>
      <c r="K64" s="5"/>
    </row>
    <row r="65" spans="2:5" x14ac:dyDescent="0.15">
      <c r="B65" s="10"/>
      <c r="C65" s="11"/>
      <c r="D65" s="11"/>
      <c r="E65" s="11"/>
    </row>
    <row r="66" spans="2:5" x14ac:dyDescent="0.15">
      <c r="B66" s="10"/>
      <c r="C66" s="11"/>
      <c r="D66" s="11"/>
      <c r="E66" s="11"/>
    </row>
    <row r="67" spans="2:5" x14ac:dyDescent="0.15">
      <c r="B67" s="10"/>
      <c r="C67" s="11"/>
      <c r="D67" s="11"/>
      <c r="E67" s="11"/>
    </row>
    <row r="68" spans="2:5" x14ac:dyDescent="0.15">
      <c r="B68" s="10"/>
      <c r="C68" s="11"/>
      <c r="D68" s="11"/>
      <c r="E68" s="11"/>
    </row>
    <row r="69" spans="2:5" x14ac:dyDescent="0.15">
      <c r="B69" s="10"/>
      <c r="C69" s="11"/>
      <c r="D69" s="11"/>
      <c r="E69" s="11"/>
    </row>
    <row r="70" spans="2:5" x14ac:dyDescent="0.15">
      <c r="B70" s="10"/>
      <c r="C70" s="11"/>
      <c r="D70" s="11"/>
      <c r="E70" s="11"/>
    </row>
    <row r="71" spans="2:5" x14ac:dyDescent="0.15">
      <c r="B71" s="10"/>
      <c r="C71" s="11"/>
      <c r="D71" s="11"/>
      <c r="E71" s="11"/>
    </row>
    <row r="72" spans="2:5" x14ac:dyDescent="0.15">
      <c r="B72" s="10"/>
      <c r="C72" s="11"/>
      <c r="D72" s="11"/>
      <c r="E72" s="11"/>
    </row>
    <row r="73" spans="2:5" x14ac:dyDescent="0.15">
      <c r="B73" s="10"/>
      <c r="C73" s="11"/>
      <c r="D73" s="11"/>
      <c r="E73" s="11"/>
    </row>
    <row r="74" spans="2:5" x14ac:dyDescent="0.15">
      <c r="B74" s="10"/>
      <c r="C74" s="11"/>
      <c r="D74" s="11"/>
      <c r="E74" s="11"/>
    </row>
    <row r="75" spans="2:5" x14ac:dyDescent="0.15">
      <c r="B75" s="10"/>
      <c r="C75" s="11"/>
      <c r="D75" s="11"/>
      <c r="E75" s="11"/>
    </row>
    <row r="76" spans="2:5" x14ac:dyDescent="0.15">
      <c r="B76" s="10"/>
      <c r="C76" s="11"/>
      <c r="D76" s="11"/>
      <c r="E76" s="11"/>
    </row>
    <row r="77" spans="2:5" x14ac:dyDescent="0.15">
      <c r="B77" s="10"/>
      <c r="C77" s="11"/>
      <c r="D77" s="11"/>
      <c r="E77" s="11"/>
    </row>
    <row r="78" spans="2:5" x14ac:dyDescent="0.15">
      <c r="B78" s="10"/>
      <c r="C78" s="11"/>
      <c r="D78" s="11"/>
      <c r="E78" s="11"/>
    </row>
    <row r="79" spans="2:5" x14ac:dyDescent="0.15">
      <c r="B79" s="10"/>
      <c r="C79" s="11"/>
      <c r="D79" s="11"/>
      <c r="E79" s="11"/>
    </row>
    <row r="80" spans="2:5" x14ac:dyDescent="0.15">
      <c r="B80" s="10"/>
      <c r="C80" s="11"/>
      <c r="D80" s="11"/>
      <c r="E80" s="11"/>
    </row>
    <row r="81" spans="2:5" x14ac:dyDescent="0.15">
      <c r="B81" s="10"/>
      <c r="C81" s="11"/>
      <c r="D81" s="11"/>
      <c r="E81" s="11"/>
    </row>
    <row r="82" spans="2:5" x14ac:dyDescent="0.15">
      <c r="B82" s="10"/>
      <c r="C82" s="11"/>
      <c r="D82" s="11"/>
      <c r="E82" s="11"/>
    </row>
    <row r="83" spans="2:5" x14ac:dyDescent="0.15">
      <c r="B83" s="10"/>
      <c r="C83" s="11"/>
      <c r="D83" s="11"/>
      <c r="E83" s="11"/>
    </row>
    <row r="84" spans="2:5" x14ac:dyDescent="0.15">
      <c r="B84" s="10"/>
      <c r="C84" s="11"/>
      <c r="D84" s="11"/>
      <c r="E84" s="11"/>
    </row>
    <row r="85" spans="2:5" x14ac:dyDescent="0.15">
      <c r="B85" s="10"/>
      <c r="C85" s="11"/>
      <c r="D85" s="11"/>
      <c r="E85" s="11"/>
    </row>
    <row r="86" spans="2:5" x14ac:dyDescent="0.15">
      <c r="B86" s="10"/>
      <c r="C86" s="11"/>
      <c r="D86" s="11"/>
      <c r="E86" s="11"/>
    </row>
    <row r="87" spans="2:5" x14ac:dyDescent="0.15">
      <c r="B87" s="10"/>
      <c r="C87" s="11"/>
      <c r="D87" s="11"/>
      <c r="E87" s="11"/>
    </row>
    <row r="88" spans="2:5" x14ac:dyDescent="0.15">
      <c r="B88" s="10"/>
      <c r="C88" s="11"/>
      <c r="D88" s="11"/>
      <c r="E88" s="11"/>
    </row>
    <row r="89" spans="2:5" x14ac:dyDescent="0.15">
      <c r="B89" s="10"/>
      <c r="C89" s="11"/>
      <c r="D89" s="11"/>
      <c r="E89" s="11"/>
    </row>
    <row r="90" spans="2:5" x14ac:dyDescent="0.15">
      <c r="B90" s="10"/>
      <c r="C90" s="11"/>
      <c r="D90" s="11"/>
      <c r="E90" s="11"/>
    </row>
    <row r="91" spans="2:5" x14ac:dyDescent="0.15">
      <c r="B91" s="10"/>
      <c r="C91" s="11"/>
      <c r="D91" s="11"/>
      <c r="E91" s="11"/>
    </row>
    <row r="92" spans="2:5" x14ac:dyDescent="0.15">
      <c r="B92" s="10"/>
      <c r="C92" s="11"/>
      <c r="D92" s="11"/>
      <c r="E92" s="11"/>
    </row>
    <row r="93" spans="2:5" x14ac:dyDescent="0.15">
      <c r="B93" s="10"/>
      <c r="C93" s="11"/>
      <c r="D93" s="11"/>
      <c r="E93" s="11"/>
    </row>
    <row r="94" spans="2:5" x14ac:dyDescent="0.15">
      <c r="B94" s="10"/>
      <c r="C94" s="11"/>
      <c r="D94" s="11"/>
      <c r="E94" s="11"/>
    </row>
    <row r="95" spans="2:5" x14ac:dyDescent="0.15">
      <c r="B95" s="10"/>
      <c r="C95" s="11"/>
      <c r="D95" s="11"/>
      <c r="E95" s="11"/>
    </row>
    <row r="96" spans="2:5" x14ac:dyDescent="0.15">
      <c r="B96" s="10"/>
      <c r="C96" s="11"/>
      <c r="D96" s="11"/>
      <c r="E96" s="11"/>
    </row>
    <row r="97" spans="2:5" x14ac:dyDescent="0.15">
      <c r="B97" s="10"/>
      <c r="C97" s="11"/>
      <c r="D97" s="11"/>
      <c r="E97" s="11"/>
    </row>
    <row r="98" spans="2:5" x14ac:dyDescent="0.15">
      <c r="B98" s="10"/>
      <c r="C98" s="11"/>
      <c r="D98" s="11"/>
      <c r="E98" s="11"/>
    </row>
    <row r="99" spans="2:5" x14ac:dyDescent="0.15">
      <c r="B99" s="10"/>
      <c r="C99" s="11"/>
      <c r="D99" s="11"/>
      <c r="E99" s="11"/>
    </row>
    <row r="100" spans="2:5" x14ac:dyDescent="0.15">
      <c r="B100" s="10"/>
      <c r="C100" s="11"/>
      <c r="D100" s="11"/>
      <c r="E100" s="11"/>
    </row>
    <row r="101" spans="2:5" x14ac:dyDescent="0.15">
      <c r="B101" s="10"/>
      <c r="C101" s="11"/>
      <c r="D101" s="11"/>
      <c r="E101" s="11"/>
    </row>
    <row r="102" spans="2:5" x14ac:dyDescent="0.15">
      <c r="B102" s="10"/>
      <c r="C102" s="11"/>
      <c r="D102" s="11"/>
      <c r="E102" s="11"/>
    </row>
    <row r="103" spans="2:5" x14ac:dyDescent="0.15">
      <c r="B103" s="10"/>
      <c r="C103" s="11"/>
      <c r="D103" s="11"/>
      <c r="E103" s="11"/>
    </row>
    <row r="104" spans="2:5" x14ac:dyDescent="0.15">
      <c r="B104" s="10"/>
      <c r="C104" s="11"/>
      <c r="D104" s="11"/>
      <c r="E104" s="11"/>
    </row>
    <row r="105" spans="2:5" x14ac:dyDescent="0.15">
      <c r="B105" s="10"/>
      <c r="C105" s="11"/>
      <c r="D105" s="11"/>
      <c r="E105" s="11"/>
    </row>
    <row r="106" spans="2:5" x14ac:dyDescent="0.15">
      <c r="B106" s="10"/>
      <c r="C106" s="11"/>
      <c r="D106" s="11"/>
      <c r="E106" s="11"/>
    </row>
    <row r="107" spans="2:5" x14ac:dyDescent="0.15">
      <c r="B107" s="10"/>
      <c r="C107" s="11"/>
      <c r="D107" s="11"/>
      <c r="E107" s="11"/>
    </row>
    <row r="108" spans="2:5" x14ac:dyDescent="0.15">
      <c r="B108" s="10"/>
      <c r="C108" s="11"/>
      <c r="D108" s="11"/>
      <c r="E108" s="11"/>
    </row>
    <row r="109" spans="2:5" x14ac:dyDescent="0.15">
      <c r="B109" s="10"/>
      <c r="C109" s="11"/>
      <c r="D109" s="11"/>
      <c r="E109" s="11"/>
    </row>
    <row r="110" spans="2:5" x14ac:dyDescent="0.15">
      <c r="B110" s="10"/>
      <c r="C110" s="11"/>
      <c r="D110" s="11"/>
      <c r="E110" s="11"/>
    </row>
    <row r="111" spans="2:5" x14ac:dyDescent="0.15">
      <c r="B111" s="10"/>
      <c r="C111" s="11"/>
      <c r="D111" s="11"/>
      <c r="E111" s="11"/>
    </row>
    <row r="112" spans="2:5" x14ac:dyDescent="0.15">
      <c r="B112" s="10"/>
      <c r="C112" s="11"/>
      <c r="D112" s="11"/>
      <c r="E112" s="11"/>
    </row>
    <row r="113" spans="2:5" x14ac:dyDescent="0.15">
      <c r="B113" s="10"/>
      <c r="C113" s="11"/>
      <c r="D113" s="11"/>
      <c r="E113" s="11"/>
    </row>
    <row r="114" spans="2:5" x14ac:dyDescent="0.15">
      <c r="B114" s="10"/>
      <c r="C114" s="11"/>
      <c r="D114" s="11"/>
      <c r="E114" s="11"/>
    </row>
    <row r="115" spans="2:5" x14ac:dyDescent="0.15">
      <c r="B115" s="10"/>
      <c r="C115" s="11"/>
      <c r="D115" s="11"/>
      <c r="E115" s="11"/>
    </row>
    <row r="116" spans="2:5" x14ac:dyDescent="0.15">
      <c r="B116" s="10"/>
      <c r="C116" s="11"/>
      <c r="D116" s="11"/>
      <c r="E116" s="11"/>
    </row>
    <row r="117" spans="2:5" x14ac:dyDescent="0.15">
      <c r="B117" s="10"/>
      <c r="C117" s="11"/>
      <c r="D117" s="11"/>
      <c r="E117" s="11"/>
    </row>
    <row r="118" spans="2:5" x14ac:dyDescent="0.15">
      <c r="B118" s="10"/>
      <c r="C118" s="11"/>
      <c r="D118" s="11"/>
      <c r="E118" s="11"/>
    </row>
    <row r="119" spans="2:5" x14ac:dyDescent="0.15">
      <c r="B119" s="10"/>
      <c r="C119" s="11"/>
      <c r="D119" s="11"/>
      <c r="E119" s="11"/>
    </row>
    <row r="120" spans="2:5" x14ac:dyDescent="0.15">
      <c r="B120" s="10"/>
      <c r="C120" s="11"/>
      <c r="D120" s="11"/>
      <c r="E120" s="11"/>
    </row>
    <row r="121" spans="2:5" x14ac:dyDescent="0.15">
      <c r="B121" s="10"/>
      <c r="C121" s="11"/>
      <c r="D121" s="11"/>
      <c r="E121" s="11"/>
    </row>
    <row r="122" spans="2:5" x14ac:dyDescent="0.15">
      <c r="B122" s="10"/>
      <c r="C122" s="11"/>
      <c r="D122" s="11"/>
      <c r="E122" s="11"/>
    </row>
    <row r="123" spans="2:5" x14ac:dyDescent="0.15">
      <c r="B123" s="10"/>
      <c r="C123" s="11"/>
      <c r="D123" s="11"/>
      <c r="E123" s="11"/>
    </row>
    <row r="124" spans="2:5" x14ac:dyDescent="0.15">
      <c r="B124" s="10"/>
      <c r="C124" s="11"/>
      <c r="D124" s="11"/>
      <c r="E124" s="11"/>
    </row>
    <row r="125" spans="2:5" x14ac:dyDescent="0.15">
      <c r="B125" s="10"/>
      <c r="C125" s="11"/>
      <c r="D125" s="11"/>
      <c r="E125" s="11"/>
    </row>
    <row r="126" spans="2:5" x14ac:dyDescent="0.15">
      <c r="B126" s="10"/>
      <c r="C126" s="11"/>
      <c r="D126" s="11"/>
      <c r="E126" s="11"/>
    </row>
    <row r="127" spans="2:5" x14ac:dyDescent="0.15">
      <c r="B127" s="10"/>
      <c r="C127" s="11"/>
      <c r="D127" s="11"/>
      <c r="E127" s="11"/>
    </row>
    <row r="128" spans="2:5" x14ac:dyDescent="0.15">
      <c r="B128" s="10"/>
      <c r="C128" s="11"/>
      <c r="D128" s="11"/>
      <c r="E128" s="11"/>
    </row>
    <row r="129" spans="2:5" x14ac:dyDescent="0.15">
      <c r="B129" s="10"/>
      <c r="C129" s="11"/>
      <c r="D129" s="11"/>
      <c r="E129" s="11"/>
    </row>
    <row r="130" spans="2:5" x14ac:dyDescent="0.15">
      <c r="B130" s="10"/>
      <c r="C130" s="11"/>
      <c r="D130" s="11"/>
      <c r="E130" s="11"/>
    </row>
    <row r="131" spans="2:5" x14ac:dyDescent="0.15">
      <c r="B131" s="10"/>
      <c r="C131" s="11"/>
      <c r="D131" s="11"/>
      <c r="E131" s="11"/>
    </row>
    <row r="132" spans="2:5" x14ac:dyDescent="0.15">
      <c r="B132" s="10"/>
      <c r="C132" s="11"/>
      <c r="D132" s="11"/>
      <c r="E132" s="11"/>
    </row>
    <row r="133" spans="2:5" x14ac:dyDescent="0.15">
      <c r="B133" s="10"/>
      <c r="C133" s="11"/>
      <c r="D133" s="11"/>
      <c r="E133" s="11"/>
    </row>
    <row r="134" spans="2:5" x14ac:dyDescent="0.15">
      <c r="B134" s="10"/>
      <c r="C134" s="11"/>
      <c r="D134" s="11"/>
      <c r="E134" s="11"/>
    </row>
    <row r="135" spans="2:5" x14ac:dyDescent="0.15">
      <c r="B135" s="10"/>
      <c r="C135" s="11"/>
      <c r="D135" s="11"/>
      <c r="E135" s="11"/>
    </row>
    <row r="136" spans="2:5" x14ac:dyDescent="0.15">
      <c r="B136" s="10"/>
      <c r="C136" s="11"/>
      <c r="D136" s="11"/>
      <c r="E136" s="11"/>
    </row>
    <row r="137" spans="2:5" x14ac:dyDescent="0.15">
      <c r="B137" s="10"/>
      <c r="C137" s="11"/>
      <c r="D137" s="11"/>
      <c r="E137" s="11"/>
    </row>
    <row r="138" spans="2:5" x14ac:dyDescent="0.15">
      <c r="B138" s="10"/>
      <c r="C138" s="11"/>
      <c r="D138" s="11"/>
      <c r="E138" s="11"/>
    </row>
    <row r="139" spans="2:5" x14ac:dyDescent="0.15">
      <c r="B139" s="10"/>
      <c r="C139" s="11"/>
      <c r="D139" s="11"/>
      <c r="E139" s="11"/>
    </row>
    <row r="140" spans="2:5" x14ac:dyDescent="0.15">
      <c r="B140" s="10"/>
      <c r="C140" s="11"/>
      <c r="D140" s="11"/>
      <c r="E140" s="11"/>
    </row>
    <row r="141" spans="2:5" x14ac:dyDescent="0.15">
      <c r="B141" s="10"/>
      <c r="C141" s="11"/>
      <c r="D141" s="11"/>
      <c r="E141" s="11"/>
    </row>
    <row r="142" spans="2:5" x14ac:dyDescent="0.15">
      <c r="B142" s="10"/>
      <c r="C142" s="11"/>
      <c r="D142" s="11"/>
      <c r="E142" s="11"/>
    </row>
    <row r="143" spans="2:5" x14ac:dyDescent="0.15">
      <c r="B143" s="10"/>
      <c r="C143" s="11"/>
      <c r="D143" s="11"/>
      <c r="E143" s="11"/>
    </row>
    <row r="144" spans="2:5" x14ac:dyDescent="0.15">
      <c r="B144" s="10"/>
      <c r="C144" s="11"/>
      <c r="D144" s="11"/>
      <c r="E144" s="11"/>
    </row>
    <row r="145" spans="2:5" x14ac:dyDescent="0.15">
      <c r="B145" s="10"/>
      <c r="C145" s="11"/>
      <c r="D145" s="11"/>
      <c r="E145" s="11"/>
    </row>
    <row r="146" spans="2:5" x14ac:dyDescent="0.15">
      <c r="B146" s="10"/>
      <c r="C146" s="11"/>
      <c r="D146" s="11"/>
      <c r="E146" s="11"/>
    </row>
    <row r="147" spans="2:5" x14ac:dyDescent="0.15">
      <c r="B147" s="10"/>
      <c r="C147" s="11"/>
      <c r="D147" s="11"/>
      <c r="E147" s="11"/>
    </row>
    <row r="148" spans="2:5" x14ac:dyDescent="0.15">
      <c r="B148" s="10"/>
      <c r="C148" s="11"/>
      <c r="D148" s="11"/>
      <c r="E148" s="11"/>
    </row>
    <row r="149" spans="2:5" x14ac:dyDescent="0.15">
      <c r="B149" s="10"/>
      <c r="C149" s="11"/>
      <c r="D149" s="11"/>
      <c r="E149" s="11"/>
    </row>
    <row r="150" spans="2:5" x14ac:dyDescent="0.15">
      <c r="B150" s="10"/>
      <c r="C150" s="11"/>
      <c r="D150" s="11"/>
      <c r="E150" s="11"/>
    </row>
    <row r="151" spans="2:5" x14ac:dyDescent="0.15">
      <c r="B151" s="10"/>
      <c r="C151" s="11"/>
      <c r="D151" s="11"/>
      <c r="E151" s="11"/>
    </row>
    <row r="152" spans="2:5" x14ac:dyDescent="0.15">
      <c r="B152" s="10"/>
      <c r="C152" s="11"/>
      <c r="D152" s="11"/>
      <c r="E152" s="11"/>
    </row>
    <row r="153" spans="2:5" x14ac:dyDescent="0.15">
      <c r="B153" s="10"/>
      <c r="C153" s="11"/>
      <c r="D153" s="11"/>
      <c r="E153" s="11"/>
    </row>
    <row r="154" spans="2:5" x14ac:dyDescent="0.15">
      <c r="B154" s="10"/>
      <c r="C154" s="11"/>
      <c r="D154" s="11"/>
      <c r="E154" s="11"/>
    </row>
    <row r="155" spans="2:5" x14ac:dyDescent="0.15">
      <c r="B155" s="10"/>
      <c r="C155" s="11"/>
      <c r="D155" s="11"/>
      <c r="E155" s="11"/>
    </row>
    <row r="156" spans="2:5" x14ac:dyDescent="0.15">
      <c r="B156" s="10"/>
      <c r="C156" s="11"/>
      <c r="D156" s="11"/>
      <c r="E156" s="11"/>
    </row>
    <row r="157" spans="2:5" x14ac:dyDescent="0.15">
      <c r="B157" s="10"/>
      <c r="C157" s="11"/>
      <c r="D157" s="11"/>
      <c r="E157" s="11"/>
    </row>
    <row r="158" spans="2:5" x14ac:dyDescent="0.15">
      <c r="B158" s="10"/>
      <c r="C158" s="11"/>
      <c r="D158" s="11"/>
      <c r="E158" s="11"/>
    </row>
    <row r="159" spans="2:5" x14ac:dyDescent="0.15">
      <c r="B159" s="10"/>
      <c r="C159" s="11"/>
      <c r="D159" s="11"/>
      <c r="E159" s="11"/>
    </row>
    <row r="160" spans="2:5" x14ac:dyDescent="0.15">
      <c r="B160" s="10"/>
      <c r="C160" s="11"/>
      <c r="D160" s="11"/>
      <c r="E160" s="11"/>
    </row>
    <row r="161" spans="2:5" x14ac:dyDescent="0.15">
      <c r="B161" s="10"/>
      <c r="C161" s="11"/>
      <c r="D161" s="11"/>
      <c r="E161" s="11"/>
    </row>
    <row r="162" spans="2:5" x14ac:dyDescent="0.15">
      <c r="B162" s="10"/>
      <c r="C162" s="11"/>
      <c r="D162" s="11"/>
      <c r="E162" s="11"/>
    </row>
    <row r="163" spans="2:5" x14ac:dyDescent="0.15">
      <c r="B163" s="10"/>
      <c r="C163" s="11"/>
      <c r="D163" s="11"/>
      <c r="E163" s="11"/>
    </row>
    <row r="164" spans="2:5" x14ac:dyDescent="0.15">
      <c r="B164" s="10"/>
      <c r="C164" s="11"/>
      <c r="D164" s="11"/>
      <c r="E164" s="11"/>
    </row>
    <row r="165" spans="2:5" x14ac:dyDescent="0.15">
      <c r="B165" s="10"/>
      <c r="C165" s="11"/>
      <c r="D165" s="11"/>
      <c r="E165" s="11"/>
    </row>
    <row r="166" spans="2:5" x14ac:dyDescent="0.15">
      <c r="B166" s="10"/>
      <c r="C166" s="11"/>
      <c r="D166" s="11"/>
      <c r="E166" s="11"/>
    </row>
    <row r="167" spans="2:5" x14ac:dyDescent="0.15">
      <c r="B167" s="10"/>
      <c r="C167" s="11"/>
      <c r="D167" s="11"/>
      <c r="E167" s="11"/>
    </row>
    <row r="168" spans="2:5" x14ac:dyDescent="0.15">
      <c r="B168" s="10"/>
      <c r="C168" s="11"/>
      <c r="D168" s="11"/>
      <c r="E168" s="11"/>
    </row>
    <row r="169" spans="2:5" x14ac:dyDescent="0.15">
      <c r="B169" s="10"/>
      <c r="C169" s="11"/>
      <c r="D169" s="11"/>
      <c r="E169" s="11"/>
    </row>
    <row r="170" spans="2:5" x14ac:dyDescent="0.15">
      <c r="B170" s="10"/>
      <c r="C170" s="11"/>
      <c r="D170" s="11"/>
      <c r="E170" s="11"/>
    </row>
    <row r="171" spans="2:5" x14ac:dyDescent="0.15">
      <c r="B171" s="10"/>
      <c r="C171" s="11"/>
      <c r="D171" s="11"/>
      <c r="E171" s="11"/>
    </row>
    <row r="172" spans="2:5" x14ac:dyDescent="0.15">
      <c r="B172" s="10"/>
      <c r="C172" s="11"/>
      <c r="D172" s="11"/>
      <c r="E172" s="11"/>
    </row>
    <row r="173" spans="2:5" x14ac:dyDescent="0.15">
      <c r="B173" s="10"/>
      <c r="C173" s="11"/>
      <c r="D173" s="11"/>
      <c r="E173" s="11"/>
    </row>
    <row r="174" spans="2:5" x14ac:dyDescent="0.15">
      <c r="B174" s="10"/>
      <c r="C174" s="11"/>
      <c r="D174" s="11"/>
      <c r="E174" s="11"/>
    </row>
    <row r="175" spans="2:5" x14ac:dyDescent="0.15">
      <c r="B175" s="10"/>
      <c r="C175" s="11"/>
      <c r="D175" s="11"/>
      <c r="E175" s="11"/>
    </row>
    <row r="176" spans="2:5" x14ac:dyDescent="0.15">
      <c r="B176" s="10"/>
      <c r="C176" s="11"/>
      <c r="D176" s="11"/>
      <c r="E176" s="11"/>
    </row>
    <row r="177" spans="2:5" x14ac:dyDescent="0.15">
      <c r="B177" s="10"/>
      <c r="C177" s="11"/>
      <c r="D177" s="11"/>
      <c r="E177" s="11"/>
    </row>
    <row r="178" spans="2:5" x14ac:dyDescent="0.15">
      <c r="B178" s="10"/>
      <c r="C178" s="11"/>
      <c r="D178" s="11"/>
      <c r="E178" s="11"/>
    </row>
    <row r="179" spans="2:5" x14ac:dyDescent="0.15">
      <c r="B179" s="10"/>
      <c r="C179" s="11"/>
      <c r="D179" s="11"/>
      <c r="E179" s="11"/>
    </row>
    <row r="180" spans="2:5" x14ac:dyDescent="0.15">
      <c r="B180" s="10"/>
      <c r="C180" s="11"/>
      <c r="D180" s="11"/>
      <c r="E180" s="11"/>
    </row>
    <row r="181" spans="2:5" x14ac:dyDescent="0.15">
      <c r="B181" s="10"/>
      <c r="C181" s="11"/>
      <c r="D181" s="11"/>
      <c r="E181" s="11"/>
    </row>
    <row r="182" spans="2:5" x14ac:dyDescent="0.15">
      <c r="B182" s="10"/>
      <c r="C182" s="11"/>
      <c r="D182" s="11"/>
      <c r="E182" s="11"/>
    </row>
    <row r="183" spans="2:5" x14ac:dyDescent="0.15">
      <c r="B183" s="10"/>
      <c r="C183" s="11"/>
      <c r="D183" s="11"/>
      <c r="E183" s="11"/>
    </row>
    <row r="184" spans="2:5" x14ac:dyDescent="0.15">
      <c r="B184" s="10"/>
      <c r="C184" s="11"/>
      <c r="D184" s="11"/>
      <c r="E184" s="11"/>
    </row>
    <row r="185" spans="2:5" x14ac:dyDescent="0.15">
      <c r="B185" s="10"/>
      <c r="C185" s="11"/>
      <c r="D185" s="11"/>
      <c r="E185" s="11"/>
    </row>
    <row r="186" spans="2:5" x14ac:dyDescent="0.15">
      <c r="B186" s="10"/>
      <c r="C186" s="11"/>
      <c r="D186" s="11"/>
      <c r="E186" s="11"/>
    </row>
    <row r="187" spans="2:5" x14ac:dyDescent="0.15">
      <c r="B187" s="10"/>
      <c r="C187" s="11"/>
      <c r="D187" s="11"/>
      <c r="E187" s="11"/>
    </row>
    <row r="188" spans="2:5" x14ac:dyDescent="0.15">
      <c r="B188" s="10"/>
      <c r="C188" s="11"/>
      <c r="D188" s="11"/>
      <c r="E188" s="11"/>
    </row>
    <row r="189" spans="2:5" x14ac:dyDescent="0.15">
      <c r="B189" s="10"/>
      <c r="C189" s="11"/>
      <c r="D189" s="11"/>
      <c r="E189" s="11"/>
    </row>
    <row r="190" spans="2:5" x14ac:dyDescent="0.15">
      <c r="B190" s="10"/>
      <c r="C190" s="11"/>
      <c r="D190" s="11"/>
      <c r="E190" s="11"/>
    </row>
    <row r="191" spans="2:5" x14ac:dyDescent="0.15">
      <c r="B191" s="10"/>
      <c r="C191" s="11"/>
      <c r="D191" s="11"/>
      <c r="E191" s="11"/>
    </row>
    <row r="192" spans="2:5" x14ac:dyDescent="0.15">
      <c r="B192" s="10"/>
      <c r="C192" s="11"/>
      <c r="D192" s="11"/>
      <c r="E192" s="11"/>
    </row>
    <row r="193" spans="2:5" x14ac:dyDescent="0.15">
      <c r="B193" s="10"/>
      <c r="C193" s="11"/>
      <c r="D193" s="11"/>
      <c r="E193" s="11"/>
    </row>
    <row r="194" spans="2:5" x14ac:dyDescent="0.15">
      <c r="B194" s="10"/>
      <c r="C194" s="11"/>
      <c r="D194" s="11"/>
      <c r="E194" s="11"/>
    </row>
    <row r="195" spans="2:5" x14ac:dyDescent="0.15">
      <c r="B195" s="10"/>
      <c r="C195" s="11"/>
      <c r="D195" s="11"/>
      <c r="E195" s="11"/>
    </row>
    <row r="196" spans="2:5" x14ac:dyDescent="0.15">
      <c r="B196" s="10"/>
      <c r="C196" s="11"/>
      <c r="D196" s="11"/>
      <c r="E196" s="11"/>
    </row>
    <row r="197" spans="2:5" x14ac:dyDescent="0.15">
      <c r="B197" s="10"/>
      <c r="C197" s="11"/>
      <c r="D197" s="11"/>
      <c r="E197" s="11"/>
    </row>
    <row r="198" spans="2:5" x14ac:dyDescent="0.15">
      <c r="B198" s="10"/>
      <c r="C198" s="11"/>
      <c r="D198" s="11"/>
      <c r="E198" s="11"/>
    </row>
    <row r="199" spans="2:5" x14ac:dyDescent="0.15">
      <c r="B199" s="10"/>
      <c r="C199" s="11"/>
      <c r="D199" s="11"/>
      <c r="E199" s="11"/>
    </row>
    <row r="200" spans="2:5" x14ac:dyDescent="0.15">
      <c r="B200" s="10"/>
      <c r="C200" s="11"/>
      <c r="D200" s="11"/>
      <c r="E200" s="11"/>
    </row>
    <row r="201" spans="2:5" x14ac:dyDescent="0.15">
      <c r="B201" s="10"/>
      <c r="C201" s="11"/>
      <c r="D201" s="11"/>
      <c r="E201" s="11"/>
    </row>
    <row r="202" spans="2:5" x14ac:dyDescent="0.15">
      <c r="B202" s="10"/>
      <c r="C202" s="11"/>
      <c r="D202" s="11"/>
      <c r="E202" s="11"/>
    </row>
    <row r="203" spans="2:5" x14ac:dyDescent="0.15">
      <c r="B203" s="10"/>
      <c r="C203" s="11"/>
      <c r="D203" s="11"/>
      <c r="E203" s="11"/>
    </row>
    <row r="204" spans="2:5" x14ac:dyDescent="0.15">
      <c r="B204" s="10"/>
      <c r="C204" s="11"/>
      <c r="D204" s="11"/>
      <c r="E204" s="11"/>
    </row>
    <row r="205" spans="2:5" x14ac:dyDescent="0.15">
      <c r="B205" s="10"/>
      <c r="C205" s="11"/>
      <c r="D205" s="11"/>
      <c r="E205" s="11"/>
    </row>
    <row r="206" spans="2:5" x14ac:dyDescent="0.15">
      <c r="B206" s="10"/>
      <c r="C206" s="11"/>
      <c r="D206" s="11"/>
      <c r="E206" s="11"/>
    </row>
    <row r="207" spans="2:5" x14ac:dyDescent="0.15">
      <c r="B207" s="10"/>
      <c r="C207" s="11"/>
      <c r="D207" s="11"/>
      <c r="E207" s="11"/>
    </row>
  </sheetData>
  <customSheetViews>
    <customSheetView guid="{3A8D4351-8360-4049-BDB8-F8B7CFF71F52}" scale="91" showGridLines="0">
      <selection activeCell="J13" sqref="J13"/>
      <pageMargins left="0.75" right="0.75" top="1" bottom="1" header="0.5" footer="0.5"/>
      <pageSetup paperSize="9" orientation="portrait" horizontalDpi="200" verticalDpi="200" r:id="rId1"/>
      <headerFooter alignWithMargins="0"/>
    </customSheetView>
  </customSheetViews>
  <mergeCells count="1">
    <mergeCell ref="B8:C8"/>
  </mergeCells>
  <pageMargins left="0.75" right="0.75" top="1" bottom="1" header="0.5" footer="0.5"/>
  <pageSetup paperSize="9" orientation="portrait" horizontalDpi="200" verticalDpi="200" r:id="rId2"/>
  <headerFooter alignWithMargins="0"/>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GP218"/>
  <sheetViews>
    <sheetView workbookViewId="0">
      <pane ySplit="7" topLeftCell="A8" activePane="bottomLeft" state="frozen"/>
      <selection activeCell="N14" sqref="N14"/>
      <selection pane="bottomLeft" activeCell="S19" sqref="S19"/>
    </sheetView>
  </sheetViews>
  <sheetFormatPr baseColWidth="10" defaultColWidth="8.83203125" defaultRowHeight="14" x14ac:dyDescent="0.2"/>
  <cols>
    <col min="1" max="1" width="8.83203125" style="53"/>
    <col min="2" max="2" width="10" style="53" customWidth="1"/>
    <col min="3" max="3" width="10.33203125" style="53" customWidth="1"/>
    <col min="4" max="4" width="11.1640625" style="53" bestFit="1" customWidth="1"/>
    <col min="5" max="5" width="9.33203125" style="53" bestFit="1" customWidth="1"/>
    <col min="6" max="6" width="10.33203125" style="53" bestFit="1" customWidth="1"/>
    <col min="7" max="7" width="8.83203125" style="61"/>
    <col min="8" max="8" width="10.5" style="53" bestFit="1" customWidth="1"/>
    <col min="9" max="9" width="9.6640625" style="53" bestFit="1" customWidth="1"/>
    <col min="10" max="11" width="8.83203125" style="53"/>
    <col min="12" max="12" width="14" style="53" bestFit="1" customWidth="1"/>
    <col min="13" max="14" width="8.83203125" style="53"/>
    <col min="195" max="195" width="11.33203125" bestFit="1" customWidth="1"/>
  </cols>
  <sheetData>
    <row r="1" spans="1:198" ht="13" x14ac:dyDescent="0.15">
      <c r="A1"/>
      <c r="B1" s="1"/>
      <c r="C1" s="1"/>
      <c r="D1" s="1"/>
      <c r="E1" s="1"/>
      <c r="F1" s="1"/>
      <c r="G1" s="1"/>
      <c r="H1" s="1"/>
      <c r="I1" s="1"/>
      <c r="J1" s="1"/>
      <c r="K1" s="1"/>
      <c r="L1" s="1"/>
      <c r="M1" s="1"/>
      <c r="N1" s="1"/>
      <c r="O1" s="1"/>
      <c r="P1" s="1"/>
    </row>
    <row r="2" spans="1:198" ht="13" x14ac:dyDescent="0.15">
      <c r="A2"/>
      <c r="B2" s="1"/>
      <c r="C2" s="1"/>
      <c r="D2" s="1"/>
      <c r="E2" s="1"/>
      <c r="F2" s="1"/>
      <c r="G2" s="1"/>
      <c r="H2" s="1"/>
      <c r="I2" s="1"/>
      <c r="J2" s="1"/>
      <c r="K2" s="1"/>
      <c r="L2" s="1"/>
      <c r="M2" s="1"/>
      <c r="N2" s="1"/>
      <c r="O2" s="1"/>
      <c r="P2" s="1"/>
      <c r="T2" t="s">
        <v>48</v>
      </c>
    </row>
    <row r="3" spans="1:198" ht="13" x14ac:dyDescent="0.15">
      <c r="A3"/>
      <c r="B3" s="1"/>
      <c r="C3" s="1"/>
      <c r="D3" s="1"/>
      <c r="E3" s="1"/>
      <c r="F3" s="1"/>
      <c r="G3" s="1"/>
      <c r="H3" s="1"/>
      <c r="I3" s="1"/>
      <c r="J3" s="1"/>
      <c r="K3" s="1"/>
      <c r="L3" s="1"/>
      <c r="M3" s="1"/>
      <c r="N3" s="1"/>
      <c r="O3" s="1"/>
      <c r="P3" s="1"/>
    </row>
    <row r="4" spans="1:198" ht="13" x14ac:dyDescent="0.15">
      <c r="A4"/>
      <c r="B4" s="1"/>
      <c r="C4" s="1"/>
      <c r="D4" s="1"/>
      <c r="E4" s="1"/>
      <c r="F4" s="1"/>
      <c r="G4" s="1"/>
      <c r="H4" s="1"/>
      <c r="I4" s="1"/>
      <c r="J4" s="1"/>
      <c r="K4" s="1"/>
      <c r="L4" s="1"/>
      <c r="M4" s="1"/>
      <c r="N4" s="1"/>
      <c r="O4" s="1"/>
      <c r="P4" s="1"/>
    </row>
    <row r="5" spans="1:198" ht="13" x14ac:dyDescent="0.15">
      <c r="A5"/>
      <c r="B5" s="1"/>
      <c r="C5" s="1"/>
      <c r="D5" s="1"/>
      <c r="E5" s="1"/>
      <c r="F5" s="1"/>
      <c r="G5" s="1"/>
      <c r="H5" s="1"/>
      <c r="I5" s="1"/>
      <c r="J5" s="1"/>
      <c r="K5" s="1"/>
      <c r="L5" s="1"/>
      <c r="M5" s="1"/>
      <c r="N5" s="1"/>
      <c r="O5" s="1"/>
      <c r="P5" s="1"/>
      <c r="T5" t="s">
        <v>46</v>
      </c>
    </row>
    <row r="6" spans="1:198" ht="13" x14ac:dyDescent="0.15">
      <c r="A6"/>
      <c r="B6" s="1"/>
      <c r="C6" s="1"/>
      <c r="D6" s="1"/>
      <c r="E6" s="1"/>
      <c r="F6" s="1"/>
      <c r="G6" s="1"/>
      <c r="H6" s="1"/>
      <c r="I6" s="1"/>
      <c r="J6" s="1"/>
      <c r="K6" s="1"/>
      <c r="L6" s="1"/>
      <c r="M6" s="1"/>
      <c r="N6" s="1"/>
      <c r="O6" s="1"/>
      <c r="P6" s="1"/>
      <c r="T6" t="s">
        <v>45</v>
      </c>
    </row>
    <row r="7" spans="1:198" ht="13" x14ac:dyDescent="0.15">
      <c r="A7"/>
      <c r="B7" s="1"/>
      <c r="C7" s="1"/>
      <c r="D7" s="1"/>
      <c r="E7" s="1"/>
      <c r="F7" s="1"/>
      <c r="G7" s="1"/>
      <c r="H7" s="1"/>
      <c r="I7" s="1"/>
      <c r="J7" s="1"/>
      <c r="K7" s="1"/>
      <c r="L7" s="1"/>
      <c r="M7" s="1"/>
      <c r="N7" s="1"/>
      <c r="O7" s="1"/>
      <c r="P7" s="1"/>
      <c r="T7" t="s">
        <v>47</v>
      </c>
    </row>
    <row r="8" spans="1:198" ht="15" thickBot="1" x14ac:dyDescent="0.25">
      <c r="G8" s="53"/>
    </row>
    <row r="9" spans="1:198" ht="15" thickBot="1" x14ac:dyDescent="0.25">
      <c r="B9" s="81" t="s">
        <v>0</v>
      </c>
      <c r="C9" s="82"/>
      <c r="D9" s="83"/>
      <c r="G9" s="53"/>
    </row>
    <row r="10" spans="1:198" x14ac:dyDescent="0.2">
      <c r="B10" s="42" t="s">
        <v>22</v>
      </c>
      <c r="C10" s="43"/>
      <c r="D10" s="111">
        <v>200</v>
      </c>
      <c r="E10" s="54"/>
      <c r="F10" s="54"/>
      <c r="G10" s="54"/>
      <c r="H10" s="54"/>
      <c r="I10" s="54"/>
      <c r="J10" s="54"/>
      <c r="K10" s="54"/>
      <c r="L10" s="54"/>
    </row>
    <row r="11" spans="1:198" x14ac:dyDescent="0.2">
      <c r="B11" s="44" t="s">
        <v>26</v>
      </c>
      <c r="C11" s="45"/>
      <c r="D11" s="46">
        <v>100</v>
      </c>
      <c r="G11" s="55"/>
      <c r="H11" s="56"/>
      <c r="I11" s="56"/>
      <c r="J11" s="57"/>
    </row>
    <row r="12" spans="1:198" x14ac:dyDescent="0.2">
      <c r="B12" s="47" t="s">
        <v>23</v>
      </c>
      <c r="C12" s="48"/>
      <c r="D12" s="112">
        <v>0.6</v>
      </c>
      <c r="G12" s="53"/>
      <c r="L12" s="58"/>
    </row>
    <row r="13" spans="1:198" ht="15" thickBot="1" x14ac:dyDescent="0.25">
      <c r="B13" s="50" t="s">
        <v>27</v>
      </c>
      <c r="C13" s="51"/>
      <c r="D13" s="52">
        <v>0.6</v>
      </c>
      <c r="G13" s="53"/>
      <c r="L13" s="54"/>
      <c r="M13" s="54"/>
      <c r="N13" s="54"/>
      <c r="O13" s="8"/>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7"/>
    </row>
    <row r="14" spans="1:198" ht="15" thickBot="1" x14ac:dyDescent="0.25">
      <c r="D14" s="60"/>
      <c r="G14" s="53"/>
      <c r="L14" s="58"/>
    </row>
    <row r="15" spans="1:198" ht="15" thickBot="1" x14ac:dyDescent="0.25">
      <c r="B15" s="81" t="s">
        <v>6</v>
      </c>
      <c r="C15" s="84"/>
      <c r="D15" s="82"/>
      <c r="E15" s="83"/>
      <c r="G15" s="53"/>
      <c r="L15" s="58"/>
    </row>
    <row r="16" spans="1:198" ht="15" thickBot="1" x14ac:dyDescent="0.25">
      <c r="B16" s="85" t="s">
        <v>11</v>
      </c>
      <c r="C16" s="86"/>
      <c r="D16" s="87" t="s">
        <v>10</v>
      </c>
      <c r="E16" s="88"/>
      <c r="L16" s="54"/>
      <c r="M16" s="59"/>
      <c r="N16" s="59"/>
      <c r="O16" s="7"/>
      <c r="P16" s="7"/>
      <c r="Q16" s="7"/>
      <c r="R16" s="7"/>
      <c r="S16" s="7"/>
      <c r="T16" s="7"/>
      <c r="U16" s="7"/>
      <c r="V16" s="7"/>
      <c r="W16" s="7"/>
      <c r="X16" s="7"/>
      <c r="Y16" s="7"/>
      <c r="Z16" s="7"/>
      <c r="AA16" s="7"/>
      <c r="AB16" s="7"/>
      <c r="AC16" s="7"/>
      <c r="AD16" s="7"/>
      <c r="AE16" s="7"/>
      <c r="AF16" s="7"/>
      <c r="AG16" s="7"/>
      <c r="AH16" s="7"/>
      <c r="AI16" s="7"/>
      <c r="AJ16" s="7"/>
      <c r="AK16" s="7"/>
      <c r="AL16" s="7"/>
      <c r="AM16" s="7"/>
      <c r="AN16" s="7"/>
      <c r="AO16" s="7"/>
      <c r="AP16" s="7"/>
      <c r="AQ16" s="7"/>
      <c r="AR16" s="7"/>
      <c r="AS16" s="7"/>
      <c r="AT16" s="7"/>
      <c r="AU16" s="7"/>
      <c r="AV16" s="7"/>
      <c r="AW16" s="7"/>
      <c r="AX16" s="7"/>
      <c r="AY16" s="7"/>
      <c r="AZ16" s="7"/>
      <c r="BA16" s="7"/>
      <c r="BB16" s="7"/>
      <c r="BC16" s="7"/>
      <c r="BD16" s="7"/>
      <c r="BE16" s="7"/>
      <c r="BF16" s="7"/>
      <c r="BG16" s="7"/>
      <c r="BH16" s="7"/>
      <c r="BI16" s="7"/>
      <c r="BJ16" s="7"/>
      <c r="BK16" s="7"/>
      <c r="BL16" s="7"/>
      <c r="BM16" s="7"/>
      <c r="BN16" s="7"/>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row>
    <row r="17" spans="2:198" x14ac:dyDescent="0.2">
      <c r="B17" s="62" t="s">
        <v>5</v>
      </c>
      <c r="C17" s="63">
        <f>-CntrptyLGD*SUMPRODUCT(D26:D208,G26:G208)</f>
        <v>-0.13090533840007915</v>
      </c>
      <c r="D17" s="64" t="s">
        <v>2</v>
      </c>
      <c r="E17" s="63">
        <f>-CntrptyLGD*SUMPRODUCT(D26:D208,E25:E207,G26:G208)</f>
        <v>-0.12617355784385201</v>
      </c>
      <c r="L17" s="54"/>
      <c r="M17" s="54"/>
      <c r="N17" s="54"/>
      <c r="O17" s="8"/>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7"/>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row>
    <row r="18" spans="2:198" x14ac:dyDescent="0.2">
      <c r="B18" s="65" t="s">
        <v>7</v>
      </c>
      <c r="C18" s="66">
        <f>-PartyLGD*SUMPRODUCT(F26:F208,H26:H208)</f>
        <v>0.13567987695216394</v>
      </c>
      <c r="D18" s="65" t="s">
        <v>3</v>
      </c>
      <c r="E18" s="66">
        <f>-PartyLGD*SUMPRODUCT(F26:F208,C25:C207,H26:H208)</f>
        <v>0.12644188681040799</v>
      </c>
      <c r="L18" s="58"/>
    </row>
    <row r="19" spans="2:198" ht="15" thickBot="1" x14ac:dyDescent="0.25">
      <c r="B19" s="67" t="s">
        <v>8</v>
      </c>
      <c r="C19" s="68">
        <f>C17+C18</f>
        <v>4.7745385520847894E-3</v>
      </c>
      <c r="D19" s="67" t="s">
        <v>9</v>
      </c>
      <c r="E19" s="68">
        <f>E17+E18</f>
        <v>2.6832896655598626E-4</v>
      </c>
      <c r="L19" s="58"/>
    </row>
    <row r="20" spans="2:198" x14ac:dyDescent="0.2">
      <c r="D20" s="69"/>
      <c r="G20" s="53"/>
      <c r="L20" s="58"/>
    </row>
    <row r="21" spans="2:198" x14ac:dyDescent="0.2">
      <c r="D21" s="69"/>
      <c r="G21" s="53"/>
      <c r="L21" s="58"/>
    </row>
    <row r="22" spans="2:198" x14ac:dyDescent="0.2">
      <c r="L22" s="58"/>
    </row>
    <row r="23" spans="2:198" ht="15" thickBot="1" x14ac:dyDescent="0.25">
      <c r="L23" s="58"/>
    </row>
    <row r="24" spans="2:198" ht="15" thickBot="1" x14ac:dyDescent="0.25">
      <c r="B24" s="89" t="s">
        <v>44</v>
      </c>
      <c r="C24" s="90" t="s">
        <v>13</v>
      </c>
      <c r="D24" s="90" t="s">
        <v>12</v>
      </c>
      <c r="E24" s="90" t="s">
        <v>25</v>
      </c>
      <c r="F24" s="90" t="s">
        <v>24</v>
      </c>
      <c r="G24" s="90" t="s">
        <v>1</v>
      </c>
      <c r="H24" s="91" t="s">
        <v>4</v>
      </c>
    </row>
    <row r="25" spans="2:198" x14ac:dyDescent="0.2">
      <c r="B25" s="70">
        <v>0</v>
      </c>
      <c r="C25" s="71">
        <v>1</v>
      </c>
      <c r="D25" s="71"/>
      <c r="E25" s="71">
        <v>1</v>
      </c>
      <c r="F25" s="71"/>
      <c r="G25" s="72">
        <v>0</v>
      </c>
      <c r="H25" s="73">
        <v>0</v>
      </c>
    </row>
    <row r="26" spans="2:198" x14ac:dyDescent="0.2">
      <c r="B26" s="70">
        <v>2.747252747252747E-3</v>
      </c>
      <c r="C26" s="74">
        <f t="shared" ref="C26:C57" si="0">C25*EXP(-(B26-B25)*SpreadCntrpty/10000/CntrptyLGD)</f>
        <v>0.99990842910129563</v>
      </c>
      <c r="D26" s="74">
        <f t="shared" ref="D26:D57" si="1">C25-C26</f>
        <v>9.157089870437396E-5</v>
      </c>
      <c r="E26" s="74">
        <f t="shared" ref="E26:E57" si="2">E25*EXP(-(B26-B25)*InstitutionSpread/10000/PartyLGD)</f>
        <v>0.99995421350244618</v>
      </c>
      <c r="F26" s="74">
        <f>-E25+E26</f>
        <v>-4.578649755382358E-5</v>
      </c>
      <c r="G26" s="75">
        <v>0.15687245510000011</v>
      </c>
      <c r="H26" s="76">
        <v>-0.15392001619999995</v>
      </c>
    </row>
    <row r="27" spans="2:198" x14ac:dyDescent="0.2">
      <c r="B27" s="70">
        <v>2.7472527472527476E-2</v>
      </c>
      <c r="C27" s="74">
        <f t="shared" si="0"/>
        <v>0.99908466825615683</v>
      </c>
      <c r="D27" s="74">
        <f t="shared" si="1"/>
        <v>8.2376084513879899E-4</v>
      </c>
      <c r="E27" s="74">
        <f t="shared" si="2"/>
        <v>0.99954222935109505</v>
      </c>
      <c r="F27" s="74">
        <f>E26-E27</f>
        <v>4.119841513511302E-4</v>
      </c>
      <c r="G27" s="75">
        <v>0.44700120329999976</v>
      </c>
      <c r="H27" s="76">
        <v>-0.51131337980000025</v>
      </c>
    </row>
    <row r="28" spans="2:198" x14ac:dyDescent="0.2">
      <c r="B28" s="70">
        <v>5.4945054945054951E-2</v>
      </c>
      <c r="C28" s="74">
        <f t="shared" si="0"/>
        <v>0.99817017434451494</v>
      </c>
      <c r="D28" s="74">
        <f t="shared" si="1"/>
        <v>9.1449391164188931E-4</v>
      </c>
      <c r="E28" s="74">
        <f t="shared" si="2"/>
        <v>0.99908466825615694</v>
      </c>
      <c r="F28" s="74">
        <f t="shared" ref="F28:F91" si="3">E27-E28</f>
        <v>4.5756109493810815E-4</v>
      </c>
      <c r="G28" s="75">
        <v>0.63085596040000047</v>
      </c>
      <c r="H28" s="76">
        <v>-0.76160846979999963</v>
      </c>
    </row>
    <row r="29" spans="2:198" x14ac:dyDescent="0.2">
      <c r="B29" s="70">
        <v>8.2417582417582416E-2</v>
      </c>
      <c r="C29" s="74">
        <f t="shared" si="0"/>
        <v>0.9972565174981799</v>
      </c>
      <c r="D29" s="74">
        <f t="shared" si="1"/>
        <v>9.1365684633504252E-4</v>
      </c>
      <c r="E29" s="74">
        <f t="shared" si="2"/>
        <v>0.99862731661925819</v>
      </c>
      <c r="F29" s="74">
        <f t="shared" si="3"/>
        <v>4.5735163689875069E-4</v>
      </c>
      <c r="G29" s="75">
        <v>0.72730907610000084</v>
      </c>
      <c r="H29" s="76">
        <v>-0.98652922189999992</v>
      </c>
    </row>
    <row r="30" spans="2:198" x14ac:dyDescent="0.2">
      <c r="B30" s="70">
        <v>0.1098901098901099</v>
      </c>
      <c r="C30" s="74">
        <f t="shared" si="0"/>
        <v>0.99634369695095937</v>
      </c>
      <c r="D30" s="74">
        <f t="shared" si="1"/>
        <v>9.1282054722052752E-4</v>
      </c>
      <c r="E30" s="74">
        <f t="shared" si="2"/>
        <v>0.99817017434451505</v>
      </c>
      <c r="F30" s="74">
        <f t="shared" si="3"/>
        <v>4.5714227474313862E-4</v>
      </c>
      <c r="G30" s="75">
        <v>0.84131349050000115</v>
      </c>
      <c r="H30" s="76">
        <v>-1.1490066693999994</v>
      </c>
    </row>
    <row r="31" spans="2:198" x14ac:dyDescent="0.2">
      <c r="B31" s="70">
        <v>0.13736263736263737</v>
      </c>
      <c r="C31" s="74">
        <f t="shared" si="0"/>
        <v>0.99543171193736213</v>
      </c>
      <c r="D31" s="74">
        <f t="shared" si="1"/>
        <v>9.1198501359723849E-4</v>
      </c>
      <c r="E31" s="74">
        <f t="shared" si="2"/>
        <v>0.99771324133608763</v>
      </c>
      <c r="F31" s="74">
        <f t="shared" si="3"/>
        <v>4.5693300842741813E-4</v>
      </c>
      <c r="G31" s="75">
        <v>0.90475696690000018</v>
      </c>
      <c r="H31" s="76">
        <v>-1.292567024899999</v>
      </c>
    </row>
    <row r="32" spans="2:198" x14ac:dyDescent="0.2">
      <c r="B32" s="70">
        <v>0.16483516483516483</v>
      </c>
      <c r="C32" s="74">
        <f t="shared" si="0"/>
        <v>0.99452056169259773</v>
      </c>
      <c r="D32" s="74">
        <f t="shared" si="1"/>
        <v>9.1115024476440265E-4</v>
      </c>
      <c r="E32" s="74">
        <f t="shared" si="2"/>
        <v>0.99725651749818001</v>
      </c>
      <c r="F32" s="74">
        <f t="shared" si="3"/>
        <v>4.5672383790762439E-4</v>
      </c>
      <c r="G32" s="75">
        <v>0.94468717560000059</v>
      </c>
      <c r="H32" s="76">
        <v>-1.4200988597000019</v>
      </c>
    </row>
    <row r="33" spans="2:8" x14ac:dyDescent="0.2">
      <c r="B33" s="70">
        <v>0.19230769230769232</v>
      </c>
      <c r="C33" s="74">
        <f t="shared" si="0"/>
        <v>0.9936102454525757</v>
      </c>
      <c r="D33" s="74">
        <f t="shared" si="1"/>
        <v>9.1031624002202438E-4</v>
      </c>
      <c r="E33" s="74">
        <f t="shared" si="2"/>
        <v>0.9968000027350401</v>
      </c>
      <c r="F33" s="74">
        <f t="shared" si="3"/>
        <v>4.5651476313990358E-4</v>
      </c>
      <c r="G33" s="75">
        <v>0.97921413239999955</v>
      </c>
      <c r="H33" s="76">
        <v>-1.570514868700001</v>
      </c>
    </row>
    <row r="34" spans="2:8" x14ac:dyDescent="0.2">
      <c r="B34" s="70">
        <v>0.2197802197802198</v>
      </c>
      <c r="C34" s="74">
        <f t="shared" si="0"/>
        <v>0.99270076245390515</v>
      </c>
      <c r="D34" s="74">
        <f t="shared" si="1"/>
        <v>9.0948299867055216E-4</v>
      </c>
      <c r="E34" s="74">
        <f t="shared" si="2"/>
        <v>0.99634369695095948</v>
      </c>
      <c r="F34" s="74">
        <f t="shared" si="3"/>
        <v>4.5630578408062394E-4</v>
      </c>
      <c r="G34" s="75">
        <v>0.97824546270000012</v>
      </c>
      <c r="H34" s="76">
        <v>-1.6821779667999999</v>
      </c>
    </row>
    <row r="35" spans="2:8" x14ac:dyDescent="0.2">
      <c r="B35" s="70">
        <v>0.24725274725274723</v>
      </c>
      <c r="C35" s="74">
        <f t="shared" si="0"/>
        <v>0.99179211193389372</v>
      </c>
      <c r="D35" s="74">
        <f t="shared" si="1"/>
        <v>9.0865052001143365E-4</v>
      </c>
      <c r="E35" s="74">
        <f t="shared" si="2"/>
        <v>0.99588760005027377</v>
      </c>
      <c r="F35" s="74">
        <f t="shared" si="3"/>
        <v>4.5609690068570963E-4</v>
      </c>
      <c r="G35" s="75">
        <v>0.98050895879999966</v>
      </c>
      <c r="H35" s="76">
        <v>-1.8163238456999986</v>
      </c>
    </row>
    <row r="36" spans="2:8" x14ac:dyDescent="0.2">
      <c r="B36" s="70">
        <v>0.27472527472527475</v>
      </c>
      <c r="C36" s="74">
        <f t="shared" si="0"/>
        <v>0.99088429313054738</v>
      </c>
      <c r="D36" s="74">
        <f t="shared" si="1"/>
        <v>9.0781880334633858E-4</v>
      </c>
      <c r="E36" s="74">
        <f t="shared" si="2"/>
        <v>0.99543171193736224</v>
      </c>
      <c r="F36" s="74">
        <f t="shared" si="3"/>
        <v>4.5588811291152886E-4</v>
      </c>
      <c r="G36" s="75">
        <v>1.0844669090000005</v>
      </c>
      <c r="H36" s="76">
        <v>-1.8915243559000003</v>
      </c>
    </row>
    <row r="37" spans="2:8" x14ac:dyDescent="0.2">
      <c r="B37" s="70">
        <v>0.30219780219780218</v>
      </c>
      <c r="C37" s="74">
        <f t="shared" si="0"/>
        <v>0.98997730528256933</v>
      </c>
      <c r="D37" s="74">
        <f t="shared" si="1"/>
        <v>9.0698784797804688E-4</v>
      </c>
      <c r="E37" s="74">
        <f t="shared" si="2"/>
        <v>0.99497603251664801</v>
      </c>
      <c r="F37" s="74">
        <f t="shared" si="3"/>
        <v>4.5567942071422785E-4</v>
      </c>
      <c r="G37" s="75">
        <v>1.0918204464000005</v>
      </c>
      <c r="H37" s="76">
        <v>-2.0240384636000006</v>
      </c>
    </row>
    <row r="38" spans="2:8" x14ac:dyDescent="0.2">
      <c r="B38" s="70">
        <v>0.32967032967032966</v>
      </c>
      <c r="C38" s="74">
        <f t="shared" si="0"/>
        <v>0.98907114762935988</v>
      </c>
      <c r="D38" s="74">
        <f t="shared" si="1"/>
        <v>9.0615765320944952E-4</v>
      </c>
      <c r="E38" s="74">
        <f t="shared" si="2"/>
        <v>0.99452056169259784</v>
      </c>
      <c r="F38" s="74">
        <f t="shared" si="3"/>
        <v>4.5547082405017481E-4</v>
      </c>
      <c r="G38" s="75">
        <v>1.0909061773000002</v>
      </c>
      <c r="H38" s="76">
        <v>-2.1364558940000018</v>
      </c>
    </row>
    <row r="39" spans="2:8" x14ac:dyDescent="0.2">
      <c r="B39" s="70">
        <v>0.3571428571428571</v>
      </c>
      <c r="C39" s="74">
        <f t="shared" si="0"/>
        <v>0.98816581941101533</v>
      </c>
      <c r="D39" s="74">
        <f t="shared" si="1"/>
        <v>9.0532821834454769E-4</v>
      </c>
      <c r="E39" s="74">
        <f t="shared" si="2"/>
        <v>0.99406529936972243</v>
      </c>
      <c r="F39" s="74">
        <f t="shared" si="3"/>
        <v>4.5526232287540491E-4</v>
      </c>
      <c r="G39" s="75">
        <v>1.1078296848000002</v>
      </c>
      <c r="H39" s="76">
        <v>-2.2737426573000006</v>
      </c>
    </row>
    <row r="40" spans="2:8" x14ac:dyDescent="0.2">
      <c r="B40" s="70">
        <v>0.38461538461538464</v>
      </c>
      <c r="C40" s="74">
        <f t="shared" si="0"/>
        <v>0.98726131986832766</v>
      </c>
      <c r="D40" s="74">
        <f t="shared" si="1"/>
        <v>9.0449954268767563E-4</v>
      </c>
      <c r="E40" s="74">
        <f t="shared" si="2"/>
        <v>0.99361024545257592</v>
      </c>
      <c r="F40" s="74">
        <f t="shared" si="3"/>
        <v>4.5505391714650845E-4</v>
      </c>
      <c r="G40" s="75">
        <v>1.1342975538000002</v>
      </c>
      <c r="H40" s="76">
        <v>-2.4178547871</v>
      </c>
    </row>
    <row r="41" spans="2:8" x14ac:dyDescent="0.2">
      <c r="B41" s="70">
        <v>0.41208791208791207</v>
      </c>
      <c r="C41" s="74">
        <f t="shared" si="0"/>
        <v>0.98635764824278371</v>
      </c>
      <c r="D41" s="74">
        <f t="shared" si="1"/>
        <v>9.0367162554394476E-4</v>
      </c>
      <c r="E41" s="74">
        <f t="shared" si="2"/>
        <v>0.9931553998457564</v>
      </c>
      <c r="F41" s="74">
        <f t="shared" si="3"/>
        <v>4.5484560681952058E-4</v>
      </c>
      <c r="G41" s="75">
        <v>1.1961408745999993</v>
      </c>
      <c r="H41" s="76">
        <v>-2.5466157081999956</v>
      </c>
    </row>
    <row r="42" spans="2:8" x14ac:dyDescent="0.2">
      <c r="B42" s="70">
        <v>0.43956043956043961</v>
      </c>
      <c r="C42" s="74">
        <f t="shared" si="0"/>
        <v>0.98545480377656458</v>
      </c>
      <c r="D42" s="74">
        <f t="shared" si="1"/>
        <v>9.0284446621913261E-4</v>
      </c>
      <c r="E42" s="74">
        <f t="shared" si="2"/>
        <v>0.99270076245390548</v>
      </c>
      <c r="F42" s="74">
        <f t="shared" si="3"/>
        <v>4.5463739185092056E-4</v>
      </c>
      <c r="G42" s="75">
        <v>1.2207165986000001</v>
      </c>
      <c r="H42" s="76">
        <v>-2.6505110045999976</v>
      </c>
    </row>
    <row r="43" spans="2:8" x14ac:dyDescent="0.2">
      <c r="B43" s="70">
        <v>0.46703296703296704</v>
      </c>
      <c r="C43" s="74">
        <f t="shared" si="0"/>
        <v>0.98455278571254512</v>
      </c>
      <c r="D43" s="74">
        <f t="shared" si="1"/>
        <v>9.0201806401946083E-4</v>
      </c>
      <c r="E43" s="74">
        <f t="shared" si="2"/>
        <v>0.99224633318170841</v>
      </c>
      <c r="F43" s="74">
        <f t="shared" si="3"/>
        <v>4.5442927219707663E-4</v>
      </c>
      <c r="G43" s="75">
        <v>1.2033569070000001</v>
      </c>
      <c r="H43" s="76">
        <v>-2.7517224930999951</v>
      </c>
    </row>
    <row r="44" spans="2:8" x14ac:dyDescent="0.2">
      <c r="B44" s="70">
        <v>0.49450549450549447</v>
      </c>
      <c r="C44" s="74">
        <f t="shared" si="0"/>
        <v>0.98365159329429319</v>
      </c>
      <c r="D44" s="74">
        <f t="shared" si="1"/>
        <v>9.011924182519282E-4</v>
      </c>
      <c r="E44" s="74">
        <f t="shared" si="2"/>
        <v>0.99179211193389416</v>
      </c>
      <c r="F44" s="74">
        <f t="shared" si="3"/>
        <v>4.54221247814246E-4</v>
      </c>
      <c r="G44" s="75">
        <v>1.1887990904000001</v>
      </c>
      <c r="H44" s="76">
        <v>-2.8383995620999976</v>
      </c>
    </row>
    <row r="45" spans="2:8" x14ac:dyDescent="0.2">
      <c r="B45" s="70">
        <v>0.52197802197802201</v>
      </c>
      <c r="C45" s="74">
        <f t="shared" si="0"/>
        <v>0.98275122576606899</v>
      </c>
      <c r="D45" s="74">
        <f t="shared" si="1"/>
        <v>9.0036752822419963E-4</v>
      </c>
      <c r="E45" s="74">
        <f t="shared" si="2"/>
        <v>0.99133809861523525</v>
      </c>
      <c r="F45" s="74">
        <f t="shared" si="3"/>
        <v>4.5401331865890793E-4</v>
      </c>
      <c r="G45" s="75">
        <v>1.4658325974999986</v>
      </c>
      <c r="H45" s="76">
        <v>-2.4599535659000025</v>
      </c>
    </row>
    <row r="46" spans="2:8" x14ac:dyDescent="0.2">
      <c r="B46" s="70">
        <v>0.5494505494505495</v>
      </c>
      <c r="C46" s="74">
        <f t="shared" si="0"/>
        <v>0.9818516823728245</v>
      </c>
      <c r="D46" s="74">
        <f t="shared" si="1"/>
        <v>8.9954339324449517E-4</v>
      </c>
      <c r="E46" s="74">
        <f t="shared" si="2"/>
        <v>0.99088429313054782</v>
      </c>
      <c r="F46" s="74">
        <f t="shared" si="3"/>
        <v>4.5380548468743065E-4</v>
      </c>
      <c r="G46" s="75">
        <v>1.4970367115999992</v>
      </c>
      <c r="H46" s="76">
        <v>-2.5280820708999987</v>
      </c>
    </row>
    <row r="47" spans="2:8" x14ac:dyDescent="0.2">
      <c r="B47" s="70">
        <v>0.57692307692307698</v>
      </c>
      <c r="C47" s="74">
        <f t="shared" si="0"/>
        <v>0.9809529623602028</v>
      </c>
      <c r="D47" s="74">
        <f t="shared" si="1"/>
        <v>8.9872001262170098E-4</v>
      </c>
      <c r="E47" s="74">
        <f t="shared" si="2"/>
        <v>0.99043069538469164</v>
      </c>
      <c r="F47" s="74">
        <f t="shared" si="3"/>
        <v>4.535977458561824E-4</v>
      </c>
      <c r="G47" s="75">
        <v>1.5014805073999984</v>
      </c>
      <c r="H47" s="76">
        <v>-2.6312951597000009</v>
      </c>
    </row>
    <row r="48" spans="2:8" x14ac:dyDescent="0.2">
      <c r="B48" s="70">
        <v>0.60439560439560436</v>
      </c>
      <c r="C48" s="74">
        <f t="shared" si="0"/>
        <v>0.98005506497453754</v>
      </c>
      <c r="D48" s="74">
        <f t="shared" si="1"/>
        <v>8.9789738566525834E-4</v>
      </c>
      <c r="E48" s="74">
        <f t="shared" si="2"/>
        <v>0.98997730528256989</v>
      </c>
      <c r="F48" s="74">
        <f t="shared" si="3"/>
        <v>4.5339010212175346E-4</v>
      </c>
      <c r="G48" s="75">
        <v>1.5051986816999992</v>
      </c>
      <c r="H48" s="76">
        <v>-2.6889146078999979</v>
      </c>
    </row>
    <row r="49" spans="2:8" x14ac:dyDescent="0.2">
      <c r="B49" s="70">
        <v>0.63186813186813184</v>
      </c>
      <c r="C49" s="74">
        <f t="shared" si="0"/>
        <v>0.97915798946285204</v>
      </c>
      <c r="D49" s="74">
        <f t="shared" si="1"/>
        <v>8.9707551168549671E-4</v>
      </c>
      <c r="E49" s="74">
        <f t="shared" si="2"/>
        <v>0.98952412272912937</v>
      </c>
      <c r="F49" s="74">
        <f t="shared" si="3"/>
        <v>4.5318255344051206E-4</v>
      </c>
      <c r="G49" s="75">
        <v>1.5143409693999994</v>
      </c>
      <c r="H49" s="76">
        <v>-2.8392617414000005</v>
      </c>
    </row>
    <row r="50" spans="2:8" x14ac:dyDescent="0.2">
      <c r="B50" s="70">
        <v>0.65934065934065933</v>
      </c>
      <c r="C50" s="74">
        <f t="shared" si="0"/>
        <v>0.97826173507285907</v>
      </c>
      <c r="D50" s="74">
        <f t="shared" si="1"/>
        <v>8.9625438999296758E-4</v>
      </c>
      <c r="E50" s="74">
        <f t="shared" si="2"/>
        <v>0.98907114762936044</v>
      </c>
      <c r="F50" s="74">
        <f t="shared" si="3"/>
        <v>4.5297509976893746E-4</v>
      </c>
      <c r="G50" s="75">
        <v>1.4983935199000005</v>
      </c>
      <c r="H50" s="76">
        <v>-2.913155736599998</v>
      </c>
    </row>
    <row r="51" spans="2:8" x14ac:dyDescent="0.2">
      <c r="B51" s="70">
        <v>0.68681318681318682</v>
      </c>
      <c r="C51" s="74">
        <f t="shared" si="0"/>
        <v>0.97736630105295974</v>
      </c>
      <c r="D51" s="74">
        <f t="shared" si="1"/>
        <v>8.9543401989933269E-4</v>
      </c>
      <c r="E51" s="74">
        <f t="shared" si="2"/>
        <v>0.98861837988829682</v>
      </c>
      <c r="F51" s="74">
        <f t="shared" si="3"/>
        <v>4.5276774106361994E-4</v>
      </c>
      <c r="G51" s="75">
        <v>1.4828375195999994</v>
      </c>
      <c r="H51" s="76">
        <v>-3.0166221387999985</v>
      </c>
    </row>
    <row r="52" spans="2:8" x14ac:dyDescent="0.2">
      <c r="B52" s="70">
        <v>0.71428571428571419</v>
      </c>
      <c r="C52" s="74">
        <f t="shared" si="0"/>
        <v>0.97647168665224338</v>
      </c>
      <c r="D52" s="74">
        <f t="shared" si="1"/>
        <v>8.9461440071636478E-4</v>
      </c>
      <c r="E52" s="74">
        <f t="shared" si="2"/>
        <v>0.98816581941101589</v>
      </c>
      <c r="F52" s="74">
        <f t="shared" si="3"/>
        <v>4.5256047728092774E-4</v>
      </c>
      <c r="G52" s="75">
        <v>1.469846541500001</v>
      </c>
      <c r="H52" s="76">
        <v>-3.1224069646000001</v>
      </c>
    </row>
    <row r="53" spans="2:8" x14ac:dyDescent="0.2">
      <c r="B53" s="70">
        <v>0.74175824175824179</v>
      </c>
      <c r="C53" s="74">
        <f t="shared" si="0"/>
        <v>0.97557789112048654</v>
      </c>
      <c r="D53" s="74">
        <f t="shared" si="1"/>
        <v>8.9379553175683579E-4</v>
      </c>
      <c r="E53" s="74">
        <f t="shared" si="2"/>
        <v>0.98771346610263833</v>
      </c>
      <c r="F53" s="74">
        <f t="shared" si="3"/>
        <v>4.5235330837756216E-4</v>
      </c>
      <c r="G53" s="75">
        <v>1.4356855617999997</v>
      </c>
      <c r="H53" s="76">
        <v>-3.2240093474999969</v>
      </c>
    </row>
    <row r="54" spans="2:8" x14ac:dyDescent="0.2">
      <c r="B54" s="70">
        <v>0.76923076923076927</v>
      </c>
      <c r="C54" s="74">
        <f t="shared" si="0"/>
        <v>0.97468491370815236</v>
      </c>
      <c r="D54" s="74">
        <f t="shared" si="1"/>
        <v>8.9297741233418382E-4</v>
      </c>
      <c r="E54" s="74">
        <f t="shared" si="2"/>
        <v>0.98726131986832821</v>
      </c>
      <c r="F54" s="74">
        <f t="shared" si="3"/>
        <v>4.5214623431011347E-4</v>
      </c>
      <c r="G54" s="75">
        <v>1.5227880427999989</v>
      </c>
      <c r="H54" s="76">
        <v>-3.2420047360000024</v>
      </c>
    </row>
    <row r="55" spans="2:8" x14ac:dyDescent="0.2">
      <c r="B55" s="70">
        <v>0.79670329670329665</v>
      </c>
      <c r="C55" s="74">
        <f t="shared" si="0"/>
        <v>0.97379275366639029</v>
      </c>
      <c r="D55" s="74">
        <f t="shared" si="1"/>
        <v>8.9216004176206898E-4</v>
      </c>
      <c r="E55" s="74">
        <f t="shared" si="2"/>
        <v>0.98680938061329326</v>
      </c>
      <c r="F55" s="74">
        <f t="shared" si="3"/>
        <v>4.5193925503494992E-4</v>
      </c>
      <c r="G55" s="75">
        <v>1.520594315900001</v>
      </c>
      <c r="H55" s="76">
        <v>-3.3188298318999996</v>
      </c>
    </row>
    <row r="56" spans="2:8" x14ac:dyDescent="0.2">
      <c r="B56" s="70">
        <v>0.82417582417582413</v>
      </c>
      <c r="C56" s="74">
        <f t="shared" si="0"/>
        <v>0.97290141024703503</v>
      </c>
      <c r="D56" s="74">
        <f t="shared" si="1"/>
        <v>8.9134341935526162E-4</v>
      </c>
      <c r="E56" s="74">
        <f t="shared" si="2"/>
        <v>0.98635764824278427</v>
      </c>
      <c r="F56" s="74">
        <f t="shared" si="3"/>
        <v>4.5173237050899484E-4</v>
      </c>
      <c r="G56" s="75">
        <v>1.5169017673000003</v>
      </c>
      <c r="H56" s="76">
        <v>-3.4516562492</v>
      </c>
    </row>
    <row r="57" spans="2:8" x14ac:dyDescent="0.2">
      <c r="B57" s="70">
        <v>0.85164835164835173</v>
      </c>
      <c r="C57" s="74">
        <f t="shared" si="0"/>
        <v>0.97201088270260616</v>
      </c>
      <c r="D57" s="74">
        <f t="shared" si="1"/>
        <v>8.9052754442886517E-4</v>
      </c>
      <c r="E57" s="74">
        <f t="shared" si="2"/>
        <v>0.98590612266209565</v>
      </c>
      <c r="F57" s="74">
        <f t="shared" si="3"/>
        <v>4.5152558068861648E-4</v>
      </c>
      <c r="G57" s="75">
        <v>1.5324732697999994</v>
      </c>
      <c r="H57" s="76">
        <v>-3.5350054278999985</v>
      </c>
    </row>
    <row r="58" spans="2:8" x14ac:dyDescent="0.2">
      <c r="B58" s="70">
        <v>0.87912087912087922</v>
      </c>
      <c r="C58" s="74">
        <f t="shared" ref="C58:C89" si="4">C57*EXP(-(B58-B57)*SpreadCntrpty/10000/CntrptyLGD)</f>
        <v>0.9711211702863074</v>
      </c>
      <c r="D58" s="74">
        <f t="shared" ref="D58:D89" si="5">C57-C58</f>
        <v>8.8971241629876019E-4</v>
      </c>
      <c r="E58" s="74">
        <f t="shared" ref="E58:E89" si="6">E57*EXP(-(B58-B57)*InstitutionSpread/10000/PartyLGD)</f>
        <v>0.98545480377656514</v>
      </c>
      <c r="F58" s="74">
        <f t="shared" si="3"/>
        <v>4.5131888553051613E-4</v>
      </c>
      <c r="G58" s="75">
        <v>1.5205195511999996</v>
      </c>
      <c r="H58" s="76">
        <v>-3.632192509899999</v>
      </c>
    </row>
    <row r="59" spans="2:8" x14ac:dyDescent="0.2">
      <c r="B59" s="70">
        <v>0.90659340659340659</v>
      </c>
      <c r="C59" s="74">
        <f t="shared" si="4"/>
        <v>0.97023227225202624</v>
      </c>
      <c r="D59" s="74">
        <f t="shared" si="5"/>
        <v>8.8889803428116032E-4</v>
      </c>
      <c r="E59" s="74">
        <f t="shared" si="6"/>
        <v>0.98500369149157374</v>
      </c>
      <c r="F59" s="74">
        <f t="shared" si="3"/>
        <v>4.5111228499139511E-4</v>
      </c>
      <c r="G59" s="75">
        <v>1.4634262144999999</v>
      </c>
      <c r="H59" s="76">
        <v>-3.7115153663999978</v>
      </c>
    </row>
    <row r="60" spans="2:8" x14ac:dyDescent="0.2">
      <c r="B60" s="70">
        <v>0.93406593406593408</v>
      </c>
      <c r="C60" s="74">
        <f t="shared" si="4"/>
        <v>0.96934418785433285</v>
      </c>
      <c r="D60" s="74">
        <f t="shared" si="5"/>
        <v>8.8808439769338943E-4</v>
      </c>
      <c r="E60" s="74">
        <f t="shared" si="6"/>
        <v>0.98455278571254579</v>
      </c>
      <c r="F60" s="74">
        <f t="shared" si="3"/>
        <v>4.509057790279547E-4</v>
      </c>
      <c r="G60" s="75">
        <v>1.4410538919</v>
      </c>
      <c r="H60" s="76">
        <v>-3.7630909352999957</v>
      </c>
    </row>
    <row r="61" spans="2:8" x14ac:dyDescent="0.2">
      <c r="B61" s="70">
        <v>0.96153846153846156</v>
      </c>
      <c r="C61" s="74">
        <f t="shared" si="4"/>
        <v>0.96845691634847986</v>
      </c>
      <c r="D61" s="74">
        <f t="shared" si="5"/>
        <v>8.8727150585299341E-4</v>
      </c>
      <c r="E61" s="74">
        <f t="shared" si="6"/>
        <v>0.98410208634494889</v>
      </c>
      <c r="F61" s="74">
        <f t="shared" si="3"/>
        <v>4.5069936759689622E-4</v>
      </c>
      <c r="G61" s="75">
        <v>1.4213473048000003</v>
      </c>
      <c r="H61" s="76">
        <v>-3.820953034800004</v>
      </c>
    </row>
    <row r="62" spans="2:8" x14ac:dyDescent="0.2">
      <c r="B62" s="70">
        <v>0.98901098901098894</v>
      </c>
      <c r="C62" s="74">
        <f t="shared" si="4"/>
        <v>0.96757045699040167</v>
      </c>
      <c r="D62" s="74">
        <f t="shared" si="5"/>
        <v>8.8645935807818432E-4</v>
      </c>
      <c r="E62" s="74">
        <f t="shared" si="6"/>
        <v>0.98365159329429397</v>
      </c>
      <c r="F62" s="74">
        <f t="shared" si="3"/>
        <v>4.5049305065492096E-4</v>
      </c>
      <c r="G62" s="75">
        <v>1.3977292369999996</v>
      </c>
      <c r="H62" s="76">
        <v>-3.8968825964000025</v>
      </c>
    </row>
    <row r="63" spans="2:8" x14ac:dyDescent="0.2">
      <c r="B63" s="70">
        <v>1.0164835164835164</v>
      </c>
      <c r="C63" s="74">
        <f t="shared" si="4"/>
        <v>0.9666848090367135</v>
      </c>
      <c r="D63" s="74">
        <f t="shared" si="5"/>
        <v>8.8564795368817339E-4</v>
      </c>
      <c r="E63" s="74">
        <f t="shared" si="6"/>
        <v>0.98320130646613513</v>
      </c>
      <c r="F63" s="74">
        <f t="shared" si="3"/>
        <v>4.5028682815884125E-4</v>
      </c>
      <c r="G63" s="75">
        <v>1.6143084569000008</v>
      </c>
      <c r="H63" s="76">
        <v>-3.469767350399998</v>
      </c>
    </row>
    <row r="64" spans="2:8" x14ac:dyDescent="0.2">
      <c r="B64" s="70">
        <v>1.043956043956044</v>
      </c>
      <c r="C64" s="74">
        <f t="shared" si="4"/>
        <v>0.96579997174471122</v>
      </c>
      <c r="D64" s="74">
        <f t="shared" si="5"/>
        <v>8.8483729200228289E-4</v>
      </c>
      <c r="E64" s="74">
        <f t="shared" si="6"/>
        <v>0.98275122576606977</v>
      </c>
      <c r="F64" s="74">
        <f t="shared" si="3"/>
        <v>4.5008070006535839E-4</v>
      </c>
      <c r="G64" s="75">
        <v>1.6006554837999996</v>
      </c>
      <c r="H64" s="76">
        <v>-3.5000308522000005</v>
      </c>
    </row>
    <row r="65" spans="2:8" x14ac:dyDescent="0.2">
      <c r="B65" s="70">
        <v>1.0714285714285714</v>
      </c>
      <c r="C65" s="74">
        <f t="shared" si="4"/>
        <v>0.96491594437237049</v>
      </c>
      <c r="D65" s="74">
        <f t="shared" si="5"/>
        <v>8.8402737234072326E-4</v>
      </c>
      <c r="E65" s="74">
        <f t="shared" si="6"/>
        <v>0.9823013510997386</v>
      </c>
      <c r="F65" s="74">
        <f t="shared" si="3"/>
        <v>4.4987466633117368E-4</v>
      </c>
      <c r="G65" s="75">
        <v>1.6201356608999993</v>
      </c>
      <c r="H65" s="76">
        <v>-3.5341811347000029</v>
      </c>
    </row>
    <row r="66" spans="2:8" x14ac:dyDescent="0.2">
      <c r="B66" s="70">
        <v>1.098901098901099</v>
      </c>
      <c r="C66" s="74">
        <f t="shared" si="4"/>
        <v>0.96403272617834601</v>
      </c>
      <c r="D66" s="74">
        <f t="shared" si="5"/>
        <v>8.832181940244821E-4</v>
      </c>
      <c r="E66" s="74">
        <f t="shared" si="6"/>
        <v>0.98185168237282539</v>
      </c>
      <c r="F66" s="74">
        <f t="shared" si="3"/>
        <v>4.4966872691321047E-4</v>
      </c>
      <c r="G66" s="75">
        <v>1.6388060903999992</v>
      </c>
      <c r="H66" s="76">
        <v>-3.6012204455999979</v>
      </c>
    </row>
    <row r="67" spans="2:8" x14ac:dyDescent="0.2">
      <c r="B67" s="70">
        <v>1.1263736263736264</v>
      </c>
      <c r="C67" s="74">
        <f t="shared" si="4"/>
        <v>0.96315031642197135</v>
      </c>
      <c r="D67" s="74">
        <f t="shared" si="5"/>
        <v>8.8240975637465802E-4</v>
      </c>
      <c r="E67" s="74">
        <f t="shared" si="6"/>
        <v>0.98140221949105699</v>
      </c>
      <c r="F67" s="74">
        <f t="shared" si="3"/>
        <v>4.4946288176839211E-4</v>
      </c>
      <c r="G67" s="75">
        <v>1.6369879047000002</v>
      </c>
      <c r="H67" s="76">
        <v>-3.6675242419000016</v>
      </c>
    </row>
    <row r="68" spans="2:8" x14ac:dyDescent="0.2">
      <c r="B68" s="70">
        <v>1.153846153846154</v>
      </c>
      <c r="C68" s="74">
        <f t="shared" si="4"/>
        <v>0.96226871436325767</v>
      </c>
      <c r="D68" s="74">
        <f t="shared" si="5"/>
        <v>8.8160205871368191E-4</v>
      </c>
      <c r="E68" s="74">
        <f t="shared" si="6"/>
        <v>0.98095296236020368</v>
      </c>
      <c r="F68" s="74">
        <f t="shared" si="3"/>
        <v>4.4925713085330887E-4</v>
      </c>
      <c r="G68" s="75">
        <v>1.5922439704000004</v>
      </c>
      <c r="H68" s="76">
        <v>-3.709908149899996</v>
      </c>
    </row>
    <row r="69" spans="2:8" x14ac:dyDescent="0.2">
      <c r="B69" s="70">
        <v>1.1813186813186813</v>
      </c>
      <c r="C69" s="74">
        <f t="shared" si="4"/>
        <v>0.9613879192628938</v>
      </c>
      <c r="D69" s="74">
        <f t="shared" si="5"/>
        <v>8.8079510036387365E-4</v>
      </c>
      <c r="E69" s="74">
        <f t="shared" si="6"/>
        <v>0.98050391088607869</v>
      </c>
      <c r="F69" s="74">
        <f t="shared" si="3"/>
        <v>4.4905147412499513E-4</v>
      </c>
      <c r="G69" s="75">
        <v>1.621290055899999</v>
      </c>
      <c r="H69" s="76">
        <v>-3.7537310468999965</v>
      </c>
    </row>
    <row r="70" spans="2:8" x14ac:dyDescent="0.2">
      <c r="B70" s="70">
        <v>1.2087912087912087</v>
      </c>
      <c r="C70" s="74">
        <f t="shared" si="4"/>
        <v>0.96050793038224513</v>
      </c>
      <c r="D70" s="74">
        <f t="shared" si="5"/>
        <v>8.7998888064866332E-4</v>
      </c>
      <c r="E70" s="74">
        <f t="shared" si="6"/>
        <v>0.98005506497453843</v>
      </c>
      <c r="F70" s="74">
        <f t="shared" si="3"/>
        <v>4.4884591154026321E-4</v>
      </c>
      <c r="G70" s="75">
        <v>1.6080319333000008</v>
      </c>
      <c r="H70" s="76">
        <v>-3.8357800478000033</v>
      </c>
    </row>
    <row r="71" spans="2:8" x14ac:dyDescent="0.2">
      <c r="B71" s="70">
        <v>1.2362637362637363</v>
      </c>
      <c r="C71" s="74">
        <f t="shared" si="4"/>
        <v>0.95962874698335321</v>
      </c>
      <c r="D71" s="74">
        <f t="shared" si="5"/>
        <v>8.7918339889192509E-4</v>
      </c>
      <c r="E71" s="74">
        <f t="shared" si="6"/>
        <v>0.97960642453148239</v>
      </c>
      <c r="F71" s="74">
        <f t="shared" si="3"/>
        <v>4.4864044305603645E-4</v>
      </c>
      <c r="G71" s="75">
        <v>1.6254360733000002</v>
      </c>
      <c r="H71" s="76">
        <v>-3.9218492510999989</v>
      </c>
    </row>
    <row r="72" spans="2:8" x14ac:dyDescent="0.2">
      <c r="B72" s="70">
        <v>1.2637362637362637</v>
      </c>
      <c r="C72" s="74">
        <f t="shared" si="4"/>
        <v>0.9587503683289349</v>
      </c>
      <c r="D72" s="74">
        <f t="shared" si="5"/>
        <v>8.7837865441831031E-4</v>
      </c>
      <c r="E72" s="74">
        <f t="shared" si="6"/>
        <v>0.97915798946285304</v>
      </c>
      <c r="F72" s="74">
        <f t="shared" si="3"/>
        <v>4.4843506862934923E-4</v>
      </c>
      <c r="G72" s="75">
        <v>1.6714450742999998</v>
      </c>
      <c r="H72" s="76">
        <v>-3.9231995885999957</v>
      </c>
    </row>
    <row r="73" spans="2:8" x14ac:dyDescent="0.2">
      <c r="B73" s="70">
        <v>1.2912087912087913</v>
      </c>
      <c r="C73" s="74">
        <f t="shared" si="4"/>
        <v>0.9578727936823821</v>
      </c>
      <c r="D73" s="74">
        <f t="shared" si="5"/>
        <v>8.7757464655280337E-4</v>
      </c>
      <c r="E73" s="74">
        <f t="shared" si="6"/>
        <v>0.97870975967463603</v>
      </c>
      <c r="F73" s="74">
        <f t="shared" si="3"/>
        <v>4.4822978821701387E-4</v>
      </c>
      <c r="G73" s="75">
        <v>1.6682020612999993</v>
      </c>
      <c r="H73" s="76">
        <v>-3.9902803311999993</v>
      </c>
    </row>
    <row r="74" spans="2:8" x14ac:dyDescent="0.2">
      <c r="B74" s="70">
        <v>1.3186813186813187</v>
      </c>
      <c r="C74" s="74">
        <f t="shared" si="4"/>
        <v>0.95699602230776082</v>
      </c>
      <c r="D74" s="74">
        <f t="shared" si="5"/>
        <v>8.7677137462127686E-4</v>
      </c>
      <c r="E74" s="74">
        <f t="shared" si="6"/>
        <v>0.97826173507286007</v>
      </c>
      <c r="F74" s="74">
        <f t="shared" si="3"/>
        <v>4.4802460177595371E-4</v>
      </c>
      <c r="G74" s="75">
        <v>1.6209206122000002</v>
      </c>
      <c r="H74" s="76">
        <v>-4.041096356299998</v>
      </c>
    </row>
    <row r="75" spans="2:8" x14ac:dyDescent="0.2">
      <c r="B75" s="70">
        <v>1.346153846153846</v>
      </c>
      <c r="C75" s="74">
        <f t="shared" si="4"/>
        <v>0.95612005346981088</v>
      </c>
      <c r="D75" s="74">
        <f t="shared" si="5"/>
        <v>8.7596883794993641E-4</v>
      </c>
      <c r="E75" s="74">
        <f t="shared" si="6"/>
        <v>0.97781391556359676</v>
      </c>
      <c r="F75" s="74">
        <f t="shared" si="3"/>
        <v>4.4781950926331415E-4</v>
      </c>
      <c r="G75" s="75">
        <v>1.6061513168000003</v>
      </c>
      <c r="H75" s="76">
        <v>-4.0930152316000008</v>
      </c>
    </row>
    <row r="76" spans="2:8" x14ac:dyDescent="0.2">
      <c r="B76" s="70">
        <v>1.3736263736263736</v>
      </c>
      <c r="C76" s="74">
        <f t="shared" si="4"/>
        <v>0.9552448864339449</v>
      </c>
      <c r="D76" s="74">
        <f t="shared" si="5"/>
        <v>8.7516703586598688E-4</v>
      </c>
      <c r="E76" s="74">
        <f t="shared" si="6"/>
        <v>0.97736630105296085</v>
      </c>
      <c r="F76" s="74">
        <f t="shared" si="3"/>
        <v>4.4761451063590751E-4</v>
      </c>
      <c r="G76" s="75">
        <v>1.6156816034000008</v>
      </c>
      <c r="H76" s="76">
        <v>-4.1531968345000054</v>
      </c>
    </row>
    <row r="77" spans="2:8" x14ac:dyDescent="0.2">
      <c r="B77" s="70">
        <v>1.401098901098901</v>
      </c>
      <c r="C77" s="74">
        <f t="shared" si="4"/>
        <v>0.95437052046624804</v>
      </c>
      <c r="D77" s="74">
        <f t="shared" si="5"/>
        <v>8.7436596769685515E-4</v>
      </c>
      <c r="E77" s="74">
        <f t="shared" si="6"/>
        <v>0.97691889144710986</v>
      </c>
      <c r="F77" s="74">
        <f t="shared" si="3"/>
        <v>4.4740960585099021E-4</v>
      </c>
      <c r="G77" s="75">
        <v>1.630026490400001</v>
      </c>
      <c r="H77" s="76">
        <v>-4.2054699088999969</v>
      </c>
    </row>
    <row r="78" spans="2:8" x14ac:dyDescent="0.2">
      <c r="B78" s="70">
        <v>1.4285714285714284</v>
      </c>
      <c r="C78" s="74">
        <f t="shared" si="4"/>
        <v>0.95349695483347718</v>
      </c>
      <c r="D78" s="74">
        <f t="shared" si="5"/>
        <v>8.735656327708563E-4</v>
      </c>
      <c r="E78" s="74">
        <f t="shared" si="6"/>
        <v>0.97647168665224449</v>
      </c>
      <c r="F78" s="74">
        <f t="shared" si="3"/>
        <v>4.4720479486537457E-4</v>
      </c>
      <c r="G78" s="75">
        <v>1.6364606885000004</v>
      </c>
      <c r="H78" s="76">
        <v>-4.2462420624999977</v>
      </c>
    </row>
    <row r="79" spans="2:8" x14ac:dyDescent="0.2">
      <c r="B79" s="70">
        <v>1.4560439560439562</v>
      </c>
      <c r="C79" s="74">
        <f t="shared" si="4"/>
        <v>0.95262418880306032</v>
      </c>
      <c r="D79" s="74">
        <f t="shared" si="5"/>
        <v>8.7276603041686052E-4</v>
      </c>
      <c r="E79" s="74">
        <f t="shared" si="6"/>
        <v>0.97602468657460828</v>
      </c>
      <c r="F79" s="74">
        <f t="shared" si="3"/>
        <v>4.4700007763620597E-4</v>
      </c>
      <c r="G79" s="75">
        <v>1.649052127399999</v>
      </c>
      <c r="H79" s="76">
        <v>-4.2974662828000048</v>
      </c>
    </row>
    <row r="80" spans="2:8" x14ac:dyDescent="0.2">
      <c r="B80" s="70">
        <v>1.4835164835164836</v>
      </c>
      <c r="C80" s="74">
        <f t="shared" si="4"/>
        <v>0.95175222164309603</v>
      </c>
      <c r="D80" s="74">
        <f t="shared" si="5"/>
        <v>8.7196715996429308E-4</v>
      </c>
      <c r="E80" s="74">
        <f t="shared" si="6"/>
        <v>0.97557789112048765</v>
      </c>
      <c r="F80" s="74">
        <f t="shared" si="3"/>
        <v>4.4679545412062982E-4</v>
      </c>
      <c r="G80" s="75">
        <v>1.6612232685000006</v>
      </c>
      <c r="H80" s="76">
        <v>-4.3460336320999984</v>
      </c>
    </row>
    <row r="81" spans="2:8" x14ac:dyDescent="0.2">
      <c r="B81" s="70">
        <v>1.5109890109890109</v>
      </c>
      <c r="C81" s="74">
        <f t="shared" si="4"/>
        <v>0.9508810526223529</v>
      </c>
      <c r="D81" s="74">
        <f t="shared" si="5"/>
        <v>8.711690207431344E-4</v>
      </c>
      <c r="E81" s="74">
        <f t="shared" si="6"/>
        <v>0.97513130019621197</v>
      </c>
      <c r="F81" s="74">
        <f t="shared" si="3"/>
        <v>4.4659092427568048E-4</v>
      </c>
      <c r="G81" s="75">
        <v>1.8360324210999999</v>
      </c>
      <c r="H81" s="76">
        <v>-3.8911985730999983</v>
      </c>
    </row>
    <row r="82" spans="2:8" x14ac:dyDescent="0.2">
      <c r="B82" s="70">
        <v>1.5384615384615385</v>
      </c>
      <c r="C82" s="74">
        <f t="shared" si="4"/>
        <v>0.95001068101026864</v>
      </c>
      <c r="D82" s="74">
        <f t="shared" si="5"/>
        <v>8.7037161208425307E-4</v>
      </c>
      <c r="E82" s="74">
        <f t="shared" si="6"/>
        <v>0.97468491370815347</v>
      </c>
      <c r="F82" s="74">
        <f t="shared" si="3"/>
        <v>4.4638648805850334E-4</v>
      </c>
      <c r="G82" s="75">
        <v>1.8815330112000006</v>
      </c>
      <c r="H82" s="76">
        <v>-3.9633051958999972</v>
      </c>
    </row>
    <row r="83" spans="2:8" x14ac:dyDescent="0.2">
      <c r="B83" s="70">
        <v>1.5659340659340659</v>
      </c>
      <c r="C83" s="74">
        <f t="shared" si="4"/>
        <v>0.9491411060769499</v>
      </c>
      <c r="D83" s="74">
        <f t="shared" si="5"/>
        <v>8.695749333187397E-4</v>
      </c>
      <c r="E83" s="74">
        <f t="shared" si="6"/>
        <v>0.97423873156272733</v>
      </c>
      <c r="F83" s="74">
        <f t="shared" si="3"/>
        <v>4.4618214542613277E-4</v>
      </c>
      <c r="G83" s="75">
        <v>1.8962676789999999</v>
      </c>
      <c r="H83" s="76">
        <v>-4.0286413744999967</v>
      </c>
    </row>
    <row r="84" spans="2:8" x14ac:dyDescent="0.2">
      <c r="B84" s="70">
        <v>1.5934065934065933</v>
      </c>
      <c r="C84" s="74">
        <f t="shared" si="4"/>
        <v>0.94827232709317122</v>
      </c>
      <c r="D84" s="74">
        <f t="shared" si="5"/>
        <v>8.6877898377868412E-4</v>
      </c>
      <c r="E84" s="74">
        <f t="shared" si="6"/>
        <v>0.9737927536663914</v>
      </c>
      <c r="F84" s="74">
        <f t="shared" si="3"/>
        <v>4.4597789633593621E-4</v>
      </c>
      <c r="G84" s="75">
        <v>1.8972449101999993</v>
      </c>
      <c r="H84" s="76">
        <v>-4.1131263878000013</v>
      </c>
    </row>
    <row r="85" spans="2:8" x14ac:dyDescent="0.2">
      <c r="B85" s="70">
        <v>1.6208791208791209</v>
      </c>
      <c r="C85" s="74">
        <f t="shared" si="4"/>
        <v>0.94740434333037482</v>
      </c>
      <c r="D85" s="74">
        <f t="shared" si="5"/>
        <v>8.6798376279639822E-4</v>
      </c>
      <c r="E85" s="74">
        <f t="shared" si="6"/>
        <v>0.97334697992564645</v>
      </c>
      <c r="F85" s="74">
        <f t="shared" si="3"/>
        <v>4.4577374074494802E-4</v>
      </c>
      <c r="G85" s="75">
        <v>1.8896248174999999</v>
      </c>
      <c r="H85" s="76">
        <v>-4.1740665856999986</v>
      </c>
    </row>
    <row r="86" spans="2:8" x14ac:dyDescent="0.2">
      <c r="B86" s="70">
        <v>1.6483516483516483</v>
      </c>
      <c r="C86" s="74">
        <f t="shared" si="4"/>
        <v>0.94653715406066963</v>
      </c>
      <c r="D86" s="74">
        <f t="shared" si="5"/>
        <v>8.6718926970519306E-4</v>
      </c>
      <c r="E86" s="74">
        <f t="shared" si="6"/>
        <v>0.97290141024703614</v>
      </c>
      <c r="F86" s="74">
        <f t="shared" si="3"/>
        <v>4.455696786103136E-4</v>
      </c>
      <c r="G86" s="75">
        <v>1.9386492323000004</v>
      </c>
      <c r="H86" s="76">
        <v>-4.2318468302000003</v>
      </c>
    </row>
    <row r="87" spans="2:8" x14ac:dyDescent="0.2">
      <c r="B87" s="70">
        <v>1.6758241758241756</v>
      </c>
      <c r="C87" s="74">
        <f t="shared" si="4"/>
        <v>0.94567075855683091</v>
      </c>
      <c r="D87" s="74">
        <f t="shared" si="5"/>
        <v>8.6639550383871278E-4</v>
      </c>
      <c r="E87" s="74">
        <f t="shared" si="6"/>
        <v>0.97245604453714674</v>
      </c>
      <c r="F87" s="74">
        <f t="shared" si="3"/>
        <v>4.4536570988940039E-4</v>
      </c>
      <c r="G87" s="75">
        <v>1.9081900907999996</v>
      </c>
      <c r="H87" s="76">
        <v>-4.2528399935000021</v>
      </c>
    </row>
    <row r="88" spans="2:8" x14ac:dyDescent="0.2">
      <c r="B88" s="70">
        <v>1.7032967032967035</v>
      </c>
      <c r="C88" s="74">
        <f t="shared" si="4"/>
        <v>0.94480515609229965</v>
      </c>
      <c r="D88" s="74">
        <f t="shared" si="5"/>
        <v>8.6560246453126766E-4</v>
      </c>
      <c r="E88" s="74">
        <f t="shared" si="6"/>
        <v>0.97201088270260727</v>
      </c>
      <c r="F88" s="74">
        <f t="shared" si="3"/>
        <v>4.4516183453946478E-4</v>
      </c>
      <c r="G88" s="75">
        <v>1.8901030322999997</v>
      </c>
      <c r="H88" s="76">
        <v>-4.2771354215999953</v>
      </c>
    </row>
    <row r="89" spans="2:8" x14ac:dyDescent="0.2">
      <c r="B89" s="70">
        <v>1.7307692307692308</v>
      </c>
      <c r="C89" s="74">
        <f t="shared" si="4"/>
        <v>0.9439403459411817</v>
      </c>
      <c r="D89" s="74">
        <f t="shared" si="5"/>
        <v>8.6481015111794513E-4</v>
      </c>
      <c r="E89" s="74">
        <f t="shared" si="6"/>
        <v>0.97156592465008973</v>
      </c>
      <c r="F89" s="74">
        <f t="shared" si="3"/>
        <v>4.4495805251754117E-4</v>
      </c>
      <c r="G89" s="75">
        <v>1.9143847339000002</v>
      </c>
      <c r="H89" s="76">
        <v>-4.2747444782000006</v>
      </c>
    </row>
    <row r="90" spans="2:8" x14ac:dyDescent="0.2">
      <c r="B90" s="70">
        <v>1.7582417582417584</v>
      </c>
      <c r="C90" s="74">
        <f t="shared" ref="C90:C121" si="7">C89*EXP(-(B90-B89)*SpreadCntrpty/10000/CntrptyLGD)</f>
        <v>0.94307632737824743</v>
      </c>
      <c r="D90" s="74">
        <f t="shared" ref="D90:D153" si="8">C89-C90</f>
        <v>8.640185629342767E-4</v>
      </c>
      <c r="E90" s="74">
        <f t="shared" ref="E90:E121" si="9">E89*EXP(-(B90-B89)*InstitutionSpread/10000/PartyLGD)</f>
        <v>0.97112117028630862</v>
      </c>
      <c r="F90" s="74">
        <f t="shared" si="3"/>
        <v>4.44754363781108E-4</v>
      </c>
      <c r="G90" s="75">
        <v>1.9256632095999997</v>
      </c>
      <c r="H90" s="76">
        <v>-4.2416270815000017</v>
      </c>
    </row>
    <row r="91" spans="2:8" x14ac:dyDescent="0.2">
      <c r="B91" s="70">
        <v>1.7857142857142858</v>
      </c>
      <c r="C91" s="74">
        <f t="shared" si="7"/>
        <v>0.94221309967893108</v>
      </c>
      <c r="D91" s="74">
        <f t="shared" si="8"/>
        <v>8.6322769931634902E-4</v>
      </c>
      <c r="E91" s="74">
        <f t="shared" si="9"/>
        <v>0.9706766195180212</v>
      </c>
      <c r="F91" s="74">
        <f t="shared" si="3"/>
        <v>4.4455076828742168E-4</v>
      </c>
      <c r="G91" s="75">
        <v>1.9096013177999995</v>
      </c>
      <c r="H91" s="76">
        <v>-4.2925714308000043</v>
      </c>
    </row>
    <row r="92" spans="2:8" x14ac:dyDescent="0.2">
      <c r="B92" s="70">
        <v>1.8131868131868132</v>
      </c>
      <c r="C92" s="74">
        <f t="shared" si="7"/>
        <v>0.94135066211933005</v>
      </c>
      <c r="D92" s="74">
        <f t="shared" si="8"/>
        <v>8.6243755960102586E-4</v>
      </c>
      <c r="E92" s="74">
        <f t="shared" si="9"/>
        <v>0.97023227225202746</v>
      </c>
      <c r="F92" s="74">
        <f t="shared" ref="F92:F155" si="10">E91-E92</f>
        <v>4.4434726599373864E-4</v>
      </c>
      <c r="G92" s="75">
        <v>1.8971753347999987</v>
      </c>
      <c r="H92" s="76">
        <v>-4.3234362806000011</v>
      </c>
    </row>
    <row r="93" spans="2:8" x14ac:dyDescent="0.2">
      <c r="B93" s="70">
        <v>1.8406593406593408</v>
      </c>
      <c r="C93" s="74">
        <f t="shared" si="7"/>
        <v>0.94048901397620444</v>
      </c>
      <c r="D93" s="74">
        <f t="shared" si="8"/>
        <v>8.6164814312561511E-4</v>
      </c>
      <c r="E93" s="74">
        <f t="shared" si="9"/>
        <v>0.96978812839517003</v>
      </c>
      <c r="F93" s="74">
        <f t="shared" si="10"/>
        <v>4.441438568574263E-4</v>
      </c>
      <c r="G93" s="75">
        <v>1.9208302577999987</v>
      </c>
      <c r="H93" s="76">
        <v>-4.3674893538999973</v>
      </c>
    </row>
    <row r="94" spans="2:8" x14ac:dyDescent="0.2">
      <c r="B94" s="70">
        <v>1.8681318681318682</v>
      </c>
      <c r="C94" s="74">
        <f t="shared" si="7"/>
        <v>0.93962815452697623</v>
      </c>
      <c r="D94" s="74">
        <f t="shared" si="8"/>
        <v>8.6085944922820179E-4</v>
      </c>
      <c r="E94" s="74">
        <f t="shared" si="9"/>
        <v>0.96934418785433418</v>
      </c>
      <c r="F94" s="74">
        <f t="shared" si="10"/>
        <v>4.439405408358521E-4</v>
      </c>
      <c r="G94" s="75">
        <v>1.8787926490999987</v>
      </c>
      <c r="H94" s="76">
        <v>-4.4178957899999984</v>
      </c>
    </row>
    <row r="95" spans="2:8" x14ac:dyDescent="0.2">
      <c r="B95" s="70">
        <v>1.8956043956043955</v>
      </c>
      <c r="C95" s="74">
        <f t="shared" si="7"/>
        <v>0.93876808304972892</v>
      </c>
      <c r="D95" s="74">
        <f t="shared" si="8"/>
        <v>8.6007147724731503E-4</v>
      </c>
      <c r="E95" s="74">
        <f t="shared" si="9"/>
        <v>0.9689004505364478</v>
      </c>
      <c r="F95" s="74">
        <f t="shared" si="10"/>
        <v>4.4373731788638349E-4</v>
      </c>
      <c r="G95" s="75">
        <v>1.8916046285999994</v>
      </c>
      <c r="H95" s="76">
        <v>-4.4516651280999975</v>
      </c>
    </row>
    <row r="96" spans="2:8" x14ac:dyDescent="0.2">
      <c r="B96" s="70">
        <v>1.9230769230769231</v>
      </c>
      <c r="C96" s="74">
        <f t="shared" si="7"/>
        <v>0.93790879882320666</v>
      </c>
      <c r="D96" s="74">
        <f t="shared" si="8"/>
        <v>8.5928422652226111E-4</v>
      </c>
      <c r="E96" s="74">
        <f t="shared" si="9"/>
        <v>0.9684569163484813</v>
      </c>
      <c r="F96" s="74">
        <f t="shared" si="10"/>
        <v>4.4353418796649891E-4</v>
      </c>
      <c r="G96" s="75">
        <v>1.8695571538999993</v>
      </c>
      <c r="H96" s="76">
        <v>-4.4557413469000027</v>
      </c>
    </row>
    <row r="97" spans="2:8" x14ac:dyDescent="0.2">
      <c r="B97" s="70">
        <v>1.9505494505494505</v>
      </c>
      <c r="C97" s="74">
        <f t="shared" si="7"/>
        <v>0.93705030112681398</v>
      </c>
      <c r="D97" s="74">
        <f t="shared" si="8"/>
        <v>8.5849769639267937E-4</v>
      </c>
      <c r="E97" s="74">
        <f t="shared" si="9"/>
        <v>0.96801358519744785</v>
      </c>
      <c r="F97" s="74">
        <f t="shared" si="10"/>
        <v>4.4333115103345477E-4</v>
      </c>
      <c r="G97" s="75">
        <v>1.8743583942999986</v>
      </c>
      <c r="H97" s="76">
        <v>-4.507116520900003</v>
      </c>
    </row>
    <row r="98" spans="2:8" x14ac:dyDescent="0.2">
      <c r="B98" s="70">
        <v>1.9780219780219779</v>
      </c>
      <c r="C98" s="74">
        <f t="shared" si="7"/>
        <v>0.93619258924061477</v>
      </c>
      <c r="D98" s="74">
        <f t="shared" si="8"/>
        <v>8.5771188619920835E-4</v>
      </c>
      <c r="E98" s="74">
        <f t="shared" si="9"/>
        <v>0.96757045699040312</v>
      </c>
      <c r="F98" s="74">
        <f t="shared" si="10"/>
        <v>4.4312820704472955E-4</v>
      </c>
      <c r="G98" s="75">
        <v>1.8624764527999986</v>
      </c>
      <c r="H98" s="76">
        <v>-4.524649365200001</v>
      </c>
    </row>
    <row r="99" spans="2:8" x14ac:dyDescent="0.2">
      <c r="B99" s="70">
        <v>2.0054945054945055</v>
      </c>
      <c r="C99" s="74">
        <f t="shared" si="7"/>
        <v>0.93533566244533206</v>
      </c>
      <c r="D99" s="74">
        <f t="shared" si="8"/>
        <v>8.5692679528270865E-4</v>
      </c>
      <c r="E99" s="74">
        <f t="shared" si="9"/>
        <v>0.9671275316344452</v>
      </c>
      <c r="F99" s="74">
        <f t="shared" si="10"/>
        <v>4.4292535595791271E-4</v>
      </c>
      <c r="G99" s="75">
        <v>1.903547585399999</v>
      </c>
      <c r="H99" s="76">
        <v>-4.3589549856000005</v>
      </c>
    </row>
    <row r="100" spans="2:8" x14ac:dyDescent="0.2">
      <c r="B100" s="70">
        <v>2.0329670329670328</v>
      </c>
      <c r="C100" s="74">
        <f t="shared" si="7"/>
        <v>0.93447952002234724</v>
      </c>
      <c r="D100" s="74">
        <f t="shared" si="8"/>
        <v>8.5614242298481802E-4</v>
      </c>
      <c r="E100" s="74">
        <f t="shared" si="9"/>
        <v>0.96668480903671494</v>
      </c>
      <c r="F100" s="74">
        <f t="shared" si="10"/>
        <v>4.4272259773026068E-4</v>
      </c>
      <c r="G100" s="75">
        <v>2.0047590381000004</v>
      </c>
      <c r="H100" s="76">
        <v>-4.1033888518000046</v>
      </c>
    </row>
    <row r="101" spans="2:8" x14ac:dyDescent="0.2">
      <c r="B101" s="70">
        <v>2.0604395604395602</v>
      </c>
      <c r="C101" s="74">
        <f t="shared" si="7"/>
        <v>0.9336241612536994</v>
      </c>
      <c r="D101" s="74">
        <f t="shared" si="8"/>
        <v>8.5535876864784033E-4</v>
      </c>
      <c r="E101" s="74">
        <f t="shared" si="9"/>
        <v>0.96624228910439558</v>
      </c>
      <c r="F101" s="74">
        <f t="shared" si="10"/>
        <v>4.4251993231936293E-4</v>
      </c>
      <c r="G101" s="75">
        <v>2.0058945236000003</v>
      </c>
      <c r="H101" s="76">
        <v>-4.1529575355000024</v>
      </c>
    </row>
    <row r="102" spans="2:8" x14ac:dyDescent="0.2">
      <c r="B102" s="70">
        <v>2.087912087912088</v>
      </c>
      <c r="C102" s="74">
        <f t="shared" si="7"/>
        <v>0.93276958542208488</v>
      </c>
      <c r="D102" s="74">
        <f t="shared" si="8"/>
        <v>8.5457583161452355E-4</v>
      </c>
      <c r="E102" s="74">
        <f t="shared" si="9"/>
        <v>0.96579997174471277</v>
      </c>
      <c r="F102" s="74">
        <f t="shared" si="10"/>
        <v>4.4231735968280894E-4</v>
      </c>
      <c r="G102" s="75">
        <v>2.0270063843999995</v>
      </c>
      <c r="H102" s="76">
        <v>-4.1866385149999994</v>
      </c>
    </row>
    <row r="103" spans="2:8" x14ac:dyDescent="0.2">
      <c r="B103" s="70">
        <v>2.1153846153846154</v>
      </c>
      <c r="C103" s="74">
        <f t="shared" si="7"/>
        <v>0.9319157918108566</v>
      </c>
      <c r="D103" s="74">
        <f t="shared" si="8"/>
        <v>8.5379361122828179E-4</v>
      </c>
      <c r="E103" s="74">
        <f t="shared" si="9"/>
        <v>0.96535785686493469</v>
      </c>
      <c r="F103" s="74">
        <f t="shared" si="10"/>
        <v>4.4211487977807717E-4</v>
      </c>
      <c r="G103" s="75">
        <v>2.0057837912999994</v>
      </c>
      <c r="H103" s="76">
        <v>-4.2077775060999967</v>
      </c>
    </row>
    <row r="104" spans="2:8" x14ac:dyDescent="0.2">
      <c r="B104" s="70">
        <v>2.1428571428571428</v>
      </c>
      <c r="C104" s="74">
        <f t="shared" si="7"/>
        <v>0.9310627797040234</v>
      </c>
      <c r="D104" s="74">
        <f t="shared" si="8"/>
        <v>8.5301210683319528E-4</v>
      </c>
      <c r="E104" s="74">
        <f t="shared" si="9"/>
        <v>0.96491594437237205</v>
      </c>
      <c r="F104" s="74">
        <f t="shared" si="10"/>
        <v>4.4191249256264609E-4</v>
      </c>
      <c r="G104" s="75">
        <v>2.0587177651000008</v>
      </c>
      <c r="H104" s="76">
        <v>-4.1865394607000015</v>
      </c>
    </row>
    <row r="105" spans="2:8" x14ac:dyDescent="0.2">
      <c r="B105" s="70">
        <v>2.1703296703296706</v>
      </c>
      <c r="C105" s="74">
        <f t="shared" si="7"/>
        <v>0.93021054838624939</v>
      </c>
      <c r="D105" s="74">
        <f t="shared" si="8"/>
        <v>8.522313177740104E-4</v>
      </c>
      <c r="E105" s="74">
        <f t="shared" si="9"/>
        <v>0.96447423417437783</v>
      </c>
      <c r="F105" s="74">
        <f t="shared" si="10"/>
        <v>4.4171019799421618E-4</v>
      </c>
      <c r="G105" s="75">
        <v>2.0548083590000008</v>
      </c>
      <c r="H105" s="76">
        <v>-4.1776063297000006</v>
      </c>
    </row>
    <row r="106" spans="2:8" x14ac:dyDescent="0.2">
      <c r="B106" s="70">
        <v>2.197802197802198</v>
      </c>
      <c r="C106" s="74">
        <f t="shared" si="7"/>
        <v>0.9293590971428537</v>
      </c>
      <c r="D106" s="74">
        <f t="shared" si="8"/>
        <v>8.5145124339569556E-4</v>
      </c>
      <c r="E106" s="74">
        <f t="shared" si="9"/>
        <v>0.96403272617834757</v>
      </c>
      <c r="F106" s="74">
        <f t="shared" si="10"/>
        <v>4.4150799603026591E-4</v>
      </c>
      <c r="G106" s="75">
        <v>2.0658057263000003</v>
      </c>
      <c r="H106" s="76">
        <v>-4.1838751285999978</v>
      </c>
    </row>
    <row r="107" spans="2:8" x14ac:dyDescent="0.2">
      <c r="B107" s="70">
        <v>2.2252747252747254</v>
      </c>
      <c r="C107" s="74">
        <f t="shared" si="7"/>
        <v>0.92850842525980937</v>
      </c>
      <c r="D107" s="74">
        <f t="shared" si="8"/>
        <v>8.5067188304432939E-4</v>
      </c>
      <c r="E107" s="74">
        <f t="shared" si="9"/>
        <v>0.96359142029171918</v>
      </c>
      <c r="F107" s="74">
        <f t="shared" si="10"/>
        <v>4.4130588662838477E-4</v>
      </c>
      <c r="G107" s="75">
        <v>2.0597181280000001</v>
      </c>
      <c r="H107" s="76">
        <v>-4.1964229181999979</v>
      </c>
    </row>
    <row r="108" spans="2:8" x14ac:dyDescent="0.2">
      <c r="B108" s="70">
        <v>2.2527472527472527</v>
      </c>
      <c r="C108" s="74">
        <f t="shared" si="7"/>
        <v>0.92765853202374327</v>
      </c>
      <c r="D108" s="74">
        <f t="shared" si="8"/>
        <v>8.4989323606610157E-4</v>
      </c>
      <c r="E108" s="74">
        <f t="shared" si="9"/>
        <v>0.96315031642197291</v>
      </c>
      <c r="F108" s="74">
        <f t="shared" si="10"/>
        <v>4.4110386974627325E-4</v>
      </c>
      <c r="G108" s="75">
        <v>2.0810834219000007</v>
      </c>
      <c r="H108" s="76">
        <v>-4.2129530057000046</v>
      </c>
    </row>
    <row r="109" spans="2:8" x14ac:dyDescent="0.2">
      <c r="B109" s="70">
        <v>2.2802197802197801</v>
      </c>
      <c r="C109" s="74">
        <f t="shared" si="7"/>
        <v>0.92680941672193495</v>
      </c>
      <c r="D109" s="74">
        <f t="shared" si="8"/>
        <v>8.4911530180831196E-4</v>
      </c>
      <c r="E109" s="74">
        <f t="shared" si="9"/>
        <v>0.96270941447663128</v>
      </c>
      <c r="F109" s="74">
        <f t="shared" si="10"/>
        <v>4.4090194534163185E-4</v>
      </c>
      <c r="G109" s="75">
        <v>2.0830870183999997</v>
      </c>
      <c r="H109" s="76">
        <v>-4.1527147520000049</v>
      </c>
    </row>
    <row r="110" spans="2:8" x14ac:dyDescent="0.2">
      <c r="B110" s="70">
        <v>2.3076923076923079</v>
      </c>
      <c r="C110" s="74">
        <f t="shared" si="7"/>
        <v>0.92596107864231658</v>
      </c>
      <c r="D110" s="74">
        <f t="shared" si="8"/>
        <v>8.4833807961837149E-4</v>
      </c>
      <c r="E110" s="74">
        <f t="shared" si="9"/>
        <v>0.96226871436325934</v>
      </c>
      <c r="F110" s="74">
        <f t="shared" si="10"/>
        <v>4.4070011337193904E-4</v>
      </c>
      <c r="G110" s="75">
        <v>2.0776300811000006</v>
      </c>
      <c r="H110" s="76">
        <v>-4.1723016293999988</v>
      </c>
    </row>
    <row r="111" spans="2:8" x14ac:dyDescent="0.2">
      <c r="B111" s="70">
        <v>2.3351648351648353</v>
      </c>
      <c r="C111" s="74">
        <f t="shared" si="7"/>
        <v>0.925113517073472</v>
      </c>
      <c r="D111" s="74">
        <f t="shared" si="8"/>
        <v>8.4756156884457923E-4</v>
      </c>
      <c r="E111" s="74">
        <f t="shared" si="9"/>
        <v>0.96182821598946422</v>
      </c>
      <c r="F111" s="74">
        <f t="shared" si="10"/>
        <v>4.4049837379511736E-4</v>
      </c>
      <c r="G111" s="75">
        <v>2.0212066056000002</v>
      </c>
      <c r="H111" s="76">
        <v>-4.1914352064999987</v>
      </c>
    </row>
    <row r="112" spans="2:8" x14ac:dyDescent="0.2">
      <c r="B112" s="70">
        <v>2.3626373626373627</v>
      </c>
      <c r="C112" s="74">
        <f t="shared" si="7"/>
        <v>0.92426673130463621</v>
      </c>
      <c r="D112" s="74">
        <f t="shared" si="8"/>
        <v>8.4678576883578938E-4</v>
      </c>
      <c r="E112" s="74">
        <f t="shared" si="9"/>
        <v>0.96138791926289557</v>
      </c>
      <c r="F112" s="74">
        <f t="shared" si="10"/>
        <v>4.4029672656864527E-4</v>
      </c>
      <c r="G112" s="75">
        <v>2.0072577437999999</v>
      </c>
      <c r="H112" s="76">
        <v>-4.2062738627999989</v>
      </c>
    </row>
    <row r="113" spans="2:8" x14ac:dyDescent="0.2">
      <c r="B113" s="70">
        <v>2.3901098901098901</v>
      </c>
      <c r="C113" s="74">
        <f t="shared" si="7"/>
        <v>0.92342072062569491</v>
      </c>
      <c r="D113" s="74">
        <f t="shared" si="8"/>
        <v>8.4601067894130022E-4</v>
      </c>
      <c r="E113" s="74">
        <f t="shared" si="9"/>
        <v>0.96094782409124513</v>
      </c>
      <c r="F113" s="74">
        <f t="shared" si="10"/>
        <v>4.4009517165044532E-4</v>
      </c>
      <c r="G113" s="75">
        <v>1.9647558318</v>
      </c>
      <c r="H113" s="76">
        <v>-4.2212167827999965</v>
      </c>
    </row>
    <row r="114" spans="2:8" x14ac:dyDescent="0.2">
      <c r="B114" s="70">
        <v>2.4175824175824174</v>
      </c>
      <c r="C114" s="74">
        <f t="shared" si="7"/>
        <v>0.92257548432718373</v>
      </c>
      <c r="D114" s="74">
        <f t="shared" si="8"/>
        <v>8.452362985111872E-4</v>
      </c>
      <c r="E114" s="74">
        <f t="shared" si="9"/>
        <v>0.96050793038224702</v>
      </c>
      <c r="F114" s="74">
        <f t="shared" si="10"/>
        <v>4.3989370899810698E-4</v>
      </c>
      <c r="G114" s="75">
        <v>1.9363182926999998</v>
      </c>
      <c r="H114" s="76">
        <v>-4.2454549224000022</v>
      </c>
    </row>
    <row r="115" spans="2:8" x14ac:dyDescent="0.2">
      <c r="B115" s="70">
        <v>2.4450549450549448</v>
      </c>
      <c r="C115" s="74">
        <f t="shared" si="7"/>
        <v>0.92173102170028753</v>
      </c>
      <c r="D115" s="74">
        <f t="shared" si="8"/>
        <v>8.4446262689619189E-4</v>
      </c>
      <c r="E115" s="74">
        <f t="shared" si="9"/>
        <v>0.96006823804367747</v>
      </c>
      <c r="F115" s="74">
        <f t="shared" si="10"/>
        <v>4.3969233856955281E-4</v>
      </c>
      <c r="G115" s="75">
        <v>1.9159619513999997</v>
      </c>
      <c r="H115" s="76">
        <v>-4.2691886177999949</v>
      </c>
    </row>
    <row r="116" spans="2:8" x14ac:dyDescent="0.2">
      <c r="B116" s="70">
        <v>2.4725274725274726</v>
      </c>
      <c r="C116" s="74">
        <f t="shared" si="7"/>
        <v>0.92088733203684026</v>
      </c>
      <c r="D116" s="74">
        <f t="shared" si="8"/>
        <v>8.4368966344727792E-4</v>
      </c>
      <c r="E116" s="74">
        <f t="shared" si="9"/>
        <v>0.9596287469833551</v>
      </c>
      <c r="F116" s="74">
        <f t="shared" si="10"/>
        <v>4.3949106032237228E-4</v>
      </c>
      <c r="G116" s="75">
        <v>1.8634118066999998</v>
      </c>
      <c r="H116" s="76">
        <v>-4.2750549973999989</v>
      </c>
    </row>
    <row r="117" spans="2:8" x14ac:dyDescent="0.2">
      <c r="B117" s="70">
        <v>2.5</v>
      </c>
      <c r="C117" s="74">
        <f t="shared" si="7"/>
        <v>0.92004441462932385</v>
      </c>
      <c r="D117" s="74">
        <f t="shared" si="8"/>
        <v>8.4291740751640809E-4</v>
      </c>
      <c r="E117" s="74">
        <f t="shared" si="9"/>
        <v>0.95918945710914061</v>
      </c>
      <c r="F117" s="74">
        <f t="shared" si="10"/>
        <v>4.3928987421448795E-4</v>
      </c>
      <c r="G117" s="75">
        <v>1.8584127432000015</v>
      </c>
      <c r="H117" s="76">
        <v>-4.310891503299997</v>
      </c>
    </row>
    <row r="118" spans="2:8" x14ac:dyDescent="0.2">
      <c r="B118" s="70">
        <v>2.5274725274725274</v>
      </c>
      <c r="C118" s="74">
        <f t="shared" si="7"/>
        <v>0.91920226877086797</v>
      </c>
      <c r="D118" s="74">
        <f t="shared" si="8"/>
        <v>8.421458584558783E-4</v>
      </c>
      <c r="E118" s="74">
        <f t="shared" si="9"/>
        <v>0.9587503683289369</v>
      </c>
      <c r="F118" s="74">
        <f t="shared" si="10"/>
        <v>4.3908878020371134E-4</v>
      </c>
      <c r="G118" s="75">
        <v>2.0053984297000005</v>
      </c>
      <c r="H118" s="76">
        <v>-3.8491530398000013</v>
      </c>
    </row>
    <row r="119" spans="2:8" x14ac:dyDescent="0.2">
      <c r="B119" s="70">
        <v>2.5549450549450547</v>
      </c>
      <c r="C119" s="74">
        <f t="shared" si="7"/>
        <v>0.91836089375524932</v>
      </c>
      <c r="D119" s="74">
        <f t="shared" si="8"/>
        <v>8.4137501561865058E-4</v>
      </c>
      <c r="E119" s="74">
        <f t="shared" si="9"/>
        <v>0.95831148055068904</v>
      </c>
      <c r="F119" s="74">
        <f t="shared" si="10"/>
        <v>4.3888777824785397E-4</v>
      </c>
      <c r="G119" s="75">
        <v>2.0060023549000001</v>
      </c>
      <c r="H119" s="76">
        <v>-3.9165402175999993</v>
      </c>
    </row>
    <row r="120" spans="2:8" x14ac:dyDescent="0.2">
      <c r="B120" s="70">
        <v>2.5824175824175826</v>
      </c>
      <c r="C120" s="74">
        <f t="shared" si="7"/>
        <v>0.91752028887689097</v>
      </c>
      <c r="D120" s="74">
        <f t="shared" si="8"/>
        <v>8.4060487835835307E-4</v>
      </c>
      <c r="E120" s="74">
        <f t="shared" si="9"/>
        <v>0.9578727936823842</v>
      </c>
      <c r="F120" s="74">
        <f t="shared" si="10"/>
        <v>4.3868686830483838E-4</v>
      </c>
      <c r="G120" s="75">
        <v>2.0192074654000001</v>
      </c>
      <c r="H120" s="76">
        <v>-3.9291450132000012</v>
      </c>
    </row>
    <row r="121" spans="2:8" x14ac:dyDescent="0.2">
      <c r="B121" s="70">
        <v>2.6098901098901099</v>
      </c>
      <c r="C121" s="74">
        <f t="shared" si="7"/>
        <v>0.9166804534308618</v>
      </c>
      <c r="D121" s="74">
        <f t="shared" si="8"/>
        <v>8.3983544602916904E-4</v>
      </c>
      <c r="E121" s="74">
        <f t="shared" si="9"/>
        <v>0.95743430763205173</v>
      </c>
      <c r="F121" s="74">
        <f t="shared" si="10"/>
        <v>4.3848605033247612E-4</v>
      </c>
      <c r="G121" s="75">
        <v>1.9869871638999999</v>
      </c>
      <c r="H121" s="76">
        <v>-3.9346270126000009</v>
      </c>
    </row>
    <row r="122" spans="2:8" x14ac:dyDescent="0.2">
      <c r="B122" s="70">
        <v>2.6373626373626373</v>
      </c>
      <c r="C122" s="74">
        <f t="shared" ref="C122:C153" si="11">C121*EXP(-(B122-B121)*SpreadCntrpty/10000/CntrptyLGD)</f>
        <v>0.91584138671287596</v>
      </c>
      <c r="D122" s="74">
        <f t="shared" si="8"/>
        <v>8.3906671798583687E-4</v>
      </c>
      <c r="E122" s="74">
        <f t="shared" ref="E122:E153" si="12">E121*EXP(-(B122-B121)*InstitutionSpread/10000/PartyLGD)</f>
        <v>0.95699602230776304</v>
      </c>
      <c r="F122" s="74">
        <f t="shared" si="10"/>
        <v>4.3828532428868971E-4</v>
      </c>
      <c r="G122" s="75">
        <v>2.0073682815000007</v>
      </c>
      <c r="H122" s="76">
        <v>-3.9359722177999981</v>
      </c>
    </row>
    <row r="123" spans="2:8" x14ac:dyDescent="0.2">
      <c r="B123" s="70">
        <v>2.6648351648351647</v>
      </c>
      <c r="C123" s="74">
        <f t="shared" si="11"/>
        <v>0.91500308801929231</v>
      </c>
      <c r="D123" s="74">
        <f t="shared" si="8"/>
        <v>8.3829869358365006E-4</v>
      </c>
      <c r="E123" s="74">
        <f t="shared" si="12"/>
        <v>0.95655793761763164</v>
      </c>
      <c r="F123" s="74">
        <f t="shared" si="10"/>
        <v>4.3808469013140172E-4</v>
      </c>
      <c r="G123" s="75">
        <v>2.0116647018</v>
      </c>
      <c r="H123" s="76">
        <v>-3.9387481027999991</v>
      </c>
    </row>
    <row r="124" spans="2:8" x14ac:dyDescent="0.2">
      <c r="B124" s="70">
        <v>2.6923076923076921</v>
      </c>
      <c r="C124" s="74">
        <f t="shared" si="11"/>
        <v>0.91416555664711374</v>
      </c>
      <c r="D124" s="74">
        <f t="shared" si="8"/>
        <v>8.3753137217856821E-4</v>
      </c>
      <c r="E124" s="74">
        <f t="shared" si="12"/>
        <v>0.9561200534698131</v>
      </c>
      <c r="F124" s="74">
        <f t="shared" si="10"/>
        <v>4.3788414781853469E-4</v>
      </c>
      <c r="G124" s="75">
        <v>2.0215165250000005</v>
      </c>
      <c r="H124" s="76">
        <v>-3.9298039872000023</v>
      </c>
    </row>
    <row r="125" spans="2:8" x14ac:dyDescent="0.2">
      <c r="B125" s="70">
        <v>2.7197802197802194</v>
      </c>
      <c r="C125" s="74">
        <f t="shared" si="11"/>
        <v>0.91332879189398652</v>
      </c>
      <c r="D125" s="74">
        <f t="shared" si="8"/>
        <v>8.367647531272171E-4</v>
      </c>
      <c r="E125" s="74">
        <f t="shared" si="12"/>
        <v>0.95568236977250509</v>
      </c>
      <c r="F125" s="74">
        <f t="shared" si="10"/>
        <v>4.3768369730801115E-4</v>
      </c>
      <c r="G125" s="75">
        <v>1.9801819427999996</v>
      </c>
      <c r="H125" s="76">
        <v>-3.924444372</v>
      </c>
    </row>
    <row r="126" spans="2:8" x14ac:dyDescent="0.2">
      <c r="B126" s="70">
        <v>2.7472527472527473</v>
      </c>
      <c r="C126" s="74">
        <f t="shared" si="11"/>
        <v>0.91249279305819997</v>
      </c>
      <c r="D126" s="74">
        <f t="shared" si="8"/>
        <v>8.3599883578655554E-4</v>
      </c>
      <c r="E126" s="74">
        <f t="shared" si="12"/>
        <v>0.95524488643394723</v>
      </c>
      <c r="F126" s="74">
        <f t="shared" si="10"/>
        <v>4.374833385578647E-4</v>
      </c>
      <c r="G126" s="75">
        <v>1.9743453824000017</v>
      </c>
      <c r="H126" s="76">
        <v>-3.9060996258000031</v>
      </c>
    </row>
    <row r="127" spans="2:8" x14ac:dyDescent="0.2">
      <c r="B127" s="70">
        <v>2.7747252747252746</v>
      </c>
      <c r="C127" s="74">
        <f t="shared" si="11"/>
        <v>0.91165755943868565</v>
      </c>
      <c r="D127" s="74">
        <f t="shared" si="8"/>
        <v>8.3523361951431951E-4</v>
      </c>
      <c r="E127" s="74">
        <f t="shared" si="12"/>
        <v>0.9548076033624211</v>
      </c>
      <c r="F127" s="74">
        <f t="shared" si="10"/>
        <v>4.3728307152612889E-4</v>
      </c>
      <c r="G127" s="75">
        <v>1.9953854310999999</v>
      </c>
      <c r="H127" s="76">
        <v>-3.844698429600002</v>
      </c>
    </row>
    <row r="128" spans="2:8" x14ac:dyDescent="0.2">
      <c r="B128" s="70">
        <v>2.802197802197802</v>
      </c>
      <c r="C128" s="74">
        <f t="shared" si="11"/>
        <v>0.91082309033501685</v>
      </c>
      <c r="D128" s="74">
        <f t="shared" si="8"/>
        <v>8.3446910366880012E-4</v>
      </c>
      <c r="E128" s="74">
        <f t="shared" si="12"/>
        <v>0.95437052046625037</v>
      </c>
      <c r="F128" s="74">
        <f t="shared" si="10"/>
        <v>4.3708289617072626E-4</v>
      </c>
      <c r="G128" s="75">
        <v>1.9758399551000012</v>
      </c>
      <c r="H128" s="76">
        <v>-3.8541044901000019</v>
      </c>
    </row>
    <row r="129" spans="2:8" x14ac:dyDescent="0.2">
      <c r="B129" s="70">
        <v>2.8296703296703294</v>
      </c>
      <c r="C129" s="74">
        <f t="shared" si="11"/>
        <v>0.90998938504740789</v>
      </c>
      <c r="D129" s="74">
        <f t="shared" si="8"/>
        <v>8.3370528760895457E-4</v>
      </c>
      <c r="E129" s="74">
        <f t="shared" si="12"/>
        <v>0.95393363765380068</v>
      </c>
      <c r="F129" s="74">
        <f t="shared" si="10"/>
        <v>4.3688281244969041E-4</v>
      </c>
      <c r="G129" s="75">
        <v>1.9425734935999994</v>
      </c>
      <c r="H129" s="76">
        <v>-3.8584470916000018</v>
      </c>
    </row>
    <row r="130" spans="2:8" x14ac:dyDescent="0.2">
      <c r="B130" s="70">
        <v>2.8571428571428568</v>
      </c>
      <c r="C130" s="74">
        <f t="shared" si="11"/>
        <v>0.90915644287671371</v>
      </c>
      <c r="D130" s="74">
        <f t="shared" si="8"/>
        <v>8.3294217069418419E-4</v>
      </c>
      <c r="E130" s="74">
        <f t="shared" si="12"/>
        <v>0.95349695483347952</v>
      </c>
      <c r="F130" s="74">
        <f t="shared" si="10"/>
        <v>4.366828203211659E-4</v>
      </c>
      <c r="G130" s="75">
        <v>1.9117034869000007</v>
      </c>
      <c r="H130" s="76">
        <v>-3.8536106380999948</v>
      </c>
    </row>
    <row r="131" spans="2:8" x14ac:dyDescent="0.2">
      <c r="B131" s="70">
        <v>2.8846153846153841</v>
      </c>
      <c r="C131" s="74">
        <f t="shared" si="11"/>
        <v>0.90832426312442915</v>
      </c>
      <c r="D131" s="74">
        <f t="shared" si="8"/>
        <v>8.3217975228455643E-4</v>
      </c>
      <c r="E131" s="74">
        <f t="shared" si="12"/>
        <v>0.95306047191373644</v>
      </c>
      <c r="F131" s="74">
        <f t="shared" si="10"/>
        <v>4.3648291974307529E-4</v>
      </c>
      <c r="G131" s="75">
        <v>1.8765906466</v>
      </c>
      <c r="H131" s="76">
        <v>-3.8613790811000026</v>
      </c>
    </row>
    <row r="132" spans="2:8" x14ac:dyDescent="0.2">
      <c r="B132" s="70">
        <v>2.9120879120879124</v>
      </c>
      <c r="C132" s="74">
        <f t="shared" si="11"/>
        <v>0.90749284509268846</v>
      </c>
      <c r="D132" s="74">
        <f t="shared" si="8"/>
        <v>8.3141803174069384E-4</v>
      </c>
      <c r="E132" s="74">
        <f t="shared" si="12"/>
        <v>0.95262418880306277</v>
      </c>
      <c r="F132" s="74">
        <f t="shared" si="10"/>
        <v>4.362831106736742E-4</v>
      </c>
      <c r="G132" s="75">
        <v>1.8334081577000005</v>
      </c>
      <c r="H132" s="76">
        <v>-3.8422542667000013</v>
      </c>
    </row>
    <row r="133" spans="2:8" x14ac:dyDescent="0.2">
      <c r="B133" s="70">
        <v>2.9395604395604398</v>
      </c>
      <c r="C133" s="74">
        <f t="shared" si="11"/>
        <v>0.90666218808426458</v>
      </c>
      <c r="D133" s="74">
        <f t="shared" si="8"/>
        <v>8.3065700842388512E-4</v>
      </c>
      <c r="E133" s="74">
        <f t="shared" si="12"/>
        <v>0.95218810540999177</v>
      </c>
      <c r="F133" s="74">
        <f t="shared" si="10"/>
        <v>4.3608339307099619E-4</v>
      </c>
      <c r="G133" s="75">
        <v>1.8211813866999993</v>
      </c>
      <c r="H133" s="76">
        <v>-3.8567093614000045</v>
      </c>
    </row>
    <row r="134" spans="2:8" x14ac:dyDescent="0.2">
      <c r="B134" s="70">
        <v>2.9670329670329672</v>
      </c>
      <c r="C134" s="74">
        <f t="shared" si="11"/>
        <v>0.90583229140256871</v>
      </c>
      <c r="D134" s="74">
        <f t="shared" si="8"/>
        <v>8.2989668169586306E-4</v>
      </c>
      <c r="E134" s="74">
        <f t="shared" si="12"/>
        <v>0.95175222164309858</v>
      </c>
      <c r="F134" s="74">
        <f t="shared" si="10"/>
        <v>4.3588376689318586E-4</v>
      </c>
      <c r="G134" s="75">
        <v>1.7911087766999996</v>
      </c>
      <c r="H134" s="76">
        <v>-3.8468001059999946</v>
      </c>
    </row>
    <row r="135" spans="2:8" x14ac:dyDescent="0.2">
      <c r="B135" s="70">
        <v>2.9945054945054945</v>
      </c>
      <c r="C135" s="74">
        <f t="shared" si="11"/>
        <v>0.9050031543516498</v>
      </c>
      <c r="D135" s="74">
        <f t="shared" si="8"/>
        <v>8.2913705091891554E-4</v>
      </c>
      <c r="E135" s="74">
        <f t="shared" si="12"/>
        <v>0.9513165374110002</v>
      </c>
      <c r="F135" s="74">
        <f t="shared" si="10"/>
        <v>4.356842320983878E-4</v>
      </c>
      <c r="G135" s="75">
        <v>1.7718778684999998</v>
      </c>
      <c r="H135" s="76">
        <v>-3.8544850591000026</v>
      </c>
    </row>
    <row r="136" spans="2:8" x14ac:dyDescent="0.2">
      <c r="B136" s="70">
        <v>3.0219780219780219</v>
      </c>
      <c r="C136" s="74">
        <f t="shared" si="11"/>
        <v>0.90417477623619358</v>
      </c>
      <c r="D136" s="74">
        <f t="shared" si="8"/>
        <v>8.2837811545621864E-4</v>
      </c>
      <c r="E136" s="74">
        <f t="shared" si="12"/>
        <v>0.95088105262235545</v>
      </c>
      <c r="F136" s="74">
        <f t="shared" si="10"/>
        <v>4.354847886447466E-4</v>
      </c>
      <c r="G136" s="75">
        <v>1.9169793328999996</v>
      </c>
      <c r="H136" s="76">
        <v>-3.3086673555999981</v>
      </c>
    </row>
    <row r="137" spans="2:8" x14ac:dyDescent="0.2">
      <c r="B137" s="70">
        <v>3.0494505494505497</v>
      </c>
      <c r="C137" s="74">
        <f t="shared" si="11"/>
        <v>0.9033471563615223</v>
      </c>
      <c r="D137" s="74">
        <f t="shared" si="8"/>
        <v>8.2761987467128151E-4</v>
      </c>
      <c r="E137" s="74">
        <f t="shared" si="12"/>
        <v>0.95044576718586493</v>
      </c>
      <c r="F137" s="74">
        <f t="shared" si="10"/>
        <v>4.3528543649051787E-4</v>
      </c>
      <c r="G137" s="75">
        <v>1.9067960644000008</v>
      </c>
      <c r="H137" s="76">
        <v>-3.2842307820999972</v>
      </c>
    </row>
    <row r="138" spans="2:8" x14ac:dyDescent="0.2">
      <c r="B138" s="70">
        <v>3.0769230769230771</v>
      </c>
      <c r="C138" s="74">
        <f t="shared" si="11"/>
        <v>0.90252029403359413</v>
      </c>
      <c r="D138" s="74">
        <f t="shared" si="8"/>
        <v>8.2686232792816838E-4</v>
      </c>
      <c r="E138" s="74">
        <f t="shared" si="12"/>
        <v>0.9500106810102712</v>
      </c>
      <c r="F138" s="74">
        <f t="shared" si="10"/>
        <v>4.3508617559373519E-4</v>
      </c>
      <c r="G138" s="75">
        <v>1.8839707074000005</v>
      </c>
      <c r="H138" s="76">
        <v>-3.2303946002000008</v>
      </c>
    </row>
    <row r="139" spans="2:8" x14ac:dyDescent="0.2">
      <c r="B139" s="70">
        <v>3.1043956043956045</v>
      </c>
      <c r="C139" s="74">
        <f t="shared" si="11"/>
        <v>0.90169418855900252</v>
      </c>
      <c r="D139" s="74">
        <f t="shared" si="8"/>
        <v>8.2610547459160966E-4</v>
      </c>
      <c r="E139" s="74">
        <f t="shared" si="12"/>
        <v>0.94957579400435843</v>
      </c>
      <c r="F139" s="74">
        <f t="shared" si="10"/>
        <v>4.3488700591276519E-4</v>
      </c>
      <c r="G139" s="75">
        <v>1.8763561589999989</v>
      </c>
      <c r="H139" s="76">
        <v>-3.1522487827000005</v>
      </c>
    </row>
    <row r="140" spans="2:8" x14ac:dyDescent="0.2">
      <c r="B140" s="70">
        <v>3.1318681318681318</v>
      </c>
      <c r="C140" s="74">
        <f t="shared" si="11"/>
        <v>0.90086883924497552</v>
      </c>
      <c r="D140" s="74">
        <f t="shared" si="8"/>
        <v>8.2534931402700185E-4</v>
      </c>
      <c r="E140" s="74">
        <f t="shared" si="12"/>
        <v>0.94914110607695257</v>
      </c>
      <c r="F140" s="74">
        <f t="shared" si="10"/>
        <v>4.3468792740586348E-4</v>
      </c>
      <c r="G140" s="75">
        <v>1.8446808678999986</v>
      </c>
      <c r="H140" s="76">
        <v>-3.1193166081000001</v>
      </c>
    </row>
    <row r="141" spans="2:8" x14ac:dyDescent="0.2">
      <c r="B141" s="70">
        <v>3.1593406593406592</v>
      </c>
      <c r="C141" s="74">
        <f t="shared" si="11"/>
        <v>0.90004424539937544</v>
      </c>
      <c r="D141" s="74">
        <f t="shared" si="8"/>
        <v>8.2459384560007454E-4</v>
      </c>
      <c r="E141" s="74">
        <f t="shared" si="12"/>
        <v>0.94870661713692128</v>
      </c>
      <c r="F141" s="74">
        <f t="shared" si="10"/>
        <v>4.3448894003128569E-4</v>
      </c>
      <c r="G141" s="75">
        <v>1.7764807420000004</v>
      </c>
      <c r="H141" s="76">
        <v>-3.0756148388999982</v>
      </c>
    </row>
    <row r="142" spans="2:8" x14ac:dyDescent="0.2">
      <c r="B142" s="70">
        <v>3.1868131868131866</v>
      </c>
      <c r="C142" s="74">
        <f t="shared" si="11"/>
        <v>0.899220406330698</v>
      </c>
      <c r="D142" s="74">
        <f t="shared" si="8"/>
        <v>8.238390686774455E-4</v>
      </c>
      <c r="E142" s="74">
        <f t="shared" si="12"/>
        <v>0.94827232709317399</v>
      </c>
      <c r="F142" s="74">
        <f t="shared" si="10"/>
        <v>4.3429004374728741E-4</v>
      </c>
      <c r="G142" s="75">
        <v>1.7433864474999994</v>
      </c>
      <c r="H142" s="76">
        <v>-3.0452484168999958</v>
      </c>
    </row>
    <row r="143" spans="2:8" x14ac:dyDescent="0.2">
      <c r="B143" s="70">
        <v>3.2142857142857144</v>
      </c>
      <c r="C143" s="74">
        <f t="shared" si="11"/>
        <v>0.89839732134807193</v>
      </c>
      <c r="D143" s="74">
        <f t="shared" si="8"/>
        <v>8.2308498262606555E-4</v>
      </c>
      <c r="E143" s="74">
        <f t="shared" si="12"/>
        <v>0.94783823585466187</v>
      </c>
      <c r="F143" s="74">
        <f t="shared" si="10"/>
        <v>4.3409123851212428E-4</v>
      </c>
      <c r="G143" s="75">
        <v>1.6995162805999995</v>
      </c>
      <c r="H143" s="76">
        <v>-3.0211665166999988</v>
      </c>
    </row>
    <row r="144" spans="2:8" x14ac:dyDescent="0.2">
      <c r="B144" s="70">
        <v>3.2417582417582418</v>
      </c>
      <c r="C144" s="74">
        <f t="shared" si="11"/>
        <v>0.89757498976125838</v>
      </c>
      <c r="D144" s="74">
        <f t="shared" si="8"/>
        <v>8.2233158681355167E-4</v>
      </c>
      <c r="E144" s="74">
        <f t="shared" si="12"/>
        <v>0.9474043433303776</v>
      </c>
      <c r="F144" s="74">
        <f t="shared" si="10"/>
        <v>4.3389252428427394E-4</v>
      </c>
      <c r="G144" s="75">
        <v>1.6834758469000004</v>
      </c>
      <c r="H144" s="76">
        <v>-2.984692243900001</v>
      </c>
    </row>
    <row r="145" spans="2:8" x14ac:dyDescent="0.2">
      <c r="B145" s="70">
        <v>3.2692307692307692</v>
      </c>
      <c r="C145" s="74">
        <f t="shared" si="11"/>
        <v>0.89675341088065019</v>
      </c>
      <c r="D145" s="74">
        <f t="shared" si="8"/>
        <v>8.2157888060818696E-4</v>
      </c>
      <c r="E145" s="74">
        <f t="shared" si="12"/>
        <v>0.94697064942935583</v>
      </c>
      <c r="F145" s="74">
        <f t="shared" si="10"/>
        <v>4.3369390102176997E-4</v>
      </c>
      <c r="G145" s="75">
        <v>1.6441944318999988</v>
      </c>
      <c r="H145" s="76">
        <v>-2.889172671699999</v>
      </c>
    </row>
    <row r="146" spans="2:8" x14ac:dyDescent="0.2">
      <c r="B146" s="70">
        <v>3.2967032967032965</v>
      </c>
      <c r="C146" s="74">
        <f t="shared" si="11"/>
        <v>0.89593258401727149</v>
      </c>
      <c r="D146" s="74">
        <f t="shared" si="8"/>
        <v>8.2082686337869859E-4</v>
      </c>
      <c r="E146" s="74">
        <f t="shared" si="12"/>
        <v>0.94653715406067251</v>
      </c>
      <c r="F146" s="74">
        <f t="shared" si="10"/>
        <v>4.3349536868331207E-4</v>
      </c>
      <c r="G146" s="75">
        <v>1.6043105291999984</v>
      </c>
      <c r="H146" s="76">
        <v>-2.843713112100005</v>
      </c>
    </row>
    <row r="147" spans="2:8" x14ac:dyDescent="0.2">
      <c r="B147" s="70">
        <v>3.3241758241758239</v>
      </c>
      <c r="C147" s="74">
        <f t="shared" si="11"/>
        <v>0.89511250848277701</v>
      </c>
      <c r="D147" s="74">
        <f t="shared" si="8"/>
        <v>8.200755344944799E-4</v>
      </c>
      <c r="E147" s="74">
        <f t="shared" si="12"/>
        <v>0.94610385713344536</v>
      </c>
      <c r="F147" s="74">
        <f t="shared" si="10"/>
        <v>4.3329692722715585E-4</v>
      </c>
      <c r="G147" s="75">
        <v>1.5795738704000002</v>
      </c>
      <c r="H147" s="76">
        <v>-2.7826302863000012</v>
      </c>
    </row>
    <row r="148" spans="2:8" x14ac:dyDescent="0.2">
      <c r="B148" s="70">
        <v>3.3516483516483513</v>
      </c>
      <c r="C148" s="74">
        <f t="shared" si="11"/>
        <v>0.89429318358945165</v>
      </c>
      <c r="D148" s="74">
        <f t="shared" si="8"/>
        <v>8.1932489332536829E-4</v>
      </c>
      <c r="E148" s="74">
        <f t="shared" si="12"/>
        <v>0.9456707585568338</v>
      </c>
      <c r="F148" s="74">
        <f t="shared" si="10"/>
        <v>4.3309857661155693E-4</v>
      </c>
      <c r="G148" s="75">
        <v>1.5528314217999994</v>
      </c>
      <c r="H148" s="76">
        <v>-2.7378970691000006</v>
      </c>
    </row>
    <row r="149" spans="2:8" x14ac:dyDescent="0.2">
      <c r="B149" s="70">
        <v>3.3791208791208796</v>
      </c>
      <c r="C149" s="74">
        <f t="shared" si="11"/>
        <v>0.89347460865020967</v>
      </c>
      <c r="D149" s="74">
        <f t="shared" si="8"/>
        <v>8.1857493924197833E-4</v>
      </c>
      <c r="E149" s="74">
        <f t="shared" si="12"/>
        <v>0.9452378582400387</v>
      </c>
      <c r="F149" s="74">
        <f t="shared" si="10"/>
        <v>4.3290031679510399E-4</v>
      </c>
      <c r="G149" s="75">
        <v>1.5215380326000003</v>
      </c>
      <c r="H149" s="76">
        <v>-2.6866828497000022</v>
      </c>
    </row>
    <row r="150" spans="2:8" x14ac:dyDescent="0.2">
      <c r="B150" s="70">
        <v>3.4065934065934069</v>
      </c>
      <c r="C150" s="74">
        <f t="shared" si="11"/>
        <v>0.8926567829785943</v>
      </c>
      <c r="D150" s="74">
        <f t="shared" si="8"/>
        <v>8.1782567161536868E-4</v>
      </c>
      <c r="E150" s="74">
        <f t="shared" si="12"/>
        <v>0.94480515609230253</v>
      </c>
      <c r="F150" s="74">
        <f t="shared" si="10"/>
        <v>4.3270214773616367E-4</v>
      </c>
      <c r="G150" s="75">
        <v>1.4804901401000015</v>
      </c>
      <c r="H150" s="76">
        <v>-2.6621259933999992</v>
      </c>
    </row>
    <row r="151" spans="2:8" x14ac:dyDescent="0.2">
      <c r="B151" s="70">
        <v>3.4340659340659343</v>
      </c>
      <c r="C151" s="74">
        <f t="shared" si="11"/>
        <v>0.89183970588877703</v>
      </c>
      <c r="D151" s="74">
        <f t="shared" si="8"/>
        <v>8.1707708981726412E-4</v>
      </c>
      <c r="E151" s="74">
        <f t="shared" si="12"/>
        <v>0.94437265202290932</v>
      </c>
      <c r="F151" s="74">
        <f t="shared" si="10"/>
        <v>4.3250406939321362E-4</v>
      </c>
      <c r="G151" s="75">
        <v>1.4250771810999989</v>
      </c>
      <c r="H151" s="76">
        <v>-2.6212465418000002</v>
      </c>
    </row>
    <row r="152" spans="2:8" x14ac:dyDescent="0.2">
      <c r="B152" s="70">
        <v>3.4615384615384617</v>
      </c>
      <c r="C152" s="74">
        <f t="shared" si="11"/>
        <v>0.89102337669555731</v>
      </c>
      <c r="D152" s="74">
        <f t="shared" si="8"/>
        <v>8.1632919321972253E-4</v>
      </c>
      <c r="E152" s="74">
        <f t="shared" si="12"/>
        <v>0.94394034594118459</v>
      </c>
      <c r="F152" s="74">
        <f t="shared" si="10"/>
        <v>4.3230608172473151E-4</v>
      </c>
      <c r="G152" s="75">
        <v>1.3792071863999997</v>
      </c>
      <c r="H152" s="76">
        <v>-2.6116041747999992</v>
      </c>
    </row>
    <row r="153" spans="2:8" x14ac:dyDescent="0.2">
      <c r="B153" s="70">
        <v>3.4890109890109891</v>
      </c>
      <c r="C153" s="74">
        <f t="shared" si="11"/>
        <v>0.89020779471436151</v>
      </c>
      <c r="D153" s="74">
        <f t="shared" si="8"/>
        <v>8.1558198119580094E-4</v>
      </c>
      <c r="E153" s="74">
        <f t="shared" si="12"/>
        <v>0.94350823775649539</v>
      </c>
      <c r="F153" s="74">
        <f t="shared" si="10"/>
        <v>4.3210818468919499E-4</v>
      </c>
      <c r="G153" s="75">
        <v>1.3466586459999996</v>
      </c>
      <c r="H153" s="76">
        <v>-2.5884413000999991</v>
      </c>
    </row>
    <row r="154" spans="2:8" x14ac:dyDescent="0.2">
      <c r="B154" s="70">
        <v>3.5164835164835169</v>
      </c>
      <c r="C154" s="74">
        <f t="shared" ref="C154:C185" si="13">C153*EXP(-(B154-B153)*SpreadCntrpty/10000/CntrptyLGD)</f>
        <v>0.88939295926124284</v>
      </c>
      <c r="D154" s="74">
        <f t="shared" ref="D154:D208" si="14">C153-C154</f>
        <v>8.1483545311866745E-4</v>
      </c>
      <c r="E154" s="74">
        <f t="shared" ref="E154:E185" si="15">E153*EXP(-(B154-B153)*InstitutionSpread/10000/PartyLGD)</f>
        <v>0.94307632737825031</v>
      </c>
      <c r="F154" s="74">
        <f t="shared" si="10"/>
        <v>4.3191037824508172E-4</v>
      </c>
      <c r="G154" s="75">
        <v>1.4890125996999994</v>
      </c>
      <c r="H154" s="76">
        <v>-2.0728763083999997</v>
      </c>
    </row>
    <row r="155" spans="2:8" x14ac:dyDescent="0.2">
      <c r="B155" s="70">
        <v>3.5439560439560442</v>
      </c>
      <c r="C155" s="74">
        <f t="shared" si="13"/>
        <v>0.88857886965288047</v>
      </c>
      <c r="D155" s="74">
        <f t="shared" si="14"/>
        <v>8.1408960836237831E-4</v>
      </c>
      <c r="E155" s="74">
        <f t="shared" si="15"/>
        <v>0.94264461471589933</v>
      </c>
      <c r="F155" s="74">
        <f t="shared" si="10"/>
        <v>4.3171266235098038E-4</v>
      </c>
      <c r="G155" s="75">
        <v>1.4692713349999995</v>
      </c>
      <c r="H155" s="76">
        <v>-2.0628014069000002</v>
      </c>
    </row>
    <row r="156" spans="2:8" x14ac:dyDescent="0.2">
      <c r="B156" s="70">
        <v>3.5714285714285716</v>
      </c>
      <c r="C156" s="74">
        <f t="shared" si="13"/>
        <v>0.88776552520657892</v>
      </c>
      <c r="D156" s="74">
        <f t="shared" si="14"/>
        <v>8.133444463015449E-4</v>
      </c>
      <c r="E156" s="74">
        <f t="shared" si="15"/>
        <v>0.94221309967893396</v>
      </c>
      <c r="F156" s="74">
        <f t="shared" ref="F156:F208" si="16">E155-E156</f>
        <v>4.3151503696536864E-4</v>
      </c>
      <c r="G156" s="75">
        <v>1.4080348786999992</v>
      </c>
      <c r="H156" s="76">
        <v>-2.0487637810000003</v>
      </c>
    </row>
    <row r="157" spans="2:8" x14ac:dyDescent="0.2">
      <c r="B157" s="70">
        <v>3.598901098901099</v>
      </c>
      <c r="C157" s="74">
        <f t="shared" si="13"/>
        <v>0.8869529252402677</v>
      </c>
      <c r="D157" s="74">
        <f t="shared" si="14"/>
        <v>8.1259996631122267E-4</v>
      </c>
      <c r="E157" s="74">
        <f t="shared" si="15"/>
        <v>0.94178178217688713</v>
      </c>
      <c r="F157" s="74">
        <f t="shared" si="16"/>
        <v>4.3131750204683517E-4</v>
      </c>
      <c r="G157" s="75">
        <v>1.3935327176000007</v>
      </c>
      <c r="H157" s="76">
        <v>-2.0257575499000033</v>
      </c>
    </row>
    <row r="158" spans="2:8" x14ac:dyDescent="0.2">
      <c r="B158" s="70">
        <v>3.6263736263736264</v>
      </c>
      <c r="C158" s="74">
        <f t="shared" si="13"/>
        <v>0.88614106907250068</v>
      </c>
      <c r="D158" s="74">
        <f t="shared" si="14"/>
        <v>8.1185616776702219E-4</v>
      </c>
      <c r="E158" s="74">
        <f t="shared" si="15"/>
        <v>0.94135066211933305</v>
      </c>
      <c r="F158" s="74">
        <f t="shared" si="16"/>
        <v>4.3112005755407967E-4</v>
      </c>
      <c r="G158" s="75">
        <v>1.3583327925999997</v>
      </c>
      <c r="H158" s="76">
        <v>-1.9792773217999988</v>
      </c>
    </row>
    <row r="159" spans="2:8" x14ac:dyDescent="0.2">
      <c r="B159" s="70">
        <v>3.6538461538461537</v>
      </c>
      <c r="C159" s="74">
        <f t="shared" si="13"/>
        <v>0.88532995602245546</v>
      </c>
      <c r="D159" s="74">
        <f t="shared" si="14"/>
        <v>8.1111305004522016E-4</v>
      </c>
      <c r="E159" s="74">
        <f t="shared" si="15"/>
        <v>0.94091973941588747</v>
      </c>
      <c r="F159" s="74">
        <f t="shared" si="16"/>
        <v>4.3092270344557981E-4</v>
      </c>
      <c r="G159" s="75">
        <v>1.3242324750999999</v>
      </c>
      <c r="H159" s="76">
        <v>-1.9495130626000023</v>
      </c>
    </row>
    <row r="160" spans="2:8" x14ac:dyDescent="0.2">
      <c r="B160" s="70">
        <v>3.6813186813186816</v>
      </c>
      <c r="C160" s="74">
        <f t="shared" si="13"/>
        <v>0.88451958540993281</v>
      </c>
      <c r="D160" s="74">
        <f t="shared" si="14"/>
        <v>8.1037061252264841E-4</v>
      </c>
      <c r="E160" s="74">
        <f t="shared" si="15"/>
        <v>0.94048901397620743</v>
      </c>
      <c r="F160" s="74">
        <f t="shared" si="16"/>
        <v>4.3072543968003529E-4</v>
      </c>
      <c r="G160" s="75">
        <v>1.2949231207999996</v>
      </c>
      <c r="H160" s="76">
        <v>-1.9085816144999994</v>
      </c>
    </row>
    <row r="161" spans="2:8" x14ac:dyDescent="0.2">
      <c r="B161" s="70">
        <v>3.7087912087912089</v>
      </c>
      <c r="C161" s="74">
        <f t="shared" si="13"/>
        <v>0.88370995655535611</v>
      </c>
      <c r="D161" s="74">
        <f t="shared" si="14"/>
        <v>8.0962885457669387E-4</v>
      </c>
      <c r="E161" s="74">
        <f t="shared" si="15"/>
        <v>0.94005848570999151</v>
      </c>
      <c r="F161" s="74">
        <f t="shared" si="16"/>
        <v>4.3052826621592377E-4</v>
      </c>
      <c r="G161" s="75">
        <v>1.2694226198000009</v>
      </c>
      <c r="H161" s="76">
        <v>-1.8569907621999993</v>
      </c>
    </row>
    <row r="162" spans="2:8" x14ac:dyDescent="0.2">
      <c r="B162" s="70">
        <v>3.7362637362637363</v>
      </c>
      <c r="C162" s="74">
        <f t="shared" si="13"/>
        <v>0.8829010687797707</v>
      </c>
      <c r="D162" s="74">
        <f t="shared" si="14"/>
        <v>8.0888777558540959E-4</v>
      </c>
      <c r="E162" s="74">
        <f t="shared" si="15"/>
        <v>0.93962815452697934</v>
      </c>
      <c r="F162" s="74">
        <f t="shared" si="16"/>
        <v>4.30331183012167E-4</v>
      </c>
      <c r="G162" s="75">
        <v>1.2175772714000006</v>
      </c>
      <c r="H162" s="76">
        <v>-1.830784419</v>
      </c>
    </row>
    <row r="163" spans="2:8" x14ac:dyDescent="0.2">
      <c r="B163" s="70">
        <v>3.7637362637362637</v>
      </c>
      <c r="C163" s="74">
        <f t="shared" si="13"/>
        <v>0.88209292140484352</v>
      </c>
      <c r="D163" s="74">
        <f t="shared" si="14"/>
        <v>8.0814737492718169E-4</v>
      </c>
      <c r="E163" s="74">
        <f t="shared" si="15"/>
        <v>0.9391980203369521</v>
      </c>
      <c r="F163" s="74">
        <f t="shared" si="16"/>
        <v>4.3013419002724262E-4</v>
      </c>
      <c r="G163" s="75">
        <v>1.2125036749</v>
      </c>
      <c r="H163" s="76">
        <v>-1.7376306279000007</v>
      </c>
    </row>
    <row r="164" spans="2:8" x14ac:dyDescent="0.2">
      <c r="B164" s="70">
        <v>3.7912087912087911</v>
      </c>
      <c r="C164" s="74">
        <f t="shared" si="13"/>
        <v>0.88128551375286235</v>
      </c>
      <c r="D164" s="74">
        <f t="shared" si="14"/>
        <v>8.0740765198117348E-4</v>
      </c>
      <c r="E164" s="74">
        <f t="shared" si="15"/>
        <v>0.93876808304973214</v>
      </c>
      <c r="F164" s="74">
        <f t="shared" si="16"/>
        <v>4.2993728721996138E-4</v>
      </c>
      <c r="G164" s="75">
        <v>1.1539618217000005</v>
      </c>
      <c r="H164" s="76">
        <v>-1.7034358826999978</v>
      </c>
    </row>
    <row r="165" spans="2:8" x14ac:dyDescent="0.2">
      <c r="B165" s="70">
        <v>3.8186813186813184</v>
      </c>
      <c r="C165" s="74">
        <f t="shared" si="13"/>
        <v>0.88047884514673525</v>
      </c>
      <c r="D165" s="74">
        <f t="shared" si="14"/>
        <v>8.0666860612710334E-4</v>
      </c>
      <c r="E165" s="74">
        <f t="shared" si="15"/>
        <v>0.93833834257518312</v>
      </c>
      <c r="F165" s="74">
        <f t="shared" si="16"/>
        <v>4.2974047454902298E-4</v>
      </c>
      <c r="G165" s="75">
        <v>1.1068862867000004</v>
      </c>
      <c r="H165" s="76">
        <v>-1.6585855132000009</v>
      </c>
    </row>
    <row r="166" spans="2:8" x14ac:dyDescent="0.2">
      <c r="B166" s="70">
        <v>3.8461538461538463</v>
      </c>
      <c r="C166" s="74">
        <f t="shared" si="13"/>
        <v>0.87967291490999011</v>
      </c>
      <c r="D166" s="74">
        <f t="shared" si="14"/>
        <v>8.0593023674513375E-4</v>
      </c>
      <c r="E166" s="74">
        <f t="shared" si="15"/>
        <v>0.93790879882320999</v>
      </c>
      <c r="F166" s="74">
        <f t="shared" si="16"/>
        <v>4.2954375197312711E-4</v>
      </c>
      <c r="G166" s="75">
        <v>1.0766944434000003</v>
      </c>
      <c r="H166" s="76">
        <v>-1.6219988096</v>
      </c>
    </row>
    <row r="167" spans="2:8" x14ac:dyDescent="0.2">
      <c r="B167" s="70">
        <v>3.8736263736263736</v>
      </c>
      <c r="C167" s="74">
        <f t="shared" si="13"/>
        <v>0.87886772236677391</v>
      </c>
      <c r="D167" s="74">
        <f t="shared" si="14"/>
        <v>8.0519254321620437E-4</v>
      </c>
      <c r="E167" s="74">
        <f t="shared" si="15"/>
        <v>0.9374794517037589</v>
      </c>
      <c r="F167" s="74">
        <f t="shared" si="16"/>
        <v>4.293471194510845E-4</v>
      </c>
      <c r="G167" s="75">
        <v>1.0532272353999999</v>
      </c>
      <c r="H167" s="76">
        <v>-1.5836375860000014</v>
      </c>
    </row>
    <row r="168" spans="2:8" x14ac:dyDescent="0.2">
      <c r="B168" s="70">
        <v>3.901098901098901</v>
      </c>
      <c r="C168" s="74">
        <f t="shared" si="13"/>
        <v>0.87806326684185243</v>
      </c>
      <c r="D168" s="74">
        <f t="shared" si="14"/>
        <v>8.0445552492147687E-4</v>
      </c>
      <c r="E168" s="74">
        <f t="shared" si="15"/>
        <v>0.93705030112681731</v>
      </c>
      <c r="F168" s="74">
        <f t="shared" si="16"/>
        <v>4.2915057694159486E-4</v>
      </c>
      <c r="G168" s="75">
        <v>1.0004268328999997</v>
      </c>
      <c r="H168" s="76">
        <v>-1.5621651598000017</v>
      </c>
    </row>
    <row r="169" spans="2:8" x14ac:dyDescent="0.2">
      <c r="B169" s="70">
        <v>3.9285714285714284</v>
      </c>
      <c r="C169" s="74">
        <f t="shared" si="13"/>
        <v>0.87725954766060943</v>
      </c>
      <c r="D169" s="74">
        <f t="shared" si="14"/>
        <v>8.0371918124300112E-4</v>
      </c>
      <c r="E169" s="74">
        <f t="shared" si="15"/>
        <v>0.93662134700241384</v>
      </c>
      <c r="F169" s="74">
        <f t="shared" si="16"/>
        <v>4.2895412440346892E-4</v>
      </c>
      <c r="G169" s="75">
        <v>0.98019205949999977</v>
      </c>
      <c r="H169" s="76">
        <v>-1.5560312983000011</v>
      </c>
    </row>
    <row r="170" spans="2:8" x14ac:dyDescent="0.2">
      <c r="B170" s="70">
        <v>3.9560439560439558</v>
      </c>
      <c r="C170" s="74">
        <f t="shared" si="13"/>
        <v>0.87645656414904616</v>
      </c>
      <c r="D170" s="74">
        <f t="shared" si="14"/>
        <v>8.0298351156327108E-4</v>
      </c>
      <c r="E170" s="74">
        <f t="shared" si="15"/>
        <v>0.93619258924061821</v>
      </c>
      <c r="F170" s="74">
        <f t="shared" si="16"/>
        <v>4.2875776179562841E-4</v>
      </c>
      <c r="G170" s="75">
        <v>0.93581986030000031</v>
      </c>
      <c r="H170" s="76">
        <v>-1.5458544088999995</v>
      </c>
    </row>
    <row r="171" spans="2:8" x14ac:dyDescent="0.2">
      <c r="B171" s="70">
        <v>3.9835164835164831</v>
      </c>
      <c r="C171" s="74">
        <f t="shared" si="13"/>
        <v>0.87565431563378082</v>
      </c>
      <c r="D171" s="74">
        <f t="shared" si="14"/>
        <v>8.022485152653358E-4</v>
      </c>
      <c r="E171" s="74">
        <f t="shared" si="15"/>
        <v>0.93576402775154144</v>
      </c>
      <c r="F171" s="74">
        <f t="shared" si="16"/>
        <v>4.2856148907677305E-4</v>
      </c>
      <c r="G171" s="75">
        <v>0.90454505990000045</v>
      </c>
      <c r="H171" s="76">
        <v>-1.5441940796000018</v>
      </c>
    </row>
    <row r="172" spans="2:8" x14ac:dyDescent="0.2">
      <c r="B172" s="70">
        <v>4.0109890109890109</v>
      </c>
      <c r="C172" s="74">
        <f t="shared" si="13"/>
        <v>0.87485280144204791</v>
      </c>
      <c r="D172" s="74">
        <f t="shared" si="14"/>
        <v>8.015141917329105E-4</v>
      </c>
      <c r="E172" s="74">
        <f t="shared" si="15"/>
        <v>0.93533566244533561</v>
      </c>
      <c r="F172" s="74">
        <f t="shared" si="16"/>
        <v>4.2836530620582458E-4</v>
      </c>
      <c r="G172" s="75">
        <v>0.94984450400000009</v>
      </c>
      <c r="H172" s="76">
        <v>-1.3678369137999991</v>
      </c>
    </row>
    <row r="173" spans="2:8" x14ac:dyDescent="0.2">
      <c r="B173" s="70">
        <v>4.0384615384615383</v>
      </c>
      <c r="C173" s="74">
        <f t="shared" si="13"/>
        <v>0.87405202090169787</v>
      </c>
      <c r="D173" s="74">
        <f t="shared" si="14"/>
        <v>8.0078054035004342E-4</v>
      </c>
      <c r="E173" s="74">
        <f t="shared" si="15"/>
        <v>0.93490749323219391</v>
      </c>
      <c r="F173" s="74">
        <f t="shared" si="16"/>
        <v>4.2816921314170475E-4</v>
      </c>
      <c r="G173" s="75">
        <v>1.0441272800999992</v>
      </c>
      <c r="H173" s="76">
        <v>-1.1050194229999988</v>
      </c>
    </row>
    <row r="174" spans="2:8" x14ac:dyDescent="0.2">
      <c r="B174" s="70">
        <v>4.0659340659340657</v>
      </c>
      <c r="C174" s="74">
        <f t="shared" si="13"/>
        <v>0.87325197334119631</v>
      </c>
      <c r="D174" s="74">
        <f t="shared" si="14"/>
        <v>8.0004756050156001E-4</v>
      </c>
      <c r="E174" s="74">
        <f t="shared" si="15"/>
        <v>0.9344795200223508</v>
      </c>
      <c r="F174" s="74">
        <f t="shared" si="16"/>
        <v>4.2797320984311327E-4</v>
      </c>
      <c r="G174" s="75">
        <v>0.98956747539999868</v>
      </c>
      <c r="H174" s="76">
        <v>-1.1259104586000013</v>
      </c>
    </row>
    <row r="175" spans="2:8" x14ac:dyDescent="0.2">
      <c r="B175" s="70">
        <v>4.0934065934065931</v>
      </c>
      <c r="C175" s="74">
        <f t="shared" si="13"/>
        <v>0.87245265808962347</v>
      </c>
      <c r="D175" s="74">
        <f t="shared" si="14"/>
        <v>7.9931525157284078E-4</v>
      </c>
      <c r="E175" s="74">
        <f t="shared" si="15"/>
        <v>0.93405174272608171</v>
      </c>
      <c r="F175" s="74">
        <f t="shared" si="16"/>
        <v>4.277772962690829E-4</v>
      </c>
      <c r="G175" s="75">
        <v>0.94856365149999944</v>
      </c>
      <c r="H175" s="76">
        <v>-1.1441959154999997</v>
      </c>
    </row>
    <row r="176" spans="2:8" x14ac:dyDescent="0.2">
      <c r="B176" s="70">
        <v>4.1208791208791204</v>
      </c>
      <c r="C176" s="74">
        <f t="shared" si="13"/>
        <v>0.87165407447667365</v>
      </c>
      <c r="D176" s="74">
        <f t="shared" si="14"/>
        <v>7.9858361294982139E-4</v>
      </c>
      <c r="E176" s="74">
        <f t="shared" si="15"/>
        <v>0.93362416125370307</v>
      </c>
      <c r="F176" s="74">
        <f t="shared" si="16"/>
        <v>4.2758147237864641E-4</v>
      </c>
      <c r="G176" s="75">
        <v>0.91891435349999917</v>
      </c>
      <c r="H176" s="76">
        <v>-1.1499395877</v>
      </c>
    </row>
    <row r="177" spans="2:8" x14ac:dyDescent="0.2">
      <c r="B177" s="70">
        <v>4.1483516483516487</v>
      </c>
      <c r="C177" s="74">
        <f t="shared" si="13"/>
        <v>0.87085622183265488</v>
      </c>
      <c r="D177" s="74">
        <f t="shared" si="14"/>
        <v>7.9785264401877054E-4</v>
      </c>
      <c r="E177" s="74">
        <f t="shared" si="15"/>
        <v>0.93319677551557256</v>
      </c>
      <c r="F177" s="74">
        <f t="shared" si="16"/>
        <v>4.2738573813050351E-4</v>
      </c>
      <c r="G177" s="75">
        <v>0.90535989509999959</v>
      </c>
      <c r="H177" s="76">
        <v>-1.1608384111000005</v>
      </c>
    </row>
    <row r="178" spans="2:8" x14ac:dyDescent="0.2">
      <c r="B178" s="70">
        <v>4.1758241758241761</v>
      </c>
      <c r="C178" s="74">
        <f t="shared" si="13"/>
        <v>0.87005909948848814</v>
      </c>
      <c r="D178" s="74">
        <f t="shared" si="14"/>
        <v>7.9712234416673411E-4</v>
      </c>
      <c r="E178" s="74">
        <f t="shared" si="15"/>
        <v>0.93276958542208865</v>
      </c>
      <c r="F178" s="74">
        <f t="shared" si="16"/>
        <v>4.2719009348390902E-4</v>
      </c>
      <c r="G178" s="75">
        <v>0.87010210919999986</v>
      </c>
      <c r="H178" s="76">
        <v>-1.1671354982000004</v>
      </c>
    </row>
    <row r="179" spans="2:8" x14ac:dyDescent="0.2">
      <c r="B179" s="70">
        <v>4.2032967032967035</v>
      </c>
      <c r="C179" s="74">
        <f t="shared" si="13"/>
        <v>0.86926270677570672</v>
      </c>
      <c r="D179" s="74">
        <f t="shared" si="14"/>
        <v>7.9639271278142409E-4</v>
      </c>
      <c r="E179" s="74">
        <f t="shared" si="15"/>
        <v>0.93234259088369109</v>
      </c>
      <c r="F179" s="74">
        <f t="shared" si="16"/>
        <v>4.2699453839756263E-4</v>
      </c>
      <c r="G179" s="75">
        <v>0.82836632869999971</v>
      </c>
      <c r="H179" s="76">
        <v>-1.1826826347999997</v>
      </c>
    </row>
    <row r="180" spans="2:8" x14ac:dyDescent="0.2">
      <c r="B180" s="70">
        <v>4.2307692307692308</v>
      </c>
      <c r="C180" s="74">
        <f t="shared" si="13"/>
        <v>0.86846704302645583</v>
      </c>
      <c r="D180" s="74">
        <f t="shared" si="14"/>
        <v>7.9566374925088557E-4</v>
      </c>
      <c r="E180" s="74">
        <f t="shared" si="15"/>
        <v>0.93191579181086048</v>
      </c>
      <c r="F180" s="74">
        <f t="shared" si="16"/>
        <v>4.2679907283060814E-4</v>
      </c>
      <c r="G180" s="75">
        <v>0.78590519179999985</v>
      </c>
      <c r="H180" s="76">
        <v>-1.1996594648000014</v>
      </c>
    </row>
    <row r="181" spans="2:8" x14ac:dyDescent="0.2">
      <c r="B181" s="70">
        <v>4.2582417582417582</v>
      </c>
      <c r="C181" s="74">
        <f t="shared" si="13"/>
        <v>0.86767210757349211</v>
      </c>
      <c r="D181" s="74">
        <f t="shared" si="14"/>
        <v>7.949354529637187E-4</v>
      </c>
      <c r="E181" s="74">
        <f t="shared" si="15"/>
        <v>0.93148918811411829</v>
      </c>
      <c r="F181" s="74">
        <f t="shared" si="16"/>
        <v>4.2660369674218934E-4</v>
      </c>
      <c r="G181" s="75">
        <v>0.73150107799999942</v>
      </c>
      <c r="H181" s="76">
        <v>-1.2320683555000003</v>
      </c>
    </row>
    <row r="182" spans="2:8" x14ac:dyDescent="0.2">
      <c r="B182" s="70">
        <v>4.2857142857142856</v>
      </c>
      <c r="C182" s="74">
        <f t="shared" si="13"/>
        <v>0.86687789975018281</v>
      </c>
      <c r="D182" s="74">
        <f t="shared" si="14"/>
        <v>7.9420782330930084E-4</v>
      </c>
      <c r="E182" s="74">
        <f t="shared" si="15"/>
        <v>0.93106277970402729</v>
      </c>
      <c r="F182" s="74">
        <f t="shared" si="16"/>
        <v>4.2640841009100594E-4</v>
      </c>
      <c r="G182" s="75">
        <v>0.72185831779999976</v>
      </c>
      <c r="H182" s="76">
        <v>-1.1853279629</v>
      </c>
    </row>
    <row r="183" spans="2:8" x14ac:dyDescent="0.2">
      <c r="B183" s="70">
        <v>4.3131868131868139</v>
      </c>
      <c r="C183" s="74">
        <f t="shared" si="13"/>
        <v>0.86608441889050536</v>
      </c>
      <c r="D183" s="74">
        <f t="shared" si="14"/>
        <v>7.9348085967745341E-4</v>
      </c>
      <c r="E183" s="74">
        <f t="shared" si="15"/>
        <v>0.93063656649119086</v>
      </c>
      <c r="F183" s="74">
        <f t="shared" si="16"/>
        <v>4.2621321283642377E-4</v>
      </c>
      <c r="G183" s="75">
        <v>0.68381711579999938</v>
      </c>
      <c r="H183" s="76">
        <v>-1.2032946193999987</v>
      </c>
    </row>
    <row r="184" spans="2:8" x14ac:dyDescent="0.2">
      <c r="B184" s="70">
        <v>4.3406593406593412</v>
      </c>
      <c r="C184" s="74">
        <f t="shared" si="13"/>
        <v>0.86529166432904692</v>
      </c>
      <c r="D184" s="74">
        <f t="shared" si="14"/>
        <v>7.9275456145844192E-4</v>
      </c>
      <c r="E184" s="74">
        <f t="shared" si="15"/>
        <v>0.93021054838625339</v>
      </c>
      <c r="F184" s="74">
        <f t="shared" si="16"/>
        <v>4.2601810493747561E-4</v>
      </c>
      <c r="G184" s="75">
        <v>0.65062909839999983</v>
      </c>
      <c r="H184" s="76">
        <v>-1.2220850033000012</v>
      </c>
    </row>
    <row r="185" spans="2:8" x14ac:dyDescent="0.2">
      <c r="B185" s="70">
        <v>4.3681318681318686</v>
      </c>
      <c r="C185" s="74">
        <f t="shared" si="13"/>
        <v>0.86449963540100361</v>
      </c>
      <c r="D185" s="74">
        <f t="shared" si="14"/>
        <v>7.9202892804330904E-4</v>
      </c>
      <c r="E185" s="74">
        <f t="shared" si="15"/>
        <v>0.92978472529990031</v>
      </c>
      <c r="F185" s="74">
        <f t="shared" si="16"/>
        <v>4.2582308635308319E-4</v>
      </c>
      <c r="G185" s="75">
        <v>0.61160819290000001</v>
      </c>
      <c r="H185" s="76">
        <v>-1.2433459674000009</v>
      </c>
    </row>
    <row r="186" spans="2:8" x14ac:dyDescent="0.2">
      <c r="B186" s="70">
        <v>4.395604395604396</v>
      </c>
      <c r="C186" s="74">
        <f t="shared" ref="C186:C208" si="17">C185*EXP(-(B186-B185)*SpreadCntrpty/10000/CntrptyLGD)</f>
        <v>0.86370833144218018</v>
      </c>
      <c r="D186" s="74">
        <f t="shared" si="14"/>
        <v>7.9130395882343052E-4</v>
      </c>
      <c r="E186" s="74">
        <f t="shared" ref="E186:E208" si="18">E185*EXP(-(B186-B185)*InstitutionSpread/10000/PartyLGD)</f>
        <v>0.9293590971428578</v>
      </c>
      <c r="F186" s="74">
        <f t="shared" si="16"/>
        <v>4.2562815704250134E-4</v>
      </c>
      <c r="G186" s="75">
        <v>0.58083712460000003</v>
      </c>
      <c r="H186" s="76">
        <v>-1.2704039706999999</v>
      </c>
    </row>
    <row r="187" spans="2:8" x14ac:dyDescent="0.2">
      <c r="B187" s="70">
        <v>4.4230769230769234</v>
      </c>
      <c r="C187" s="74">
        <f t="shared" si="17"/>
        <v>0.86291775178898933</v>
      </c>
      <c r="D187" s="74">
        <f t="shared" si="14"/>
        <v>7.9057965319084822E-4</v>
      </c>
      <c r="E187" s="74">
        <f t="shared" si="18"/>
        <v>0.92893366382589293</v>
      </c>
      <c r="F187" s="74">
        <f t="shared" si="16"/>
        <v>4.2543331696487385E-4</v>
      </c>
      <c r="G187" s="75">
        <v>0.55412374460000013</v>
      </c>
      <c r="H187" s="76">
        <v>-1.3004048002999999</v>
      </c>
    </row>
    <row r="188" spans="2:8" x14ac:dyDescent="0.2">
      <c r="B188" s="70">
        <v>4.4505494505494507</v>
      </c>
      <c r="C188" s="74">
        <f t="shared" si="17"/>
        <v>0.86212789577845106</v>
      </c>
      <c r="D188" s="74">
        <f t="shared" si="14"/>
        <v>7.8985601053827015E-4</v>
      </c>
      <c r="E188" s="74">
        <f t="shared" si="18"/>
        <v>0.92850842525981359</v>
      </c>
      <c r="F188" s="74">
        <f t="shared" si="16"/>
        <v>4.2523856607934452E-4</v>
      </c>
      <c r="G188" s="75">
        <v>0.52620075589999959</v>
      </c>
      <c r="H188" s="76">
        <v>-1.3328247432999991</v>
      </c>
    </row>
    <row r="189" spans="2:8" x14ac:dyDescent="0.2">
      <c r="B189" s="70">
        <v>4.4780219780219781</v>
      </c>
      <c r="C189" s="74">
        <f t="shared" si="17"/>
        <v>0.86133876274819232</v>
      </c>
      <c r="D189" s="74">
        <f t="shared" si="14"/>
        <v>7.8913303025873738E-4</v>
      </c>
      <c r="E189" s="74">
        <f t="shared" si="18"/>
        <v>0.92808338135546853</v>
      </c>
      <c r="F189" s="74">
        <f t="shared" si="16"/>
        <v>4.2504390434505712E-4</v>
      </c>
      <c r="G189" s="75">
        <v>0.49566504390000032</v>
      </c>
      <c r="H189" s="76">
        <v>-1.3742055412999994</v>
      </c>
    </row>
    <row r="190" spans="2:8" x14ac:dyDescent="0.2">
      <c r="B190" s="70">
        <v>4.5054945054945055</v>
      </c>
      <c r="C190" s="74">
        <f t="shared" si="17"/>
        <v>0.86055035203644625</v>
      </c>
      <c r="D190" s="74">
        <f t="shared" si="14"/>
        <v>7.8841071174606814E-4</v>
      </c>
      <c r="E190" s="74">
        <f t="shared" si="18"/>
        <v>0.92765853202374748</v>
      </c>
      <c r="F190" s="74">
        <f t="shared" si="16"/>
        <v>4.2484933172104444E-4</v>
      </c>
      <c r="G190" s="75">
        <v>0.51864981140000033</v>
      </c>
      <c r="H190" s="76">
        <v>-1.2211976061000005</v>
      </c>
    </row>
    <row r="191" spans="2:8" x14ac:dyDescent="0.2">
      <c r="B191" s="70">
        <v>4.5329670329670328</v>
      </c>
      <c r="C191" s="74">
        <f t="shared" si="17"/>
        <v>0.85976266298205184</v>
      </c>
      <c r="D191" s="74">
        <f t="shared" si="14"/>
        <v>7.8768905439441372E-4</v>
      </c>
      <c r="E191" s="74">
        <f t="shared" si="18"/>
        <v>0.9272338771755807</v>
      </c>
      <c r="F191" s="74">
        <f t="shared" si="16"/>
        <v>4.2465484816678334E-4</v>
      </c>
      <c r="G191" s="75">
        <v>0.63177622509999964</v>
      </c>
      <c r="H191" s="76">
        <v>-0.92689680480000025</v>
      </c>
    </row>
    <row r="192" spans="2:8" x14ac:dyDescent="0.2">
      <c r="B192" s="70">
        <v>4.5604395604395602</v>
      </c>
      <c r="C192" s="74">
        <f t="shared" si="17"/>
        <v>0.85897569492445325</v>
      </c>
      <c r="D192" s="74">
        <f t="shared" si="14"/>
        <v>7.8696805759859156E-4</v>
      </c>
      <c r="E192" s="74">
        <f t="shared" si="18"/>
        <v>0.92680941672193928</v>
      </c>
      <c r="F192" s="74">
        <f t="shared" si="16"/>
        <v>4.244604536414176E-4</v>
      </c>
      <c r="G192" s="75">
        <v>0.62201942229999996</v>
      </c>
      <c r="H192" s="76">
        <v>-0.92712171609999949</v>
      </c>
    </row>
    <row r="193" spans="2:8" x14ac:dyDescent="0.2">
      <c r="B193" s="70">
        <v>4.5879120879120876</v>
      </c>
      <c r="C193" s="74">
        <f t="shared" si="17"/>
        <v>0.85818944720369916</v>
      </c>
      <c r="D193" s="74">
        <f t="shared" si="14"/>
        <v>7.8624772075408522E-4</v>
      </c>
      <c r="E193" s="74">
        <f t="shared" si="18"/>
        <v>0.92638515057383519</v>
      </c>
      <c r="F193" s="74">
        <f t="shared" si="16"/>
        <v>4.2426614810409102E-4</v>
      </c>
      <c r="G193" s="75">
        <v>0.60901503559999992</v>
      </c>
      <c r="H193" s="76">
        <v>-0.93144037179999994</v>
      </c>
    </row>
    <row r="194" spans="2:8" x14ac:dyDescent="0.2">
      <c r="B194" s="70">
        <v>4.6153846153846159</v>
      </c>
      <c r="C194" s="74">
        <f t="shared" si="17"/>
        <v>0.85740391916044234</v>
      </c>
      <c r="D194" s="74">
        <f t="shared" si="14"/>
        <v>7.8552804325682235E-4</v>
      </c>
      <c r="E194" s="74">
        <f t="shared" si="18"/>
        <v>0.92596107864232102</v>
      </c>
      <c r="F194" s="74">
        <f t="shared" si="16"/>
        <v>4.2407193151416944E-4</v>
      </c>
      <c r="G194" s="75">
        <v>0.58606048709999914</v>
      </c>
      <c r="H194" s="76">
        <v>-0.92519800200000057</v>
      </c>
    </row>
    <row r="195" spans="2:8" x14ac:dyDescent="0.2">
      <c r="B195" s="70">
        <v>4.6428571428571432</v>
      </c>
      <c r="C195" s="74">
        <f t="shared" si="17"/>
        <v>0.85661911013593928</v>
      </c>
      <c r="D195" s="74">
        <f t="shared" si="14"/>
        <v>7.8480902450306367E-4</v>
      </c>
      <c r="E195" s="74">
        <f t="shared" si="18"/>
        <v>0.92553720083849012</v>
      </c>
      <c r="F195" s="74">
        <f t="shared" si="16"/>
        <v>4.2387780383090767E-4</v>
      </c>
      <c r="G195" s="75">
        <v>0.57079836340000034</v>
      </c>
      <c r="H195" s="76">
        <v>-0.92525078379999992</v>
      </c>
    </row>
    <row r="196" spans="2:8" x14ac:dyDescent="0.2">
      <c r="B196" s="70">
        <v>4.6703296703296706</v>
      </c>
      <c r="C196" s="74">
        <f t="shared" si="17"/>
        <v>0.85583501947204921</v>
      </c>
      <c r="D196" s="74">
        <f t="shared" si="14"/>
        <v>7.840906638900691E-4</v>
      </c>
      <c r="E196" s="74">
        <f t="shared" si="18"/>
        <v>0.92511351707347655</v>
      </c>
      <c r="F196" s="74">
        <f t="shared" si="16"/>
        <v>4.2368376501356053E-4</v>
      </c>
      <c r="G196" s="75">
        <v>0.56035363300000007</v>
      </c>
      <c r="H196" s="76">
        <v>-0.9214336332000006</v>
      </c>
    </row>
    <row r="197" spans="2:8" x14ac:dyDescent="0.2">
      <c r="B197" s="70">
        <v>4.697802197802198</v>
      </c>
      <c r="C197" s="74">
        <f t="shared" si="17"/>
        <v>0.85505164651123378</v>
      </c>
      <c r="D197" s="74">
        <f t="shared" si="14"/>
        <v>7.8337296081543162E-4</v>
      </c>
      <c r="E197" s="74">
        <f t="shared" si="18"/>
        <v>0.92469002725845495</v>
      </c>
      <c r="F197" s="74">
        <f t="shared" si="16"/>
        <v>4.2348981502160488E-4</v>
      </c>
      <c r="G197" s="75">
        <v>0.54972417959999964</v>
      </c>
      <c r="H197" s="76">
        <v>-0.92055922619999841</v>
      </c>
    </row>
    <row r="198" spans="2:8" x14ac:dyDescent="0.2">
      <c r="B198" s="70">
        <v>4.7252747252747254</v>
      </c>
      <c r="C198" s="74">
        <f t="shared" si="17"/>
        <v>0.8542689905965567</v>
      </c>
      <c r="D198" s="74">
        <f t="shared" si="14"/>
        <v>7.8265591467707729E-4</v>
      </c>
      <c r="E198" s="74">
        <f t="shared" si="18"/>
        <v>0.92426673130464077</v>
      </c>
      <c r="F198" s="74">
        <f t="shared" si="16"/>
        <v>4.232959538141845E-4</v>
      </c>
      <c r="G198" s="75">
        <v>0.5437006477999996</v>
      </c>
      <c r="H198" s="76">
        <v>-0.91747792120000105</v>
      </c>
    </row>
    <row r="199" spans="2:8" x14ac:dyDescent="0.2">
      <c r="B199" s="70">
        <v>4.7527472527472527</v>
      </c>
      <c r="C199" s="74">
        <f t="shared" si="17"/>
        <v>0.85348705107168277</v>
      </c>
      <c r="D199" s="74">
        <f t="shared" si="14"/>
        <v>7.8193952487393137E-4</v>
      </c>
      <c r="E199" s="74">
        <f t="shared" si="18"/>
        <v>0.9238436291232901</v>
      </c>
      <c r="F199" s="74">
        <f t="shared" si="16"/>
        <v>4.2310218135066524E-4</v>
      </c>
      <c r="G199" s="75">
        <v>0.54479580309999986</v>
      </c>
      <c r="H199" s="76">
        <v>-0.92947687589999994</v>
      </c>
    </row>
    <row r="200" spans="2:8" x14ac:dyDescent="0.2">
      <c r="B200" s="70">
        <v>4.7802197802197801</v>
      </c>
      <c r="C200" s="74">
        <f t="shared" si="17"/>
        <v>0.85270582728087774</v>
      </c>
      <c r="D200" s="74">
        <f t="shared" si="14"/>
        <v>7.8122379080503013E-4</v>
      </c>
      <c r="E200" s="74">
        <f t="shared" si="18"/>
        <v>0.92342072062569958</v>
      </c>
      <c r="F200" s="74">
        <f t="shared" si="16"/>
        <v>4.2290849759052396E-4</v>
      </c>
      <c r="G200" s="75">
        <v>0.57478643249999928</v>
      </c>
      <c r="H200" s="76">
        <v>-0.87835371700000042</v>
      </c>
    </row>
    <row r="201" spans="2:8" x14ac:dyDescent="0.2">
      <c r="B201" s="70">
        <v>4.8076923076923075</v>
      </c>
      <c r="C201" s="74">
        <f t="shared" si="17"/>
        <v>0.85192531856900755</v>
      </c>
      <c r="D201" s="74">
        <f t="shared" si="14"/>
        <v>7.80508711870187E-4</v>
      </c>
      <c r="E201" s="74">
        <f t="shared" si="18"/>
        <v>0.92299800572320634</v>
      </c>
      <c r="F201" s="74">
        <f t="shared" si="16"/>
        <v>4.2271490249323751E-4</v>
      </c>
      <c r="G201" s="75">
        <v>0.57688840639999994</v>
      </c>
      <c r="H201" s="76">
        <v>-0.87823491920000052</v>
      </c>
    </row>
    <row r="202" spans="2:8" x14ac:dyDescent="0.2">
      <c r="B202" s="70">
        <v>4.8351648351648349</v>
      </c>
      <c r="C202" s="74">
        <f t="shared" si="17"/>
        <v>0.85114552428153767</v>
      </c>
      <c r="D202" s="74">
        <f t="shared" si="14"/>
        <v>7.7979428746988155E-4</v>
      </c>
      <c r="E202" s="74">
        <f t="shared" si="18"/>
        <v>0.92257548432718839</v>
      </c>
      <c r="F202" s="74">
        <f t="shared" si="16"/>
        <v>4.2252139601794969E-4</v>
      </c>
      <c r="G202" s="75">
        <v>0.57359981930000004</v>
      </c>
      <c r="H202" s="76">
        <v>-0.87857047610000139</v>
      </c>
    </row>
    <row r="203" spans="2:8" x14ac:dyDescent="0.2">
      <c r="B203" s="70">
        <v>4.8626373626373622</v>
      </c>
      <c r="C203" s="74">
        <f t="shared" si="17"/>
        <v>0.85036644376453274</v>
      </c>
      <c r="D203" s="74">
        <f t="shared" si="14"/>
        <v>7.7908051700492642E-4</v>
      </c>
      <c r="E203" s="74">
        <f t="shared" si="18"/>
        <v>0.92215315634906403</v>
      </c>
      <c r="F203" s="74">
        <f t="shared" si="16"/>
        <v>4.223279781243594E-4</v>
      </c>
      <c r="G203" s="75">
        <v>0.56627184680000053</v>
      </c>
      <c r="H203" s="76">
        <v>-0.88204910110000012</v>
      </c>
    </row>
    <row r="204" spans="2:8" x14ac:dyDescent="0.2">
      <c r="B204" s="70">
        <v>4.8901098901098896</v>
      </c>
      <c r="C204" s="74">
        <f t="shared" si="17"/>
        <v>0.84958807636465605</v>
      </c>
      <c r="D204" s="74">
        <f t="shared" si="14"/>
        <v>7.7836739987668935E-4</v>
      </c>
      <c r="E204" s="74">
        <f t="shared" si="18"/>
        <v>0.92173102170029231</v>
      </c>
      <c r="F204" s="74">
        <f t="shared" si="16"/>
        <v>4.2213464877172147E-4</v>
      </c>
      <c r="G204" s="75">
        <v>0.5640830202999999</v>
      </c>
      <c r="H204" s="76">
        <v>-0.89157611299999973</v>
      </c>
    </row>
    <row r="205" spans="2:8" x14ac:dyDescent="0.2">
      <c r="B205" s="70">
        <v>4.917582417582417</v>
      </c>
      <c r="C205" s="74">
        <f t="shared" si="17"/>
        <v>0.84881042142916885</v>
      </c>
      <c r="D205" s="74">
        <f t="shared" si="14"/>
        <v>7.7765493548720421E-4</v>
      </c>
      <c r="E205" s="74">
        <f t="shared" si="18"/>
        <v>0.92130908029237268</v>
      </c>
      <c r="F205" s="74">
        <f t="shared" si="16"/>
        <v>4.2194140791962376E-4</v>
      </c>
      <c r="G205" s="75">
        <v>0.56038117959999967</v>
      </c>
      <c r="H205" s="76">
        <v>-0.89962674269999965</v>
      </c>
    </row>
    <row r="206" spans="2:8" x14ac:dyDescent="0.2">
      <c r="B206" s="70">
        <v>4.9450549450549453</v>
      </c>
      <c r="C206" s="74">
        <f t="shared" si="17"/>
        <v>0.84803347830592979</v>
      </c>
      <c r="D206" s="74">
        <f t="shared" si="14"/>
        <v>7.7694312323906001E-4</v>
      </c>
      <c r="E206" s="74">
        <f t="shared" si="18"/>
        <v>0.92088733203684514</v>
      </c>
      <c r="F206" s="74">
        <f t="shared" si="16"/>
        <v>4.2174825552754314E-4</v>
      </c>
      <c r="G206" s="75">
        <v>0.55708858549999984</v>
      </c>
      <c r="H206" s="76">
        <v>-0.9147935028999995</v>
      </c>
    </row>
    <row r="207" spans="2:8" x14ac:dyDescent="0.2">
      <c r="B207" s="70">
        <v>4.9725274725274726</v>
      </c>
      <c r="C207" s="74">
        <f t="shared" si="17"/>
        <v>0.84725724634339461</v>
      </c>
      <c r="D207" s="74">
        <f t="shared" si="14"/>
        <v>7.7623196253517879E-4</v>
      </c>
      <c r="E207" s="74">
        <f t="shared" si="18"/>
        <v>0.92046577684529018</v>
      </c>
      <c r="F207" s="74">
        <f t="shared" si="16"/>
        <v>4.2155519155495647E-4</v>
      </c>
      <c r="G207" s="75">
        <v>0.55374304730000012</v>
      </c>
      <c r="H207" s="76">
        <v>-0.93200614459999997</v>
      </c>
    </row>
    <row r="208" spans="2:8" ht="15" thickBot="1" x14ac:dyDescent="0.25">
      <c r="B208" s="77">
        <v>5</v>
      </c>
      <c r="C208" s="78">
        <f t="shared" si="17"/>
        <v>0.84648172489061535</v>
      </c>
      <c r="D208" s="78">
        <f t="shared" si="14"/>
        <v>7.7552145277925977E-4</v>
      </c>
      <c r="E208" s="78">
        <f t="shared" si="18"/>
        <v>0.92004441462932884</v>
      </c>
      <c r="F208" s="78">
        <f t="shared" si="16"/>
        <v>4.213622159613406E-4</v>
      </c>
      <c r="G208" s="79">
        <v>0.54973271309999983</v>
      </c>
      <c r="H208" s="80">
        <v>-0.95740683380000025</v>
      </c>
    </row>
    <row r="209" spans="8:8" x14ac:dyDescent="0.2">
      <c r="H209" s="61"/>
    </row>
    <row r="210" spans="8:8" x14ac:dyDescent="0.2">
      <c r="H210" s="61"/>
    </row>
    <row r="211" spans="8:8" x14ac:dyDescent="0.2">
      <c r="H211" s="61"/>
    </row>
    <row r="212" spans="8:8" x14ac:dyDescent="0.2">
      <c r="H212" s="61"/>
    </row>
    <row r="213" spans="8:8" x14ac:dyDescent="0.2">
      <c r="H213" s="61"/>
    </row>
    <row r="214" spans="8:8" x14ac:dyDescent="0.2">
      <c r="H214" s="61"/>
    </row>
    <row r="215" spans="8:8" x14ac:dyDescent="0.2">
      <c r="H215" s="61"/>
    </row>
    <row r="216" spans="8:8" x14ac:dyDescent="0.2">
      <c r="H216" s="61"/>
    </row>
    <row r="217" spans="8:8" x14ac:dyDescent="0.2">
      <c r="H217" s="61"/>
    </row>
    <row r="218" spans="8:8" x14ac:dyDescent="0.2">
      <c r="H218" s="61"/>
    </row>
  </sheetData>
  <customSheetViews>
    <customSheetView guid="{3A8D4351-8360-4049-BDB8-F8B7CFF71F52}" showGridLines="0">
      <pane ySplit="7" topLeftCell="A8" activePane="bottomLeft" state="frozenSplit"/>
      <selection pane="bottomLeft" activeCell="C19" sqref="C19"/>
      <pageMargins left="0.75" right="0.75" top="1" bottom="1" header="0.5" footer="0.5"/>
      <pageSetup paperSize="9" orientation="portrait" horizontalDpi="200" verticalDpi="200" r:id="rId1"/>
      <headerFooter alignWithMargins="0"/>
    </customSheetView>
  </customSheetViews>
  <mergeCells count="6">
    <mergeCell ref="D16:E16"/>
    <mergeCell ref="B10:C10"/>
    <mergeCell ref="B11:C11"/>
    <mergeCell ref="B12:C12"/>
    <mergeCell ref="B13:C13"/>
    <mergeCell ref="B16:C16"/>
  </mergeCells>
  <phoneticPr fontId="0" type="noConversion"/>
  <pageMargins left="0.75" right="0.75" top="1" bottom="1" header="0.5" footer="0.5"/>
  <pageSetup paperSize="9" orientation="portrait" horizontalDpi="200" verticalDpi="200" r:id="rId2"/>
  <headerFooter alignWithMargins="0"/>
  <drawing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GP207"/>
  <sheetViews>
    <sheetView tabSelected="1" zoomScale="116" workbookViewId="0">
      <pane ySplit="7" topLeftCell="A8" activePane="bottomLeft" state="frozen"/>
      <selection activeCell="N14" sqref="N14"/>
      <selection pane="bottomLeft" activeCell="C23" sqref="C23"/>
    </sheetView>
  </sheetViews>
  <sheetFormatPr baseColWidth="10" defaultColWidth="8.83203125" defaultRowHeight="13" x14ac:dyDescent="0.15"/>
  <cols>
    <col min="1" max="1" width="8.83203125" style="5"/>
    <col min="2" max="2" width="10.6640625" style="5" bestFit="1" customWidth="1"/>
    <col min="3" max="3" width="12.33203125" style="5" bestFit="1" customWidth="1"/>
    <col min="4" max="5" width="14.1640625" style="5" bestFit="1" customWidth="1"/>
    <col min="6" max="6" width="10.33203125" style="5" bestFit="1" customWidth="1"/>
    <col min="7" max="7" width="11.33203125" style="5" bestFit="1" customWidth="1"/>
    <col min="8" max="8" width="10.5" style="5" bestFit="1" customWidth="1"/>
    <col min="9" max="9" width="9.6640625" style="5" bestFit="1" customWidth="1"/>
    <col min="10" max="11" width="8.83203125" style="5"/>
    <col min="12" max="12" width="14" style="5" bestFit="1" customWidth="1"/>
    <col min="13" max="194" width="8.83203125" style="5"/>
    <col min="195" max="195" width="11.33203125" style="5" bestFit="1" customWidth="1"/>
    <col min="196" max="16384" width="8.83203125" style="5"/>
  </cols>
  <sheetData>
    <row r="1" spans="1:195" customFormat="1" x14ac:dyDescent="0.15">
      <c r="B1" s="1"/>
      <c r="C1" s="1"/>
      <c r="D1" s="1"/>
      <c r="E1" s="1"/>
      <c r="F1" s="1"/>
      <c r="G1" s="1"/>
      <c r="H1" s="1"/>
      <c r="I1" s="1"/>
      <c r="J1" s="1"/>
      <c r="K1" s="1"/>
      <c r="L1" s="1"/>
      <c r="M1" s="1"/>
      <c r="N1" s="1"/>
      <c r="O1" s="1"/>
      <c r="P1" s="1"/>
    </row>
    <row r="2" spans="1:195" customFormat="1" x14ac:dyDescent="0.15">
      <c r="B2" s="1"/>
      <c r="C2" s="1"/>
      <c r="D2" s="1"/>
      <c r="E2" s="1"/>
      <c r="F2" s="1"/>
      <c r="G2" s="1"/>
      <c r="H2" s="1"/>
      <c r="I2" s="1"/>
      <c r="J2" s="1"/>
      <c r="K2" s="1"/>
      <c r="L2" s="1"/>
      <c r="M2" s="1"/>
      <c r="N2" s="1"/>
      <c r="O2" s="1"/>
      <c r="P2" s="1"/>
    </row>
    <row r="3" spans="1:195" customFormat="1" x14ac:dyDescent="0.15">
      <c r="B3" s="1"/>
      <c r="C3" s="1"/>
      <c r="D3" s="1"/>
      <c r="E3" s="1"/>
      <c r="F3" s="1"/>
      <c r="G3" s="1"/>
      <c r="H3" s="1"/>
      <c r="I3" s="1"/>
      <c r="J3" s="1"/>
      <c r="K3" s="1"/>
      <c r="L3" s="1"/>
      <c r="M3" s="1"/>
      <c r="N3" s="1"/>
      <c r="O3" s="1"/>
      <c r="P3" s="1"/>
    </row>
    <row r="4" spans="1:195" customFormat="1" x14ac:dyDescent="0.15">
      <c r="B4" s="1"/>
      <c r="C4" s="1"/>
      <c r="D4" s="1"/>
      <c r="E4" s="1"/>
      <c r="F4" s="1"/>
      <c r="G4" s="1"/>
      <c r="H4" s="1"/>
      <c r="I4" s="1"/>
      <c r="J4" s="1"/>
      <c r="K4" s="1"/>
      <c r="L4" s="1"/>
      <c r="M4" s="1"/>
      <c r="N4" s="1"/>
      <c r="O4" s="1"/>
      <c r="P4" s="1"/>
    </row>
    <row r="5" spans="1:195" customFormat="1" x14ac:dyDescent="0.15">
      <c r="B5" s="1"/>
      <c r="C5" s="1"/>
      <c r="D5" s="1"/>
      <c r="E5" s="1"/>
      <c r="F5" s="1"/>
      <c r="G5" s="1"/>
      <c r="H5" s="1"/>
      <c r="I5" s="1"/>
      <c r="J5" s="1"/>
      <c r="K5" s="1"/>
      <c r="L5" s="1"/>
      <c r="M5" s="1"/>
      <c r="N5" s="1"/>
      <c r="O5" s="1"/>
      <c r="P5" s="1"/>
    </row>
    <row r="6" spans="1:195" customFormat="1" x14ac:dyDescent="0.15">
      <c r="B6" s="1"/>
      <c r="C6" s="1"/>
      <c r="D6" s="1"/>
      <c r="E6" s="1"/>
      <c r="F6" s="1"/>
      <c r="G6" s="1"/>
      <c r="H6" s="1"/>
      <c r="I6" s="1"/>
      <c r="J6" s="1"/>
      <c r="K6" s="1"/>
      <c r="L6" s="1"/>
      <c r="M6" s="1"/>
      <c r="N6" s="1"/>
      <c r="O6" s="1"/>
      <c r="P6" s="1"/>
    </row>
    <row r="7" spans="1:195" customFormat="1" x14ac:dyDescent="0.15">
      <c r="B7" s="1"/>
      <c r="C7" s="1"/>
      <c r="D7" s="1"/>
      <c r="E7" s="1"/>
      <c r="F7" s="1"/>
      <c r="G7" s="1"/>
      <c r="H7" s="1"/>
      <c r="I7" s="1"/>
      <c r="J7" s="1"/>
      <c r="K7" s="1"/>
      <c r="L7" s="1"/>
      <c r="M7" s="1"/>
      <c r="N7" s="1"/>
      <c r="O7" s="1"/>
      <c r="P7" s="1"/>
    </row>
    <row r="8" spans="1:195" customFormat="1" ht="15" thickBot="1" x14ac:dyDescent="0.25">
      <c r="A8" s="53"/>
      <c r="B8" s="53"/>
      <c r="C8" s="53"/>
      <c r="D8" s="53"/>
      <c r="E8" s="53"/>
      <c r="F8" s="53"/>
      <c r="G8" s="53"/>
      <c r="H8" s="53"/>
      <c r="I8" s="53"/>
      <c r="J8" s="53"/>
      <c r="K8" s="53"/>
      <c r="L8" s="53"/>
    </row>
    <row r="9" spans="1:195" customFormat="1" ht="15" thickBot="1" x14ac:dyDescent="0.25">
      <c r="A9" s="53"/>
      <c r="B9" s="94" t="s">
        <v>28</v>
      </c>
      <c r="C9" s="95"/>
      <c r="D9" s="61"/>
      <c r="E9" s="94" t="s">
        <v>37</v>
      </c>
      <c r="F9" s="95"/>
      <c r="G9" s="61"/>
      <c r="H9" s="96"/>
      <c r="I9" s="97" t="s">
        <v>39</v>
      </c>
      <c r="J9" s="53"/>
      <c r="K9" s="53"/>
      <c r="L9" s="53"/>
    </row>
    <row r="10" spans="1:195" customFormat="1" ht="14" x14ac:dyDescent="0.2">
      <c r="A10" s="53"/>
      <c r="B10" s="98" t="s">
        <v>29</v>
      </c>
      <c r="C10" s="99">
        <v>100</v>
      </c>
      <c r="D10" s="100"/>
      <c r="E10" s="98" t="s">
        <v>36</v>
      </c>
      <c r="F10" s="99">
        <v>150</v>
      </c>
      <c r="G10" s="61"/>
      <c r="H10" s="101" t="s">
        <v>2</v>
      </c>
      <c r="I10" s="102">
        <f>-SUMPRODUCT(C19:C58,E19:E58)*LGD</f>
        <v>-0.11418708392985344</v>
      </c>
      <c r="J10" s="53"/>
      <c r="K10" s="100"/>
      <c r="L10" s="100"/>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row>
    <row r="11" spans="1:195" customFormat="1" ht="14" x14ac:dyDescent="0.2">
      <c r="A11" s="53"/>
      <c r="B11" s="103" t="s">
        <v>30</v>
      </c>
      <c r="C11" s="104">
        <v>100</v>
      </c>
      <c r="D11" s="54"/>
      <c r="E11" s="103" t="s">
        <v>35</v>
      </c>
      <c r="F11" s="104">
        <v>75</v>
      </c>
      <c r="G11" s="61"/>
      <c r="H11" s="101" t="s">
        <v>38</v>
      </c>
      <c r="I11" s="105">
        <f>-SUMPRODUCT(D19:D58,E19:E58)</f>
        <v>-5.7478227679679118E-2</v>
      </c>
      <c r="J11" s="53"/>
      <c r="K11" s="54"/>
      <c r="L11" s="54"/>
    </row>
    <row r="12" spans="1:195" customFormat="1" ht="15" thickBot="1" x14ac:dyDescent="0.25">
      <c r="A12" s="53"/>
      <c r="B12" s="103" t="s">
        <v>31</v>
      </c>
      <c r="C12" s="49">
        <v>0.25</v>
      </c>
      <c r="D12" s="53"/>
      <c r="E12" s="106" t="s">
        <v>16</v>
      </c>
      <c r="F12" s="52">
        <v>0.6</v>
      </c>
      <c r="G12" s="61"/>
      <c r="H12" s="107" t="s">
        <v>40</v>
      </c>
      <c r="I12" s="108">
        <f>I11+I10</f>
        <v>-0.17166531160953255</v>
      </c>
      <c r="J12" s="53"/>
      <c r="K12" s="53"/>
      <c r="L12" s="53"/>
    </row>
    <row r="13" spans="1:195" customFormat="1" ht="14" x14ac:dyDescent="0.2">
      <c r="A13" s="53"/>
      <c r="B13" s="103" t="s">
        <v>32</v>
      </c>
      <c r="C13" s="104">
        <v>1</v>
      </c>
      <c r="D13" s="53"/>
      <c r="E13" s="53"/>
      <c r="F13" s="53"/>
      <c r="G13" s="61"/>
      <c r="H13" s="53"/>
      <c r="I13" s="53"/>
      <c r="J13" s="53"/>
      <c r="K13" s="53"/>
      <c r="L13" s="58"/>
    </row>
    <row r="14" spans="1:195" customFormat="1" ht="15" thickBot="1" x14ac:dyDescent="0.25">
      <c r="A14" s="53"/>
      <c r="B14" s="106" t="s">
        <v>33</v>
      </c>
      <c r="C14" s="52">
        <v>0.05</v>
      </c>
      <c r="D14" s="53"/>
      <c r="E14" s="53"/>
      <c r="F14" s="53"/>
      <c r="G14" s="61"/>
      <c r="H14" s="53"/>
      <c r="I14" s="53"/>
      <c r="J14" s="61"/>
      <c r="K14" s="53"/>
      <c r="L14" s="54"/>
      <c r="M14" s="8"/>
      <c r="N14" s="8"/>
      <c r="O14" s="8"/>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7"/>
    </row>
    <row r="15" spans="1:195" customFormat="1" ht="14" x14ac:dyDescent="0.2">
      <c r="A15" s="53"/>
      <c r="B15" s="60"/>
      <c r="C15" s="60"/>
      <c r="D15" s="60"/>
      <c r="E15" s="53"/>
      <c r="F15" s="53"/>
      <c r="G15" s="53"/>
      <c r="H15" s="61"/>
      <c r="I15" s="53"/>
      <c r="J15" s="61"/>
      <c r="K15" s="53"/>
      <c r="L15" s="58"/>
    </row>
    <row r="16" spans="1:195" customFormat="1" ht="15" thickBot="1" x14ac:dyDescent="0.25">
      <c r="A16" s="53"/>
      <c r="B16" s="53"/>
      <c r="C16" s="53"/>
      <c r="D16" s="53"/>
      <c r="E16" s="53"/>
      <c r="F16" s="53"/>
      <c r="G16" s="61"/>
      <c r="H16" s="53"/>
      <c r="I16" s="53"/>
      <c r="J16" s="61"/>
      <c r="K16" s="53"/>
      <c r="L16" s="58"/>
    </row>
    <row r="17" spans="1:198" customFormat="1" ht="15" thickBot="1" x14ac:dyDescent="0.25">
      <c r="A17" s="53"/>
      <c r="B17" s="92" t="s">
        <v>44</v>
      </c>
      <c r="C17" s="93" t="s">
        <v>14</v>
      </c>
      <c r="D17" s="93" t="s">
        <v>34</v>
      </c>
      <c r="E17" s="93" t="s">
        <v>1</v>
      </c>
      <c r="F17" s="61"/>
      <c r="G17" s="61"/>
      <c r="H17" s="53"/>
      <c r="I17" s="53"/>
      <c r="J17" s="61"/>
      <c r="K17" s="53"/>
      <c r="L17" s="54"/>
      <c r="M17" s="7"/>
      <c r="N17" s="7"/>
      <c r="O17" s="7"/>
      <c r="P17" s="7"/>
      <c r="Q17" s="7"/>
      <c r="R17" s="7"/>
      <c r="S17" s="7"/>
      <c r="T17" s="7"/>
      <c r="U17" s="7"/>
      <c r="V17" s="7"/>
      <c r="W17" s="7"/>
      <c r="X17" s="7"/>
      <c r="Y17" s="7"/>
      <c r="Z17" s="7"/>
      <c r="AA17" s="7"/>
      <c r="AB17" s="7"/>
      <c r="AC17" s="7"/>
      <c r="AD17" s="7"/>
      <c r="AE17" s="7"/>
      <c r="AF17" s="7"/>
      <c r="AG17" s="7"/>
      <c r="AH17" s="7"/>
      <c r="AI17" s="7"/>
      <c r="AJ17" s="7"/>
      <c r="AK17" s="7"/>
      <c r="AL17" s="7"/>
      <c r="AM17" s="7"/>
      <c r="AN17" s="7"/>
      <c r="AO17" s="7"/>
      <c r="AP17" s="7"/>
      <c r="AQ17" s="7"/>
      <c r="AR17" s="7"/>
      <c r="AS17" s="7"/>
      <c r="AT17" s="7"/>
      <c r="AU17" s="7"/>
      <c r="AV17" s="7"/>
      <c r="AW17" s="7"/>
      <c r="AX17" s="7"/>
      <c r="AY17" s="7"/>
      <c r="AZ17" s="7"/>
      <c r="BA17" s="7"/>
      <c r="BB17" s="7"/>
      <c r="BC17" s="7"/>
      <c r="BD17" s="7"/>
      <c r="BE17" s="7"/>
      <c r="BF17" s="7"/>
      <c r="BG17" s="7"/>
      <c r="BH17" s="7"/>
      <c r="BI17" s="7"/>
      <c r="BJ17" s="7"/>
      <c r="BK17" s="7"/>
      <c r="BL17" s="7"/>
      <c r="BM17" s="7"/>
      <c r="BN17" s="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row>
    <row r="18" spans="1:198" customFormat="1" ht="14" x14ac:dyDescent="0.2">
      <c r="A18" s="53"/>
      <c r="B18" s="70">
        <v>0</v>
      </c>
      <c r="C18" s="71"/>
      <c r="D18" s="71"/>
      <c r="E18" s="109">
        <f t="shared" ref="E18:E58" si="0">BSCall(Spot,Strike,Maturity-B18,IRate,Volatility)</f>
        <v>12.335985885541788</v>
      </c>
      <c r="F18" s="61"/>
      <c r="G18" s="61"/>
      <c r="H18" s="53"/>
      <c r="I18" s="53"/>
      <c r="J18" s="53"/>
      <c r="K18" s="53"/>
      <c r="L18" s="54"/>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7"/>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row>
    <row r="19" spans="1:198" customFormat="1" ht="14" x14ac:dyDescent="0.2">
      <c r="A19" s="53"/>
      <c r="B19" s="70">
        <f t="shared" ref="B19:B58" si="1">B18+Maturity/40</f>
        <v>2.5000000000000001E-2</v>
      </c>
      <c r="C19" s="74">
        <f t="shared" ref="C19:C58" si="2">EXP(-B18*CreditSpread/10000/LGD)-EXP(-B19*CreditSpread/10000/LGD)</f>
        <v>6.2480472818371435E-4</v>
      </c>
      <c r="D19" s="74">
        <f t="shared" ref="D19:D58" si="3">EXP(-FundingSpread*B18/10000)-EXP(-FundingSpread*B19/10000)</f>
        <v>1.8748242297361717E-4</v>
      </c>
      <c r="E19" s="110">
        <f t="shared" si="0"/>
        <v>12.153879264391172</v>
      </c>
      <c r="F19" s="61"/>
      <c r="G19" s="61"/>
      <c r="H19" s="53"/>
      <c r="I19" s="53"/>
      <c r="J19" s="53"/>
      <c r="K19" s="53"/>
      <c r="L19" s="58"/>
    </row>
    <row r="20" spans="1:198" customFormat="1" ht="14" x14ac:dyDescent="0.2">
      <c r="A20" s="53"/>
      <c r="B20" s="70">
        <f t="shared" si="1"/>
        <v>0.05</v>
      </c>
      <c r="C20" s="74">
        <f t="shared" si="2"/>
        <v>6.2441434723536915E-4</v>
      </c>
      <c r="D20" s="74">
        <f t="shared" si="3"/>
        <v>1.8744727331465594E-4</v>
      </c>
      <c r="E20" s="110">
        <f t="shared" si="0"/>
        <v>11.97004254354939</v>
      </c>
      <c r="F20" s="61"/>
      <c r="G20" s="61"/>
      <c r="H20" s="53"/>
      <c r="I20" s="53"/>
      <c r="J20" s="53"/>
      <c r="K20" s="53"/>
      <c r="L20" s="58"/>
    </row>
    <row r="21" spans="1:198" customFormat="1" ht="14" x14ac:dyDescent="0.2">
      <c r="A21" s="53"/>
      <c r="B21" s="70">
        <f t="shared" si="1"/>
        <v>7.5000000000000011E-2</v>
      </c>
      <c r="C21" s="74">
        <f t="shared" si="2"/>
        <v>6.2402421019891463E-4</v>
      </c>
      <c r="D21" s="74">
        <f t="shared" si="3"/>
        <v>1.8741213024564551E-4</v>
      </c>
      <c r="E21" s="110">
        <f t="shared" si="0"/>
        <v>11.784410812198125</v>
      </c>
      <c r="F21" s="61"/>
      <c r="G21" s="61"/>
      <c r="H21" s="53"/>
      <c r="I21" s="53"/>
      <c r="J21" s="53"/>
      <c r="K21" s="53"/>
      <c r="L21" s="58"/>
    </row>
    <row r="22" spans="1:198" customFormat="1" ht="14" x14ac:dyDescent="0.2">
      <c r="A22" s="53"/>
      <c r="B22" s="70">
        <f t="shared" si="1"/>
        <v>0.1</v>
      </c>
      <c r="C22" s="74">
        <f t="shared" si="2"/>
        <v>6.2363431692191718E-4</v>
      </c>
      <c r="D22" s="74">
        <f t="shared" si="3"/>
        <v>1.8737699376536465E-4</v>
      </c>
      <c r="E22" s="110">
        <f t="shared" si="0"/>
        <v>11.596915061824618</v>
      </c>
      <c r="F22" s="61"/>
      <c r="G22" s="61"/>
      <c r="H22" s="53"/>
      <c r="I22" s="53"/>
      <c r="J22" s="53"/>
      <c r="K22" s="53"/>
      <c r="L22" s="58"/>
    </row>
    <row r="23" spans="1:198" customFormat="1" ht="14" x14ac:dyDescent="0.2">
      <c r="A23" s="53"/>
      <c r="B23" s="70">
        <f t="shared" si="1"/>
        <v>0.125</v>
      </c>
      <c r="C23" s="74">
        <f t="shared" si="2"/>
        <v>6.2324466725194316E-4</v>
      </c>
      <c r="D23" s="74">
        <f t="shared" si="3"/>
        <v>1.8734186387259211E-4</v>
      </c>
      <c r="E23" s="110">
        <f t="shared" si="0"/>
        <v>11.407481139561312</v>
      </c>
      <c r="F23" s="61"/>
      <c r="G23" s="61"/>
      <c r="H23" s="53"/>
      <c r="I23" s="61"/>
      <c r="J23" s="61"/>
      <c r="K23" s="61"/>
      <c r="L23" s="58"/>
    </row>
    <row r="24" spans="1:198" customFormat="1" ht="14" x14ac:dyDescent="0.2">
      <c r="A24" s="53"/>
      <c r="B24" s="70">
        <f t="shared" si="1"/>
        <v>0.15</v>
      </c>
      <c r="C24" s="74">
        <f t="shared" si="2"/>
        <v>6.2285526103711408E-4</v>
      </c>
      <c r="D24" s="74">
        <f t="shared" si="3"/>
        <v>1.8730674056610663E-4</v>
      </c>
      <c r="E24" s="110">
        <f t="shared" si="0"/>
        <v>11.216029566808977</v>
      </c>
      <c r="F24" s="61"/>
      <c r="G24" s="61"/>
      <c r="H24" s="53"/>
      <c r="I24" s="61"/>
      <c r="J24" s="61"/>
      <c r="K24" s="61"/>
      <c r="L24" s="58"/>
    </row>
    <row r="25" spans="1:198" customFormat="1" ht="14" x14ac:dyDescent="0.2">
      <c r="A25" s="53"/>
      <c r="B25" s="70">
        <f t="shared" si="1"/>
        <v>0.17499999999999999</v>
      </c>
      <c r="C25" s="74">
        <f t="shared" si="2"/>
        <v>6.2246609812499631E-4</v>
      </c>
      <c r="D25" s="74">
        <f t="shared" si="3"/>
        <v>1.8727162384446494E-4</v>
      </c>
      <c r="E25" s="110">
        <f t="shared" si="0"/>
        <v>11.022474742271839</v>
      </c>
      <c r="F25" s="61"/>
      <c r="G25" s="61"/>
      <c r="H25" s="53"/>
      <c r="I25" s="61"/>
      <c r="J25" s="61"/>
      <c r="K25" s="61"/>
      <c r="L25" s="53"/>
    </row>
    <row r="26" spans="1:198" customFormat="1" ht="14" x14ac:dyDescent="0.2">
      <c r="A26" s="53"/>
      <c r="B26" s="70">
        <f t="shared" si="1"/>
        <v>0.19999999999999998</v>
      </c>
      <c r="C26" s="74">
        <f t="shared" si="2"/>
        <v>6.2207717836371135E-4</v>
      </c>
      <c r="D26" s="74">
        <f t="shared" si="3"/>
        <v>1.8723651370666783E-4</v>
      </c>
      <c r="E26" s="110">
        <f t="shared" si="0"/>
        <v>10.826725073639103</v>
      </c>
      <c r="F26" s="61"/>
      <c r="G26" s="61"/>
      <c r="H26" s="53"/>
      <c r="I26" s="61"/>
      <c r="J26" s="61"/>
      <c r="K26" s="61"/>
      <c r="L26" s="53"/>
    </row>
    <row r="27" spans="1:198" customFormat="1" ht="14" x14ac:dyDescent="0.2">
      <c r="A27" s="53"/>
      <c r="B27" s="70">
        <f t="shared" si="1"/>
        <v>0.22499999999999998</v>
      </c>
      <c r="C27" s="74">
        <f t="shared" si="2"/>
        <v>6.2168850160138067E-4</v>
      </c>
      <c r="D27" s="74">
        <f t="shared" si="3"/>
        <v>1.8720141015138303E-4</v>
      </c>
      <c r="E27" s="110">
        <f t="shared" si="0"/>
        <v>10.628681825408322</v>
      </c>
      <c r="F27" s="61"/>
      <c r="G27" s="61"/>
      <c r="H27" s="53"/>
      <c r="I27" s="61"/>
      <c r="J27" s="61"/>
      <c r="K27" s="61"/>
      <c r="L27" s="53"/>
    </row>
    <row r="28" spans="1:198" customFormat="1" ht="14" x14ac:dyDescent="0.2">
      <c r="A28" s="53"/>
      <c r="B28" s="70">
        <f t="shared" si="1"/>
        <v>0.24999999999999997</v>
      </c>
      <c r="C28" s="74">
        <f t="shared" si="2"/>
        <v>6.213000676862368E-4</v>
      </c>
      <c r="D28" s="74">
        <f t="shared" si="3"/>
        <v>1.8716631317750032E-4</v>
      </c>
      <c r="E28" s="110">
        <f t="shared" si="0"/>
        <v>10.42823783471183</v>
      </c>
      <c r="F28" s="61"/>
      <c r="G28" s="61"/>
      <c r="H28" s="53"/>
      <c r="I28" s="61"/>
      <c r="J28" s="61"/>
      <c r="K28" s="61"/>
      <c r="L28" s="53"/>
    </row>
    <row r="29" spans="1:198" customFormat="1" ht="14" x14ac:dyDescent="0.2">
      <c r="A29" s="53"/>
      <c r="B29" s="70">
        <f t="shared" si="1"/>
        <v>0.27499999999999997</v>
      </c>
      <c r="C29" s="74">
        <f t="shared" si="2"/>
        <v>6.2091187646617918E-4</v>
      </c>
      <c r="D29" s="74">
        <f t="shared" si="3"/>
        <v>1.8713122278357641E-4</v>
      </c>
      <c r="E29" s="110">
        <f t="shared" si="0"/>
        <v>10.225276527074485</v>
      </c>
      <c r="F29" s="61"/>
      <c r="G29" s="61"/>
      <c r="H29" s="53"/>
      <c r="I29" s="61"/>
      <c r="J29" s="61"/>
      <c r="K29" s="61"/>
      <c r="L29" s="53"/>
    </row>
    <row r="30" spans="1:198" customFormat="1" ht="14" x14ac:dyDescent="0.2">
      <c r="A30" s="53"/>
      <c r="B30" s="70">
        <f t="shared" si="1"/>
        <v>0.3</v>
      </c>
      <c r="C30" s="74">
        <f t="shared" si="2"/>
        <v>6.2052392779010646E-4</v>
      </c>
      <c r="D30" s="74">
        <f t="shared" si="3"/>
        <v>1.8709613896850108E-4</v>
      </c>
      <c r="E30" s="110">
        <f t="shared" si="0"/>
        <v>10.01967270939771</v>
      </c>
      <c r="F30" s="61"/>
      <c r="G30" s="61"/>
      <c r="H30" s="53"/>
      <c r="I30" s="61"/>
      <c r="J30" s="61"/>
      <c r="K30" s="61"/>
      <c r="L30" s="53"/>
    </row>
    <row r="31" spans="1:198" customFormat="1" ht="14" x14ac:dyDescent="0.2">
      <c r="A31" s="53"/>
      <c r="B31" s="70">
        <f t="shared" si="1"/>
        <v>0.32500000000000001</v>
      </c>
      <c r="C31" s="74">
        <f t="shared" si="2"/>
        <v>6.2013622150602909E-4</v>
      </c>
      <c r="D31" s="74">
        <f t="shared" si="3"/>
        <v>1.8706106173105308E-4</v>
      </c>
      <c r="E31" s="110">
        <f t="shared" si="0"/>
        <v>9.8112883393151549</v>
      </c>
      <c r="F31" s="61"/>
      <c r="G31" s="61"/>
      <c r="H31" s="53"/>
      <c r="I31" s="61"/>
      <c r="J31" s="61"/>
      <c r="K31" s="61"/>
      <c r="L31" s="53"/>
    </row>
    <row r="32" spans="1:198" customFormat="1" ht="14" x14ac:dyDescent="0.2">
      <c r="A32" s="53"/>
      <c r="B32" s="70">
        <f t="shared" si="1"/>
        <v>0.35000000000000003</v>
      </c>
      <c r="C32" s="74">
        <f t="shared" si="2"/>
        <v>6.197487574626237E-4</v>
      </c>
      <c r="D32" s="74">
        <f t="shared" si="3"/>
        <v>1.8702599107001117E-4</v>
      </c>
      <c r="E32" s="110">
        <f t="shared" si="0"/>
        <v>9.5999736530900748</v>
      </c>
      <c r="F32" s="61"/>
      <c r="G32" s="61"/>
      <c r="H32" s="53"/>
      <c r="I32" s="61"/>
      <c r="J32" s="61"/>
      <c r="K32" s="61"/>
      <c r="L32" s="53"/>
    </row>
    <row r="33" spans="1:12" customFormat="1" ht="14" x14ac:dyDescent="0.2">
      <c r="A33" s="53"/>
      <c r="B33" s="70">
        <f t="shared" si="1"/>
        <v>0.37500000000000006</v>
      </c>
      <c r="C33" s="74">
        <f t="shared" si="2"/>
        <v>6.1936153550878892E-4</v>
      </c>
      <c r="D33" s="74">
        <f t="shared" si="3"/>
        <v>1.8699092698393205E-4</v>
      </c>
      <c r="E33" s="110">
        <f t="shared" si="0"/>
        <v>9.3855635119994574</v>
      </c>
      <c r="F33" s="61"/>
      <c r="G33" s="61"/>
      <c r="H33" s="53"/>
      <c r="I33" s="61"/>
      <c r="J33" s="61"/>
      <c r="K33" s="61"/>
      <c r="L33" s="53"/>
    </row>
    <row r="34" spans="1:12" customFormat="1" ht="14" x14ac:dyDescent="0.2">
      <c r="A34" s="53"/>
      <c r="B34" s="70">
        <f t="shared" si="1"/>
        <v>0.40000000000000008</v>
      </c>
      <c r="C34" s="74">
        <f t="shared" si="2"/>
        <v>6.1897455549286828E-4</v>
      </c>
      <c r="D34" s="74">
        <f t="shared" si="3"/>
        <v>1.8695586947192755E-4</v>
      </c>
      <c r="E34" s="110">
        <f t="shared" si="0"/>
        <v>9.1678770289772444</v>
      </c>
      <c r="F34" s="61"/>
      <c r="G34" s="61"/>
      <c r="H34" s="53"/>
      <c r="I34" s="61"/>
      <c r="J34" s="61"/>
      <c r="K34" s="61"/>
      <c r="L34" s="53"/>
    </row>
    <row r="35" spans="1:12" customFormat="1" ht="14" x14ac:dyDescent="0.2">
      <c r="A35" s="53"/>
      <c r="B35" s="70">
        <f t="shared" si="1"/>
        <v>0.4250000000000001</v>
      </c>
      <c r="C35" s="74">
        <f t="shared" si="2"/>
        <v>6.1858781726409351E-4</v>
      </c>
      <c r="D35" s="74">
        <f t="shared" si="3"/>
        <v>1.8692081853255438E-4</v>
      </c>
      <c r="E35" s="110">
        <f t="shared" si="0"/>
        <v>8.9467133732188842</v>
      </c>
      <c r="F35" s="61"/>
      <c r="G35" s="61"/>
      <c r="H35" s="53"/>
      <c r="I35" s="61"/>
      <c r="J35" s="61"/>
      <c r="K35" s="61"/>
      <c r="L35" s="53"/>
    </row>
    <row r="36" spans="1:12" customFormat="1" ht="14" x14ac:dyDescent="0.2">
      <c r="A36" s="53"/>
      <c r="B36" s="70">
        <f t="shared" si="1"/>
        <v>0.45000000000000012</v>
      </c>
      <c r="C36" s="74">
        <f t="shared" si="2"/>
        <v>6.1820132067091915E-4</v>
      </c>
      <c r="D36" s="74">
        <f t="shared" si="3"/>
        <v>1.8688577416459129E-4</v>
      </c>
      <c r="E36" s="110">
        <f t="shared" si="0"/>
        <v>8.7218504081225916</v>
      </c>
      <c r="F36" s="61"/>
      <c r="G36" s="61"/>
      <c r="H36" s="53"/>
      <c r="I36" s="61"/>
      <c r="J36" s="61"/>
      <c r="K36" s="61"/>
      <c r="L36" s="53"/>
    </row>
    <row r="37" spans="1:12" customFormat="1" ht="14" x14ac:dyDescent="0.2">
      <c r="A37" s="53"/>
      <c r="B37" s="70">
        <f t="shared" si="1"/>
        <v>0.47500000000000014</v>
      </c>
      <c r="C37" s="74">
        <f t="shared" si="2"/>
        <v>6.1781506556290999E-4</v>
      </c>
      <c r="D37" s="74">
        <f t="shared" si="3"/>
        <v>1.8685073636681704E-4</v>
      </c>
      <c r="E37" s="110">
        <f t="shared" si="0"/>
        <v>8.4930399513277521</v>
      </c>
      <c r="F37" s="61"/>
      <c r="G37" s="61"/>
      <c r="H37" s="53"/>
      <c r="I37" s="61"/>
      <c r="J37" s="61"/>
      <c r="K37" s="61"/>
      <c r="L37" s="53"/>
    </row>
    <row r="38" spans="1:12" customFormat="1" ht="14" x14ac:dyDescent="0.2">
      <c r="A38" s="53"/>
      <c r="B38" s="70">
        <f t="shared" si="1"/>
        <v>0.50000000000000011</v>
      </c>
      <c r="C38" s="74">
        <f t="shared" si="2"/>
        <v>6.1742905178874263E-4</v>
      </c>
      <c r="D38" s="74">
        <f t="shared" si="3"/>
        <v>1.8681570513801038E-4</v>
      </c>
      <c r="E38" s="110">
        <f t="shared" si="0"/>
        <v>8.2600044043632082</v>
      </c>
      <c r="F38" s="61"/>
      <c r="G38" s="61"/>
      <c r="H38" s="53"/>
      <c r="I38" s="61"/>
      <c r="J38" s="61"/>
      <c r="K38" s="61"/>
      <c r="L38" s="53"/>
    </row>
    <row r="39" spans="1:12" customFormat="1" ht="14" x14ac:dyDescent="0.2">
      <c r="A39" s="53"/>
      <c r="B39" s="70">
        <f t="shared" si="1"/>
        <v>0.52500000000000013</v>
      </c>
      <c r="C39" s="74">
        <f t="shared" si="2"/>
        <v>6.1704327919787083E-4</v>
      </c>
      <c r="D39" s="74">
        <f t="shared" si="3"/>
        <v>1.8678068047695007E-4</v>
      </c>
      <c r="E39" s="110">
        <f t="shared" si="0"/>
        <v>8.0224309014155182</v>
      </c>
      <c r="F39" s="61"/>
      <c r="G39" s="61"/>
      <c r="H39" s="53"/>
      <c r="I39" s="61"/>
      <c r="J39" s="61"/>
      <c r="K39" s="61"/>
      <c r="L39" s="53"/>
    </row>
    <row r="40" spans="1:12" customFormat="1" ht="14" x14ac:dyDescent="0.2">
      <c r="A40" s="53"/>
      <c r="B40" s="70">
        <f t="shared" si="1"/>
        <v>0.55000000000000016</v>
      </c>
      <c r="C40" s="74">
        <f t="shared" si="2"/>
        <v>6.166577476395263E-4</v>
      </c>
      <c r="D40" s="74">
        <f t="shared" si="3"/>
        <v>1.8674566238241486E-4</v>
      </c>
      <c r="E40" s="110">
        <f t="shared" si="0"/>
        <v>7.779964769881822</v>
      </c>
      <c r="F40" s="61"/>
      <c r="G40" s="61"/>
      <c r="H40" s="53"/>
      <c r="I40" s="61"/>
      <c r="J40" s="61"/>
      <c r="K40" s="61"/>
      <c r="L40" s="53"/>
    </row>
    <row r="41" spans="1:12" customFormat="1" ht="14" x14ac:dyDescent="0.2">
      <c r="A41" s="53"/>
      <c r="B41" s="70">
        <f t="shared" si="1"/>
        <v>0.57500000000000018</v>
      </c>
      <c r="C41" s="74">
        <f t="shared" si="2"/>
        <v>6.162724569631628E-4</v>
      </c>
      <c r="D41" s="74">
        <f t="shared" si="3"/>
        <v>1.867106508531835E-4</v>
      </c>
      <c r="E41" s="110">
        <f t="shared" si="0"/>
        <v>7.5322014246661197</v>
      </c>
      <c r="F41" s="61"/>
      <c r="G41" s="61"/>
      <c r="H41" s="53"/>
      <c r="I41" s="61"/>
      <c r="J41" s="61"/>
      <c r="K41" s="61"/>
      <c r="L41" s="53"/>
    </row>
    <row r="42" spans="1:12" customFormat="1" ht="14" x14ac:dyDescent="0.2">
      <c r="A42" s="53"/>
      <c r="B42" s="70">
        <f t="shared" si="1"/>
        <v>0.6000000000000002</v>
      </c>
      <c r="C42" s="74">
        <f t="shared" si="2"/>
        <v>6.1588740701823408E-4</v>
      </c>
      <c r="D42" s="74">
        <f t="shared" si="3"/>
        <v>1.8667564588792374E-4</v>
      </c>
      <c r="E42" s="110">
        <f t="shared" si="0"/>
        <v>7.2786760624611233</v>
      </c>
      <c r="F42" s="61"/>
      <c r="G42" s="61"/>
      <c r="H42" s="53"/>
      <c r="I42" s="61"/>
      <c r="J42" s="61"/>
      <c r="K42" s="61"/>
      <c r="L42" s="53"/>
    </row>
    <row r="43" spans="1:12" customFormat="1" ht="14" x14ac:dyDescent="0.2">
      <c r="A43" s="53"/>
      <c r="B43" s="70">
        <f t="shared" si="1"/>
        <v>0.62500000000000022</v>
      </c>
      <c r="C43" s="74">
        <f t="shared" si="2"/>
        <v>6.1550259765419391E-4</v>
      </c>
      <c r="D43" s="74">
        <f t="shared" si="3"/>
        <v>1.8664064748552534E-4</v>
      </c>
      <c r="E43" s="110">
        <f t="shared" si="0"/>
        <v>7.0188502809734032</v>
      </c>
      <c r="F43" s="61"/>
      <c r="G43" s="61"/>
      <c r="H43" s="53"/>
      <c r="I43" s="61"/>
      <c r="J43" s="61"/>
      <c r="K43" s="61"/>
      <c r="L43" s="53"/>
    </row>
    <row r="44" spans="1:12" customFormat="1" ht="14" x14ac:dyDescent="0.2">
      <c r="A44" s="53"/>
      <c r="B44" s="70">
        <f t="shared" si="1"/>
        <v>0.65000000000000024</v>
      </c>
      <c r="C44" s="74">
        <f t="shared" si="2"/>
        <v>6.1511802872105115E-4</v>
      </c>
      <c r="D44" s="74">
        <f t="shared" si="3"/>
        <v>1.8660565564476705E-4</v>
      </c>
      <c r="E44" s="110">
        <f t="shared" si="0"/>
        <v>6.7520935682479859</v>
      </c>
      <c r="F44" s="61"/>
      <c r="G44" s="61"/>
      <c r="H44" s="53"/>
      <c r="I44" s="61"/>
      <c r="J44" s="61"/>
      <c r="K44" s="61"/>
      <c r="L44" s="53"/>
    </row>
    <row r="45" spans="1:12" customFormat="1" ht="14" x14ac:dyDescent="0.2">
      <c r="A45" s="53"/>
      <c r="B45" s="70">
        <f t="shared" si="1"/>
        <v>0.67500000000000027</v>
      </c>
      <c r="C45" s="74">
        <f t="shared" si="2"/>
        <v>6.1473370006837058E-4</v>
      </c>
      <c r="D45" s="74">
        <f t="shared" si="3"/>
        <v>1.865706703642056E-4</v>
      </c>
      <c r="E45" s="110">
        <f t="shared" si="0"/>
        <v>6.4776618179155179</v>
      </c>
      <c r="F45" s="61"/>
      <c r="G45" s="61"/>
      <c r="H45" s="53"/>
      <c r="I45" s="61"/>
      <c r="J45" s="61"/>
      <c r="K45" s="61"/>
      <c r="L45" s="53"/>
    </row>
    <row r="46" spans="1:12" customFormat="1" ht="14" x14ac:dyDescent="0.2">
      <c r="A46" s="53"/>
      <c r="B46" s="70">
        <f t="shared" si="1"/>
        <v>0.70000000000000029</v>
      </c>
      <c r="C46" s="74">
        <f t="shared" si="2"/>
        <v>6.1434961154582801E-4</v>
      </c>
      <c r="D46" s="74">
        <f t="shared" si="3"/>
        <v>1.8653569164295281E-4</v>
      </c>
      <c r="E46" s="110">
        <f t="shared" si="0"/>
        <v>6.1946639134813495</v>
      </c>
      <c r="F46" s="61"/>
      <c r="G46" s="61"/>
      <c r="H46" s="53"/>
      <c r="I46" s="61"/>
      <c r="J46" s="61"/>
      <c r="K46" s="61"/>
      <c r="L46" s="53"/>
    </row>
    <row r="47" spans="1:12" customFormat="1" ht="14" x14ac:dyDescent="0.2">
      <c r="A47" s="53"/>
      <c r="B47" s="70">
        <f t="shared" si="1"/>
        <v>0.72500000000000031</v>
      </c>
      <c r="C47" s="74">
        <f t="shared" si="2"/>
        <v>6.139657630038764E-4</v>
      </c>
      <c r="D47" s="74">
        <f t="shared" si="3"/>
        <v>1.8650071947945435E-4</v>
      </c>
      <c r="E47" s="110">
        <f t="shared" si="0"/>
        <v>5.9020191473998764</v>
      </c>
      <c r="F47" s="61"/>
      <c r="G47" s="61"/>
      <c r="H47" s="53"/>
      <c r="I47" s="61"/>
      <c r="J47" s="61"/>
      <c r="K47" s="61"/>
      <c r="L47" s="53"/>
    </row>
    <row r="48" spans="1:12" customFormat="1" ht="14" x14ac:dyDescent="0.2">
      <c r="A48" s="53"/>
      <c r="B48" s="70">
        <f t="shared" si="1"/>
        <v>0.75000000000000033</v>
      </c>
      <c r="C48" s="74">
        <f t="shared" si="2"/>
        <v>6.1358215429230256E-4</v>
      </c>
      <c r="D48" s="74">
        <f t="shared" si="3"/>
        <v>1.8646575387271103E-4</v>
      </c>
      <c r="E48" s="110">
        <f t="shared" si="0"/>
        <v>5.5983951559904881</v>
      </c>
      <c r="F48" s="61"/>
      <c r="G48" s="61"/>
      <c r="H48" s="53"/>
      <c r="I48" s="61"/>
      <c r="J48" s="61"/>
      <c r="K48" s="61"/>
      <c r="L48" s="53"/>
    </row>
    <row r="49" spans="1:12" customFormat="1" ht="14" x14ac:dyDescent="0.2">
      <c r="A49" s="53"/>
      <c r="B49" s="70">
        <f t="shared" si="1"/>
        <v>0.77500000000000036</v>
      </c>
      <c r="C49" s="74">
        <f t="shared" si="2"/>
        <v>6.1319878526100435E-4</v>
      </c>
      <c r="D49" s="74">
        <f t="shared" si="3"/>
        <v>1.8643079482139058E-4</v>
      </c>
      <c r="E49" s="110">
        <f t="shared" si="0"/>
        <v>5.282116499259331</v>
      </c>
      <c r="F49" s="61"/>
      <c r="G49" s="61"/>
      <c r="H49" s="53"/>
      <c r="I49" s="61"/>
      <c r="J49" s="61"/>
      <c r="K49" s="61"/>
      <c r="L49" s="53"/>
    </row>
    <row r="50" spans="1:12" customFormat="1" ht="14" x14ac:dyDescent="0.2">
      <c r="A50" s="53"/>
      <c r="B50" s="70">
        <f t="shared" si="1"/>
        <v>0.80000000000000038</v>
      </c>
      <c r="C50" s="74">
        <f t="shared" si="2"/>
        <v>6.128156557607678E-4</v>
      </c>
      <c r="D50" s="74">
        <f t="shared" si="3"/>
        <v>1.8639584232427175E-4</v>
      </c>
      <c r="E50" s="110">
        <f t="shared" si="0"/>
        <v>4.9510272014412635</v>
      </c>
      <c r="F50" s="61"/>
      <c r="G50" s="61"/>
      <c r="H50" s="53"/>
      <c r="I50" s="61"/>
      <c r="J50" s="61"/>
      <c r="K50" s="61"/>
      <c r="L50" s="53"/>
    </row>
    <row r="51" spans="1:12" customFormat="1" ht="14" x14ac:dyDescent="0.2">
      <c r="A51" s="53"/>
      <c r="B51" s="70">
        <f t="shared" si="1"/>
        <v>0.8250000000000004</v>
      </c>
      <c r="C51" s="74">
        <f t="shared" si="2"/>
        <v>6.1243276564149074E-4</v>
      </c>
      <c r="D51" s="74">
        <f t="shared" si="3"/>
        <v>1.8636089638013331E-4</v>
      </c>
      <c r="E51" s="110">
        <f t="shared" si="0"/>
        <v>4.6022720433083038</v>
      </c>
      <c r="F51" s="61"/>
      <c r="G51" s="61"/>
      <c r="H51" s="53"/>
      <c r="I51" s="61"/>
      <c r="J51" s="61"/>
      <c r="K51" s="61"/>
      <c r="L51" s="53"/>
    </row>
    <row r="52" spans="1:12" customFormat="1" ht="14" x14ac:dyDescent="0.2">
      <c r="A52" s="53"/>
      <c r="B52" s="70">
        <f t="shared" si="1"/>
        <v>0.85000000000000042</v>
      </c>
      <c r="C52" s="74">
        <f t="shared" si="2"/>
        <v>6.1205011475384818E-4</v>
      </c>
      <c r="D52" s="74">
        <f t="shared" si="3"/>
        <v>1.8632595698764298E-4</v>
      </c>
      <c r="E52" s="110">
        <f t="shared" si="0"/>
        <v>4.2319299095240908</v>
      </c>
      <c r="F52" s="61"/>
      <c r="G52" s="61"/>
      <c r="H52" s="53"/>
      <c r="I52" s="61"/>
      <c r="J52" s="61"/>
      <c r="K52" s="61"/>
      <c r="L52" s="53"/>
    </row>
    <row r="53" spans="1:12" customFormat="1" ht="14" x14ac:dyDescent="0.2">
      <c r="A53" s="53"/>
      <c r="B53" s="70">
        <f t="shared" si="1"/>
        <v>0.87500000000000044</v>
      </c>
      <c r="C53" s="74">
        <f t="shared" si="2"/>
        <v>6.1166770294818207E-4</v>
      </c>
      <c r="D53" s="74">
        <f t="shared" si="3"/>
        <v>1.8629102414580156E-4</v>
      </c>
      <c r="E53" s="110">
        <f t="shared" si="0"/>
        <v>3.8343571832737879</v>
      </c>
      <c r="F53" s="61"/>
      <c r="G53" s="61"/>
      <c r="H53" s="53"/>
      <c r="I53" s="61"/>
      <c r="J53" s="61"/>
      <c r="K53" s="61"/>
      <c r="L53" s="53"/>
    </row>
    <row r="54" spans="1:12" customFormat="1" ht="14" x14ac:dyDescent="0.2">
      <c r="A54" s="53"/>
      <c r="B54" s="70">
        <f t="shared" si="1"/>
        <v>0.90000000000000047</v>
      </c>
      <c r="C54" s="74">
        <f t="shared" si="2"/>
        <v>6.1128553007538944E-4</v>
      </c>
      <c r="D54" s="74">
        <f t="shared" si="3"/>
        <v>1.8625609785327679E-4</v>
      </c>
      <c r="E54" s="110">
        <f t="shared" si="0"/>
        <v>3.400893710779286</v>
      </c>
      <c r="F54" s="61"/>
      <c r="G54" s="61"/>
      <c r="H54" s="53"/>
      <c r="I54" s="61"/>
      <c r="J54" s="61"/>
      <c r="K54" s="61"/>
      <c r="L54" s="53"/>
    </row>
    <row r="55" spans="1:12" customFormat="1" ht="14" x14ac:dyDescent="0.2">
      <c r="A55" s="53"/>
      <c r="B55" s="70">
        <f t="shared" si="1"/>
        <v>0.92500000000000049</v>
      </c>
      <c r="C55" s="74">
        <f t="shared" si="2"/>
        <v>6.1090359598592325E-4</v>
      </c>
      <c r="D55" s="74">
        <f t="shared" si="3"/>
        <v>1.862211781087364E-4</v>
      </c>
      <c r="E55" s="110">
        <f t="shared" si="0"/>
        <v>2.9169642097484285</v>
      </c>
      <c r="F55" s="61"/>
      <c r="G55" s="61"/>
      <c r="H55" s="53"/>
      <c r="I55" s="61"/>
      <c r="J55" s="61"/>
      <c r="K55" s="61"/>
      <c r="L55" s="53"/>
    </row>
    <row r="56" spans="1:12" customFormat="1" ht="14" x14ac:dyDescent="0.2">
      <c r="A56" s="53"/>
      <c r="B56" s="70">
        <f t="shared" si="1"/>
        <v>0.95000000000000051</v>
      </c>
      <c r="C56" s="74">
        <f t="shared" si="2"/>
        <v>6.1052190053068056E-4</v>
      </c>
      <c r="D56" s="74">
        <f t="shared" si="3"/>
        <v>1.8618626491107015E-4</v>
      </c>
      <c r="E56" s="110">
        <f t="shared" si="0"/>
        <v>2.3541544049708065</v>
      </c>
      <c r="F56" s="61"/>
      <c r="G56" s="61"/>
      <c r="H56" s="53"/>
      <c r="I56" s="61"/>
      <c r="J56" s="61"/>
      <c r="K56" s="61"/>
      <c r="L56" s="53"/>
    </row>
    <row r="57" spans="1:12" customFormat="1" ht="14" x14ac:dyDescent="0.2">
      <c r="A57" s="53"/>
      <c r="B57" s="70">
        <f t="shared" si="1"/>
        <v>0.97500000000000053</v>
      </c>
      <c r="C57" s="74">
        <f t="shared" si="2"/>
        <v>6.1014044356055841E-4</v>
      </c>
      <c r="D57" s="74">
        <f t="shared" si="3"/>
        <v>1.861513582589458E-4</v>
      </c>
      <c r="E57" s="110">
        <f t="shared" si="0"/>
        <v>1.6391231577128806</v>
      </c>
      <c r="F57" s="61"/>
      <c r="G57" s="61"/>
      <c r="H57" s="53"/>
      <c r="I57" s="61"/>
      <c r="J57" s="61"/>
      <c r="K57" s="61"/>
      <c r="L57" s="53"/>
    </row>
    <row r="58" spans="1:12" customFormat="1" ht="14" x14ac:dyDescent="0.2">
      <c r="A58" s="53"/>
      <c r="B58" s="70">
        <f t="shared" si="1"/>
        <v>1.0000000000000004</v>
      </c>
      <c r="C58" s="74">
        <f t="shared" si="2"/>
        <v>6.0975922492656487E-4</v>
      </c>
      <c r="D58" s="74">
        <f t="shared" si="3"/>
        <v>1.8611645815125311E-4</v>
      </c>
      <c r="E58" s="110">
        <f t="shared" si="0"/>
        <v>0</v>
      </c>
      <c r="F58" s="61"/>
      <c r="G58" s="61"/>
      <c r="H58" s="53"/>
      <c r="I58" s="61"/>
      <c r="J58" s="61"/>
      <c r="K58" s="61"/>
      <c r="L58" s="53"/>
    </row>
    <row r="59" spans="1:12" customFormat="1" ht="14" x14ac:dyDescent="0.2">
      <c r="A59" s="53"/>
      <c r="B59" s="61"/>
      <c r="C59" s="61"/>
      <c r="D59" s="61"/>
      <c r="E59" s="61"/>
      <c r="F59" s="53"/>
      <c r="G59" s="53"/>
      <c r="H59" s="53"/>
      <c r="I59" s="61"/>
      <c r="J59" s="61"/>
      <c r="K59" s="61"/>
      <c r="L59" s="53"/>
    </row>
    <row r="60" spans="1:12" customFormat="1" ht="14" x14ac:dyDescent="0.2">
      <c r="A60" s="53"/>
      <c r="B60" s="61"/>
      <c r="C60" s="61"/>
      <c r="D60" s="61"/>
      <c r="E60" s="61"/>
      <c r="F60" s="53"/>
      <c r="G60" s="53"/>
      <c r="H60" s="53"/>
      <c r="I60" s="61"/>
      <c r="J60" s="61"/>
      <c r="K60" s="61"/>
      <c r="L60" s="53"/>
    </row>
    <row r="61" spans="1:12" customFormat="1" ht="14" x14ac:dyDescent="0.2">
      <c r="A61" s="53"/>
      <c r="B61" s="61"/>
      <c r="C61" s="61"/>
      <c r="D61" s="61"/>
      <c r="E61" s="61"/>
      <c r="F61" s="53"/>
      <c r="G61" s="53"/>
      <c r="H61" s="53"/>
      <c r="I61" s="61"/>
      <c r="J61" s="61"/>
      <c r="K61" s="61"/>
      <c r="L61" s="53"/>
    </row>
    <row r="62" spans="1:12" customFormat="1" x14ac:dyDescent="0.15">
      <c r="B62" s="5"/>
      <c r="C62" s="5"/>
      <c r="D62" s="5"/>
      <c r="E62" s="5"/>
      <c r="I62" s="5"/>
      <c r="J62" s="5"/>
      <c r="K62" s="5"/>
    </row>
    <row r="63" spans="1:12" customFormat="1" x14ac:dyDescent="0.15">
      <c r="B63" s="5"/>
      <c r="C63" s="5"/>
      <c r="D63" s="5"/>
      <c r="E63" s="5"/>
      <c r="I63" s="5"/>
      <c r="J63" s="5"/>
      <c r="K63" s="5"/>
    </row>
    <row r="64" spans="1:12" customFormat="1" x14ac:dyDescent="0.15">
      <c r="B64" s="5"/>
      <c r="C64" s="5"/>
      <c r="D64" s="5"/>
      <c r="E64" s="5"/>
      <c r="I64" s="5"/>
      <c r="J64" s="5"/>
      <c r="K64" s="5"/>
    </row>
    <row r="65" spans="2:5" x14ac:dyDescent="0.15">
      <c r="B65" s="10"/>
      <c r="C65" s="11"/>
      <c r="D65" s="11"/>
      <c r="E65" s="11"/>
    </row>
    <row r="66" spans="2:5" x14ac:dyDescent="0.15">
      <c r="B66" s="10"/>
      <c r="C66" s="11"/>
      <c r="D66" s="11"/>
      <c r="E66" s="11"/>
    </row>
    <row r="67" spans="2:5" x14ac:dyDescent="0.15">
      <c r="B67" s="10"/>
      <c r="C67" s="11"/>
      <c r="D67" s="11"/>
      <c r="E67" s="11"/>
    </row>
    <row r="68" spans="2:5" x14ac:dyDescent="0.15">
      <c r="B68" s="10"/>
      <c r="C68" s="11"/>
      <c r="D68" s="11"/>
      <c r="E68" s="11"/>
    </row>
    <row r="69" spans="2:5" x14ac:dyDescent="0.15">
      <c r="B69" s="10"/>
      <c r="C69" s="11"/>
      <c r="D69" s="11"/>
      <c r="E69" s="11"/>
    </row>
    <row r="70" spans="2:5" x14ac:dyDescent="0.15">
      <c r="B70" s="10"/>
      <c r="C70" s="11"/>
      <c r="D70" s="11"/>
      <c r="E70" s="11"/>
    </row>
    <row r="71" spans="2:5" x14ac:dyDescent="0.15">
      <c r="B71" s="10"/>
      <c r="C71" s="11"/>
      <c r="D71" s="11"/>
      <c r="E71" s="11"/>
    </row>
    <row r="72" spans="2:5" x14ac:dyDescent="0.15">
      <c r="B72" s="10"/>
      <c r="C72" s="11"/>
      <c r="D72" s="11"/>
      <c r="E72" s="11"/>
    </row>
    <row r="73" spans="2:5" x14ac:dyDescent="0.15">
      <c r="B73" s="10"/>
      <c r="C73" s="11"/>
      <c r="D73" s="11"/>
      <c r="E73" s="11"/>
    </row>
    <row r="74" spans="2:5" x14ac:dyDescent="0.15">
      <c r="B74" s="10"/>
      <c r="C74" s="11"/>
      <c r="D74" s="11"/>
      <c r="E74" s="11"/>
    </row>
    <row r="75" spans="2:5" x14ac:dyDescent="0.15">
      <c r="B75" s="10"/>
      <c r="C75" s="11"/>
      <c r="D75" s="11"/>
      <c r="E75" s="11"/>
    </row>
    <row r="76" spans="2:5" x14ac:dyDescent="0.15">
      <c r="B76" s="10"/>
      <c r="C76" s="11"/>
      <c r="D76" s="11"/>
      <c r="E76" s="11"/>
    </row>
    <row r="77" spans="2:5" x14ac:dyDescent="0.15">
      <c r="B77" s="10"/>
      <c r="C77" s="11"/>
      <c r="D77" s="11"/>
      <c r="E77" s="11"/>
    </row>
    <row r="78" spans="2:5" x14ac:dyDescent="0.15">
      <c r="B78" s="10"/>
      <c r="C78" s="11"/>
      <c r="D78" s="11"/>
      <c r="E78" s="11"/>
    </row>
    <row r="79" spans="2:5" x14ac:dyDescent="0.15">
      <c r="B79" s="10"/>
      <c r="C79" s="11"/>
      <c r="D79" s="11"/>
      <c r="E79" s="11"/>
    </row>
    <row r="80" spans="2:5" x14ac:dyDescent="0.15">
      <c r="B80" s="10"/>
      <c r="C80" s="11"/>
      <c r="D80" s="11"/>
      <c r="E80" s="11"/>
    </row>
    <row r="81" spans="2:5" x14ac:dyDescent="0.15">
      <c r="B81" s="10"/>
      <c r="C81" s="11"/>
      <c r="D81" s="11"/>
      <c r="E81" s="11"/>
    </row>
    <row r="82" spans="2:5" x14ac:dyDescent="0.15">
      <c r="B82" s="10"/>
      <c r="C82" s="11"/>
      <c r="D82" s="11"/>
      <c r="E82" s="11"/>
    </row>
    <row r="83" spans="2:5" x14ac:dyDescent="0.15">
      <c r="B83" s="10"/>
      <c r="C83" s="11"/>
      <c r="D83" s="11"/>
      <c r="E83" s="11"/>
    </row>
    <row r="84" spans="2:5" x14ac:dyDescent="0.15">
      <c r="B84" s="10"/>
      <c r="C84" s="11"/>
      <c r="D84" s="11"/>
      <c r="E84" s="11"/>
    </row>
    <row r="85" spans="2:5" x14ac:dyDescent="0.15">
      <c r="B85" s="10"/>
      <c r="C85" s="11"/>
      <c r="D85" s="11"/>
      <c r="E85" s="11"/>
    </row>
    <row r="86" spans="2:5" x14ac:dyDescent="0.15">
      <c r="B86" s="10"/>
      <c r="C86" s="11"/>
      <c r="D86" s="11"/>
      <c r="E86" s="11"/>
    </row>
    <row r="87" spans="2:5" x14ac:dyDescent="0.15">
      <c r="B87" s="10"/>
      <c r="C87" s="11"/>
      <c r="D87" s="11"/>
      <c r="E87" s="11"/>
    </row>
    <row r="88" spans="2:5" x14ac:dyDescent="0.15">
      <c r="B88" s="10"/>
      <c r="C88" s="11"/>
      <c r="D88" s="11"/>
      <c r="E88" s="11"/>
    </row>
    <row r="89" spans="2:5" x14ac:dyDescent="0.15">
      <c r="B89" s="10"/>
      <c r="C89" s="11"/>
      <c r="D89" s="11"/>
      <c r="E89" s="11"/>
    </row>
    <row r="90" spans="2:5" x14ac:dyDescent="0.15">
      <c r="B90" s="10"/>
      <c r="C90" s="11"/>
      <c r="D90" s="11"/>
      <c r="E90" s="11"/>
    </row>
    <row r="91" spans="2:5" x14ac:dyDescent="0.15">
      <c r="B91" s="10"/>
      <c r="C91" s="11"/>
      <c r="D91" s="11"/>
      <c r="E91" s="11"/>
    </row>
    <row r="92" spans="2:5" x14ac:dyDescent="0.15">
      <c r="B92" s="10"/>
      <c r="C92" s="11"/>
      <c r="D92" s="11"/>
      <c r="E92" s="11"/>
    </row>
    <row r="93" spans="2:5" x14ac:dyDescent="0.15">
      <c r="B93" s="10"/>
      <c r="C93" s="11"/>
      <c r="D93" s="11"/>
      <c r="E93" s="11"/>
    </row>
    <row r="94" spans="2:5" x14ac:dyDescent="0.15">
      <c r="B94" s="10"/>
      <c r="C94" s="11"/>
      <c r="D94" s="11"/>
      <c r="E94" s="11"/>
    </row>
    <row r="95" spans="2:5" x14ac:dyDescent="0.15">
      <c r="B95" s="10"/>
      <c r="C95" s="11"/>
      <c r="D95" s="11"/>
      <c r="E95" s="11"/>
    </row>
    <row r="96" spans="2:5" x14ac:dyDescent="0.15">
      <c r="B96" s="10"/>
      <c r="C96" s="11"/>
      <c r="D96" s="11"/>
      <c r="E96" s="11"/>
    </row>
    <row r="97" spans="2:5" x14ac:dyDescent="0.15">
      <c r="B97" s="10"/>
      <c r="C97" s="11"/>
      <c r="D97" s="11"/>
      <c r="E97" s="11"/>
    </row>
    <row r="98" spans="2:5" x14ac:dyDescent="0.15">
      <c r="B98" s="10"/>
      <c r="C98" s="11"/>
      <c r="D98" s="11"/>
      <c r="E98" s="11"/>
    </row>
    <row r="99" spans="2:5" x14ac:dyDescent="0.15">
      <c r="B99" s="10"/>
      <c r="C99" s="11"/>
      <c r="D99" s="11"/>
      <c r="E99" s="11"/>
    </row>
    <row r="100" spans="2:5" x14ac:dyDescent="0.15">
      <c r="B100" s="10"/>
      <c r="C100" s="11"/>
      <c r="D100" s="11"/>
      <c r="E100" s="11"/>
    </row>
    <row r="101" spans="2:5" x14ac:dyDescent="0.15">
      <c r="B101" s="10"/>
      <c r="C101" s="11"/>
      <c r="D101" s="11"/>
      <c r="E101" s="11"/>
    </row>
    <row r="102" spans="2:5" x14ac:dyDescent="0.15">
      <c r="B102" s="10"/>
      <c r="C102" s="11"/>
      <c r="D102" s="11"/>
      <c r="E102" s="11"/>
    </row>
    <row r="103" spans="2:5" x14ac:dyDescent="0.15">
      <c r="B103" s="10"/>
      <c r="C103" s="11"/>
      <c r="D103" s="11"/>
      <c r="E103" s="11"/>
    </row>
    <row r="104" spans="2:5" x14ac:dyDescent="0.15">
      <c r="B104" s="10"/>
      <c r="C104" s="11"/>
      <c r="D104" s="11"/>
      <c r="E104" s="11"/>
    </row>
    <row r="105" spans="2:5" x14ac:dyDescent="0.15">
      <c r="B105" s="10"/>
      <c r="C105" s="11"/>
      <c r="D105" s="11"/>
      <c r="E105" s="11"/>
    </row>
    <row r="106" spans="2:5" x14ac:dyDescent="0.15">
      <c r="B106" s="10"/>
      <c r="C106" s="11"/>
      <c r="D106" s="11"/>
      <c r="E106" s="11"/>
    </row>
    <row r="107" spans="2:5" x14ac:dyDescent="0.15">
      <c r="B107" s="10"/>
      <c r="C107" s="11"/>
      <c r="D107" s="11"/>
      <c r="E107" s="11"/>
    </row>
    <row r="108" spans="2:5" x14ac:dyDescent="0.15">
      <c r="B108" s="10"/>
      <c r="C108" s="11"/>
      <c r="D108" s="11"/>
      <c r="E108" s="11"/>
    </row>
    <row r="109" spans="2:5" x14ac:dyDescent="0.15">
      <c r="B109" s="10"/>
      <c r="C109" s="11"/>
      <c r="D109" s="11"/>
      <c r="E109" s="11"/>
    </row>
    <row r="110" spans="2:5" x14ac:dyDescent="0.15">
      <c r="B110" s="10"/>
      <c r="C110" s="11"/>
      <c r="D110" s="11"/>
      <c r="E110" s="11"/>
    </row>
    <row r="111" spans="2:5" x14ac:dyDescent="0.15">
      <c r="B111" s="10"/>
      <c r="C111" s="11"/>
      <c r="D111" s="11"/>
      <c r="E111" s="11"/>
    </row>
    <row r="112" spans="2:5" x14ac:dyDescent="0.15">
      <c r="B112" s="10"/>
      <c r="C112" s="11"/>
      <c r="D112" s="11"/>
      <c r="E112" s="11"/>
    </row>
    <row r="113" spans="2:5" x14ac:dyDescent="0.15">
      <c r="B113" s="10"/>
      <c r="C113" s="11"/>
      <c r="D113" s="11"/>
      <c r="E113" s="11"/>
    </row>
    <row r="114" spans="2:5" x14ac:dyDescent="0.15">
      <c r="B114" s="10"/>
      <c r="C114" s="11"/>
      <c r="D114" s="11"/>
      <c r="E114" s="11"/>
    </row>
    <row r="115" spans="2:5" x14ac:dyDescent="0.15">
      <c r="B115" s="10"/>
      <c r="C115" s="11"/>
      <c r="D115" s="11"/>
      <c r="E115" s="11"/>
    </row>
    <row r="116" spans="2:5" x14ac:dyDescent="0.15">
      <c r="B116" s="10"/>
      <c r="C116" s="11"/>
      <c r="D116" s="11"/>
      <c r="E116" s="11"/>
    </row>
    <row r="117" spans="2:5" x14ac:dyDescent="0.15">
      <c r="B117" s="10"/>
      <c r="C117" s="11"/>
      <c r="D117" s="11"/>
      <c r="E117" s="11"/>
    </row>
    <row r="118" spans="2:5" x14ac:dyDescent="0.15">
      <c r="B118" s="10"/>
      <c r="C118" s="11"/>
      <c r="D118" s="11"/>
      <c r="E118" s="11"/>
    </row>
    <row r="119" spans="2:5" x14ac:dyDescent="0.15">
      <c r="B119" s="10"/>
      <c r="C119" s="11"/>
      <c r="D119" s="11"/>
      <c r="E119" s="11"/>
    </row>
    <row r="120" spans="2:5" x14ac:dyDescent="0.15">
      <c r="B120" s="10"/>
      <c r="C120" s="11"/>
      <c r="D120" s="11"/>
      <c r="E120" s="11"/>
    </row>
    <row r="121" spans="2:5" x14ac:dyDescent="0.15">
      <c r="B121" s="10"/>
      <c r="C121" s="11"/>
      <c r="D121" s="11"/>
      <c r="E121" s="11"/>
    </row>
    <row r="122" spans="2:5" x14ac:dyDescent="0.15">
      <c r="B122" s="10"/>
      <c r="C122" s="11"/>
      <c r="D122" s="11"/>
      <c r="E122" s="11"/>
    </row>
    <row r="123" spans="2:5" x14ac:dyDescent="0.15">
      <c r="B123" s="10"/>
      <c r="C123" s="11"/>
      <c r="D123" s="11"/>
      <c r="E123" s="11"/>
    </row>
    <row r="124" spans="2:5" x14ac:dyDescent="0.15">
      <c r="B124" s="10"/>
      <c r="C124" s="11"/>
      <c r="D124" s="11"/>
      <c r="E124" s="11"/>
    </row>
    <row r="125" spans="2:5" x14ac:dyDescent="0.15">
      <c r="B125" s="10"/>
      <c r="C125" s="11"/>
      <c r="D125" s="11"/>
      <c r="E125" s="11"/>
    </row>
    <row r="126" spans="2:5" x14ac:dyDescent="0.15">
      <c r="B126" s="10"/>
      <c r="C126" s="11"/>
      <c r="D126" s="11"/>
      <c r="E126" s="11"/>
    </row>
    <row r="127" spans="2:5" x14ac:dyDescent="0.15">
      <c r="B127" s="10"/>
      <c r="C127" s="11"/>
      <c r="D127" s="11"/>
      <c r="E127" s="11"/>
    </row>
    <row r="128" spans="2:5" x14ac:dyDescent="0.15">
      <c r="B128" s="10"/>
      <c r="C128" s="11"/>
      <c r="D128" s="11"/>
      <c r="E128" s="11"/>
    </row>
    <row r="129" spans="2:5" x14ac:dyDescent="0.15">
      <c r="B129" s="10"/>
      <c r="C129" s="11"/>
      <c r="D129" s="11"/>
      <c r="E129" s="11"/>
    </row>
    <row r="130" spans="2:5" x14ac:dyDescent="0.15">
      <c r="B130" s="10"/>
      <c r="C130" s="11"/>
      <c r="D130" s="11"/>
      <c r="E130" s="11"/>
    </row>
    <row r="131" spans="2:5" x14ac:dyDescent="0.15">
      <c r="B131" s="10"/>
      <c r="C131" s="11"/>
      <c r="D131" s="11"/>
      <c r="E131" s="11"/>
    </row>
    <row r="132" spans="2:5" x14ac:dyDescent="0.15">
      <c r="B132" s="10"/>
      <c r="C132" s="11"/>
      <c r="D132" s="11"/>
      <c r="E132" s="11"/>
    </row>
    <row r="133" spans="2:5" x14ac:dyDescent="0.15">
      <c r="B133" s="10"/>
      <c r="C133" s="11"/>
      <c r="D133" s="11"/>
      <c r="E133" s="11"/>
    </row>
    <row r="134" spans="2:5" x14ac:dyDescent="0.15">
      <c r="B134" s="10"/>
      <c r="C134" s="11"/>
      <c r="D134" s="11"/>
      <c r="E134" s="11"/>
    </row>
    <row r="135" spans="2:5" x14ac:dyDescent="0.15">
      <c r="B135" s="10"/>
      <c r="C135" s="11"/>
      <c r="D135" s="11"/>
      <c r="E135" s="11"/>
    </row>
    <row r="136" spans="2:5" x14ac:dyDescent="0.15">
      <c r="B136" s="10"/>
      <c r="C136" s="11"/>
      <c r="D136" s="11"/>
      <c r="E136" s="11"/>
    </row>
    <row r="137" spans="2:5" x14ac:dyDescent="0.15">
      <c r="B137" s="10"/>
      <c r="C137" s="11"/>
      <c r="D137" s="11"/>
      <c r="E137" s="11"/>
    </row>
    <row r="138" spans="2:5" x14ac:dyDescent="0.15">
      <c r="B138" s="10"/>
      <c r="C138" s="11"/>
      <c r="D138" s="11"/>
      <c r="E138" s="11"/>
    </row>
    <row r="139" spans="2:5" x14ac:dyDescent="0.15">
      <c r="B139" s="10"/>
      <c r="C139" s="11"/>
      <c r="D139" s="11"/>
      <c r="E139" s="11"/>
    </row>
    <row r="140" spans="2:5" x14ac:dyDescent="0.15">
      <c r="B140" s="10"/>
      <c r="C140" s="11"/>
      <c r="D140" s="11"/>
      <c r="E140" s="11"/>
    </row>
    <row r="141" spans="2:5" x14ac:dyDescent="0.15">
      <c r="B141" s="10"/>
      <c r="C141" s="11"/>
      <c r="D141" s="11"/>
      <c r="E141" s="11"/>
    </row>
    <row r="142" spans="2:5" x14ac:dyDescent="0.15">
      <c r="B142" s="10"/>
      <c r="C142" s="11"/>
      <c r="D142" s="11"/>
      <c r="E142" s="11"/>
    </row>
    <row r="143" spans="2:5" x14ac:dyDescent="0.15">
      <c r="B143" s="10"/>
      <c r="C143" s="11"/>
      <c r="D143" s="11"/>
      <c r="E143" s="11"/>
    </row>
    <row r="144" spans="2:5" x14ac:dyDescent="0.15">
      <c r="B144" s="10"/>
      <c r="C144" s="11"/>
      <c r="D144" s="11"/>
      <c r="E144" s="11"/>
    </row>
    <row r="145" spans="2:5" x14ac:dyDescent="0.15">
      <c r="B145" s="10"/>
      <c r="C145" s="11"/>
      <c r="D145" s="11"/>
      <c r="E145" s="11"/>
    </row>
    <row r="146" spans="2:5" x14ac:dyDescent="0.15">
      <c r="B146" s="10"/>
      <c r="C146" s="11"/>
      <c r="D146" s="11"/>
      <c r="E146" s="11"/>
    </row>
    <row r="147" spans="2:5" x14ac:dyDescent="0.15">
      <c r="B147" s="10"/>
      <c r="C147" s="11"/>
      <c r="D147" s="11"/>
      <c r="E147" s="11"/>
    </row>
    <row r="148" spans="2:5" x14ac:dyDescent="0.15">
      <c r="B148" s="10"/>
      <c r="C148" s="11"/>
      <c r="D148" s="11"/>
      <c r="E148" s="11"/>
    </row>
    <row r="149" spans="2:5" x14ac:dyDescent="0.15">
      <c r="B149" s="10"/>
      <c r="C149" s="11"/>
      <c r="D149" s="11"/>
      <c r="E149" s="11"/>
    </row>
    <row r="150" spans="2:5" x14ac:dyDescent="0.15">
      <c r="B150" s="10"/>
      <c r="C150" s="11"/>
      <c r="D150" s="11"/>
      <c r="E150" s="11"/>
    </row>
    <row r="151" spans="2:5" x14ac:dyDescent="0.15">
      <c r="B151" s="10"/>
      <c r="C151" s="11"/>
      <c r="D151" s="11"/>
      <c r="E151" s="11"/>
    </row>
    <row r="152" spans="2:5" x14ac:dyDescent="0.15">
      <c r="B152" s="10"/>
      <c r="C152" s="11"/>
      <c r="D152" s="11"/>
      <c r="E152" s="11"/>
    </row>
    <row r="153" spans="2:5" x14ac:dyDescent="0.15">
      <c r="B153" s="10"/>
      <c r="C153" s="11"/>
      <c r="D153" s="11"/>
      <c r="E153" s="11"/>
    </row>
    <row r="154" spans="2:5" x14ac:dyDescent="0.15">
      <c r="B154" s="10"/>
      <c r="C154" s="11"/>
      <c r="D154" s="11"/>
      <c r="E154" s="11"/>
    </row>
    <row r="155" spans="2:5" x14ac:dyDescent="0.15">
      <c r="B155" s="10"/>
      <c r="C155" s="11"/>
      <c r="D155" s="11"/>
      <c r="E155" s="11"/>
    </row>
    <row r="156" spans="2:5" x14ac:dyDescent="0.15">
      <c r="B156" s="10"/>
      <c r="C156" s="11"/>
      <c r="D156" s="11"/>
      <c r="E156" s="11"/>
    </row>
    <row r="157" spans="2:5" x14ac:dyDescent="0.15">
      <c r="B157" s="10"/>
      <c r="C157" s="11"/>
      <c r="D157" s="11"/>
      <c r="E157" s="11"/>
    </row>
    <row r="158" spans="2:5" x14ac:dyDescent="0.15">
      <c r="B158" s="10"/>
      <c r="C158" s="11"/>
      <c r="D158" s="11"/>
      <c r="E158" s="11"/>
    </row>
    <row r="159" spans="2:5" x14ac:dyDescent="0.15">
      <c r="B159" s="10"/>
      <c r="C159" s="11"/>
      <c r="D159" s="11"/>
      <c r="E159" s="11"/>
    </row>
    <row r="160" spans="2:5" x14ac:dyDescent="0.15">
      <c r="B160" s="10"/>
      <c r="C160" s="11"/>
      <c r="D160" s="11"/>
      <c r="E160" s="11"/>
    </row>
    <row r="161" spans="2:5" x14ac:dyDescent="0.15">
      <c r="B161" s="10"/>
      <c r="C161" s="11"/>
      <c r="D161" s="11"/>
      <c r="E161" s="11"/>
    </row>
    <row r="162" spans="2:5" x14ac:dyDescent="0.15">
      <c r="B162" s="10"/>
      <c r="C162" s="11"/>
      <c r="D162" s="11"/>
      <c r="E162" s="11"/>
    </row>
    <row r="163" spans="2:5" x14ac:dyDescent="0.15">
      <c r="B163" s="10"/>
      <c r="C163" s="11"/>
      <c r="D163" s="11"/>
      <c r="E163" s="11"/>
    </row>
    <row r="164" spans="2:5" x14ac:dyDescent="0.15">
      <c r="B164" s="10"/>
      <c r="C164" s="11"/>
      <c r="D164" s="11"/>
      <c r="E164" s="11"/>
    </row>
    <row r="165" spans="2:5" x14ac:dyDescent="0.15">
      <c r="B165" s="10"/>
      <c r="C165" s="11"/>
      <c r="D165" s="11"/>
      <c r="E165" s="11"/>
    </row>
    <row r="166" spans="2:5" x14ac:dyDescent="0.15">
      <c r="B166" s="10"/>
      <c r="C166" s="11"/>
      <c r="D166" s="11"/>
      <c r="E166" s="11"/>
    </row>
    <row r="167" spans="2:5" x14ac:dyDescent="0.15">
      <c r="B167" s="10"/>
      <c r="C167" s="11"/>
      <c r="D167" s="11"/>
      <c r="E167" s="11"/>
    </row>
    <row r="168" spans="2:5" x14ac:dyDescent="0.15">
      <c r="B168" s="10"/>
      <c r="C168" s="11"/>
      <c r="D168" s="11"/>
      <c r="E168" s="11"/>
    </row>
    <row r="169" spans="2:5" x14ac:dyDescent="0.15">
      <c r="B169" s="10"/>
      <c r="C169" s="11"/>
      <c r="D169" s="11"/>
      <c r="E169" s="11"/>
    </row>
    <row r="170" spans="2:5" x14ac:dyDescent="0.15">
      <c r="B170" s="10"/>
      <c r="C170" s="11"/>
      <c r="D170" s="11"/>
      <c r="E170" s="11"/>
    </row>
    <row r="171" spans="2:5" x14ac:dyDescent="0.15">
      <c r="B171" s="10"/>
      <c r="C171" s="11"/>
      <c r="D171" s="11"/>
      <c r="E171" s="11"/>
    </row>
    <row r="172" spans="2:5" x14ac:dyDescent="0.15">
      <c r="B172" s="10"/>
      <c r="C172" s="11"/>
      <c r="D172" s="11"/>
      <c r="E172" s="11"/>
    </row>
    <row r="173" spans="2:5" x14ac:dyDescent="0.15">
      <c r="B173" s="10"/>
      <c r="C173" s="11"/>
      <c r="D173" s="11"/>
      <c r="E173" s="11"/>
    </row>
    <row r="174" spans="2:5" x14ac:dyDescent="0.15">
      <c r="B174" s="10"/>
      <c r="C174" s="11"/>
      <c r="D174" s="11"/>
      <c r="E174" s="11"/>
    </row>
    <row r="175" spans="2:5" x14ac:dyDescent="0.15">
      <c r="B175" s="10"/>
      <c r="C175" s="11"/>
      <c r="D175" s="11"/>
      <c r="E175" s="11"/>
    </row>
    <row r="176" spans="2:5" x14ac:dyDescent="0.15">
      <c r="B176" s="10"/>
      <c r="C176" s="11"/>
      <c r="D176" s="11"/>
      <c r="E176" s="11"/>
    </row>
    <row r="177" spans="2:5" x14ac:dyDescent="0.15">
      <c r="B177" s="10"/>
      <c r="C177" s="11"/>
      <c r="D177" s="11"/>
      <c r="E177" s="11"/>
    </row>
    <row r="178" spans="2:5" x14ac:dyDescent="0.15">
      <c r="B178" s="10"/>
      <c r="C178" s="11"/>
      <c r="D178" s="11"/>
      <c r="E178" s="11"/>
    </row>
    <row r="179" spans="2:5" x14ac:dyDescent="0.15">
      <c r="B179" s="10"/>
      <c r="C179" s="11"/>
      <c r="D179" s="11"/>
      <c r="E179" s="11"/>
    </row>
    <row r="180" spans="2:5" x14ac:dyDescent="0.15">
      <c r="B180" s="10"/>
      <c r="C180" s="11"/>
      <c r="D180" s="11"/>
      <c r="E180" s="11"/>
    </row>
    <row r="181" spans="2:5" x14ac:dyDescent="0.15">
      <c r="B181" s="10"/>
      <c r="C181" s="11"/>
      <c r="D181" s="11"/>
      <c r="E181" s="11"/>
    </row>
    <row r="182" spans="2:5" x14ac:dyDescent="0.15">
      <c r="B182" s="10"/>
      <c r="C182" s="11"/>
      <c r="D182" s="11"/>
      <c r="E182" s="11"/>
    </row>
    <row r="183" spans="2:5" x14ac:dyDescent="0.15">
      <c r="B183" s="10"/>
      <c r="C183" s="11"/>
      <c r="D183" s="11"/>
      <c r="E183" s="11"/>
    </row>
    <row r="184" spans="2:5" x14ac:dyDescent="0.15">
      <c r="B184" s="10"/>
      <c r="C184" s="11"/>
      <c r="D184" s="11"/>
      <c r="E184" s="11"/>
    </row>
    <row r="185" spans="2:5" x14ac:dyDescent="0.15">
      <c r="B185" s="10"/>
      <c r="C185" s="11"/>
      <c r="D185" s="11"/>
      <c r="E185" s="11"/>
    </row>
    <row r="186" spans="2:5" x14ac:dyDescent="0.15">
      <c r="B186" s="10"/>
      <c r="C186" s="11"/>
      <c r="D186" s="11"/>
      <c r="E186" s="11"/>
    </row>
    <row r="187" spans="2:5" x14ac:dyDescent="0.15">
      <c r="B187" s="10"/>
      <c r="C187" s="11"/>
      <c r="D187" s="11"/>
      <c r="E187" s="11"/>
    </row>
    <row r="188" spans="2:5" x14ac:dyDescent="0.15">
      <c r="B188" s="10"/>
      <c r="C188" s="11"/>
      <c r="D188" s="11"/>
      <c r="E188" s="11"/>
    </row>
    <row r="189" spans="2:5" x14ac:dyDescent="0.15">
      <c r="B189" s="10"/>
      <c r="C189" s="11"/>
      <c r="D189" s="11"/>
      <c r="E189" s="11"/>
    </row>
    <row r="190" spans="2:5" x14ac:dyDescent="0.15">
      <c r="B190" s="10"/>
      <c r="C190" s="11"/>
      <c r="D190" s="11"/>
      <c r="E190" s="11"/>
    </row>
    <row r="191" spans="2:5" x14ac:dyDescent="0.15">
      <c r="B191" s="10"/>
      <c r="C191" s="11"/>
      <c r="D191" s="11"/>
      <c r="E191" s="11"/>
    </row>
    <row r="192" spans="2:5" x14ac:dyDescent="0.15">
      <c r="B192" s="10"/>
      <c r="C192" s="11"/>
      <c r="D192" s="11"/>
      <c r="E192" s="11"/>
    </row>
    <row r="193" spans="2:5" x14ac:dyDescent="0.15">
      <c r="B193" s="10"/>
      <c r="C193" s="11"/>
      <c r="D193" s="11"/>
      <c r="E193" s="11"/>
    </row>
    <row r="194" spans="2:5" x14ac:dyDescent="0.15">
      <c r="B194" s="10"/>
      <c r="C194" s="11"/>
      <c r="D194" s="11"/>
      <c r="E194" s="11"/>
    </row>
    <row r="195" spans="2:5" x14ac:dyDescent="0.15">
      <c r="B195" s="10"/>
      <c r="C195" s="11"/>
      <c r="D195" s="11"/>
      <c r="E195" s="11"/>
    </row>
    <row r="196" spans="2:5" x14ac:dyDescent="0.15">
      <c r="B196" s="10"/>
      <c r="C196" s="11"/>
      <c r="D196" s="11"/>
      <c r="E196" s="11"/>
    </row>
    <row r="197" spans="2:5" x14ac:dyDescent="0.15">
      <c r="B197" s="10"/>
      <c r="C197" s="11"/>
      <c r="D197" s="11"/>
      <c r="E197" s="11"/>
    </row>
    <row r="198" spans="2:5" x14ac:dyDescent="0.15">
      <c r="B198" s="10"/>
      <c r="C198" s="11"/>
      <c r="D198" s="11"/>
      <c r="E198" s="11"/>
    </row>
    <row r="199" spans="2:5" x14ac:dyDescent="0.15">
      <c r="B199" s="10"/>
      <c r="C199" s="11"/>
      <c r="D199" s="11"/>
      <c r="E199" s="11"/>
    </row>
    <row r="200" spans="2:5" x14ac:dyDescent="0.15">
      <c r="B200" s="10"/>
      <c r="C200" s="11"/>
      <c r="D200" s="11"/>
      <c r="E200" s="11"/>
    </row>
    <row r="201" spans="2:5" x14ac:dyDescent="0.15">
      <c r="B201" s="10"/>
      <c r="C201" s="11"/>
      <c r="D201" s="11"/>
      <c r="E201" s="11"/>
    </row>
    <row r="202" spans="2:5" x14ac:dyDescent="0.15">
      <c r="B202" s="10"/>
      <c r="C202" s="11"/>
      <c r="D202" s="11"/>
      <c r="E202" s="11"/>
    </row>
    <row r="203" spans="2:5" x14ac:dyDescent="0.15">
      <c r="B203" s="10"/>
      <c r="C203" s="11"/>
      <c r="D203" s="11"/>
      <c r="E203" s="11"/>
    </row>
    <row r="204" spans="2:5" x14ac:dyDescent="0.15">
      <c r="B204" s="10"/>
      <c r="C204" s="11"/>
      <c r="D204" s="11"/>
      <c r="E204" s="11"/>
    </row>
    <row r="205" spans="2:5" x14ac:dyDescent="0.15">
      <c r="B205" s="10"/>
      <c r="C205" s="11"/>
      <c r="D205" s="11"/>
      <c r="E205" s="11"/>
    </row>
    <row r="206" spans="2:5" x14ac:dyDescent="0.15">
      <c r="B206" s="10"/>
      <c r="C206" s="11"/>
      <c r="D206" s="11"/>
      <c r="E206" s="11"/>
    </row>
    <row r="207" spans="2:5" x14ac:dyDescent="0.15">
      <c r="B207" s="10"/>
      <c r="C207" s="11"/>
      <c r="D207" s="11"/>
      <c r="E207" s="11"/>
    </row>
  </sheetData>
  <customSheetViews>
    <customSheetView guid="{3A8D4351-8360-4049-BDB8-F8B7CFF71F52}" showGridLines="0">
      <pane ySplit="7" topLeftCell="A8" activePane="bottomLeft" state="frozenSplit"/>
      <selection pane="bottomLeft" activeCell="E19" sqref="E19"/>
      <pageMargins left="0.75" right="0.75" top="1" bottom="1" header="0.5" footer="0.5"/>
      <pageSetup paperSize="9" orientation="portrait" horizontalDpi="200" verticalDpi="200" r:id="rId1"/>
      <headerFooter alignWithMargins="0"/>
    </customSheetView>
  </customSheetViews>
  <mergeCells count="2">
    <mergeCell ref="E9:F9"/>
    <mergeCell ref="B9:C9"/>
  </mergeCells>
  <pageMargins left="0.75" right="0.75" top="1" bottom="1" header="0.5" footer="0.5"/>
  <pageSetup paperSize="9" orientation="portrait" horizontalDpi="200" verticalDpi="200" r:id="rId2"/>
  <headerFooter alignWithMargins="0"/>
  <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Spreadsheet14.1</vt:lpstr>
      <vt:lpstr>Spreadsheet14.2</vt:lpstr>
      <vt:lpstr>Spreadsheet14.3</vt:lpstr>
    </vt:vector>
  </TitlesOfParts>
  <Manager/>
  <Company>Home Use</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Jon Gregory</dc:creator>
  <cp:keywords/>
  <dc:description/>
  <cp:lastModifiedBy>Microsoft Office User</cp:lastModifiedBy>
  <dcterms:created xsi:type="dcterms:W3CDTF">2009-11-27T11:14:55Z</dcterms:created>
  <dcterms:modified xsi:type="dcterms:W3CDTF">2016-11-20T22:28:28Z</dcterms:modified>
  <cp:category/>
</cp:coreProperties>
</file>