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947EAFE4-A353-412A-AACD-D3745B83E538}" xr6:coauthVersionLast="45" xr6:coauthVersionMax="45" xr10:uidLastSave="{00000000-0000-0000-0000-000000000000}"/>
  <bookViews>
    <workbookView xWindow="-120" yWindow="-120" windowWidth="20730" windowHeight="11160" xr2:uid="{BD6002A3-6B23-45B4-BCEF-2D0AD5D360E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32" i="1" s="1"/>
  <c r="E23" i="1"/>
  <c r="E26" i="1" s="1"/>
  <c r="R22" i="1"/>
  <c r="E17" i="1"/>
  <c r="E20" i="1" s="1"/>
  <c r="I14" i="1"/>
  <c r="H14" i="1"/>
  <c r="H23" i="1" s="1"/>
  <c r="G14" i="1"/>
  <c r="G23" i="1" s="1"/>
  <c r="F14" i="1"/>
  <c r="F23" i="1" s="1"/>
  <c r="E14" i="1"/>
  <c r="E11" i="1"/>
  <c r="F9" i="1" s="1"/>
  <c r="F8" i="1"/>
  <c r="G6" i="1" s="1"/>
  <c r="G8" i="1" s="1"/>
  <c r="E8" i="1"/>
  <c r="H7" i="1"/>
  <c r="G7" i="1"/>
  <c r="F6" i="1"/>
  <c r="A6" i="1"/>
  <c r="L5" i="1"/>
  <c r="K5" i="1"/>
  <c r="B5" i="1"/>
  <c r="I7" i="1" l="1"/>
  <c r="G32" i="1"/>
  <c r="A7" i="1"/>
  <c r="B6" i="1"/>
  <c r="F32" i="1"/>
  <c r="H6" i="1"/>
  <c r="H8" i="1" s="1"/>
  <c r="H32" i="1"/>
  <c r="E29" i="1"/>
  <c r="G10" i="1"/>
  <c r="F11" i="1"/>
  <c r="E32" i="1"/>
  <c r="E35" i="1" s="1"/>
  <c r="E38" i="1" l="1"/>
  <c r="K18" i="1"/>
  <c r="I6" i="1"/>
  <c r="I8" i="1" s="1"/>
  <c r="M5" i="1" s="1"/>
  <c r="N5" i="1"/>
  <c r="G9" i="1"/>
  <c r="G11" i="1" s="1"/>
  <c r="H10" i="1"/>
  <c r="O5" i="1"/>
  <c r="B7" i="1"/>
  <c r="A8" i="1"/>
  <c r="H9" i="1" l="1"/>
  <c r="H11" i="1" s="1"/>
  <c r="Q5" i="1" s="1"/>
  <c r="P5" i="1"/>
  <c r="S5" i="1" s="1"/>
  <c r="A9" i="1"/>
  <c r="B8" i="1"/>
  <c r="L6" i="1" l="1"/>
  <c r="D16" i="1" s="1"/>
  <c r="U5" i="1"/>
  <c r="A10" i="1"/>
  <c r="B9" i="1"/>
  <c r="R5" i="1"/>
  <c r="B10" i="1" l="1"/>
  <c r="A11" i="1"/>
  <c r="K6" i="1"/>
  <c r="D15" i="1" s="1"/>
  <c r="T5" i="1"/>
  <c r="G19" i="1"/>
  <c r="G16" i="1"/>
  <c r="F15" i="1" l="1"/>
  <c r="F17" i="1" s="1"/>
  <c r="F18" i="1"/>
  <c r="B11" i="1"/>
  <c r="A12" i="1"/>
  <c r="A13" i="1" l="1"/>
  <c r="B12" i="1"/>
  <c r="F20" i="1"/>
  <c r="H16" i="1"/>
  <c r="G15" i="1"/>
  <c r="G17" i="1" s="1"/>
  <c r="O6" i="1" l="1"/>
  <c r="G18" i="1"/>
  <c r="H19" i="1"/>
  <c r="H15" i="1"/>
  <c r="H17" i="1" s="1"/>
  <c r="G20" i="1"/>
  <c r="I16" i="1"/>
  <c r="B13" i="1"/>
  <c r="A14" i="1"/>
  <c r="B14" i="1" l="1"/>
  <c r="A15" i="1"/>
  <c r="I15" i="1"/>
  <c r="I17" i="1" s="1"/>
  <c r="M6" i="1" s="1"/>
  <c r="H20" i="1"/>
  <c r="Q6" i="1" s="1"/>
  <c r="N6" i="1"/>
  <c r="P6" i="1"/>
  <c r="H18" i="1"/>
  <c r="R6" i="1" l="1"/>
  <c r="B15" i="1"/>
  <c r="A16" i="1"/>
  <c r="S6" i="1"/>
  <c r="L7" i="1" l="1"/>
  <c r="D25" i="1" s="1"/>
  <c r="U6" i="1"/>
  <c r="A17" i="1"/>
  <c r="B16" i="1"/>
  <c r="T6" i="1"/>
  <c r="K7" i="1"/>
  <c r="D24" i="1" s="1"/>
  <c r="F24" i="1" l="1"/>
  <c r="F26" i="1" s="1"/>
  <c r="F27" i="1"/>
  <c r="B17" i="1"/>
  <c r="A18" i="1"/>
  <c r="G25" i="1"/>
  <c r="G28" i="1"/>
  <c r="B18" i="1" l="1"/>
  <c r="A19" i="1"/>
  <c r="H25" i="1"/>
  <c r="F29" i="1"/>
  <c r="G24" i="1"/>
  <c r="G26" i="1" s="1"/>
  <c r="G27" i="1" l="1"/>
  <c r="O7" i="1"/>
  <c r="H28" i="1"/>
  <c r="B19" i="1"/>
  <c r="A20" i="1"/>
  <c r="G29" i="1"/>
  <c r="H24" i="1"/>
  <c r="H26" i="1" s="1"/>
  <c r="I25" i="1"/>
  <c r="I24" i="1" l="1"/>
  <c r="I26" i="1" s="1"/>
  <c r="M7" i="1" s="1"/>
  <c r="N7" i="1"/>
  <c r="P7" i="1"/>
  <c r="H27" i="1"/>
  <c r="H29" i="1" s="1"/>
  <c r="Q7" i="1" s="1"/>
  <c r="A21" i="1"/>
  <c r="B20" i="1"/>
  <c r="R7" i="1" l="1"/>
  <c r="S7" i="1"/>
  <c r="B21" i="1"/>
  <c r="A22" i="1"/>
  <c r="A23" i="1" l="1"/>
  <c r="B22" i="1"/>
  <c r="U7" i="1"/>
  <c r="L8" i="1"/>
  <c r="D34" i="1" s="1"/>
  <c r="T7" i="1"/>
  <c r="K8" i="1"/>
  <c r="D33" i="1" s="1"/>
  <c r="G34" i="1" l="1"/>
  <c r="G37" i="1"/>
  <c r="F33" i="1"/>
  <c r="F35" i="1" s="1"/>
  <c r="F36" i="1"/>
  <c r="B23" i="1"/>
  <c r="A24" i="1"/>
  <c r="F38" i="1" l="1"/>
  <c r="G33" i="1"/>
  <c r="G35" i="1" s="1"/>
  <c r="L18" i="1"/>
  <c r="H34" i="1"/>
  <c r="B24" i="1"/>
  <c r="A25" i="1"/>
  <c r="N21" i="1" l="1"/>
  <c r="L21" i="1"/>
  <c r="A26" i="1"/>
  <c r="B25" i="1"/>
  <c r="I34" i="1"/>
  <c r="H33" i="1"/>
  <c r="H35" i="1" s="1"/>
  <c r="M18" i="1"/>
  <c r="O21" i="1" s="1"/>
  <c r="O22" i="1" s="1"/>
  <c r="G38" i="1"/>
  <c r="H37" i="1"/>
  <c r="O8" i="1"/>
  <c r="G36" i="1"/>
  <c r="B26" i="1" l="1"/>
  <c r="A27" i="1"/>
  <c r="L22" i="1"/>
  <c r="S21" i="1"/>
  <c r="S22" i="1" s="1"/>
  <c r="H36" i="1"/>
  <c r="P8" i="1"/>
  <c r="N8" i="1"/>
  <c r="H38" i="1"/>
  <c r="Q8" i="1" s="1"/>
  <c r="I33" i="1"/>
  <c r="I35" i="1" s="1"/>
  <c r="M8" i="1" s="1"/>
  <c r="N22" i="1"/>
  <c r="P21" i="1"/>
  <c r="S8" i="1" l="1"/>
  <c r="P22" i="1"/>
  <c r="Q21" i="1"/>
  <c r="A28" i="1"/>
  <c r="B27" i="1"/>
  <c r="R8" i="1"/>
  <c r="B28" i="1" l="1"/>
  <c r="A29" i="1"/>
  <c r="U21" i="1"/>
  <c r="Q22" i="1"/>
  <c r="U22" i="1" s="1"/>
  <c r="K9" i="1"/>
  <c r="T8" i="1"/>
  <c r="U8" i="1"/>
  <c r="L9" i="1"/>
  <c r="B29" i="1" l="1"/>
  <c r="A30" i="1"/>
  <c r="M14" i="1"/>
  <c r="N14" i="1" s="1"/>
  <c r="R14" i="1" s="1"/>
  <c r="M13" i="1"/>
  <c r="N13" i="1" s="1"/>
  <c r="R13" i="1" s="1"/>
  <c r="L14" i="1"/>
  <c r="P14" i="1" s="1"/>
  <c r="L13" i="1"/>
  <c r="P13" i="1" s="1"/>
  <c r="A31" i="1" l="1"/>
  <c r="B30" i="1"/>
  <c r="B31" i="1" l="1"/>
  <c r="A32" i="1"/>
  <c r="A33" i="1" l="1"/>
  <c r="B32" i="1"/>
  <c r="A34" i="1" l="1"/>
  <c r="B33" i="1"/>
  <c r="B34" i="1" l="1"/>
  <c r="A35" i="1"/>
  <c r="A36" i="1" l="1"/>
  <c r="B35" i="1"/>
  <c r="B36" i="1" l="1"/>
  <c r="A37" i="1"/>
  <c r="A38" i="1" l="1"/>
  <c r="B37" i="1"/>
  <c r="A39" i="1" l="1"/>
  <c r="B38" i="1"/>
  <c r="B39" i="1" l="1"/>
  <c r="A40" i="1"/>
  <c r="A41" i="1" l="1"/>
  <c r="B40" i="1"/>
  <c r="B41" i="1" l="1"/>
  <c r="A42" i="1"/>
  <c r="A43" i="1" l="1"/>
  <c r="B42" i="1"/>
  <c r="B43" i="1" l="1"/>
  <c r="A44" i="1"/>
  <c r="A45" i="1" l="1"/>
  <c r="B45" i="1" s="1"/>
  <c r="B44" i="1"/>
</calcChain>
</file>

<file path=xl/sharedStrings.xml><?xml version="1.0" encoding="utf-8"?>
<sst xmlns="http://schemas.openxmlformats.org/spreadsheetml/2006/main" count="65" uniqueCount="41">
  <si>
    <t>Metodo de Bairstow</t>
  </si>
  <si>
    <t>r</t>
  </si>
  <si>
    <t>s</t>
  </si>
  <si>
    <t>X^4 – 8x^3 + 39x^2 -62x + 50</t>
  </si>
  <si>
    <t>x</t>
  </si>
  <si>
    <t>f(x)</t>
  </si>
  <si>
    <t>a4</t>
  </si>
  <si>
    <t>a3</t>
  </si>
  <si>
    <t>a2</t>
  </si>
  <si>
    <t>a1</t>
  </si>
  <si>
    <t>a0</t>
  </si>
  <si>
    <t>b0</t>
  </si>
  <si>
    <t>b1</t>
  </si>
  <si>
    <t>c3</t>
  </si>
  <si>
    <t>c2</t>
  </si>
  <si>
    <t>c1</t>
  </si>
  <si>
    <t>DeltaR</t>
  </si>
  <si>
    <t>DeltaS</t>
  </si>
  <si>
    <t>Error1</t>
  </si>
  <si>
    <t>Error2</t>
  </si>
  <si>
    <t>FORMULA DE R</t>
  </si>
  <si>
    <t>( r +- raiz( r*r + 4s) ) /2</t>
  </si>
  <si>
    <t>raiz</t>
  </si>
  <si>
    <t>r0</t>
  </si>
  <si>
    <t xml:space="preserve"> +</t>
  </si>
  <si>
    <t>i</t>
  </si>
  <si>
    <t xml:space="preserve"> </t>
  </si>
  <si>
    <t>r1</t>
  </si>
  <si>
    <t>-</t>
  </si>
  <si>
    <t>FORMULA GENERAL</t>
  </si>
  <si>
    <t>a</t>
  </si>
  <si>
    <t>b</t>
  </si>
  <si>
    <t>c</t>
  </si>
  <si>
    <t>x^2 -</t>
  </si>
  <si>
    <t>6x +</t>
  </si>
  <si>
    <t>b*b</t>
  </si>
  <si>
    <t>4ac</t>
  </si>
  <si>
    <t>raiz / 2</t>
  </si>
  <si>
    <t>r3</t>
  </si>
  <si>
    <t>+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</si>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</sst>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  <font>
      <sz val="1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8" borderId="1" xfId="0" applyFont="1" applyFill="1" applyBorder="1" applyAlignment="1">
      <alignment horizontal="center"/>
    </xf>
    <xf numFmtId="0" fontId="0" fillId="0" borderId="0" xfId="0"/>
    <xf numFmtId="168" fontId="0" fillId="0" borderId="0" xfId="0" applyNumberFormat="1"/>
    <xf numFmtId="16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3" fillId="6" borderId="1" xfId="0" applyFont="1" applyFill="1" applyBorder="1"/>
    <xf numFmtId="169" fontId="0" fillId="0" borderId="1" xfId="0" applyNumberFormat="1" applyBorder="1"/>
    <xf numFmtId="169" fontId="0" fillId="7" borderId="1" xfId="0" applyNumberFormat="1" applyFill="1" applyBorder="1"/>
    <xf numFmtId="169" fontId="0" fillId="2" borderId="1" xfId="0" applyNumberFormat="1" applyFill="1" applyBorder="1"/>
    <xf numFmtId="0" fontId="0" fillId="0" borderId="2" xfId="0" applyBorder="1"/>
    <xf numFmtId="0" fontId="2" fillId="5" borderId="1" xfId="0" applyFont="1" applyFill="1" applyBorder="1" applyAlignment="1">
      <alignment horizontal="center"/>
    </xf>
    <xf numFmtId="0" fontId="5" fillId="10" borderId="1" xfId="0" applyFont="1" applyFill="1" applyBorder="1"/>
    <xf numFmtId="0" fontId="4" fillId="10" borderId="1" xfId="0" applyFont="1" applyFill="1" applyBorder="1"/>
    <xf numFmtId="0" fontId="0" fillId="10" borderId="1" xfId="0" applyFill="1" applyBorder="1"/>
    <xf numFmtId="0" fontId="3" fillId="10" borderId="1" xfId="0" applyFont="1" applyFill="1" applyBorder="1"/>
    <xf numFmtId="0" fontId="2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0" borderId="1" xfId="0" applyFont="1" applyBorder="1"/>
    <xf numFmtId="0" fontId="8" fillId="13" borderId="0" xfId="0" applyFont="1" applyFill="1" applyAlignment="1"/>
    <xf numFmtId="0" fontId="7" fillId="13" borderId="0" xfId="0" applyFont="1" applyFill="1"/>
    <xf numFmtId="0" fontId="8" fillId="13" borderId="0" xfId="0" applyFont="1" applyFill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14" borderId="1" xfId="0" applyFont="1" applyFill="1" applyBorder="1"/>
    <xf numFmtId="0" fontId="0" fillId="0" borderId="0" xfId="0" applyFont="1"/>
    <xf numFmtId="0" fontId="0" fillId="14" borderId="1" xfId="0" applyFont="1" applyFill="1" applyBorder="1"/>
    <xf numFmtId="169" fontId="0" fillId="14" borderId="1" xfId="0" applyNumberFormat="1" applyFont="1" applyFill="1" applyBorder="1"/>
    <xf numFmtId="0" fontId="3" fillId="15" borderId="1" xfId="0" applyFont="1" applyFill="1" applyBorder="1"/>
    <xf numFmtId="0" fontId="0" fillId="16" borderId="1" xfId="0" applyFill="1" applyBorder="1"/>
    <xf numFmtId="0" fontId="10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f(x)=X^4 – 8x^3 + 39x^2 -62x + 50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[1]Raíces!$B$4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[1]Raíces!$A$5:$A$45</c:f>
              <c:numCache>
                <c:formatCode>0.0000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1.27675647831893E-15</c:v>
                </c:pt>
                <c:pt idx="21">
                  <c:v>0.20000000000000129</c:v>
                </c:pt>
                <c:pt idx="22">
                  <c:v>0.4000000000000013</c:v>
                </c:pt>
                <c:pt idx="23">
                  <c:v>0.60000000000000131</c:v>
                </c:pt>
                <c:pt idx="24">
                  <c:v>0.80000000000000138</c:v>
                </c:pt>
                <c:pt idx="25">
                  <c:v>1.0000000000000013</c:v>
                </c:pt>
                <c:pt idx="26">
                  <c:v>1.2000000000000013</c:v>
                </c:pt>
                <c:pt idx="27">
                  <c:v>1.4000000000000012</c:v>
                </c:pt>
                <c:pt idx="28">
                  <c:v>1.6000000000000012</c:v>
                </c:pt>
                <c:pt idx="29">
                  <c:v>1.8000000000000012</c:v>
                </c:pt>
                <c:pt idx="30">
                  <c:v>2.0000000000000013</c:v>
                </c:pt>
                <c:pt idx="31">
                  <c:v>2.2000000000000015</c:v>
                </c:pt>
                <c:pt idx="32">
                  <c:v>2.4000000000000017</c:v>
                </c:pt>
                <c:pt idx="33">
                  <c:v>2.6000000000000019</c:v>
                </c:pt>
                <c:pt idx="34">
                  <c:v>2.800000000000002</c:v>
                </c:pt>
                <c:pt idx="35">
                  <c:v>3.0000000000000022</c:v>
                </c:pt>
                <c:pt idx="36">
                  <c:v>3.2000000000000024</c:v>
                </c:pt>
                <c:pt idx="37">
                  <c:v>3.4000000000000026</c:v>
                </c:pt>
                <c:pt idx="38">
                  <c:v>3.6000000000000028</c:v>
                </c:pt>
                <c:pt idx="39">
                  <c:v>3.8000000000000029</c:v>
                </c:pt>
                <c:pt idx="40">
                  <c:v>4.0000000000000027</c:v>
                </c:pt>
              </c:numCache>
            </c:numRef>
          </c:xVal>
          <c:yVal>
            <c:numRef>
              <c:f>[1]Raíces!$B$5:$B$45</c:f>
              <c:numCache>
                <c:formatCode>General</c:formatCode>
                <c:ptCount val="41"/>
                <c:pt idx="0">
                  <c:v>1690</c:v>
                </c:pt>
                <c:pt idx="1">
                  <c:v>1496.2495999999996</c:v>
                </c:pt>
                <c:pt idx="2">
                  <c:v>1319.8495999999998</c:v>
                </c:pt>
                <c:pt idx="3">
                  <c:v>1159.7055999999995</c:v>
                </c:pt>
                <c:pt idx="4">
                  <c:v>1014.7615999999995</c:v>
                </c:pt>
                <c:pt idx="5">
                  <c:v>883.99999999999955</c:v>
                </c:pt>
                <c:pt idx="6">
                  <c:v>766.44159999999943</c:v>
                </c:pt>
                <c:pt idx="7">
                  <c:v>661.14559999999938</c:v>
                </c:pt>
                <c:pt idx="8">
                  <c:v>567.20959999999945</c:v>
                </c:pt>
                <c:pt idx="9">
                  <c:v>483.76959999999929</c:v>
                </c:pt>
                <c:pt idx="10">
                  <c:v>409.99999999999943</c:v>
                </c:pt>
                <c:pt idx="11">
                  <c:v>345.11359999999956</c:v>
                </c:pt>
                <c:pt idx="12">
                  <c:v>288.36159999999961</c:v>
                </c:pt>
                <c:pt idx="13">
                  <c:v>239.03359999999969</c:v>
                </c:pt>
                <c:pt idx="14">
                  <c:v>196.45759999999973</c:v>
                </c:pt>
                <c:pt idx="15">
                  <c:v>159.99999999999977</c:v>
                </c:pt>
                <c:pt idx="16">
                  <c:v>129.06559999999982</c:v>
                </c:pt>
                <c:pt idx="17">
                  <c:v>103.09759999999986</c:v>
                </c:pt>
                <c:pt idx="18">
                  <c:v>81.577599999999876</c:v>
                </c:pt>
                <c:pt idx="19">
                  <c:v>64.025599999999898</c:v>
                </c:pt>
                <c:pt idx="20">
                  <c:v>49.999999999999922</c:v>
                </c:pt>
                <c:pt idx="21">
                  <c:v>39.097599999999943</c:v>
                </c:pt>
                <c:pt idx="22">
                  <c:v>30.953599999999955</c:v>
                </c:pt>
                <c:pt idx="23">
                  <c:v>25.24159999999997</c:v>
                </c:pt>
                <c:pt idx="24">
                  <c:v>21.673599999999979</c:v>
                </c:pt>
                <c:pt idx="25">
                  <c:v>19.999999999999993</c:v>
                </c:pt>
                <c:pt idx="26">
                  <c:v>20.009600000000006</c:v>
                </c:pt>
                <c:pt idx="27">
                  <c:v>21.529600000000016</c:v>
                </c:pt>
                <c:pt idx="28">
                  <c:v>24.425600000000031</c:v>
                </c:pt>
                <c:pt idx="29">
                  <c:v>28.601600000000033</c:v>
                </c:pt>
                <c:pt idx="30">
                  <c:v>34.000000000000028</c:v>
                </c:pt>
                <c:pt idx="31">
                  <c:v>40.601600000000076</c:v>
                </c:pt>
                <c:pt idx="32">
                  <c:v>48.42560000000006</c:v>
                </c:pt>
                <c:pt idx="33">
                  <c:v>57.52960000000013</c:v>
                </c:pt>
                <c:pt idx="34">
                  <c:v>68.009600000000091</c:v>
                </c:pt>
                <c:pt idx="35">
                  <c:v>80.000000000000171</c:v>
                </c:pt>
                <c:pt idx="36">
                  <c:v>93.673600000000192</c:v>
                </c:pt>
                <c:pt idx="37">
                  <c:v>109.2416000000002</c:v>
                </c:pt>
                <c:pt idx="38">
                  <c:v>126.95360000000028</c:v>
                </c:pt>
                <c:pt idx="39">
                  <c:v>147.09760000000034</c:v>
                </c:pt>
                <c:pt idx="40">
                  <c:v>170.00000000000028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5-4857-87F6-624C74EC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04288"/>
        <c:axId val="493605600"/>
      </c:scatterChart>
      <c:valAx>
        <c:axId val="4936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605600"/>
        <c:crosses val="autoZero"/>
        <c:crossBetween val="midCat"/>
      </c:valAx>
      <c:valAx>
        <c:axId val="4936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6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733389</xdr:colOff>
      <xdr:row>22</xdr:row>
      <xdr:rowOff>186814</xdr:rowOff>
    </xdr:from>
    <xdr:to>
      <xdr:col>18</xdr:col>
      <xdr:colOff>0</xdr:colOff>
      <xdr:row>39</xdr:row>
      <xdr:rowOff>50289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61291DB-097D-4955-8974-47C63516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739010</xdr:colOff>
      <xdr:row>39</xdr:row>
      <xdr:rowOff>144956</xdr:rowOff>
    </xdr:from>
    <xdr:to>
      <xdr:col>17</xdr:col>
      <xdr:colOff>615104</xdr:colOff>
      <xdr:row>49</xdr:row>
      <xdr:rowOff>93035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9A0E81-F296-4ABB-A8D8-5502F5BAE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7889" y="7830646"/>
          <a:ext cx="5919543" cy="19187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BairstowA017328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íces"/>
    </sheetNames>
    <sheetDataSet>
      <sheetData sheetId="0">
        <row r="4">
          <cell r="B4" t="str">
            <v>f(x)</v>
          </cell>
        </row>
        <row r="5">
          <cell r="A5">
            <v>-4</v>
          </cell>
          <cell r="B5">
            <v>1690</v>
          </cell>
        </row>
        <row r="6">
          <cell r="A6">
            <v>-3.8</v>
          </cell>
          <cell r="B6">
            <v>1496.2495999999996</v>
          </cell>
        </row>
        <row r="7">
          <cell r="A7">
            <v>-3.5999999999999996</v>
          </cell>
          <cell r="B7">
            <v>1319.8495999999998</v>
          </cell>
        </row>
        <row r="8">
          <cell r="A8">
            <v>-3.3999999999999995</v>
          </cell>
          <cell r="B8">
            <v>1159.7055999999995</v>
          </cell>
        </row>
        <row r="9">
          <cell r="A9">
            <v>-3.1999999999999993</v>
          </cell>
          <cell r="B9">
            <v>1014.7615999999995</v>
          </cell>
        </row>
        <row r="10">
          <cell r="A10">
            <v>-2.9999999999999991</v>
          </cell>
          <cell r="B10">
            <v>883.99999999999955</v>
          </cell>
        </row>
        <row r="11">
          <cell r="A11">
            <v>-2.7999999999999989</v>
          </cell>
          <cell r="B11">
            <v>766.44159999999943</v>
          </cell>
        </row>
        <row r="12">
          <cell r="A12">
            <v>-2.5999999999999988</v>
          </cell>
          <cell r="B12">
            <v>661.14559999999938</v>
          </cell>
        </row>
        <row r="13">
          <cell r="A13">
            <v>-2.3999999999999986</v>
          </cell>
          <cell r="B13">
            <v>567.20959999999945</v>
          </cell>
        </row>
        <row r="14">
          <cell r="A14">
            <v>-2.1999999999999984</v>
          </cell>
          <cell r="B14">
            <v>483.76959999999929</v>
          </cell>
        </row>
        <row r="15">
          <cell r="A15">
            <v>-1.9999999999999984</v>
          </cell>
          <cell r="B15">
            <v>409.99999999999943</v>
          </cell>
        </row>
        <row r="16">
          <cell r="A16">
            <v>-1.7999999999999985</v>
          </cell>
          <cell r="B16">
            <v>345.11359999999956</v>
          </cell>
        </row>
        <row r="17">
          <cell r="A17">
            <v>-1.5999999999999985</v>
          </cell>
          <cell r="B17">
            <v>288.36159999999961</v>
          </cell>
        </row>
        <row r="18">
          <cell r="A18">
            <v>-1.3999999999999986</v>
          </cell>
          <cell r="B18">
            <v>239.03359999999969</v>
          </cell>
        </row>
        <row r="19">
          <cell r="A19">
            <v>-1.1999999999999986</v>
          </cell>
          <cell r="B19">
            <v>196.45759999999973</v>
          </cell>
        </row>
        <row r="20">
          <cell r="A20">
            <v>-0.99999999999999867</v>
          </cell>
          <cell r="B20">
            <v>159.99999999999977</v>
          </cell>
        </row>
        <row r="21">
          <cell r="A21">
            <v>-0.79999999999999871</v>
          </cell>
          <cell r="B21">
            <v>129.06559999999982</v>
          </cell>
        </row>
        <row r="22">
          <cell r="A22">
            <v>-0.59999999999999876</v>
          </cell>
          <cell r="B22">
            <v>103.09759999999986</v>
          </cell>
        </row>
        <row r="23">
          <cell r="A23">
            <v>-0.39999999999999875</v>
          </cell>
          <cell r="B23">
            <v>81.577599999999876</v>
          </cell>
        </row>
        <row r="24">
          <cell r="A24">
            <v>-0.19999999999999873</v>
          </cell>
          <cell r="B24">
            <v>64.025599999999898</v>
          </cell>
        </row>
        <row r="25">
          <cell r="A25">
            <v>1.27675647831893E-15</v>
          </cell>
          <cell r="B25">
            <v>49.999999999999922</v>
          </cell>
        </row>
        <row r="26">
          <cell r="A26">
            <v>0.20000000000000129</v>
          </cell>
          <cell r="B26">
            <v>39.097599999999943</v>
          </cell>
        </row>
        <row r="27">
          <cell r="A27">
            <v>0.4000000000000013</v>
          </cell>
          <cell r="B27">
            <v>30.953599999999955</v>
          </cell>
        </row>
        <row r="28">
          <cell r="A28">
            <v>0.60000000000000131</v>
          </cell>
          <cell r="B28">
            <v>25.24159999999997</v>
          </cell>
        </row>
        <row r="29">
          <cell r="A29">
            <v>0.80000000000000138</v>
          </cell>
          <cell r="B29">
            <v>21.673599999999979</v>
          </cell>
        </row>
        <row r="30">
          <cell r="A30">
            <v>1.0000000000000013</v>
          </cell>
          <cell r="B30">
            <v>19.999999999999993</v>
          </cell>
        </row>
        <row r="31">
          <cell r="A31">
            <v>1.2000000000000013</v>
          </cell>
          <cell r="B31">
            <v>20.009600000000006</v>
          </cell>
        </row>
        <row r="32">
          <cell r="A32">
            <v>1.4000000000000012</v>
          </cell>
          <cell r="B32">
            <v>21.529600000000016</v>
          </cell>
        </row>
        <row r="33">
          <cell r="A33">
            <v>1.6000000000000012</v>
          </cell>
          <cell r="B33">
            <v>24.425600000000031</v>
          </cell>
        </row>
        <row r="34">
          <cell r="A34">
            <v>1.8000000000000012</v>
          </cell>
          <cell r="B34">
            <v>28.601600000000033</v>
          </cell>
        </row>
        <row r="35">
          <cell r="A35">
            <v>2.0000000000000013</v>
          </cell>
          <cell r="B35">
            <v>34.000000000000028</v>
          </cell>
        </row>
        <row r="36">
          <cell r="A36">
            <v>2.2000000000000015</v>
          </cell>
          <cell r="B36">
            <v>40.601600000000076</v>
          </cell>
        </row>
        <row r="37">
          <cell r="A37">
            <v>2.4000000000000017</v>
          </cell>
          <cell r="B37">
            <v>48.42560000000006</v>
          </cell>
        </row>
        <row r="38">
          <cell r="A38">
            <v>2.6000000000000019</v>
          </cell>
          <cell r="B38">
            <v>57.52960000000013</v>
          </cell>
        </row>
        <row r="39">
          <cell r="A39">
            <v>2.800000000000002</v>
          </cell>
          <cell r="B39">
            <v>68.009600000000091</v>
          </cell>
        </row>
        <row r="40">
          <cell r="A40">
            <v>3.0000000000000022</v>
          </cell>
          <cell r="B40">
            <v>80.000000000000171</v>
          </cell>
        </row>
        <row r="41">
          <cell r="A41">
            <v>3.2000000000000024</v>
          </cell>
          <cell r="B41">
            <v>93.673600000000192</v>
          </cell>
        </row>
        <row r="42">
          <cell r="A42">
            <v>3.4000000000000026</v>
          </cell>
          <cell r="B42">
            <v>109.2416000000002</v>
          </cell>
        </row>
        <row r="43">
          <cell r="A43">
            <v>3.6000000000000028</v>
          </cell>
          <cell r="B43">
            <v>126.95360000000028</v>
          </cell>
        </row>
        <row r="44">
          <cell r="A44">
            <v>3.8000000000000029</v>
          </cell>
          <cell r="B44">
            <v>147.09760000000034</v>
          </cell>
        </row>
        <row r="45">
          <cell r="A45">
            <v>4.0000000000000027</v>
          </cell>
          <cell r="B45">
            <v>170.00000000000028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C313-944D-4A0A-BEC3-0208FED24FBA}">
  <dimension ref="A1:W57"/>
  <sheetViews>
    <sheetView tabSelected="1" zoomScale="47" workbookViewId="0">
      <selection activeCell="V33" sqref="V33"/>
    </sheetView>
  </sheetViews>
  <sheetFormatPr baseColWidth="10" defaultRowHeight="15" x14ac:dyDescent="0.25"/>
  <sheetData>
    <row r="1" spans="1:23" x14ac:dyDescent="0.25">
      <c r="A1" s="2"/>
      <c r="B1" s="1" t="s">
        <v>0</v>
      </c>
      <c r="C1" s="1"/>
      <c r="D1" s="1"/>
      <c r="E1" s="2"/>
      <c r="F1" s="2"/>
      <c r="G1" s="20" t="s">
        <v>1</v>
      </c>
      <c r="H1" s="20" t="s">
        <v>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2"/>
      <c r="B2" s="22" t="s">
        <v>3</v>
      </c>
      <c r="C2" s="22"/>
      <c r="D2" s="22"/>
      <c r="E2" s="2"/>
      <c r="F2" s="2"/>
      <c r="G2" s="20">
        <v>-1</v>
      </c>
      <c r="H2" s="20">
        <v>-1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15" t="s">
        <v>4</v>
      </c>
      <c r="B4" s="15" t="s">
        <v>5</v>
      </c>
      <c r="C4" s="2"/>
      <c r="D4" s="2"/>
      <c r="E4" s="21" t="s">
        <v>6</v>
      </c>
      <c r="F4" s="21" t="s">
        <v>7</v>
      </c>
      <c r="G4" s="21" t="s">
        <v>8</v>
      </c>
      <c r="H4" s="21" t="s">
        <v>9</v>
      </c>
      <c r="I4" s="21" t="s">
        <v>10</v>
      </c>
      <c r="J4" s="2"/>
      <c r="K4" s="27" t="s">
        <v>1</v>
      </c>
      <c r="L4" s="27" t="s">
        <v>2</v>
      </c>
      <c r="M4" s="27" t="s">
        <v>11</v>
      </c>
      <c r="N4" s="27" t="s">
        <v>12</v>
      </c>
      <c r="O4" s="27" t="s">
        <v>13</v>
      </c>
      <c r="P4" s="27" t="s">
        <v>14</v>
      </c>
      <c r="Q4" s="27" t="s">
        <v>15</v>
      </c>
      <c r="R4" s="27" t="s">
        <v>16</v>
      </c>
      <c r="S4" s="27" t="s">
        <v>17</v>
      </c>
      <c r="T4" s="27" t="s">
        <v>18</v>
      </c>
      <c r="U4" s="27" t="s">
        <v>19</v>
      </c>
      <c r="V4" s="2"/>
      <c r="W4" s="2"/>
    </row>
    <row r="5" spans="1:23" x14ac:dyDescent="0.25">
      <c r="A5" s="7">
        <v>-4</v>
      </c>
      <c r="B5" s="6">
        <f>A5^4 - 8*A5^3 + 39*A5^2 -62*A5 + 50</f>
        <v>1690</v>
      </c>
      <c r="C5" s="2"/>
      <c r="D5" s="2"/>
      <c r="E5" s="5">
        <v>1</v>
      </c>
      <c r="F5" s="5">
        <v>-8</v>
      </c>
      <c r="G5" s="5">
        <v>39</v>
      </c>
      <c r="H5" s="5">
        <v>-62</v>
      </c>
      <c r="I5" s="5">
        <v>50</v>
      </c>
      <c r="J5" s="2"/>
      <c r="K5" s="5">
        <f>D6</f>
        <v>-1</v>
      </c>
      <c r="L5" s="5">
        <f>D7</f>
        <v>-1</v>
      </c>
      <c r="M5" s="5">
        <f>I8</f>
        <v>103</v>
      </c>
      <c r="N5" s="5">
        <f>H8</f>
        <v>-100</v>
      </c>
      <c r="O5" s="5">
        <f>F11</f>
        <v>-10</v>
      </c>
      <c r="P5" s="5">
        <f>G11</f>
        <v>56</v>
      </c>
      <c r="Q5" s="5">
        <f>H11</f>
        <v>-146</v>
      </c>
      <c r="R5" s="11">
        <f>((M5*O5)-(N5*P5))/((P5^2)-(Q5*O5))</f>
        <v>2.7267303102625298</v>
      </c>
      <c r="S5" s="11">
        <f>((N5*Q5)-(M5*P5))/((P5^2)-(Q5*O5))</f>
        <v>5.2696897374701672</v>
      </c>
      <c r="T5" s="11">
        <f t="shared" ref="T5:U8" si="0">ABS((R5/K5)*100)</f>
        <v>272.673031026253</v>
      </c>
      <c r="U5" s="11">
        <f t="shared" si="0"/>
        <v>526.96897374701678</v>
      </c>
      <c r="V5" s="2"/>
      <c r="W5" s="2"/>
    </row>
    <row r="6" spans="1:23" ht="15.75" x14ac:dyDescent="0.25">
      <c r="A6" s="7">
        <f>A5+0.2</f>
        <v>-3.8</v>
      </c>
      <c r="B6" s="6">
        <f t="shared" ref="B6:B45" si="1">A6^4 - 8*A6^3 + 39*A6^2 -62*A6 + 50</f>
        <v>1496.2495999999996</v>
      </c>
      <c r="C6" s="28" t="s">
        <v>1</v>
      </c>
      <c r="D6" s="28">
        <v>-1</v>
      </c>
      <c r="E6" s="5"/>
      <c r="F6" s="5">
        <f>E8*D6</f>
        <v>-1</v>
      </c>
      <c r="G6" s="5">
        <f>F8*D6</f>
        <v>9</v>
      </c>
      <c r="H6" s="5">
        <f>G8*D6</f>
        <v>-47</v>
      </c>
      <c r="I6" s="5">
        <f>H8*D6</f>
        <v>100</v>
      </c>
      <c r="J6" s="2"/>
      <c r="K6" s="5">
        <f t="shared" ref="K6:L8" si="2">R5+K5</f>
        <v>1.7267303102625298</v>
      </c>
      <c r="L6" s="5">
        <f t="shared" si="2"/>
        <v>4.2696897374701672</v>
      </c>
      <c r="M6" s="5">
        <f>I17</f>
        <v>131.90562753065848</v>
      </c>
      <c r="N6" s="5">
        <f>H17</f>
        <v>-32.774196056925405</v>
      </c>
      <c r="O6" s="5">
        <f>F20</f>
        <v>-4.5465393794749396</v>
      </c>
      <c r="P6" s="5">
        <f>G20</f>
        <v>28.856487203877855</v>
      </c>
      <c r="Q6" s="5">
        <f>H20</f>
        <v>-2.3591374838348074</v>
      </c>
      <c r="R6" s="11">
        <f>((M6*O6)-(N6*P6))/((P6^2)-(Q6*O6))</f>
        <v>0.42098086610400925</v>
      </c>
      <c r="S6" s="11">
        <f>((N6*Q6)-(M6*P6))/((P6^2)-(Q6*O6))</f>
        <v>-4.5366740194164281</v>
      </c>
      <c r="T6" s="11">
        <f t="shared" si="0"/>
        <v>24.380232605055962</v>
      </c>
      <c r="U6" s="11">
        <f t="shared" si="0"/>
        <v>106.25301364647754</v>
      </c>
      <c r="V6" s="2"/>
      <c r="W6" s="2"/>
    </row>
    <row r="7" spans="1:23" ht="15.75" x14ac:dyDescent="0.25">
      <c r="A7" s="7">
        <f t="shared" ref="A7:A45" si="3">A6+0.2</f>
        <v>-3.5999999999999996</v>
      </c>
      <c r="B7" s="6">
        <f t="shared" si="1"/>
        <v>1319.8495999999998</v>
      </c>
      <c r="C7" s="28" t="s">
        <v>2</v>
      </c>
      <c r="D7" s="28">
        <v>-1</v>
      </c>
      <c r="E7" s="5"/>
      <c r="F7" s="5"/>
      <c r="G7" s="5">
        <f>E8*D7</f>
        <v>-1</v>
      </c>
      <c r="H7" s="5">
        <f>F8*D7</f>
        <v>9</v>
      </c>
      <c r="I7" s="5">
        <f>G8*D7</f>
        <v>-47</v>
      </c>
      <c r="J7" s="2"/>
      <c r="K7" s="5">
        <f t="shared" si="2"/>
        <v>2.1477111763665389</v>
      </c>
      <c r="L7" s="5">
        <f t="shared" si="2"/>
        <v>-0.26698428194626089</v>
      </c>
      <c r="M7" s="5">
        <f>I26</f>
        <v>33.897940052495329</v>
      </c>
      <c r="N7" s="5">
        <f>H26</f>
        <v>-4.2448379793778273</v>
      </c>
      <c r="O7" s="5">
        <f>F29</f>
        <v>-3.7045776472669227</v>
      </c>
      <c r="P7" s="5">
        <f>G29</f>
        <v>17.940642505512084</v>
      </c>
      <c r="Q7" s="5">
        <f>H29</f>
        <v>35.275544443976791</v>
      </c>
      <c r="R7" s="11">
        <f>((M7*O7)-(N7*P7))/((P7^2)-(Q7*O7))</f>
        <v>-0.10920934106673783</v>
      </c>
      <c r="S7" s="11">
        <f>((N7*Q7)-(M7*P7))/((P7^2)-(Q7*O7))</f>
        <v>-1.6747182314550335</v>
      </c>
      <c r="T7" s="12">
        <f t="shared" si="0"/>
        <v>5.0849174818513694</v>
      </c>
      <c r="U7" s="12">
        <f t="shared" si="0"/>
        <v>627.2722196403023</v>
      </c>
      <c r="V7" s="2"/>
      <c r="W7" s="2"/>
    </row>
    <row r="8" spans="1:23" x14ac:dyDescent="0.25">
      <c r="A8" s="7">
        <f t="shared" si="3"/>
        <v>-3.3999999999999995</v>
      </c>
      <c r="B8" s="6">
        <f t="shared" si="1"/>
        <v>1159.7055999999995</v>
      </c>
      <c r="C8" s="29"/>
      <c r="D8" s="29"/>
      <c r="E8" s="8">
        <f>SUM(E5:E7)</f>
        <v>1</v>
      </c>
      <c r="F8" s="8">
        <f t="shared" ref="F8:I8" si="4">SUM(F5:F7)</f>
        <v>-9</v>
      </c>
      <c r="G8" s="8">
        <f t="shared" si="4"/>
        <v>47</v>
      </c>
      <c r="H8" s="32">
        <f t="shared" si="4"/>
        <v>-100</v>
      </c>
      <c r="I8" s="32">
        <f t="shared" si="4"/>
        <v>103</v>
      </c>
      <c r="J8" s="2"/>
      <c r="K8" s="11">
        <f t="shared" si="2"/>
        <v>2.038501835299801</v>
      </c>
      <c r="L8" s="11">
        <f t="shared" si="2"/>
        <v>-1.9417025134012944</v>
      </c>
      <c r="M8" s="5">
        <f>I35</f>
        <v>2.3455553748487858</v>
      </c>
      <c r="N8" s="5">
        <f>H35</f>
        <v>0.34591899570062523</v>
      </c>
      <c r="O8" s="5">
        <f>F38</f>
        <v>-3.922996329400398</v>
      </c>
      <c r="P8" s="5">
        <f>G38</f>
        <v>14.967034805962564</v>
      </c>
      <c r="Q8" s="5">
        <f>H38</f>
        <v>38.473538749512116</v>
      </c>
      <c r="R8" s="11">
        <f>((M8*O8)-(N8*P8))/((P8^2)-(Q8*O8))</f>
        <v>-3.8349724127027543E-2</v>
      </c>
      <c r="S8" s="11">
        <f>((N8*Q8)-(M8*P8))/((P8^2)-(Q8*O8))</f>
        <v>-5.813481353486661E-2</v>
      </c>
      <c r="T8" s="13">
        <f t="shared" si="0"/>
        <v>1.8812700318902327</v>
      </c>
      <c r="U8" s="13">
        <f t="shared" si="0"/>
        <v>2.9940123748942074</v>
      </c>
      <c r="V8" s="2"/>
      <c r="W8" s="2"/>
    </row>
    <row r="9" spans="1:23" x14ac:dyDescent="0.25">
      <c r="A9" s="7">
        <f t="shared" si="3"/>
        <v>-3.1999999999999993</v>
      </c>
      <c r="B9" s="6">
        <f t="shared" si="1"/>
        <v>1014.7615999999995</v>
      </c>
      <c r="C9" s="29"/>
      <c r="D9" s="29"/>
      <c r="E9" s="5"/>
      <c r="F9" s="5">
        <f>E11*D6</f>
        <v>-1</v>
      </c>
      <c r="G9" s="5">
        <f>F11*D6</f>
        <v>10</v>
      </c>
      <c r="H9" s="5">
        <f>G11*D6</f>
        <v>-56</v>
      </c>
      <c r="I9" s="2"/>
      <c r="J9" s="2"/>
      <c r="K9" s="4">
        <f>R8+K8</f>
        <v>2.0001521111727736</v>
      </c>
      <c r="L9" s="4">
        <f>S8+L8</f>
        <v>-1.9998373269361611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7">
        <f t="shared" si="3"/>
        <v>-2.9999999999999991</v>
      </c>
      <c r="B10" s="6">
        <f t="shared" si="1"/>
        <v>883.99999999999955</v>
      </c>
      <c r="C10" s="29"/>
      <c r="D10" s="29"/>
      <c r="E10" s="5"/>
      <c r="F10" s="5"/>
      <c r="G10" s="5">
        <f>E11*D7</f>
        <v>-1</v>
      </c>
      <c r="H10" s="5">
        <f>F11*D7</f>
        <v>10</v>
      </c>
      <c r="I10" s="2"/>
      <c r="J10" s="2"/>
      <c r="K10" s="4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7">
        <f t="shared" si="3"/>
        <v>-2.7999999999999989</v>
      </c>
      <c r="B11" s="6">
        <f t="shared" si="1"/>
        <v>766.44159999999943</v>
      </c>
      <c r="C11" s="29"/>
      <c r="D11" s="29"/>
      <c r="E11" s="8">
        <f>SUM(E8:E10)</f>
        <v>1</v>
      </c>
      <c r="F11" s="33">
        <f t="shared" ref="F11:H11" si="5">SUM(F8:F10)</f>
        <v>-10</v>
      </c>
      <c r="G11" s="33">
        <f t="shared" si="5"/>
        <v>56</v>
      </c>
      <c r="H11" s="33">
        <f t="shared" si="5"/>
        <v>-146</v>
      </c>
      <c r="I11" s="2"/>
      <c r="J11" s="2"/>
      <c r="K11" s="26" t="s">
        <v>20</v>
      </c>
      <c r="L11" s="26"/>
      <c r="M11" s="25"/>
      <c r="N11" s="25"/>
      <c r="O11" s="25"/>
      <c r="P11" s="25"/>
      <c r="Q11" s="25"/>
      <c r="R11" s="25"/>
      <c r="S11" s="25"/>
      <c r="T11" s="2"/>
      <c r="U11" s="2"/>
      <c r="V11" s="2"/>
      <c r="W11" s="2"/>
    </row>
    <row r="12" spans="1:23" x14ac:dyDescent="0.25">
      <c r="A12" s="7">
        <f t="shared" si="3"/>
        <v>-2.5999999999999988</v>
      </c>
      <c r="B12" s="6">
        <f t="shared" si="1"/>
        <v>661.14559999999938</v>
      </c>
      <c r="C12" s="29"/>
      <c r="D12" s="29"/>
      <c r="E12" s="2"/>
      <c r="F12" s="2"/>
      <c r="G12" s="2"/>
      <c r="H12" s="2"/>
      <c r="I12" s="2"/>
      <c r="J12" s="2"/>
      <c r="K12" s="5" t="s">
        <v>21</v>
      </c>
      <c r="L12" s="5"/>
      <c r="M12" s="8" t="s">
        <v>22</v>
      </c>
      <c r="N12" s="5" t="s">
        <v>22</v>
      </c>
      <c r="O12" s="5" t="s">
        <v>22</v>
      </c>
      <c r="P12" s="5"/>
      <c r="Q12" s="5"/>
      <c r="R12" s="5"/>
      <c r="S12" s="5"/>
      <c r="T12" s="2"/>
      <c r="U12" s="2"/>
      <c r="V12" s="2"/>
      <c r="W12" s="2"/>
    </row>
    <row r="13" spans="1:23" ht="15.75" x14ac:dyDescent="0.25">
      <c r="A13" s="7">
        <f t="shared" si="3"/>
        <v>-2.3999999999999986</v>
      </c>
      <c r="B13" s="6">
        <f t="shared" si="1"/>
        <v>567.20959999999945</v>
      </c>
      <c r="C13" s="29"/>
      <c r="D13" s="29"/>
      <c r="E13" s="2"/>
      <c r="F13" s="2"/>
      <c r="G13" s="2"/>
      <c r="H13" s="2"/>
      <c r="I13" s="2"/>
      <c r="J13" s="2"/>
      <c r="K13" s="5" t="s">
        <v>23</v>
      </c>
      <c r="L13" s="11">
        <f>K9</f>
        <v>2.0001521111727736</v>
      </c>
      <c r="M13" s="8">
        <f>(K9^2 + 4*L9)</f>
        <v>-3.9987408399157411</v>
      </c>
      <c r="N13" s="5">
        <f>ABS(M13)</f>
        <v>3.9987408399157411</v>
      </c>
      <c r="O13" s="5">
        <v>-1</v>
      </c>
      <c r="P13" s="17">
        <f>L13/2</f>
        <v>1.0000760555863868</v>
      </c>
      <c r="Q13" s="17" t="s">
        <v>24</v>
      </c>
      <c r="R13" s="17">
        <f>SQRT(N13)/2</f>
        <v>0.99984259260092301</v>
      </c>
      <c r="S13" s="17" t="s">
        <v>25</v>
      </c>
      <c r="T13" s="2" t="s">
        <v>26</v>
      </c>
      <c r="U13" s="2"/>
      <c r="V13" s="2"/>
      <c r="W13" s="2"/>
    </row>
    <row r="14" spans="1:23" ht="15.75" x14ac:dyDescent="0.25">
      <c r="A14" s="7">
        <f t="shared" si="3"/>
        <v>-2.1999999999999984</v>
      </c>
      <c r="B14" s="6">
        <f t="shared" si="1"/>
        <v>483.76959999999929</v>
      </c>
      <c r="C14" s="29"/>
      <c r="D14" s="29"/>
      <c r="E14" s="5">
        <f>E5</f>
        <v>1</v>
      </c>
      <c r="F14" s="5">
        <f t="shared" ref="F14:I14" si="6">F5</f>
        <v>-8</v>
      </c>
      <c r="G14" s="5">
        <f t="shared" si="6"/>
        <v>39</v>
      </c>
      <c r="H14" s="5">
        <f t="shared" si="6"/>
        <v>-62</v>
      </c>
      <c r="I14" s="5">
        <f t="shared" si="6"/>
        <v>50</v>
      </c>
      <c r="J14" s="2"/>
      <c r="K14" s="5" t="s">
        <v>27</v>
      </c>
      <c r="L14" s="11">
        <f>K9</f>
        <v>2.0001521111727736</v>
      </c>
      <c r="M14" s="8">
        <f>(K9^2 + 4*L9)</f>
        <v>-3.9987408399157411</v>
      </c>
      <c r="N14" s="5">
        <f>ABS(M14)</f>
        <v>3.9987408399157411</v>
      </c>
      <c r="O14" s="5">
        <v>-1</v>
      </c>
      <c r="P14" s="17">
        <f>L14/2</f>
        <v>1.0000760555863868</v>
      </c>
      <c r="Q14" s="17" t="s">
        <v>28</v>
      </c>
      <c r="R14" s="17">
        <f>SQRT(N14)/2</f>
        <v>0.99984259260092301</v>
      </c>
      <c r="S14" s="17" t="s">
        <v>25</v>
      </c>
      <c r="T14" s="2" t="s">
        <v>26</v>
      </c>
      <c r="U14" s="2"/>
      <c r="V14" s="2"/>
      <c r="W14" s="2"/>
    </row>
    <row r="15" spans="1:23" ht="15.75" x14ac:dyDescent="0.25">
      <c r="A15" s="7">
        <f t="shared" si="3"/>
        <v>-1.9999999999999984</v>
      </c>
      <c r="B15" s="6">
        <f t="shared" si="1"/>
        <v>409.99999999999943</v>
      </c>
      <c r="C15" s="28" t="s">
        <v>1</v>
      </c>
      <c r="D15" s="28">
        <f>K6</f>
        <v>1.7267303102625298</v>
      </c>
      <c r="E15" s="5"/>
      <c r="F15" s="5">
        <f>E17*D15</f>
        <v>1.7267303102625298</v>
      </c>
      <c r="G15" s="5">
        <f>F17*D15</f>
        <v>-10.832244917720905</v>
      </c>
      <c r="H15" s="5">
        <f>G17*D15</f>
        <v>56.010719157729326</v>
      </c>
      <c r="I15" s="5">
        <f>H17*D15</f>
        <v>-56.592197725979787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x14ac:dyDescent="0.25">
      <c r="A16" s="7">
        <f t="shared" si="3"/>
        <v>-1.7999999999999985</v>
      </c>
      <c r="B16" s="6">
        <f t="shared" si="1"/>
        <v>345.11359999999956</v>
      </c>
      <c r="C16" s="28" t="s">
        <v>2</v>
      </c>
      <c r="D16" s="28">
        <f>L6</f>
        <v>4.2696897374701672</v>
      </c>
      <c r="E16" s="5"/>
      <c r="F16" s="5"/>
      <c r="G16" s="5">
        <f>E17*D16</f>
        <v>4.2696897374701672</v>
      </c>
      <c r="H16" s="5">
        <f>F17*D16</f>
        <v>-26.784915214654735</v>
      </c>
      <c r="I16" s="5">
        <f>G17*D16</f>
        <v>138.49782525663827</v>
      </c>
      <c r="J16" s="2"/>
      <c r="K16" s="24" t="s">
        <v>29</v>
      </c>
      <c r="L16" s="24"/>
      <c r="M16" s="25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x14ac:dyDescent="0.25">
      <c r="A17" s="7">
        <f t="shared" si="3"/>
        <v>-1.5999999999999985</v>
      </c>
      <c r="B17" s="6">
        <f t="shared" si="1"/>
        <v>288.36159999999961</v>
      </c>
      <c r="C17" s="29"/>
      <c r="D17" s="29"/>
      <c r="E17" s="8">
        <f>E14</f>
        <v>1</v>
      </c>
      <c r="F17" s="8">
        <f>F14+F15</f>
        <v>-6.2732696897374698</v>
      </c>
      <c r="G17" s="8">
        <f>G14+G15+G16</f>
        <v>32.43744481974926</v>
      </c>
      <c r="H17" s="16">
        <f>H14+H15+H16</f>
        <v>-32.774196056925405</v>
      </c>
      <c r="I17" s="16">
        <f>I14+I15+I16</f>
        <v>131.90562753065848</v>
      </c>
      <c r="J17" s="2"/>
      <c r="K17" s="5" t="s">
        <v>30</v>
      </c>
      <c r="L17" s="5" t="s">
        <v>31</v>
      </c>
      <c r="M17" s="5" t="s">
        <v>32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7">
        <f t="shared" si="3"/>
        <v>-1.3999999999999986</v>
      </c>
      <c r="B18" s="6">
        <f t="shared" si="1"/>
        <v>239.03359999999969</v>
      </c>
      <c r="C18" s="29"/>
      <c r="D18" s="29"/>
      <c r="E18" s="5"/>
      <c r="F18" s="5">
        <f>E20*D15</f>
        <v>1.7267303102625298</v>
      </c>
      <c r="G18" s="5">
        <f>F20*D15</f>
        <v>-7.8506473533415724</v>
      </c>
      <c r="H18" s="5">
        <f>G20*D15</f>
        <v>49.827371102638729</v>
      </c>
      <c r="I18" s="2"/>
      <c r="J18" s="2"/>
      <c r="K18" s="5">
        <f>E35</f>
        <v>1</v>
      </c>
      <c r="L18" s="5">
        <f>F35</f>
        <v>-5.961498164700199</v>
      </c>
      <c r="M18" s="5">
        <f>G35</f>
        <v>24.905772536720953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7">
        <f t="shared" si="3"/>
        <v>-1.1999999999999986</v>
      </c>
      <c r="B19" s="6">
        <f t="shared" si="1"/>
        <v>196.45759999999973</v>
      </c>
      <c r="C19" s="29"/>
      <c r="D19" s="29"/>
      <c r="E19" s="5"/>
      <c r="F19" s="5"/>
      <c r="G19" s="5">
        <f>E20*D16</f>
        <v>4.2696897374701672</v>
      </c>
      <c r="H19" s="5">
        <f>F20*D16</f>
        <v>-19.412312529548132</v>
      </c>
      <c r="I19" s="2"/>
      <c r="J19" s="2"/>
      <c r="K19" s="5" t="s">
        <v>33</v>
      </c>
      <c r="L19" s="5" t="s">
        <v>34</v>
      </c>
      <c r="M19" s="5">
        <v>25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7">
        <f t="shared" si="3"/>
        <v>-0.99999999999999867</v>
      </c>
      <c r="B20" s="6">
        <f t="shared" si="1"/>
        <v>159.99999999999977</v>
      </c>
      <c r="C20" s="29"/>
      <c r="D20" s="29"/>
      <c r="E20" s="8">
        <f>E17</f>
        <v>1</v>
      </c>
      <c r="F20" s="9">
        <f>F17+F18</f>
        <v>-4.5465393794749396</v>
      </c>
      <c r="G20" s="9">
        <f>G17+G18+G19</f>
        <v>28.856487203877855</v>
      </c>
      <c r="H20" s="9">
        <f>H17+H18+H19</f>
        <v>-2.3591374838348074</v>
      </c>
      <c r="I20" s="2"/>
      <c r="J20" s="2"/>
      <c r="K20" s="2"/>
      <c r="L20" s="2"/>
      <c r="M20" s="2"/>
      <c r="N20" s="14" t="s">
        <v>35</v>
      </c>
      <c r="O20" s="14" t="s">
        <v>36</v>
      </c>
      <c r="P20" s="14"/>
      <c r="Q20" s="14" t="s">
        <v>37</v>
      </c>
      <c r="R20" s="14" t="s">
        <v>22</v>
      </c>
      <c r="S20" s="2"/>
      <c r="T20" s="2"/>
      <c r="U20" s="2"/>
      <c r="V20" s="2"/>
      <c r="W20" s="2"/>
    </row>
    <row r="21" spans="1:23" ht="15.75" x14ac:dyDescent="0.25">
      <c r="A21" s="7">
        <f t="shared" si="3"/>
        <v>-0.79999999999999871</v>
      </c>
      <c r="B21" s="6">
        <f t="shared" si="1"/>
        <v>129.06559999999982</v>
      </c>
      <c r="C21" s="29"/>
      <c r="D21" s="29"/>
      <c r="E21" s="2"/>
      <c r="F21" s="2"/>
      <c r="G21" s="2"/>
      <c r="H21" s="2"/>
      <c r="I21" s="2"/>
      <c r="J21" s="2"/>
      <c r="K21" s="5" t="s">
        <v>38</v>
      </c>
      <c r="L21" s="5">
        <f>L18*-1</f>
        <v>5.961498164700199</v>
      </c>
      <c r="M21" s="5" t="s">
        <v>39</v>
      </c>
      <c r="N21" s="5">
        <f>L18^2</f>
        <v>35.539460367723841</v>
      </c>
      <c r="O21" s="5">
        <f>4*K18*M18</f>
        <v>99.623090146883811</v>
      </c>
      <c r="P21" s="5">
        <f>N21-O21</f>
        <v>-64.083629779159963</v>
      </c>
      <c r="Q21" s="5">
        <f>SQRT(ABS(P21))/2</f>
        <v>4.0026125774036627</v>
      </c>
      <c r="R21" s="5">
        <v>-1</v>
      </c>
      <c r="S21" s="17">
        <f>L21/2</f>
        <v>2.9807490823500995</v>
      </c>
      <c r="T21" s="17" t="s">
        <v>39</v>
      </c>
      <c r="U21" s="17">
        <f>Q21</f>
        <v>4.0026125774036627</v>
      </c>
      <c r="V21" s="19" t="s">
        <v>25</v>
      </c>
      <c r="W21" s="2"/>
    </row>
    <row r="22" spans="1:23" ht="15.75" x14ac:dyDescent="0.25">
      <c r="A22" s="7">
        <f t="shared" si="3"/>
        <v>-0.59999999999999876</v>
      </c>
      <c r="B22" s="6">
        <f t="shared" si="1"/>
        <v>103.09759999999986</v>
      </c>
      <c r="C22" s="29"/>
      <c r="D22" s="29"/>
      <c r="E22" s="2"/>
      <c r="F22" s="2"/>
      <c r="G22" s="2"/>
      <c r="H22" s="2"/>
      <c r="I22" s="2"/>
      <c r="J22" s="2"/>
      <c r="K22" s="5" t="s">
        <v>40</v>
      </c>
      <c r="L22" s="5">
        <f>L21</f>
        <v>5.961498164700199</v>
      </c>
      <c r="M22" s="5" t="s">
        <v>28</v>
      </c>
      <c r="N22" s="5">
        <f t="shared" ref="N22:S22" si="7">N21</f>
        <v>35.539460367723841</v>
      </c>
      <c r="O22" s="5">
        <f t="shared" si="7"/>
        <v>99.623090146883811</v>
      </c>
      <c r="P22" s="5">
        <f t="shared" si="7"/>
        <v>-64.083629779159963</v>
      </c>
      <c r="Q22" s="5">
        <f t="shared" si="7"/>
        <v>4.0026125774036627</v>
      </c>
      <c r="R22" s="5">
        <f t="shared" si="7"/>
        <v>-1</v>
      </c>
      <c r="S22" s="17">
        <f t="shared" si="7"/>
        <v>2.9807490823500995</v>
      </c>
      <c r="T22" s="17" t="s">
        <v>28</v>
      </c>
      <c r="U22" s="17">
        <f>Q22</f>
        <v>4.0026125774036627</v>
      </c>
      <c r="V22" s="19" t="s">
        <v>25</v>
      </c>
      <c r="W22" s="2"/>
    </row>
    <row r="23" spans="1:23" x14ac:dyDescent="0.25">
      <c r="A23" s="7">
        <f t="shared" si="3"/>
        <v>-0.39999999999999875</v>
      </c>
      <c r="B23" s="6">
        <f t="shared" si="1"/>
        <v>81.577599999999876</v>
      </c>
      <c r="C23" s="29"/>
      <c r="D23" s="29"/>
      <c r="E23" s="5">
        <f>E14</f>
        <v>1</v>
      </c>
      <c r="F23" s="5">
        <f t="shared" ref="F23:I23" si="8">F14</f>
        <v>-8</v>
      </c>
      <c r="G23" s="5">
        <f t="shared" si="8"/>
        <v>39</v>
      </c>
      <c r="H23" s="5">
        <f t="shared" si="8"/>
        <v>-62</v>
      </c>
      <c r="I23" s="5">
        <f t="shared" si="8"/>
        <v>50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7">
        <f t="shared" si="3"/>
        <v>-0.19999999999999873</v>
      </c>
      <c r="B24" s="6">
        <f t="shared" si="1"/>
        <v>64.025599999999898</v>
      </c>
      <c r="C24" s="30" t="s">
        <v>1</v>
      </c>
      <c r="D24" s="30">
        <f>K7</f>
        <v>2.1477111763665389</v>
      </c>
      <c r="E24" s="5"/>
      <c r="F24" s="5">
        <f>E26*D24</f>
        <v>2.1477111763665389</v>
      </c>
      <c r="G24" s="5">
        <f>F26*D24</f>
        <v>-12.56902611384257</v>
      </c>
      <c r="H24" s="5">
        <f>G26*D24</f>
        <v>56.192692891302265</v>
      </c>
      <c r="I24" s="5">
        <f>H26*D24</f>
        <v>-9.116685970174915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7">
        <f t="shared" si="3"/>
        <v>1.27675647831893E-15</v>
      </c>
      <c r="B25" s="6">
        <f t="shared" si="1"/>
        <v>49.999999999999922</v>
      </c>
      <c r="C25" s="30" t="s">
        <v>2</v>
      </c>
      <c r="D25" s="30">
        <f>L7</f>
        <v>-0.26698428194626089</v>
      </c>
      <c r="E25" s="5"/>
      <c r="F25" s="5"/>
      <c r="G25" s="5">
        <f>E26*D25</f>
        <v>-0.26698428194626089</v>
      </c>
      <c r="H25" s="5">
        <f>F26*D25</f>
        <v>1.5624691293199076</v>
      </c>
      <c r="I25" s="5">
        <f>G26*D25</f>
        <v>-6.9853739773297541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x14ac:dyDescent="0.25">
      <c r="A26" s="7">
        <f t="shared" si="3"/>
        <v>0.20000000000000129</v>
      </c>
      <c r="B26" s="6">
        <f t="shared" si="1"/>
        <v>39.097599999999943</v>
      </c>
      <c r="C26" s="29"/>
      <c r="D26" s="29"/>
      <c r="E26" s="23">
        <f>E23</f>
        <v>1</v>
      </c>
      <c r="F26" s="23">
        <f>F23+F24</f>
        <v>-5.8522888236334616</v>
      </c>
      <c r="G26" s="23">
        <f>G23+G24+G25</f>
        <v>26.163989604211171</v>
      </c>
      <c r="H26" s="18">
        <f>H23+H24+H25</f>
        <v>-4.2448379793778273</v>
      </c>
      <c r="I26" s="18">
        <f>I23+I24+I25</f>
        <v>33.897940052495329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7">
        <f t="shared" si="3"/>
        <v>0.4000000000000013</v>
      </c>
      <c r="B27" s="6">
        <f t="shared" si="1"/>
        <v>30.953599999999955</v>
      </c>
      <c r="C27" s="29"/>
      <c r="D27" s="29"/>
      <c r="E27" s="5"/>
      <c r="F27" s="5">
        <f>E29*D24</f>
        <v>2.1477111763665389</v>
      </c>
      <c r="G27" s="5">
        <f>F29*D24</f>
        <v>-7.9563628167528275</v>
      </c>
      <c r="H27" s="5">
        <f>G29*D24</f>
        <v>38.53131842028489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7">
        <f t="shared" si="3"/>
        <v>0.60000000000000131</v>
      </c>
      <c r="B28" s="6">
        <f t="shared" si="1"/>
        <v>25.24159999999997</v>
      </c>
      <c r="C28" s="29"/>
      <c r="D28" s="29"/>
      <c r="E28" s="5"/>
      <c r="F28" s="5"/>
      <c r="G28" s="5">
        <f>E29*D25</f>
        <v>-0.26698428194626089</v>
      </c>
      <c r="H28" s="5">
        <f>F29*D25</f>
        <v>0.98906400306972797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7">
        <f t="shared" si="3"/>
        <v>0.80000000000000138</v>
      </c>
      <c r="B29" s="6">
        <f t="shared" si="1"/>
        <v>21.673599999999979</v>
      </c>
      <c r="C29" s="29"/>
      <c r="D29" s="29"/>
      <c r="E29" s="8">
        <f>E26</f>
        <v>1</v>
      </c>
      <c r="F29" s="8">
        <f>F26+F27</f>
        <v>-3.7045776472669227</v>
      </c>
      <c r="G29" s="8">
        <f>G26+G27+G28</f>
        <v>17.940642505512084</v>
      </c>
      <c r="H29" s="8">
        <f>H26+H27+H28</f>
        <v>35.275544443976791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7">
        <f t="shared" si="3"/>
        <v>1.0000000000000013</v>
      </c>
      <c r="B30" s="6">
        <f t="shared" si="1"/>
        <v>19.999999999999993</v>
      </c>
      <c r="C30" s="29"/>
      <c r="D30" s="2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7">
        <f t="shared" si="3"/>
        <v>1.2000000000000013</v>
      </c>
      <c r="B31" s="6">
        <f t="shared" si="1"/>
        <v>20.009600000000006</v>
      </c>
      <c r="C31" s="29"/>
      <c r="D31" s="2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7">
        <f t="shared" si="3"/>
        <v>1.4000000000000012</v>
      </c>
      <c r="B32" s="6">
        <f t="shared" si="1"/>
        <v>21.529600000000016</v>
      </c>
      <c r="C32" s="29"/>
      <c r="D32" s="29"/>
      <c r="E32" s="5">
        <f>E23</f>
        <v>1</v>
      </c>
      <c r="F32" s="5">
        <f>F23</f>
        <v>-8</v>
      </c>
      <c r="G32" s="5">
        <f>G23</f>
        <v>39</v>
      </c>
      <c r="H32" s="5">
        <f>H23</f>
        <v>-62</v>
      </c>
      <c r="I32" s="5">
        <f>I23</f>
        <v>50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7">
        <f t="shared" si="3"/>
        <v>1.6000000000000012</v>
      </c>
      <c r="B33" s="6">
        <f t="shared" si="1"/>
        <v>24.425600000000031</v>
      </c>
      <c r="C33" s="30" t="s">
        <v>1</v>
      </c>
      <c r="D33" s="31">
        <f>K8</f>
        <v>2.038501835299801</v>
      </c>
      <c r="E33" s="5"/>
      <c r="F33" s="5">
        <f>E35*$D$33</f>
        <v>2.038501835299801</v>
      </c>
      <c r="G33" s="5">
        <f t="shared" ref="G33:I33" si="9">F35*$D$33</f>
        <v>-12.152524949877751</v>
      </c>
      <c r="H33" s="5">
        <f t="shared" si="9"/>
        <v>50.770463025665045</v>
      </c>
      <c r="I33" s="5">
        <f t="shared" si="9"/>
        <v>0.70515650760078852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7">
        <f t="shared" si="3"/>
        <v>1.8000000000000012</v>
      </c>
      <c r="B34" s="6">
        <f t="shared" si="1"/>
        <v>28.601600000000033</v>
      </c>
      <c r="C34" s="30" t="s">
        <v>2</v>
      </c>
      <c r="D34" s="31">
        <f>L8</f>
        <v>-1.9417025134012944</v>
      </c>
      <c r="E34" s="5"/>
      <c r="F34" s="5"/>
      <c r="G34" s="5">
        <f>E35*$D$34</f>
        <v>-1.9417025134012944</v>
      </c>
      <c r="H34" s="5">
        <f t="shared" ref="H34:I34" si="10">F35*$D$34</f>
        <v>11.575455970035581</v>
      </c>
      <c r="I34" s="5">
        <f t="shared" si="10"/>
        <v>-48.359601132752005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7">
        <f t="shared" si="3"/>
        <v>2.0000000000000013</v>
      </c>
      <c r="B35" s="6">
        <f t="shared" si="1"/>
        <v>34.000000000000028</v>
      </c>
      <c r="C35" s="2"/>
      <c r="D35" s="2"/>
      <c r="E35" s="34">
        <f>SUM(E32:E34)</f>
        <v>1</v>
      </c>
      <c r="F35" s="34">
        <f t="shared" ref="F35:I35" si="11">SUM(F32:F34)</f>
        <v>-5.961498164700199</v>
      </c>
      <c r="G35" s="34">
        <f t="shared" si="11"/>
        <v>24.905772536720953</v>
      </c>
      <c r="H35" s="18">
        <f t="shared" si="11"/>
        <v>0.34591899570062523</v>
      </c>
      <c r="I35" s="18">
        <f t="shared" si="11"/>
        <v>2.3455553748487858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7">
        <f t="shared" si="3"/>
        <v>2.2000000000000015</v>
      </c>
      <c r="B36" s="6">
        <f t="shared" si="1"/>
        <v>40.601600000000076</v>
      </c>
      <c r="C36" s="2"/>
      <c r="D36" s="2"/>
      <c r="E36" s="5"/>
      <c r="F36" s="5">
        <f>E38*$D$33</f>
        <v>2.038501835299801</v>
      </c>
      <c r="G36" s="5">
        <f t="shared" ref="G36:H36" si="12">F38*$D$33</f>
        <v>-7.9970352173570944</v>
      </c>
      <c r="H36" s="5">
        <f t="shared" si="12"/>
        <v>30.510327920950687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s="7">
        <f t="shared" si="3"/>
        <v>2.4000000000000017</v>
      </c>
      <c r="B37" s="6">
        <f t="shared" si="1"/>
        <v>48.42560000000006</v>
      </c>
      <c r="C37" s="2"/>
      <c r="D37" s="2"/>
      <c r="E37" s="5"/>
      <c r="F37" s="5"/>
      <c r="G37" s="5">
        <f>E38*$D$34</f>
        <v>-1.9417025134012944</v>
      </c>
      <c r="H37" s="5">
        <f>F38*$D$34</f>
        <v>7.617291832860805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5">
      <c r="A38" s="7">
        <f t="shared" si="3"/>
        <v>2.6000000000000019</v>
      </c>
      <c r="B38" s="6">
        <f t="shared" si="1"/>
        <v>57.52960000000013</v>
      </c>
      <c r="C38" s="2"/>
      <c r="D38" s="2"/>
      <c r="E38" s="5">
        <f>SUM(E35:E37)</f>
        <v>1</v>
      </c>
      <c r="F38" s="10">
        <f t="shared" ref="F38:H38" si="13">SUM(F35:F37)</f>
        <v>-3.922996329400398</v>
      </c>
      <c r="G38" s="10">
        <f t="shared" si="13"/>
        <v>14.967034805962564</v>
      </c>
      <c r="H38" s="10">
        <f t="shared" si="13"/>
        <v>38.473538749512116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5">
      <c r="A39" s="7">
        <f t="shared" si="3"/>
        <v>2.800000000000002</v>
      </c>
      <c r="B39" s="6">
        <f t="shared" si="1"/>
        <v>68.009600000000091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5">
      <c r="A40" s="7">
        <f t="shared" si="3"/>
        <v>3.0000000000000022</v>
      </c>
      <c r="B40" s="6">
        <f t="shared" si="1"/>
        <v>80.000000000000171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7">
        <f t="shared" si="3"/>
        <v>3.2000000000000024</v>
      </c>
      <c r="B41" s="6">
        <f t="shared" si="1"/>
        <v>93.673600000000192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7">
        <f t="shared" si="3"/>
        <v>3.4000000000000026</v>
      </c>
      <c r="B42" s="6">
        <f t="shared" si="1"/>
        <v>109.2416000000002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7">
        <f t="shared" si="3"/>
        <v>3.6000000000000028</v>
      </c>
      <c r="B43" s="6">
        <f t="shared" si="1"/>
        <v>126.95360000000028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7">
        <f t="shared" si="3"/>
        <v>3.8000000000000029</v>
      </c>
      <c r="B44" s="6">
        <f t="shared" si="1"/>
        <v>147.09760000000034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7">
        <f t="shared" si="3"/>
        <v>4.0000000000000027</v>
      </c>
      <c r="B45" s="6">
        <f t="shared" si="1"/>
        <v>170.00000000000028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3" t="s">
        <v>26</v>
      </c>
      <c r="B46" s="2" t="s">
        <v>26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3" t="s">
        <v>26</v>
      </c>
      <c r="B47" s="2" t="s">
        <v>26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</sheetData>
  <mergeCells count="3">
    <mergeCell ref="B1:D1"/>
    <mergeCell ref="K11:L11"/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2020-10-31T18:51:27Z</dcterms:created>
  <dcterms:modified xsi:type="dcterms:W3CDTF">2020-10-31T18:57:53Z</dcterms:modified>
</cp:coreProperties>
</file>