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3395f9c35f25ed/Documents/0000 Benefish 4/Analytical chapters/Graphs for GDP chapter/"/>
    </mc:Choice>
  </mc:AlternateContent>
  <xr:revisionPtr revIDLastSave="192" documentId="8_{6CFA6C8B-DE8E-4649-A829-B8AED2E65A7F}" xr6:coauthVersionLast="47" xr6:coauthVersionMax="47" xr10:uidLastSave="{AABB3591-64A4-4035-8FFE-C16EC1B5EE19}"/>
  <bookViews>
    <workbookView xWindow="-110" yWindow="-110" windowWidth="25180" windowHeight="16140" xr2:uid="{B78B4CC0-DF90-41DF-B76C-C7ADD78EFAB4}"/>
  </bookViews>
  <sheets>
    <sheet name="Sheet1" sheetId="1" r:id="rId1"/>
  </sheets>
  <definedNames>
    <definedName name="_xlnm._FilterDatabase" localSheetId="0" hidden="1">Sheet1!$C$73:$E$85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4" i="1"/>
  <c r="H23" i="1"/>
  <c r="H21" i="1"/>
  <c r="H20" i="1"/>
  <c r="H13" i="1"/>
  <c r="H10" i="1"/>
  <c r="H7" i="1"/>
  <c r="G24" i="1"/>
  <c r="F24" i="1"/>
  <c r="G22" i="1"/>
  <c r="F22" i="1"/>
  <c r="G19" i="1"/>
  <c r="F19" i="1"/>
  <c r="G18" i="1"/>
  <c r="F18" i="1"/>
  <c r="G17" i="1"/>
  <c r="F17" i="1"/>
  <c r="G15" i="1"/>
  <c r="F16" i="1"/>
  <c r="F15" i="1"/>
  <c r="F14" i="1"/>
  <c r="F12" i="1"/>
  <c r="H12" i="1" s="1"/>
  <c r="G11" i="1"/>
  <c r="F11" i="1"/>
  <c r="G9" i="1"/>
  <c r="F9" i="1"/>
  <c r="F8" i="1"/>
  <c r="G8" i="1"/>
  <c r="H8" i="1" s="1"/>
  <c r="G6" i="1"/>
  <c r="F6" i="1"/>
  <c r="H17" i="1" l="1"/>
  <c r="H19" i="1"/>
  <c r="H9" i="1"/>
  <c r="H11" i="1"/>
  <c r="H24" i="1"/>
  <c r="H15" i="1"/>
  <c r="H22" i="1"/>
  <c r="H18" i="1"/>
  <c r="H6" i="1"/>
  <c r="H16" i="1"/>
  <c r="H14" i="1"/>
</calcChain>
</file>

<file path=xl/sharedStrings.xml><?xml version="1.0" encoding="utf-8"?>
<sst xmlns="http://schemas.openxmlformats.org/spreadsheetml/2006/main" count="95" uniqueCount="33">
  <si>
    <t>GDP</t>
  </si>
  <si>
    <t>(current market prices; local currency; '000s)</t>
  </si>
  <si>
    <t>Fishing GDP contribution</t>
  </si>
  <si>
    <t>(local currency, '000s)</t>
  </si>
  <si>
    <t>(US$; '000s)</t>
  </si>
  <si>
    <r>
      <t>(US$; '000s</t>
    </r>
    <r>
      <rPr>
        <b/>
        <sz val="9"/>
        <color rgb="FF000000"/>
        <rFont val="Arial"/>
        <family val="2"/>
      </rPr>
      <t>)</t>
    </r>
  </si>
  <si>
    <t>Cook Is.</t>
  </si>
  <si>
    <t>FSM</t>
  </si>
  <si>
    <t>Fiji</t>
  </si>
  <si>
    <t>Kiribati</t>
  </si>
  <si>
    <t>Marshall Is.</t>
  </si>
  <si>
    <t>Nauru</t>
  </si>
  <si>
    <t>Niue</t>
  </si>
  <si>
    <t>---</t>
  </si>
  <si>
    <t>Palau</t>
  </si>
  <si>
    <t>PNG</t>
  </si>
  <si>
    <t>Samoa</t>
  </si>
  <si>
    <t>Solomon Is.</t>
  </si>
  <si>
    <t>Tonga</t>
  </si>
  <si>
    <t>Tuvalu</t>
  </si>
  <si>
    <t>Vanuatu</t>
  </si>
  <si>
    <t>Am Samoa</t>
  </si>
  <si>
    <t>Fr.Polynesia</t>
  </si>
  <si>
    <t>Guam</t>
  </si>
  <si>
    <t>New Caledonia</t>
  </si>
  <si>
    <t>N.Marianas</t>
  </si>
  <si>
    <t>Pitcairn</t>
  </si>
  <si>
    <t>Tokelau</t>
  </si>
  <si>
    <t>Wallis Futuna</t>
  </si>
  <si>
    <t>%</t>
  </si>
  <si>
    <t>Fishing  contribution</t>
  </si>
  <si>
    <t>Official fishing contribution</t>
  </si>
  <si>
    <t xml:space="preserve">Alternative estimation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</si>
</sst>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9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rgb="FFC00000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bgColor rgb="FFDFDFDF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4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3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right" vertical="center"/>
    </xf>
    <xf numFmtId="3" fontId="7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vertical="center" wrapText="1"/>
    </xf>
    <xf numFmtId="0" fontId="9" fillId="3" borderId="8" xfId="0" applyFont="1" applyFill="1" applyBorder="1" applyAlignment="1">
      <alignment horizontal="right" vertical="center" wrapText="1"/>
    </xf>
    <xf numFmtId="164" fontId="7" fillId="0" borderId="4" xfId="1" applyNumberFormat="1" applyFont="1" applyBorder="1" applyAlignment="1">
      <alignment horizontal="right" vertical="center"/>
    </xf>
    <xf numFmtId="164" fontId="7" fillId="0" borderId="4" xfId="1" applyNumberFormat="1" applyFont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right" vertical="center"/>
    </xf>
    <xf numFmtId="164" fontId="7" fillId="0" borderId="4" xfId="1" applyNumberFormat="1" applyFont="1" applyBorder="1" applyAlignment="1">
      <alignment horizontal="justify" vertical="center"/>
    </xf>
    <xf numFmtId="10" fontId="7" fillId="0" borderId="4" xfId="2" applyNumberFormat="1" applyFont="1" applyBorder="1" applyAlignment="1">
      <alignment horizontal="right" vertical="center"/>
    </xf>
    <xf numFmtId="165" fontId="9" fillId="3" borderId="8" xfId="2" applyNumberFormat="1" applyFont="1" applyFill="1" applyBorder="1" applyAlignment="1">
      <alignment horizontal="right" vertical="center" wrapText="1"/>
    </xf>
    <xf numFmtId="165" fontId="0" fillId="0" borderId="0" xfId="2" applyNumberFormat="1" applyFont="1"/>
    <xf numFmtId="0" fontId="0" fillId="0" borderId="7" xfId="0" applyBorder="1"/>
    <xf numFmtId="0" fontId="8" fillId="3" borderId="0" xfId="0" applyFont="1" applyFill="1" applyAlignment="1">
      <alignment vertical="center" wrapText="1"/>
    </xf>
    <xf numFmtId="164" fontId="0" fillId="0" borderId="0" xfId="1" applyNumberFormat="1" applyFont="1"/>
    <xf numFmtId="9" fontId="9" fillId="3" borderId="8" xfId="2" applyFont="1" applyFill="1" applyBorder="1" applyAlignment="1">
      <alignment horizontal="right" vertical="center" wrapText="1"/>
    </xf>
    <xf numFmtId="9" fontId="0" fillId="0" borderId="8" xfId="2" applyFont="1" applyBorder="1"/>
    <xf numFmtId="9" fontId="9" fillId="3" borderId="0" xfId="2" applyFont="1" applyFill="1" applyBorder="1" applyAlignment="1">
      <alignment horizontal="right" vertical="center" wrapText="1"/>
    </xf>
    <xf numFmtId="9" fontId="0" fillId="0" borderId="0" xfId="2" applyFont="1"/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10" fontId="13" fillId="0" borderId="4" xfId="0" applyNumberFormat="1" applyFont="1" applyBorder="1" applyAlignment="1">
      <alignment horizontal="center" vertical="center" wrapText="1"/>
    </xf>
    <xf numFmtId="10" fontId="14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3" fontId="13" fillId="0" borderId="4" xfId="0" applyNumberFormat="1" applyFont="1" applyBorder="1" applyAlignment="1">
      <alignment horizontal="center" vertical="center" wrapText="1"/>
    </xf>
    <xf numFmtId="3" fontId="13" fillId="0" borderId="4" xfId="0" applyNumberFormat="1" applyFont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Sheet1!$C$51:$C$65</c:f>
              <c:strCache>
                <c:ptCount val="15"/>
                <c:pt idx="0">
                  <c:v>PNG</c:v>
                </c:pt>
                <c:pt idx="1">
                  <c:v>Fr.Polynesia</c:v>
                </c:pt>
                <c:pt idx="2">
                  <c:v>Solomon Is.</c:v>
                </c:pt>
                <c:pt idx="3">
                  <c:v>Marshall Is.</c:v>
                </c:pt>
                <c:pt idx="4">
                  <c:v>Fiji</c:v>
                </c:pt>
                <c:pt idx="5">
                  <c:v>New Caledonia</c:v>
                </c:pt>
                <c:pt idx="6">
                  <c:v>FSM</c:v>
                </c:pt>
                <c:pt idx="7">
                  <c:v>Kiribati</c:v>
                </c:pt>
                <c:pt idx="8">
                  <c:v>Samoa</c:v>
                </c:pt>
                <c:pt idx="9">
                  <c:v>Tonga</c:v>
                </c:pt>
                <c:pt idx="10">
                  <c:v>Vanuatu</c:v>
                </c:pt>
                <c:pt idx="11">
                  <c:v>Palau</c:v>
                </c:pt>
                <c:pt idx="12">
                  <c:v>Nauru</c:v>
                </c:pt>
                <c:pt idx="13">
                  <c:v>Tuvalu</c:v>
                </c:pt>
                <c:pt idx="14">
                  <c:v>Cook Is.</c:v>
                </c:pt>
              </c:strCache>
            </c:strRef>
          </c:cat>
          <c:val>
            <c:numRef>
              <c:f>Sheet1!$D$51:$D$65</c:f>
              <c:numCache>
                <c:formatCode>_(* #,##0_);_(* \(#,##0\);_(* "-"??_);_(@_)</c:formatCode>
                <c:ptCount val="15"/>
                <c:pt idx="0">
                  <c:v>360113.96011396014</c:v>
                </c:pt>
                <c:pt idx="1">
                  <c:v>117022.70332407318</c:v>
                </c:pt>
                <c:pt idx="2">
                  <c:v>95436.408977556115</c:v>
                </c:pt>
                <c:pt idx="3">
                  <c:v>54500</c:v>
                </c:pt>
                <c:pt idx="4">
                  <c:v>31509.433962264149</c:v>
                </c:pt>
                <c:pt idx="5">
                  <c:v>20015.105740181269</c:v>
                </c:pt>
                <c:pt idx="6">
                  <c:v>17600</c:v>
                </c:pt>
                <c:pt idx="7">
                  <c:v>15811.764705882353</c:v>
                </c:pt>
                <c:pt idx="8">
                  <c:v>14440.154440154442</c:v>
                </c:pt>
                <c:pt idx="9">
                  <c:v>10272.368421052632</c:v>
                </c:pt>
                <c:pt idx="10">
                  <c:v>6303.7511436413542</c:v>
                </c:pt>
                <c:pt idx="11">
                  <c:v>4300</c:v>
                </c:pt>
                <c:pt idx="12">
                  <c:v>2803.030303030303</c:v>
                </c:pt>
                <c:pt idx="13">
                  <c:v>1852.0833333333335</c:v>
                </c:pt>
                <c:pt idx="14">
                  <c:v>1360.5442176870749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C-475F-8BE1-BA7C1CAF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947456"/>
        <c:axId val="894232960"/>
      </c:barChart>
      <c:catAx>
        <c:axId val="8419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32960"/>
        <c:crosses val="autoZero"/>
        <c:auto val="1"/>
        <c:lblAlgn val="ctr"/>
        <c:lblOffset val="100"/>
        <c:noMultiLvlLbl val="0"/>
      </c:catAx>
      <c:valAx>
        <c:axId val="8942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Sheet1!$C$32:$C$46</c:f>
              <c:strCache>
                <c:ptCount val="15"/>
                <c:pt idx="0">
                  <c:v>Marshall Is.</c:v>
                </c:pt>
                <c:pt idx="1">
                  <c:v>Kiribati</c:v>
                </c:pt>
                <c:pt idx="2">
                  <c:v>FSM</c:v>
                </c:pt>
                <c:pt idx="3">
                  <c:v>Solomon Is.</c:v>
                </c:pt>
                <c:pt idx="4">
                  <c:v>Tuvalu</c:v>
                </c:pt>
                <c:pt idx="5">
                  <c:v>Tonga</c:v>
                </c:pt>
                <c:pt idx="6">
                  <c:v>Nauru</c:v>
                </c:pt>
                <c:pt idx="7">
                  <c:v>Palau</c:v>
                </c:pt>
                <c:pt idx="8">
                  <c:v>Fr.Polynesia</c:v>
                </c:pt>
                <c:pt idx="9">
                  <c:v>Samoa</c:v>
                </c:pt>
                <c:pt idx="10">
                  <c:v>PNG</c:v>
                </c:pt>
                <c:pt idx="11">
                  <c:v>Fiji</c:v>
                </c:pt>
                <c:pt idx="12">
                  <c:v>Vanuatu</c:v>
                </c:pt>
                <c:pt idx="13">
                  <c:v>Cook Is.</c:v>
                </c:pt>
                <c:pt idx="14">
                  <c:v>New Caledonia</c:v>
                </c:pt>
              </c:strCache>
            </c:strRef>
          </c:cat>
          <c:val>
            <c:numRef>
              <c:f>Sheet1!$D$32:$D$46</c:f>
              <c:numCache>
                <c:formatCode>0%</c:formatCode>
                <c:ptCount val="15"/>
                <c:pt idx="0">
                  <c:v>0.21001926782273603</c:v>
                </c:pt>
                <c:pt idx="1">
                  <c:v>7.9896166688133485E-2</c:v>
                </c:pt>
                <c:pt idx="2">
                  <c:v>7.7294685990338161E-2</c:v>
                </c:pt>
                <c:pt idx="3">
                  <c:v>6.0664183244828411E-2</c:v>
                </c:pt>
                <c:pt idx="4">
                  <c:v>3.4219507813903365E-2</c:v>
                </c:pt>
                <c:pt idx="5">
                  <c:v>2.1912089680426471E-2</c:v>
                </c:pt>
                <c:pt idx="6">
                  <c:v>1.9892473118279571E-2</c:v>
                </c:pt>
                <c:pt idx="7">
                  <c:v>1.9742883379247015E-2</c:v>
                </c:pt>
                <c:pt idx="8">
                  <c:v>1.9486392544891602E-2</c:v>
                </c:pt>
                <c:pt idx="9">
                  <c:v>1.7068273092369479E-2</c:v>
                </c:pt>
                <c:pt idx="10">
                  <c:v>1.5321212121212123E-2</c:v>
                </c:pt>
                <c:pt idx="11">
                  <c:v>7.5090772153463955E-3</c:v>
                </c:pt>
                <c:pt idx="12">
                  <c:v>6.5663448617636682E-3</c:v>
                </c:pt>
                <c:pt idx="13">
                  <c:v>4.3168573278653142E-3</c:v>
                </c:pt>
                <c:pt idx="14">
                  <c:v>2.306996122767027E-3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5-4C1E-B22E-F7AD638B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995456"/>
        <c:axId val="893503008"/>
      </c:barChart>
      <c:catAx>
        <c:axId val="8659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03008"/>
        <c:crosses val="autoZero"/>
        <c:auto val="1"/>
        <c:lblAlgn val="ctr"/>
        <c:lblOffset val="100"/>
        <c:noMultiLvlLbl val="0"/>
      </c:catAx>
      <c:valAx>
        <c:axId val="8935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Sheet1!$D$73</c:f>
              <c:strCache>
                <c:ptCount val="1"/>
                <c:pt idx="0">
                  <c:v>Official fishing contribution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Sheet1!$C$74:$C$85</c:f>
              <c:strCache>
                <c:ptCount val="12"/>
                <c:pt idx="0">
                  <c:v>Marshall Is.</c:v>
                </c:pt>
                <c:pt idx="1">
                  <c:v>Kiribati</c:v>
                </c:pt>
                <c:pt idx="2">
                  <c:v>Solomon Is.</c:v>
                </c:pt>
                <c:pt idx="3">
                  <c:v>Tuvalu</c:v>
                </c:pt>
                <c:pt idx="4">
                  <c:v>Tonga</c:v>
                </c:pt>
                <c:pt idx="5">
                  <c:v>Nauru</c:v>
                </c:pt>
                <c:pt idx="6">
                  <c:v>Palau</c:v>
                </c:pt>
                <c:pt idx="7">
                  <c:v>Samoa</c:v>
                </c:pt>
                <c:pt idx="8">
                  <c:v>PNG</c:v>
                </c:pt>
                <c:pt idx="9">
                  <c:v>Fiji</c:v>
                </c:pt>
                <c:pt idx="10">
                  <c:v>Vanuatu</c:v>
                </c:pt>
                <c:pt idx="11">
                  <c:v>Cook Is.</c:v>
                </c:pt>
              </c:strCache>
            </c:strRef>
          </c:cat>
          <c:val>
            <c:numRef>
              <c:f>Sheet1!$D$74:$D$85</c:f>
              <c:numCache>
                <c:formatCode>0.00%</c:formatCode>
                <c:ptCount val="12"/>
                <c:pt idx="0">
                  <c:v>0.21</c:v>
                </c:pt>
                <c:pt idx="1">
                  <c:v>0.08</c:v>
                </c:pt>
                <c:pt idx="2">
                  <c:v>6.0699999999999997E-2</c:v>
                </c:pt>
                <c:pt idx="3">
                  <c:v>3.4000000000000002E-2</c:v>
                </c:pt>
                <c:pt idx="4">
                  <c:v>2.1999999999999999E-2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1.7000000000000001E-2</c:v>
                </c:pt>
                <c:pt idx="8">
                  <c:v>1.4999999999999999E-2</c:v>
                </c:pt>
                <c:pt idx="9">
                  <c:v>7.4999999999999997E-3</c:v>
                </c:pt>
                <c:pt idx="10">
                  <c:v>6.6E-3</c:v>
                </c:pt>
                <c:pt idx="11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468-8601-0062B7220A7A}"/>
            </c:ext>
          </c:extLst>
        </c:ser>
        <c:ser>
          <c:idx val="1"/>
          <c:order val="1"/>
          <c:tx>
            <c:strRef>
              <c:f>Sheet1!$E$73</c:f>
              <c:strCache>
                <c:ptCount val="1"/>
                <c:pt idx="0">
                  <c:v>Alternative estimation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Sheet1!$C$74:$C$85</c:f>
              <c:strCache>
                <c:ptCount val="12"/>
                <c:pt idx="0">
                  <c:v>Marshall Is.</c:v>
                </c:pt>
                <c:pt idx="1">
                  <c:v>Kiribati</c:v>
                </c:pt>
                <c:pt idx="2">
                  <c:v>Solomon Is.</c:v>
                </c:pt>
                <c:pt idx="3">
                  <c:v>Tuvalu</c:v>
                </c:pt>
                <c:pt idx="4">
                  <c:v>Tonga</c:v>
                </c:pt>
                <c:pt idx="5">
                  <c:v>Nauru</c:v>
                </c:pt>
                <c:pt idx="6">
                  <c:v>Palau</c:v>
                </c:pt>
                <c:pt idx="7">
                  <c:v>Samoa</c:v>
                </c:pt>
                <c:pt idx="8">
                  <c:v>PNG</c:v>
                </c:pt>
                <c:pt idx="9">
                  <c:v>Fiji</c:v>
                </c:pt>
                <c:pt idx="10">
                  <c:v>Vanuatu</c:v>
                </c:pt>
                <c:pt idx="11">
                  <c:v>Cook Is.</c:v>
                </c:pt>
              </c:strCache>
            </c:strRef>
          </c:cat>
          <c:val>
            <c:numRef>
              <c:f>Sheet1!$E$74:$E$85</c:f>
              <c:numCache>
                <c:formatCode>0.00%</c:formatCode>
                <c:ptCount val="12"/>
                <c:pt idx="0">
                  <c:v>0.03</c:v>
                </c:pt>
                <c:pt idx="1">
                  <c:v>0.156</c:v>
                </c:pt>
                <c:pt idx="2">
                  <c:v>5.1999999999999998E-2</c:v>
                </c:pt>
                <c:pt idx="3">
                  <c:v>4.8000000000000001E-2</c:v>
                </c:pt>
                <c:pt idx="4">
                  <c:v>3.5999999999999997E-2</c:v>
                </c:pt>
                <c:pt idx="5">
                  <c:v>8.6999999999999994E-3</c:v>
                </c:pt>
                <c:pt idx="6">
                  <c:v>4.5999999999999999E-2</c:v>
                </c:pt>
                <c:pt idx="7">
                  <c:v>3.7999999999999999E-2</c:v>
                </c:pt>
                <c:pt idx="8">
                  <c:v>8.3999999999999995E-3</c:v>
                </c:pt>
                <c:pt idx="9">
                  <c:v>1.38E-2</c:v>
                </c:pt>
                <c:pt idx="10">
                  <c:v>1.5299999999999999E-2</c:v>
                </c:pt>
                <c:pt idx="11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468-8601-0062B7220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954416"/>
        <c:axId val="384869968"/>
      </c:barChart>
      <c:catAx>
        <c:axId val="10659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9968"/>
        <c:crosses val="autoZero"/>
        <c:auto val="1"/>
        <c:lblAlgn val="ctr"/>
        <c:lblOffset val="100"/>
        <c:noMultiLvlLbl val="0"/>
      </c:catAx>
      <c:valAx>
        <c:axId val="3848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44</xdr:row>
      <xdr:rowOff>88900</xdr:rowOff>
    </xdr:from>
    <xdr:to>
      <xdr:col>15</xdr:col>
      <xdr:colOff>73025</xdr:colOff>
      <xdr:row>59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EE592-12D6-45BE-88BD-B60E3A604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269875</xdr:colOff>
      <xdr:row>29</xdr:row>
      <xdr:rowOff>12700</xdr:rowOff>
    </xdr:from>
    <xdr:to>
      <xdr:col>15</xdr:col>
      <xdr:colOff>66675</xdr:colOff>
      <xdr:row>42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9170B-70EC-F14D-E32C-213275381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68</xdr:row>
      <xdr:rowOff>101600</xdr:rowOff>
    </xdr:from>
    <xdr:to>
      <xdr:col>15</xdr:col>
      <xdr:colOff>73025</xdr:colOff>
      <xdr:row>83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4F7A06-2FC9-EB97-0FE2-8ABAA5897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CD73-E002-41BB-B768-5A00BE2C3292}">
  <dimension ref="C3:P111"/>
  <sheetViews>
    <sheetView tabSelected="1" topLeftCell="A67" workbookViewId="0">
      <selection activeCell="A89" sqref="A89:P101"/>
    </sheetView>
  </sheetViews>
  <sheetFormatPr defaultRowHeight="14.5" x14ac:dyDescent="0.35"/>
  <cols>
    <col min="6" max="6" width="15.1796875" customWidth="1"/>
    <col min="7" max="7" width="10.1796875" bestFit="1" customWidth="1"/>
    <col min="11" max="11" width="16.08984375" customWidth="1"/>
    <col min="12" max="12" width="15.54296875" customWidth="1"/>
    <col min="13" max="13" width="11.6328125" customWidth="1"/>
    <col min="14" max="14" width="13.81640625" customWidth="1"/>
    <col min="15" max="15" width="11.90625" customWidth="1"/>
    <col min="16" max="16" width="14.36328125" customWidth="1"/>
    <col min="17" max="17" width="12.08984375" bestFit="1" customWidth="1"/>
  </cols>
  <sheetData>
    <row r="3" spans="3:15" ht="15" thickBot="1" x14ac:dyDescent="0.4"/>
    <row r="4" spans="3:15" ht="46.5" thickBot="1" x14ac:dyDescent="0.4">
      <c r="C4" s="43"/>
      <c r="D4" s="1" t="s">
        <v>0</v>
      </c>
      <c r="E4" s="1" t="s">
        <v>2</v>
      </c>
      <c r="F4" s="1" t="s">
        <v>0</v>
      </c>
      <c r="G4" s="1" t="s">
        <v>2</v>
      </c>
      <c r="H4" s="1" t="s">
        <v>29</v>
      </c>
      <c r="K4" s="10"/>
      <c r="L4" s="11"/>
      <c r="M4" s="11"/>
      <c r="N4" s="11"/>
      <c r="O4" s="11"/>
    </row>
    <row r="5" spans="3:15" ht="50.5" thickBot="1" x14ac:dyDescent="0.4">
      <c r="C5" s="44"/>
      <c r="D5" s="2" t="s">
        <v>1</v>
      </c>
      <c r="E5" s="2" t="s">
        <v>3</v>
      </c>
      <c r="F5" s="2" t="s">
        <v>4</v>
      </c>
      <c r="G5" s="2" t="s">
        <v>5</v>
      </c>
      <c r="H5" s="2"/>
      <c r="K5" s="12"/>
      <c r="L5" s="13"/>
      <c r="M5" s="13"/>
      <c r="N5" s="13"/>
      <c r="O5" s="13"/>
    </row>
    <row r="6" spans="3:15" ht="26.5" customHeight="1" thickBot="1" x14ac:dyDescent="0.4">
      <c r="C6" s="3" t="s">
        <v>6</v>
      </c>
      <c r="D6" s="4">
        <v>463300</v>
      </c>
      <c r="E6" s="4">
        <v>2000</v>
      </c>
      <c r="F6" s="14">
        <f>D6/1.47</f>
        <v>315170.06802721089</v>
      </c>
      <c r="G6" s="14">
        <f>E6/1.47</f>
        <v>1360.5442176870749</v>
      </c>
      <c r="H6" s="18">
        <f>G6/F6</f>
        <v>4.3168573278653142E-3</v>
      </c>
      <c r="K6" s="12"/>
      <c r="L6" s="19"/>
      <c r="M6" s="13"/>
      <c r="N6" s="13"/>
      <c r="O6" s="13"/>
    </row>
    <row r="7" spans="3:15" ht="39.5" customHeight="1" thickBot="1" x14ac:dyDescent="0.4">
      <c r="C7" s="3" t="s">
        <v>7</v>
      </c>
      <c r="D7" s="4">
        <v>227700</v>
      </c>
      <c r="E7" s="4">
        <v>17600</v>
      </c>
      <c r="F7" s="14">
        <v>227700</v>
      </c>
      <c r="G7" s="14">
        <v>17600</v>
      </c>
      <c r="H7" s="18">
        <f t="shared" ref="H7:H24" si="0">G7/F7</f>
        <v>7.7294685990338161E-2</v>
      </c>
      <c r="K7" s="12"/>
      <c r="L7" s="19"/>
      <c r="M7" s="13"/>
      <c r="N7" s="13"/>
      <c r="O7" s="13"/>
    </row>
    <row r="8" spans="3:15" ht="15" thickBot="1" x14ac:dyDescent="0.4">
      <c r="C8" s="3" t="s">
        <v>8</v>
      </c>
      <c r="D8" s="4">
        <v>8895900</v>
      </c>
      <c r="E8" s="4">
        <v>66800</v>
      </c>
      <c r="F8" s="14">
        <f>D8/2.12</f>
        <v>4196179.2452830188</v>
      </c>
      <c r="G8" s="14">
        <f>E8/2.12</f>
        <v>31509.433962264149</v>
      </c>
      <c r="H8" s="18">
        <f t="shared" si="0"/>
        <v>7.5090772153463955E-3</v>
      </c>
      <c r="K8" s="12"/>
      <c r="L8" s="19"/>
      <c r="M8" s="13"/>
      <c r="N8" s="13"/>
      <c r="O8" s="13"/>
    </row>
    <row r="9" spans="3:15" ht="39.5" customHeight="1" thickBot="1" x14ac:dyDescent="0.4">
      <c r="C9" s="3" t="s">
        <v>9</v>
      </c>
      <c r="D9" s="4">
        <v>302793</v>
      </c>
      <c r="E9" s="4">
        <v>24192</v>
      </c>
      <c r="F9" s="14">
        <f>D9/1.53</f>
        <v>197903.92156862744</v>
      </c>
      <c r="G9" s="14">
        <f>E9/1.53</f>
        <v>15811.764705882353</v>
      </c>
      <c r="H9" s="18">
        <f t="shared" si="0"/>
        <v>7.9896166688133485E-2</v>
      </c>
      <c r="K9" s="12"/>
      <c r="L9" s="19"/>
      <c r="M9" s="13"/>
      <c r="N9" s="13"/>
      <c r="O9" s="13"/>
    </row>
    <row r="10" spans="3:15" ht="15" thickBot="1" x14ac:dyDescent="0.4">
      <c r="C10" s="3" t="s">
        <v>10</v>
      </c>
      <c r="D10" s="4">
        <v>259500</v>
      </c>
      <c r="E10" s="4">
        <v>54500</v>
      </c>
      <c r="F10" s="14">
        <v>259500</v>
      </c>
      <c r="G10" s="4">
        <v>54500</v>
      </c>
      <c r="H10" s="18">
        <f t="shared" si="0"/>
        <v>0.21001926782273603</v>
      </c>
      <c r="K10" s="12"/>
      <c r="L10" s="19"/>
      <c r="M10" s="13"/>
      <c r="N10" s="13"/>
      <c r="O10" s="13"/>
    </row>
    <row r="11" spans="3:15" ht="26.5" customHeight="1" thickBot="1" x14ac:dyDescent="0.4">
      <c r="C11" s="3" t="s">
        <v>11</v>
      </c>
      <c r="D11" s="4">
        <v>186000</v>
      </c>
      <c r="E11" s="4">
        <v>3700</v>
      </c>
      <c r="F11" s="14">
        <f>D11/1.32</f>
        <v>140909.09090909091</v>
      </c>
      <c r="G11" s="14">
        <f>E11/1.32</f>
        <v>2803.030303030303</v>
      </c>
      <c r="H11" s="18">
        <f t="shared" si="0"/>
        <v>1.9892473118279571E-2</v>
      </c>
      <c r="K11" s="12"/>
      <c r="L11" s="19"/>
      <c r="M11" s="13"/>
      <c r="N11" s="13"/>
      <c r="O11" s="13"/>
    </row>
    <row r="12" spans="3:15" ht="15" thickBot="1" x14ac:dyDescent="0.4">
      <c r="C12" s="3" t="s">
        <v>12</v>
      </c>
      <c r="D12" s="4">
        <v>43536</v>
      </c>
      <c r="E12" s="5" t="s">
        <v>13</v>
      </c>
      <c r="F12" s="14">
        <f>D12/1.48</f>
        <v>29416.216216216217</v>
      </c>
      <c r="G12" s="15" t="s">
        <v>13</v>
      </c>
      <c r="H12" s="18" t="e">
        <f t="shared" si="0"/>
        <v>#VALUE!</v>
      </c>
      <c r="K12" s="12"/>
      <c r="L12" s="19"/>
      <c r="M12" s="13"/>
      <c r="N12" s="13"/>
      <c r="O12" s="13"/>
    </row>
    <row r="13" spans="3:15" ht="15" thickBot="1" x14ac:dyDescent="0.4">
      <c r="C13" s="3" t="s">
        <v>14</v>
      </c>
      <c r="D13" s="4">
        <v>217800</v>
      </c>
      <c r="E13" s="4">
        <v>4300</v>
      </c>
      <c r="F13" s="14">
        <v>217800</v>
      </c>
      <c r="G13" s="14">
        <v>4300</v>
      </c>
      <c r="H13" s="18">
        <f t="shared" si="0"/>
        <v>1.9742883379247015E-2</v>
      </c>
      <c r="K13" s="12"/>
      <c r="L13" s="19"/>
      <c r="M13" s="13"/>
      <c r="N13" s="13"/>
      <c r="O13" s="13"/>
    </row>
    <row r="14" spans="3:15" ht="15" thickBot="1" x14ac:dyDescent="0.4">
      <c r="C14" s="3" t="s">
        <v>15</v>
      </c>
      <c r="D14" s="4">
        <v>82500000</v>
      </c>
      <c r="E14" s="4">
        <v>1264000</v>
      </c>
      <c r="F14" s="14">
        <f>D14/3.51</f>
        <v>23504273.504273504</v>
      </c>
      <c r="G14" s="14">
        <f>E14/3.51</f>
        <v>360113.96011396014</v>
      </c>
      <c r="H14" s="18">
        <f t="shared" si="0"/>
        <v>1.5321212121212123E-2</v>
      </c>
      <c r="L14" s="20"/>
    </row>
    <row r="15" spans="3:15" ht="15" thickBot="1" x14ac:dyDescent="0.4">
      <c r="C15" s="3" t="s">
        <v>16</v>
      </c>
      <c r="D15" s="4">
        <v>2191200</v>
      </c>
      <c r="E15" s="4">
        <v>37400</v>
      </c>
      <c r="F15" s="14">
        <f>D15/2.59</f>
        <v>846023.16602316604</v>
      </c>
      <c r="G15" s="14">
        <f>E15/2.59</f>
        <v>14440.154440154442</v>
      </c>
      <c r="H15" s="18">
        <f t="shared" si="0"/>
        <v>1.7068273092369479E-2</v>
      </c>
      <c r="L15" s="20"/>
    </row>
    <row r="16" spans="3:15" ht="15" thickBot="1" x14ac:dyDescent="0.4">
      <c r="C16" s="3" t="s">
        <v>17</v>
      </c>
      <c r="D16" s="4">
        <v>12617000</v>
      </c>
      <c r="E16" s="4">
        <v>765400</v>
      </c>
      <c r="F16" s="14">
        <f>D16/8.02</f>
        <v>1573192.0199501247</v>
      </c>
      <c r="G16" s="14">
        <f>E16/8.02</f>
        <v>95436.408977556115</v>
      </c>
      <c r="H16" s="18">
        <f t="shared" si="0"/>
        <v>6.0664183244828411E-2</v>
      </c>
      <c r="L16" s="20"/>
    </row>
    <row r="17" spans="3:12" ht="15" thickBot="1" x14ac:dyDescent="0.4">
      <c r="C17" s="3" t="s">
        <v>18</v>
      </c>
      <c r="D17" s="4">
        <v>1068862</v>
      </c>
      <c r="E17" s="4">
        <v>23421</v>
      </c>
      <c r="F17" s="14">
        <f>D17/2.28</f>
        <v>468799.12280701759</v>
      </c>
      <c r="G17" s="14">
        <f>E17/2.28</f>
        <v>10272.368421052632</v>
      </c>
      <c r="H17" s="18">
        <f t="shared" si="0"/>
        <v>2.1912089680426471E-2</v>
      </c>
      <c r="L17" s="20"/>
    </row>
    <row r="18" spans="3:12" ht="15" thickBot="1" x14ac:dyDescent="0.4">
      <c r="C18" s="3" t="s">
        <v>19</v>
      </c>
      <c r="D18" s="4">
        <v>77938</v>
      </c>
      <c r="E18" s="4">
        <v>2667</v>
      </c>
      <c r="F18" s="14">
        <f>D18/1.44</f>
        <v>54123.611111111109</v>
      </c>
      <c r="G18" s="14">
        <f>E18/1.44</f>
        <v>1852.0833333333335</v>
      </c>
      <c r="H18" s="18">
        <f t="shared" si="0"/>
        <v>3.4219507813903365E-2</v>
      </c>
      <c r="L18" s="20"/>
    </row>
    <row r="19" spans="3:12" ht="15" thickBot="1" x14ac:dyDescent="0.4">
      <c r="C19" s="3" t="s">
        <v>20</v>
      </c>
      <c r="D19" s="4">
        <v>104929000</v>
      </c>
      <c r="E19" s="4">
        <v>689000</v>
      </c>
      <c r="F19" s="14">
        <f>D19/109.3</f>
        <v>960009.14913083264</v>
      </c>
      <c r="G19" s="14">
        <f>E19/109.3</f>
        <v>6303.7511436413542</v>
      </c>
      <c r="H19" s="18">
        <f t="shared" si="0"/>
        <v>6.5663448617636682E-3</v>
      </c>
      <c r="L19" s="20"/>
    </row>
    <row r="20" spans="3:12" ht="15" thickBot="1" x14ac:dyDescent="0.4">
      <c r="C20" s="6"/>
      <c r="D20" s="7"/>
      <c r="E20" s="7"/>
      <c r="F20" s="16"/>
      <c r="G20" s="16"/>
      <c r="H20" s="18" t="e">
        <f t="shared" si="0"/>
        <v>#DIV/0!</v>
      </c>
      <c r="L20" s="20"/>
    </row>
    <row r="21" spans="3:12" ht="15" thickBot="1" x14ac:dyDescent="0.4">
      <c r="C21" s="3" t="s">
        <v>21</v>
      </c>
      <c r="D21" s="4">
        <v>709000</v>
      </c>
      <c r="E21" s="5" t="s">
        <v>13</v>
      </c>
      <c r="F21" s="14">
        <v>709000</v>
      </c>
      <c r="G21" s="15" t="s">
        <v>13</v>
      </c>
      <c r="H21" s="18" t="e">
        <f t="shared" si="0"/>
        <v>#VALUE!</v>
      </c>
      <c r="L21" s="20"/>
    </row>
    <row r="22" spans="3:12" ht="15" thickBot="1" x14ac:dyDescent="0.4">
      <c r="C22" s="3" t="s">
        <v>22</v>
      </c>
      <c r="D22" s="4">
        <v>626899000</v>
      </c>
      <c r="E22" s="4">
        <v>12216000</v>
      </c>
      <c r="F22" s="17">
        <f>D22/104.39</f>
        <v>6005354.9190535489</v>
      </c>
      <c r="G22" s="14">
        <f>E22/104.39</f>
        <v>117022.70332407318</v>
      </c>
      <c r="H22" s="18">
        <f t="shared" si="0"/>
        <v>1.9486392544891602E-2</v>
      </c>
      <c r="L22" s="20"/>
    </row>
    <row r="23" spans="3:12" ht="15" thickBot="1" x14ac:dyDescent="0.4">
      <c r="C23" s="3" t="s">
        <v>23</v>
      </c>
      <c r="D23" s="4">
        <v>6123000</v>
      </c>
      <c r="E23" s="5" t="s">
        <v>13</v>
      </c>
      <c r="F23" s="14">
        <v>6123000</v>
      </c>
      <c r="G23" s="15" t="s">
        <v>13</v>
      </c>
      <c r="H23" s="18" t="e">
        <f t="shared" si="0"/>
        <v>#VALUE!</v>
      </c>
      <c r="L23" s="20"/>
    </row>
    <row r="24" spans="3:12" ht="15" thickBot="1" x14ac:dyDescent="0.4">
      <c r="C24" s="3" t="s">
        <v>24</v>
      </c>
      <c r="D24" s="4">
        <v>862551000</v>
      </c>
      <c r="E24" s="4">
        <v>2120000</v>
      </c>
      <c r="F24" s="14">
        <f>D24/99.42</f>
        <v>8675829.8129149061</v>
      </c>
      <c r="G24" s="14">
        <f>E24/105.92</f>
        <v>20015.105740181269</v>
      </c>
      <c r="H24" s="18">
        <f t="shared" si="0"/>
        <v>2.306996122767027E-3</v>
      </c>
      <c r="L24" s="20"/>
    </row>
    <row r="25" spans="3:12" ht="15" thickBot="1" x14ac:dyDescent="0.4">
      <c r="C25" s="3" t="s">
        <v>25</v>
      </c>
      <c r="D25" s="4">
        <v>1182000</v>
      </c>
      <c r="E25" s="5" t="s">
        <v>13</v>
      </c>
      <c r="F25" s="14">
        <v>1182000</v>
      </c>
      <c r="G25" s="15" t="s">
        <v>13</v>
      </c>
      <c r="H25" s="5"/>
      <c r="L25" s="20"/>
    </row>
    <row r="26" spans="3:12" ht="15" thickBot="1" x14ac:dyDescent="0.4">
      <c r="C26" s="3" t="s">
        <v>26</v>
      </c>
      <c r="D26" s="5" t="s">
        <v>13</v>
      </c>
      <c r="E26" s="5" t="s">
        <v>13</v>
      </c>
      <c r="F26" s="5" t="s">
        <v>13</v>
      </c>
      <c r="G26" s="5" t="s">
        <v>13</v>
      </c>
      <c r="H26" s="5"/>
      <c r="L26" s="20"/>
    </row>
    <row r="27" spans="3:12" ht="15" thickBot="1" x14ac:dyDescent="0.4">
      <c r="C27" s="3" t="s">
        <v>27</v>
      </c>
      <c r="D27" s="4">
        <v>14000</v>
      </c>
      <c r="E27" s="5" t="s">
        <v>13</v>
      </c>
      <c r="F27" s="5" t="s">
        <v>13</v>
      </c>
      <c r="G27" s="5" t="s">
        <v>13</v>
      </c>
      <c r="H27" s="5"/>
      <c r="L27" s="20"/>
    </row>
    <row r="28" spans="3:12" ht="15" thickBot="1" x14ac:dyDescent="0.4">
      <c r="C28" s="3" t="s">
        <v>28</v>
      </c>
      <c r="D28" s="8">
        <v>18000000</v>
      </c>
      <c r="E28" s="5" t="s">
        <v>13</v>
      </c>
      <c r="F28" s="5" t="s">
        <v>13</v>
      </c>
      <c r="G28" s="5" t="s">
        <v>13</v>
      </c>
      <c r="H28" s="5"/>
      <c r="L28" s="20"/>
    </row>
    <row r="32" spans="3:12" ht="26.5" thickBot="1" x14ac:dyDescent="0.4">
      <c r="C32" s="12" t="s">
        <v>10</v>
      </c>
      <c r="D32" s="24">
        <v>0.21001926782273603</v>
      </c>
      <c r="E32" s="13"/>
    </row>
    <row r="33" spans="3:5" ht="15" thickBot="1" x14ac:dyDescent="0.4">
      <c r="C33" s="12" t="s">
        <v>9</v>
      </c>
      <c r="D33" s="24">
        <v>7.9896166688133485E-2</v>
      </c>
      <c r="E33" s="13"/>
    </row>
    <row r="34" spans="3:5" ht="15" thickBot="1" x14ac:dyDescent="0.4">
      <c r="C34" s="12" t="s">
        <v>7</v>
      </c>
      <c r="D34" s="24">
        <v>7.7294685990338161E-2</v>
      </c>
      <c r="E34" s="13"/>
    </row>
    <row r="35" spans="3:5" ht="15" thickBot="1" x14ac:dyDescent="0.4">
      <c r="C35" s="21" t="s">
        <v>17</v>
      </c>
      <c r="D35" s="25">
        <v>6.0664183244828411E-2</v>
      </c>
      <c r="E35" s="13"/>
    </row>
    <row r="36" spans="3:5" ht="15" thickBot="1" x14ac:dyDescent="0.4">
      <c r="C36" s="21" t="s">
        <v>19</v>
      </c>
      <c r="D36" s="25">
        <v>3.4219507813903365E-2</v>
      </c>
      <c r="E36" s="13"/>
    </row>
    <row r="37" spans="3:5" ht="15" thickBot="1" x14ac:dyDescent="0.4">
      <c r="C37" s="21" t="s">
        <v>18</v>
      </c>
      <c r="D37" s="25">
        <v>2.1912089680426471E-2</v>
      </c>
      <c r="E37" s="13"/>
    </row>
    <row r="38" spans="3:5" ht="15" thickBot="1" x14ac:dyDescent="0.4">
      <c r="C38" s="12" t="s">
        <v>11</v>
      </c>
      <c r="D38" s="24">
        <v>1.9892473118279571E-2</v>
      </c>
      <c r="E38" s="13"/>
    </row>
    <row r="39" spans="3:5" x14ac:dyDescent="0.35">
      <c r="C39" s="22" t="s">
        <v>14</v>
      </c>
      <c r="D39" s="26">
        <v>1.9742883379247015E-2</v>
      </c>
    </row>
    <row r="40" spans="3:5" x14ac:dyDescent="0.35">
      <c r="C40" t="s">
        <v>22</v>
      </c>
      <c r="D40" s="27">
        <v>1.9486392544891602E-2</v>
      </c>
    </row>
    <row r="41" spans="3:5" x14ac:dyDescent="0.35">
      <c r="C41" t="s">
        <v>16</v>
      </c>
      <c r="D41" s="27">
        <v>1.7068273092369479E-2</v>
      </c>
    </row>
    <row r="42" spans="3:5" x14ac:dyDescent="0.35">
      <c r="C42" t="s">
        <v>15</v>
      </c>
      <c r="D42" s="27">
        <v>1.5321212121212123E-2</v>
      </c>
    </row>
    <row r="43" spans="3:5" x14ac:dyDescent="0.35">
      <c r="C43" s="22" t="s">
        <v>8</v>
      </c>
      <c r="D43" s="26">
        <v>7.5090772153463955E-3</v>
      </c>
    </row>
    <row r="44" spans="3:5" x14ac:dyDescent="0.35">
      <c r="C44" t="s">
        <v>20</v>
      </c>
      <c r="D44" s="27">
        <v>6.5663448617636682E-3</v>
      </c>
    </row>
    <row r="45" spans="3:5" x14ac:dyDescent="0.35">
      <c r="C45" s="22" t="s">
        <v>6</v>
      </c>
      <c r="D45" s="26">
        <v>4.3168573278653142E-3</v>
      </c>
    </row>
    <row r="46" spans="3:5" x14ac:dyDescent="0.35">
      <c r="C46" t="s">
        <v>24</v>
      </c>
      <c r="D46" s="27">
        <v>2.306996122767027E-3</v>
      </c>
    </row>
    <row r="49" spans="3:4" x14ac:dyDescent="0.35">
      <c r="D49" t="s">
        <v>30</v>
      </c>
    </row>
    <row r="50" spans="3:4" x14ac:dyDescent="0.35">
      <c r="D50" t="s">
        <v>4</v>
      </c>
    </row>
    <row r="51" spans="3:4" x14ac:dyDescent="0.35">
      <c r="C51" t="s">
        <v>15</v>
      </c>
      <c r="D51" s="23">
        <v>360113.96011396014</v>
      </c>
    </row>
    <row r="52" spans="3:4" x14ac:dyDescent="0.35">
      <c r="C52" t="s">
        <v>22</v>
      </c>
      <c r="D52" s="23">
        <v>117022.70332407318</v>
      </c>
    </row>
    <row r="53" spans="3:4" x14ac:dyDescent="0.35">
      <c r="C53" t="s">
        <v>17</v>
      </c>
      <c r="D53" s="23">
        <v>95436.408977556115</v>
      </c>
    </row>
    <row r="54" spans="3:4" x14ac:dyDescent="0.35">
      <c r="C54" t="s">
        <v>10</v>
      </c>
      <c r="D54" s="23">
        <v>54500</v>
      </c>
    </row>
    <row r="55" spans="3:4" x14ac:dyDescent="0.35">
      <c r="C55" t="s">
        <v>8</v>
      </c>
      <c r="D55" s="23">
        <v>31509.433962264149</v>
      </c>
    </row>
    <row r="56" spans="3:4" x14ac:dyDescent="0.35">
      <c r="C56" t="s">
        <v>24</v>
      </c>
      <c r="D56" s="23">
        <v>20015.105740181269</v>
      </c>
    </row>
    <row r="57" spans="3:4" x14ac:dyDescent="0.35">
      <c r="C57" t="s">
        <v>7</v>
      </c>
      <c r="D57" s="23">
        <v>17600</v>
      </c>
    </row>
    <row r="58" spans="3:4" x14ac:dyDescent="0.35">
      <c r="C58" t="s">
        <v>9</v>
      </c>
      <c r="D58" s="23">
        <v>15811.764705882353</v>
      </c>
    </row>
    <row r="59" spans="3:4" x14ac:dyDescent="0.35">
      <c r="C59" t="s">
        <v>16</v>
      </c>
      <c r="D59" s="23">
        <v>14440.154440154442</v>
      </c>
    </row>
    <row r="60" spans="3:4" x14ac:dyDescent="0.35">
      <c r="C60" t="s">
        <v>18</v>
      </c>
      <c r="D60" s="23">
        <v>10272.368421052632</v>
      </c>
    </row>
    <row r="61" spans="3:4" x14ac:dyDescent="0.35">
      <c r="C61" t="s">
        <v>20</v>
      </c>
      <c r="D61" s="23">
        <v>6303.7511436413542</v>
      </c>
    </row>
    <row r="62" spans="3:4" x14ac:dyDescent="0.35">
      <c r="C62" t="s">
        <v>14</v>
      </c>
      <c r="D62" s="23">
        <v>4300</v>
      </c>
    </row>
    <row r="63" spans="3:4" x14ac:dyDescent="0.35">
      <c r="C63" t="s">
        <v>11</v>
      </c>
      <c r="D63" s="23">
        <v>2803.030303030303</v>
      </c>
    </row>
    <row r="64" spans="3:4" x14ac:dyDescent="0.35">
      <c r="C64" t="s">
        <v>19</v>
      </c>
      <c r="D64" s="23">
        <v>1852.0833333333335</v>
      </c>
    </row>
    <row r="65" spans="3:6" x14ac:dyDescent="0.35">
      <c r="C65" t="s">
        <v>6</v>
      </c>
      <c r="D65" s="23">
        <v>1360.5442176870749</v>
      </c>
    </row>
    <row r="69" spans="3:6" ht="15" thickBot="1" x14ac:dyDescent="0.4"/>
    <row r="70" spans="3:6" ht="34" customHeight="1" x14ac:dyDescent="0.35">
      <c r="C70" s="43"/>
      <c r="D70" s="1"/>
      <c r="E70" s="48"/>
      <c r="F70" s="51"/>
    </row>
    <row r="71" spans="3:6" x14ac:dyDescent="0.35">
      <c r="C71" s="47"/>
      <c r="D71" s="28"/>
      <c r="E71" s="49"/>
      <c r="F71" s="52"/>
    </row>
    <row r="72" spans="3:6" ht="15" thickBot="1" x14ac:dyDescent="0.4">
      <c r="C72" s="44"/>
      <c r="D72" s="29"/>
      <c r="E72" s="50"/>
      <c r="F72" s="53"/>
    </row>
    <row r="73" spans="3:6" ht="46.5" thickBot="1" x14ac:dyDescent="0.4">
      <c r="C73" s="9"/>
      <c r="D73" s="29" t="s">
        <v>31</v>
      </c>
      <c r="E73" s="29" t="s">
        <v>32</v>
      </c>
      <c r="F73" s="37"/>
    </row>
    <row r="74" spans="3:6" ht="15" thickBot="1" x14ac:dyDescent="0.4">
      <c r="C74" s="30" t="s">
        <v>10</v>
      </c>
      <c r="D74" s="31">
        <v>0.21</v>
      </c>
      <c r="E74" s="32">
        <v>0.03</v>
      </c>
      <c r="F74" s="33"/>
    </row>
    <row r="75" spans="3:6" ht="15" thickBot="1" x14ac:dyDescent="0.4">
      <c r="C75" s="30" t="s">
        <v>9</v>
      </c>
      <c r="D75" s="31">
        <v>0.08</v>
      </c>
      <c r="E75" s="32">
        <v>0.156</v>
      </c>
      <c r="F75" s="34"/>
    </row>
    <row r="76" spans="3:6" ht="15" thickBot="1" x14ac:dyDescent="0.4">
      <c r="C76" s="30" t="s">
        <v>17</v>
      </c>
      <c r="D76" s="31">
        <v>6.0699999999999997E-2</v>
      </c>
      <c r="E76" s="32">
        <v>5.1999999999999998E-2</v>
      </c>
      <c r="F76" s="34"/>
    </row>
    <row r="77" spans="3:6" ht="15" thickBot="1" x14ac:dyDescent="0.4">
      <c r="C77" s="30" t="s">
        <v>19</v>
      </c>
      <c r="D77" s="31">
        <v>3.4000000000000002E-2</v>
      </c>
      <c r="E77" s="32">
        <v>4.8000000000000001E-2</v>
      </c>
      <c r="F77" s="34"/>
    </row>
    <row r="78" spans="3:6" ht="15" thickBot="1" x14ac:dyDescent="0.4">
      <c r="C78" s="30" t="s">
        <v>18</v>
      </c>
      <c r="D78" s="31">
        <v>2.1999999999999999E-2</v>
      </c>
      <c r="E78" s="32">
        <v>3.5999999999999997E-2</v>
      </c>
      <c r="F78" s="34"/>
    </row>
    <row r="79" spans="3:6" ht="15" thickBot="1" x14ac:dyDescent="0.4">
      <c r="C79" s="30" t="s">
        <v>11</v>
      </c>
      <c r="D79" s="31">
        <v>0.02</v>
      </c>
      <c r="E79" s="32">
        <v>8.6999999999999994E-3</v>
      </c>
      <c r="F79" s="34"/>
    </row>
    <row r="80" spans="3:6" ht="15" thickBot="1" x14ac:dyDescent="0.4">
      <c r="C80" s="30" t="s">
        <v>14</v>
      </c>
      <c r="D80" s="31">
        <v>0.02</v>
      </c>
      <c r="E80" s="32">
        <v>4.5999999999999999E-2</v>
      </c>
      <c r="F80" s="34"/>
    </row>
    <row r="81" spans="3:16" ht="15" thickBot="1" x14ac:dyDescent="0.4">
      <c r="C81" s="30" t="s">
        <v>16</v>
      </c>
      <c r="D81" s="31">
        <v>1.7000000000000001E-2</v>
      </c>
      <c r="E81" s="32">
        <v>3.7999999999999999E-2</v>
      </c>
      <c r="F81" s="34"/>
    </row>
    <row r="82" spans="3:16" ht="15" thickBot="1" x14ac:dyDescent="0.4">
      <c r="C82" s="30" t="s">
        <v>15</v>
      </c>
      <c r="D82" s="31">
        <v>1.4999999999999999E-2</v>
      </c>
      <c r="E82" s="32">
        <v>8.3999999999999995E-3</v>
      </c>
      <c r="F82" s="34"/>
    </row>
    <row r="83" spans="3:16" ht="15" thickBot="1" x14ac:dyDescent="0.4">
      <c r="C83" s="30" t="s">
        <v>8</v>
      </c>
      <c r="D83" s="31">
        <v>7.4999999999999997E-3</v>
      </c>
      <c r="E83" s="32">
        <v>1.38E-2</v>
      </c>
      <c r="F83" s="36"/>
    </row>
    <row r="84" spans="3:16" ht="15" thickBot="1" x14ac:dyDescent="0.4">
      <c r="C84" s="30" t="s">
        <v>20</v>
      </c>
      <c r="D84" s="31">
        <v>6.6E-3</v>
      </c>
      <c r="E84" s="32">
        <v>1.5299999999999999E-2</v>
      </c>
      <c r="F84" s="34"/>
    </row>
    <row r="85" spans="3:16" ht="15" thickBot="1" x14ac:dyDescent="0.4">
      <c r="C85" s="30" t="s">
        <v>6</v>
      </c>
      <c r="D85" s="31">
        <v>4.0000000000000001E-3</v>
      </c>
      <c r="E85" s="32">
        <v>8.0000000000000002E-3</v>
      </c>
      <c r="F85" s="34"/>
    </row>
    <row r="90" spans="3:16" ht="15" thickBot="1" x14ac:dyDescent="0.4"/>
    <row r="91" spans="3:16" ht="15" thickBot="1" x14ac:dyDescent="0.4">
      <c r="C91" s="45"/>
      <c r="D91" s="39"/>
      <c r="E91" s="45"/>
      <c r="F91" s="39"/>
      <c r="I91" s="45"/>
      <c r="J91" s="46"/>
      <c r="K91" s="40"/>
      <c r="L91" s="40"/>
      <c r="M91" s="40"/>
      <c r="N91" s="40"/>
      <c r="O91" s="40"/>
      <c r="P91" s="40"/>
    </row>
    <row r="92" spans="3:16" ht="15" thickBot="1" x14ac:dyDescent="0.4">
      <c r="C92" s="46"/>
      <c r="D92" s="2"/>
      <c r="E92" s="46"/>
      <c r="F92" s="2"/>
      <c r="I92" s="39"/>
      <c r="J92" s="2"/>
      <c r="K92" s="41"/>
      <c r="L92" s="41"/>
      <c r="M92" s="41"/>
      <c r="N92" s="41"/>
      <c r="O92" s="41"/>
      <c r="P92" s="41"/>
    </row>
    <row r="93" spans="3:16" ht="15" thickBot="1" x14ac:dyDescent="0.4">
      <c r="C93" s="40"/>
      <c r="D93" s="41"/>
      <c r="E93" s="35"/>
      <c r="F93" s="42"/>
      <c r="I93" s="45"/>
      <c r="J93" s="46"/>
      <c r="K93" s="35"/>
      <c r="L93" s="35"/>
      <c r="M93" s="35"/>
      <c r="N93" s="35"/>
      <c r="O93" s="35"/>
      <c r="P93" s="35"/>
    </row>
    <row r="94" spans="3:16" ht="15" thickBot="1" x14ac:dyDescent="0.4">
      <c r="C94" s="40"/>
      <c r="D94" s="41"/>
      <c r="E94" s="35"/>
      <c r="F94" s="42"/>
      <c r="I94" s="39"/>
      <c r="J94" s="2"/>
      <c r="K94" s="42"/>
      <c r="L94" s="42"/>
      <c r="M94" s="42"/>
      <c r="N94" s="42"/>
      <c r="O94" s="42"/>
      <c r="P94" s="41"/>
    </row>
    <row r="95" spans="3:16" ht="15" thickBot="1" x14ac:dyDescent="0.4">
      <c r="C95" s="40"/>
      <c r="D95" s="41"/>
      <c r="E95" s="35"/>
      <c r="F95" s="42"/>
    </row>
    <row r="96" spans="3:16" ht="15" thickBot="1" x14ac:dyDescent="0.4">
      <c r="C96" s="40"/>
      <c r="D96" s="41"/>
      <c r="E96" s="35"/>
      <c r="F96" s="42"/>
    </row>
    <row r="97" spans="3:6" ht="15" thickBot="1" x14ac:dyDescent="0.4">
      <c r="C97" s="40"/>
      <c r="D97" s="41"/>
      <c r="E97" s="35"/>
      <c r="F97" s="42"/>
    </row>
    <row r="98" spans="3:6" ht="15" thickBot="1" x14ac:dyDescent="0.4">
      <c r="C98" s="40"/>
      <c r="D98" s="41"/>
      <c r="E98" s="35"/>
      <c r="F98" s="41"/>
    </row>
    <row r="99" spans="3:6" ht="15" thickBot="1" x14ac:dyDescent="0.4">
      <c r="D99" s="38"/>
      <c r="E99" s="20"/>
    </row>
    <row r="100" spans="3:6" ht="15" thickBot="1" x14ac:dyDescent="0.4">
      <c r="D100" s="38"/>
      <c r="E100" s="20"/>
    </row>
    <row r="101" spans="3:6" ht="15" thickBot="1" x14ac:dyDescent="0.4">
      <c r="D101" s="38"/>
      <c r="E101" s="20"/>
    </row>
    <row r="102" spans="3:6" ht="15" thickBot="1" x14ac:dyDescent="0.4">
      <c r="D102" s="38"/>
      <c r="E102" s="20"/>
    </row>
    <row r="103" spans="3:6" ht="15" thickBot="1" x14ac:dyDescent="0.4">
      <c r="D103" s="38"/>
      <c r="E103" s="20"/>
    </row>
    <row r="104" spans="3:6" ht="15" thickBot="1" x14ac:dyDescent="0.4">
      <c r="D104" s="38"/>
      <c r="E104" s="20"/>
    </row>
    <row r="105" spans="3:6" ht="15" thickBot="1" x14ac:dyDescent="0.4">
      <c r="D105" s="38"/>
      <c r="E105" s="20"/>
    </row>
    <row r="106" spans="3:6" ht="15" thickBot="1" x14ac:dyDescent="0.4">
      <c r="D106" s="38"/>
      <c r="E106" s="20"/>
    </row>
    <row r="107" spans="3:6" ht="15" thickBot="1" x14ac:dyDescent="0.4">
      <c r="D107" s="38"/>
      <c r="E107" s="20"/>
    </row>
    <row r="108" spans="3:6" ht="15" thickBot="1" x14ac:dyDescent="0.4">
      <c r="D108" s="38"/>
      <c r="E108" s="20"/>
    </row>
    <row r="109" spans="3:6" ht="15" thickBot="1" x14ac:dyDescent="0.4">
      <c r="D109" s="38"/>
      <c r="E109" s="20"/>
    </row>
    <row r="110" spans="3:6" ht="15" thickBot="1" x14ac:dyDescent="0.4">
      <c r="D110" s="38"/>
      <c r="E110" s="20"/>
    </row>
    <row r="111" spans="3:6" ht="15" thickBot="1" x14ac:dyDescent="0.4">
      <c r="D111" s="38"/>
      <c r="E111" s="20"/>
    </row>
  </sheetData>
  <autoFilter ref="C73:E85" xr:uid="{6423CD73-E002-41BB-B768-5A00BE2C3292}">
    <sortState xmlns:xlrd2="http://schemas.microsoft.com/office/spreadsheetml/2017/richdata2" ref="C74:E85">
      <sortCondition descending="1" ref="D74:D85"/>
    </sortState>
  </autoFilter>
  <sortState xmlns:xlrd2="http://schemas.microsoft.com/office/spreadsheetml/2017/richdata2" ref="C51:D65">
    <sortCondition descending="1" ref="D51:D65"/>
  </sortState>
  <mergeCells count="8">
    <mergeCell ref="C4:C5"/>
    <mergeCell ref="I91:J91"/>
    <mergeCell ref="I93:J93"/>
    <mergeCell ref="C70:C72"/>
    <mergeCell ref="E70:E72"/>
    <mergeCell ref="F70:F72"/>
    <mergeCell ref="C91:C92"/>
    <mergeCell ref="E91:E9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2023-03-13T13:31:17Z</dcterms:created>
  <dcterms:modified xsi:type="dcterms:W3CDTF">2023-03-29T21:42:46Z</dcterms:modified>
</cp:coreProperties>
</file>