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vers 1 (en cours)\Benefish 2023\Benefish 4 - Figures\"/>
    </mc:Choice>
  </mc:AlternateContent>
  <xr:revisionPtr revIDLastSave="0" documentId="13_ncr:1_{0E5BD900-90E8-4368-8A5E-003E451DC40E}" xr6:coauthVersionLast="47" xr6:coauthVersionMax="47" xr10:uidLastSave="{00000000-0000-0000-0000-000000000000}"/>
  <bookViews>
    <workbookView xWindow="1490" yWindow="890" windowWidth="36910" windowHeight="20710" xr2:uid="{B81653B2-B0E7-4D92-9B64-FDDD06DCD2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9" i="1" l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D51" i="1"/>
  <c r="G21" i="1"/>
  <c r="C80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E168" i="1"/>
  <c r="E167" i="1"/>
  <c r="E166" i="1"/>
  <c r="E165" i="1"/>
  <c r="E164" i="1"/>
  <c r="E163" i="1"/>
  <c r="E137" i="1" l="1"/>
  <c r="E129" i="1"/>
  <c r="E132" i="1"/>
  <c r="E128" i="1"/>
  <c r="E134" i="1"/>
  <c r="E126" i="1"/>
  <c r="E133" i="1"/>
  <c r="E122" i="1"/>
  <c r="E130" i="1"/>
  <c r="E135" i="1"/>
  <c r="E125" i="1"/>
  <c r="E127" i="1"/>
  <c r="E123" i="1"/>
  <c r="E136" i="1"/>
  <c r="E124" i="1"/>
  <c r="E131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I80" i="1"/>
  <c r="D84" i="1" l="1"/>
</calcChain>
</file>

<file path=xl/sharedStrings.xml><?xml version="1.0" encoding="utf-8"?>
<sst xmlns="http://schemas.openxmlformats.org/spreadsheetml/2006/main" count="211" uniqueCount="64">
  <si>
    <t>FSM</t>
  </si>
  <si>
    <t>Fiji</t>
  </si>
  <si>
    <t>Kiribati</t>
  </si>
  <si>
    <t>Marshall Islands</t>
  </si>
  <si>
    <t>Nauru</t>
  </si>
  <si>
    <t>Niue</t>
  </si>
  <si>
    <t>Palau</t>
  </si>
  <si>
    <t>PNG</t>
  </si>
  <si>
    <t>Samoa</t>
  </si>
  <si>
    <t>Solomon Islands</t>
  </si>
  <si>
    <t>Tonga</t>
  </si>
  <si>
    <t>Tuvalu</t>
  </si>
  <si>
    <t>Vanuatu</t>
  </si>
  <si>
    <t>Tokelau</t>
  </si>
  <si>
    <t>Cook Is.</t>
  </si>
  <si>
    <t>Marshall Is.</t>
  </si>
  <si>
    <t>Solomon Is.</t>
  </si>
  <si>
    <t>Country/ Territory</t>
  </si>
  <si>
    <t xml:space="preserve">Access  Fees </t>
  </si>
  <si>
    <t>(US$)</t>
  </si>
  <si>
    <t xml:space="preserve">Access  </t>
  </si>
  <si>
    <t xml:space="preserve">Fees  per  </t>
  </si>
  <si>
    <t xml:space="preserve">Resident </t>
  </si>
  <si>
    <r>
      <t>Fees per km</t>
    </r>
    <r>
      <rPr>
        <vertAlign val="superscript"/>
        <sz val="6.5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 of  </t>
    </r>
  </si>
  <si>
    <t xml:space="preserve">200-mile </t>
  </si>
  <si>
    <t>Zone (US$)</t>
  </si>
  <si>
    <t>Population 2021</t>
  </si>
  <si>
    <t>Size of zone</t>
  </si>
  <si>
    <t xml:space="preserve">Fees per km2 of  </t>
  </si>
  <si>
    <t xml:space="preserve">Cook Islands </t>
  </si>
  <si>
    <t xml:space="preserve">Nauru </t>
  </si>
  <si>
    <t xml:space="preserve">Niue </t>
  </si>
  <si>
    <t xml:space="preserve">Palau </t>
  </si>
  <si>
    <t xml:space="preserve">Samoa </t>
  </si>
  <si>
    <t xml:space="preserve">Tonga </t>
  </si>
  <si>
    <t xml:space="preserve">Tuvalu </t>
  </si>
  <si>
    <t xml:space="preserve">Vanuatu </t>
  </si>
  <si>
    <t>Total</t>
  </si>
  <si>
    <t>2001 and 2014 access fee converted to 2021 prices</t>
  </si>
  <si>
    <t xml:space="preserve">2007 Access Fees </t>
  </si>
  <si>
    <t xml:space="preserve">2014 Access Fees </t>
  </si>
  <si>
    <t xml:space="preserve">2021 Access Fees </t>
  </si>
  <si>
    <t>% Change 2007–2021</t>
  </si>
  <si>
    <t>Marshall Is</t>
  </si>
  <si>
    <t>Solomon Is</t>
  </si>
  <si>
    <t>Access fees</t>
  </si>
  <si>
    <t>Conversion to 2021 $</t>
  </si>
  <si>
    <t>Access fees in 2021</t>
  </si>
  <si>
    <t xml:space="preserve">Access Fees </t>
  </si>
  <si>
    <t xml:space="preserve">(local  </t>
  </si>
  <si>
    <t>currency)</t>
  </si>
  <si>
    <t xml:space="preserve">Fees </t>
  </si>
  <si>
    <t xml:space="preserve">Access fees as % of  </t>
  </si>
  <si>
    <t>Government Revenue</t>
  </si>
  <si>
    <t>NZ</t>
  </si>
  <si>
    <t>US</t>
  </si>
  <si>
    <t>F</t>
  </si>
  <si>
    <t>A</t>
  </si>
  <si>
    <t>K</t>
  </si>
  <si>
    <t>S</t>
  </si>
  <si>
    <t>SI</t>
  </si>
  <si>
    <t>T</t>
  </si>
  <si>
    <t>V</t>
  </si>
  <si>
    <t>XFP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</si>
</sst>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0.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vertAlign val="superscript"/>
      <sz val="6.5"/>
      <color rgb="FF000000"/>
      <name val="Arial"/>
      <family val="2"/>
    </font>
    <font>
      <sz val="7"/>
      <color rgb="FF000000"/>
      <name val="Calibri"/>
      <family val="2"/>
    </font>
    <font>
      <u/>
      <sz val="11"/>
      <name val="Calibri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gray125">
        <bgColor rgb="FFDFDFD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9EE3"/>
      </left>
      <right style="medium">
        <color rgb="FF009EE3"/>
      </right>
      <top style="medium">
        <color rgb="FF009EE3"/>
      </top>
      <bottom style="medium">
        <color rgb="FF009EE3"/>
      </bottom>
      <diagonal/>
    </border>
    <border>
      <left style="medium">
        <color rgb="FF009EE3"/>
      </left>
      <right style="medium">
        <color rgb="FF009EE3"/>
      </right>
      <top/>
      <bottom style="medium">
        <color rgb="FF009EE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left" indent="2"/>
    </xf>
    <xf numFmtId="3" fontId="0" fillId="0" borderId="0" xfId="0" applyNumberFormat="1"/>
    <xf numFmtId="3" fontId="3" fillId="0" borderId="1" xfId="0" applyNumberFormat="1" applyFont="1" applyBorder="1" applyAlignment="1">
      <alignment horizontal="right" vertical="center" wrapText="1"/>
    </xf>
    <xf numFmtId="165" fontId="0" fillId="0" borderId="0" xfId="1" applyNumberFormat="1" applyFont="1"/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3" fontId="3" fillId="0" borderId="4" xfId="0" applyNumberFormat="1" applyFont="1" applyBorder="1" applyAlignment="1">
      <alignment horizontal="right" vertical="center" wrapText="1"/>
    </xf>
    <xf numFmtId="3" fontId="3" fillId="0" borderId="4" xfId="0" applyNumberFormat="1" applyFont="1" applyBorder="1" applyAlignment="1">
      <alignment horizontal="right" vertical="center" wrapText="1" inden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5" fillId="0" borderId="6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3" fontId="1" fillId="0" borderId="0" xfId="0" applyNumberFormat="1" applyFont="1"/>
    <xf numFmtId="3" fontId="7" fillId="0" borderId="9" xfId="0" applyNumberFormat="1" applyFont="1" applyBorder="1" applyAlignment="1">
      <alignment horizontal="center" vertical="center" wrapText="1"/>
    </xf>
    <xf numFmtId="3" fontId="7" fillId="0" borderId="10" xfId="0" applyNumberFormat="1" applyFont="1" applyBorder="1" applyAlignment="1">
      <alignment horizontal="center" vertical="center" wrapText="1"/>
    </xf>
    <xf numFmtId="3" fontId="7" fillId="0" borderId="10" xfId="0" applyNumberFormat="1" applyFont="1" applyBorder="1" applyAlignment="1">
      <alignment horizontal="left" vertical="center" wrapText="1" indent="1"/>
    </xf>
    <xf numFmtId="3" fontId="8" fillId="0" borderId="11" xfId="0" applyNumberFormat="1" applyFont="1" applyBorder="1" applyAlignment="1">
      <alignment wrapText="1" readingOrder="1"/>
    </xf>
    <xf numFmtId="166" fontId="0" fillId="0" borderId="0" xfId="2" applyNumberFormat="1" applyFont="1"/>
    <xf numFmtId="166" fontId="0" fillId="0" borderId="0" xfId="2" applyNumberFormat="1" applyFont="1" applyAlignment="1">
      <alignment horizontal="center"/>
    </xf>
    <xf numFmtId="1" fontId="0" fillId="0" borderId="0" xfId="0" applyNumberFormat="1"/>
    <xf numFmtId="0" fontId="4" fillId="0" borderId="2" xfId="0" applyFont="1" applyBorder="1" applyAlignment="1">
      <alignment horizontal="left" vertical="center" wrapText="1"/>
    </xf>
    <xf numFmtId="3" fontId="4" fillId="0" borderId="3" xfId="0" applyNumberFormat="1" applyFont="1" applyBorder="1" applyAlignment="1">
      <alignment horizontal="left" vertical="center" wrapText="1" indent="2"/>
    </xf>
    <xf numFmtId="0" fontId="4" fillId="0" borderId="1" xfId="0" applyFont="1" applyBorder="1" applyAlignment="1">
      <alignment horizontal="left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left" vertical="center" wrapText="1" indent="2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 wrapText="1" indent="2"/>
    </xf>
    <xf numFmtId="3" fontId="3" fillId="0" borderId="4" xfId="0" applyNumberFormat="1" applyFont="1" applyBorder="1" applyAlignment="1">
      <alignment horizontal="right" vertical="center" wrapText="1" indent="2"/>
    </xf>
    <xf numFmtId="0" fontId="9" fillId="2" borderId="2" xfId="0" applyFont="1" applyFill="1" applyBorder="1" applyAlignment="1">
      <alignment horizontal="center" vertical="center" wrapText="1"/>
    </xf>
    <xf numFmtId="9" fontId="0" fillId="0" borderId="0" xfId="2" applyFont="1"/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167" fontId="0" fillId="0" borderId="0" xfId="0" applyNumberFormat="1"/>
    <xf numFmtId="0" fontId="10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0" fontId="3" fillId="0" borderId="4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9" fontId="3" fillId="0" borderId="4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right" vertical="center" wrapText="1"/>
    </xf>
    <xf numFmtId="165" fontId="0" fillId="0" borderId="0" xfId="0" applyNumberFormat="1"/>
    <xf numFmtId="3" fontId="3" fillId="0" borderId="0" xfId="0" applyNumberFormat="1" applyFont="1"/>
    <xf numFmtId="165" fontId="0" fillId="0" borderId="2" xfId="1" applyNumberFormat="1" applyFont="1" applyBorder="1"/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Sheet1!$N$68:$N$79</c:f>
              <c:numCache>
                <c:formatCode>General</c:formatCode>
                <c:ptCount val="12"/>
              </c:numCache>
            </c:numRef>
          </c:cat>
          <c:val>
            <c:numRef>
              <c:f>Sheet1!$O$68:$O$79</c:f>
              <c:numCache>
                <c:formatCode>0.0%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20B1-498A-ADD6-54C83DDC1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7476671"/>
        <c:axId val="1055418127"/>
      </c:barChart>
      <c:catAx>
        <c:axId val="135747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5418127"/>
        <c:crosses val="autoZero"/>
        <c:auto val="1"/>
        <c:lblAlgn val="ctr"/>
        <c:lblOffset val="100"/>
        <c:noMultiLvlLbl val="0"/>
      </c:catAx>
      <c:valAx>
        <c:axId val="10554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47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Sheet1!$B$121</c:f>
              <c:strCache>
                <c:ptCount val="1"/>
                <c:pt idx="0">
                  <c:v>2007 Access Fees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Sheet1!$A$122:$A$136</c:f>
              <c:strCache>
                <c:ptCount val="15"/>
                <c:pt idx="0">
                  <c:v>PNG</c:v>
                </c:pt>
                <c:pt idx="1">
                  <c:v>Kiribati</c:v>
                </c:pt>
                <c:pt idx="2">
                  <c:v>FSM</c:v>
                </c:pt>
                <c:pt idx="3">
                  <c:v>Nauru </c:v>
                </c:pt>
                <c:pt idx="4">
                  <c:v>Solomon Is</c:v>
                </c:pt>
                <c:pt idx="5">
                  <c:v>Marshall Is</c:v>
                </c:pt>
                <c:pt idx="6">
                  <c:v>Tuvalu </c:v>
                </c:pt>
                <c:pt idx="7">
                  <c:v>Tokelau</c:v>
                </c:pt>
                <c:pt idx="8">
                  <c:v>Palau </c:v>
                </c:pt>
                <c:pt idx="9">
                  <c:v>Cook Islands </c:v>
                </c:pt>
                <c:pt idx="10">
                  <c:v>Vanuatu </c:v>
                </c:pt>
                <c:pt idx="11">
                  <c:v>Samoa </c:v>
                </c:pt>
                <c:pt idx="12">
                  <c:v>Tonga </c:v>
                </c:pt>
                <c:pt idx="13">
                  <c:v>Niue </c:v>
                </c:pt>
                <c:pt idx="14">
                  <c:v>Fiji</c:v>
                </c:pt>
              </c:strCache>
            </c:strRef>
          </c:cat>
          <c:val>
            <c:numRef>
              <c:f>Sheet1!$B$122:$B$136</c:f>
              <c:numCache>
                <c:formatCode>#,##0</c:formatCode>
                <c:ptCount val="15"/>
                <c:pt idx="0">
                  <c:v>17061486</c:v>
                </c:pt>
                <c:pt idx="1">
                  <c:v>24351784</c:v>
                </c:pt>
                <c:pt idx="2">
                  <c:v>16823232</c:v>
                </c:pt>
                <c:pt idx="3">
                  <c:v>5868605</c:v>
                </c:pt>
                <c:pt idx="4">
                  <c:v>13411764</c:v>
                </c:pt>
                <c:pt idx="5">
                  <c:v>2227154</c:v>
                </c:pt>
                <c:pt idx="6">
                  <c:v>3927731</c:v>
                </c:pt>
                <c:pt idx="7">
                  <c:v>1685691</c:v>
                </c:pt>
                <c:pt idx="8">
                  <c:v>1278260</c:v>
                </c:pt>
                <c:pt idx="9">
                  <c:v>298680</c:v>
                </c:pt>
                <c:pt idx="10">
                  <c:v>1550058</c:v>
                </c:pt>
                <c:pt idx="11">
                  <c:v>292963</c:v>
                </c:pt>
                <c:pt idx="12">
                  <c:v>150715</c:v>
                </c:pt>
                <c:pt idx="13">
                  <c:v>300941</c:v>
                </c:pt>
                <c:pt idx="14">
                  <c:v>292963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9-4270-A163-B18ADDB1C399}"/>
            </c:ext>
          </c:extLst>
        </c:ser>
        <c:ser>
          <c:idx val="1"/>
          <c:order val="1"/>
          <c:tx>
            <c:strRef>
              <c:f>Sheet1!$C$121</c:f>
              <c:strCache>
                <c:ptCount val="1"/>
                <c:pt idx="0">
                  <c:v>2014 Access Fees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Sheet1!$A$122:$A$136</c:f>
              <c:strCache>
                <c:ptCount val="15"/>
                <c:pt idx="0">
                  <c:v>PNG</c:v>
                </c:pt>
                <c:pt idx="1">
                  <c:v>Kiribati</c:v>
                </c:pt>
                <c:pt idx="2">
                  <c:v>FSM</c:v>
                </c:pt>
                <c:pt idx="3">
                  <c:v>Nauru </c:v>
                </c:pt>
                <c:pt idx="4">
                  <c:v>Solomon Is</c:v>
                </c:pt>
                <c:pt idx="5">
                  <c:v>Marshall Is</c:v>
                </c:pt>
                <c:pt idx="6">
                  <c:v>Tuvalu </c:v>
                </c:pt>
                <c:pt idx="7">
                  <c:v>Tokelau</c:v>
                </c:pt>
                <c:pt idx="8">
                  <c:v>Palau </c:v>
                </c:pt>
                <c:pt idx="9">
                  <c:v>Cook Islands </c:v>
                </c:pt>
                <c:pt idx="10">
                  <c:v>Vanuatu </c:v>
                </c:pt>
                <c:pt idx="11">
                  <c:v>Samoa </c:v>
                </c:pt>
                <c:pt idx="12">
                  <c:v>Tonga </c:v>
                </c:pt>
                <c:pt idx="13">
                  <c:v>Niue </c:v>
                </c:pt>
                <c:pt idx="14">
                  <c:v>Fiji</c:v>
                </c:pt>
              </c:strCache>
            </c:strRef>
          </c:cat>
          <c:val>
            <c:numRef>
              <c:f>Sheet1!$C$122:$C$136</c:f>
              <c:numCache>
                <c:formatCode>#,##0</c:formatCode>
                <c:ptCount val="15"/>
                <c:pt idx="0">
                  <c:v>20013123</c:v>
                </c:pt>
                <c:pt idx="1">
                  <c:v>28564643</c:v>
                </c:pt>
                <c:pt idx="2">
                  <c:v>19733651</c:v>
                </c:pt>
                <c:pt idx="3">
                  <c:v>6883874</c:v>
                </c:pt>
                <c:pt idx="4">
                  <c:v>15731999</c:v>
                </c:pt>
                <c:pt idx="5">
                  <c:v>2612451</c:v>
                </c:pt>
                <c:pt idx="6">
                  <c:v>4607228</c:v>
                </c:pt>
                <c:pt idx="7">
                  <c:v>1977315</c:v>
                </c:pt>
                <c:pt idx="8">
                  <c:v>1499400</c:v>
                </c:pt>
                <c:pt idx="9">
                  <c:v>350352</c:v>
                </c:pt>
                <c:pt idx="10">
                  <c:v>1818218</c:v>
                </c:pt>
                <c:pt idx="11">
                  <c:v>343645</c:v>
                </c:pt>
                <c:pt idx="12">
                  <c:v>176789</c:v>
                </c:pt>
                <c:pt idx="13">
                  <c:v>353003</c:v>
                </c:pt>
                <c:pt idx="14">
                  <c:v>343645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9-4270-A163-B18ADDB1C399}"/>
            </c:ext>
          </c:extLst>
        </c:ser>
        <c:ser>
          <c:idx val="2"/>
          <c:order val="2"/>
          <c:tx>
            <c:strRef>
              <c:f>Sheet1!$D$121</c:f>
              <c:strCache>
                <c:ptCount val="1"/>
                <c:pt idx="0">
                  <c:v>2021 Access Fees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Sheet1!$A$122:$A$136</c:f>
              <c:strCache>
                <c:ptCount val="15"/>
                <c:pt idx="0">
                  <c:v>PNG</c:v>
                </c:pt>
                <c:pt idx="1">
                  <c:v>Kiribati</c:v>
                </c:pt>
                <c:pt idx="2">
                  <c:v>FSM</c:v>
                </c:pt>
                <c:pt idx="3">
                  <c:v>Nauru </c:v>
                </c:pt>
                <c:pt idx="4">
                  <c:v>Solomon Is</c:v>
                </c:pt>
                <c:pt idx="5">
                  <c:v>Marshall Is</c:v>
                </c:pt>
                <c:pt idx="6">
                  <c:v>Tuvalu </c:v>
                </c:pt>
                <c:pt idx="7">
                  <c:v>Tokelau</c:v>
                </c:pt>
                <c:pt idx="8">
                  <c:v>Palau </c:v>
                </c:pt>
                <c:pt idx="9">
                  <c:v>Cook Islands </c:v>
                </c:pt>
                <c:pt idx="10">
                  <c:v>Vanuatu </c:v>
                </c:pt>
                <c:pt idx="11">
                  <c:v>Samoa </c:v>
                </c:pt>
                <c:pt idx="12">
                  <c:v>Tonga </c:v>
                </c:pt>
                <c:pt idx="13">
                  <c:v>Niue </c:v>
                </c:pt>
                <c:pt idx="14">
                  <c:v>Fiji</c:v>
                </c:pt>
              </c:strCache>
            </c:strRef>
          </c:cat>
          <c:val>
            <c:numRef>
              <c:f>Sheet1!$D$122:$D$136</c:f>
              <c:numCache>
                <c:formatCode>#,##0</c:formatCode>
                <c:ptCount val="15"/>
                <c:pt idx="0">
                  <c:v>142450142</c:v>
                </c:pt>
                <c:pt idx="1">
                  <c:v>116989340</c:v>
                </c:pt>
                <c:pt idx="2">
                  <c:v>72300000</c:v>
                </c:pt>
                <c:pt idx="3">
                  <c:v>42165943</c:v>
                </c:pt>
                <c:pt idx="4">
                  <c:v>34678787</c:v>
                </c:pt>
                <c:pt idx="5">
                  <c:v>33000000</c:v>
                </c:pt>
                <c:pt idx="6">
                  <c:v>31650914</c:v>
                </c:pt>
                <c:pt idx="7">
                  <c:v>12380952</c:v>
                </c:pt>
                <c:pt idx="8">
                  <c:v>7870000</c:v>
                </c:pt>
                <c:pt idx="9">
                  <c:v>6598639</c:v>
                </c:pt>
                <c:pt idx="10">
                  <c:v>1252322</c:v>
                </c:pt>
                <c:pt idx="11">
                  <c:v>1092000</c:v>
                </c:pt>
                <c:pt idx="12">
                  <c:v>1026894</c:v>
                </c:pt>
                <c:pt idx="13">
                  <c:v>883086</c:v>
                </c:pt>
                <c:pt idx="14">
                  <c:v>469076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9-4270-A163-B18ADDB1C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99280"/>
        <c:axId val="150596032"/>
      </c:barChart>
      <c:catAx>
        <c:axId val="1383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596032"/>
        <c:crosses val="autoZero"/>
        <c:auto val="1"/>
        <c:lblAlgn val="ctr"/>
        <c:lblOffset val="100"/>
        <c:noMultiLvlLbl val="0"/>
      </c:catAx>
      <c:valAx>
        <c:axId val="1505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3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Sheet1!$A$140:$A$154</c:f>
              <c:strCache>
                <c:ptCount val="15"/>
                <c:pt idx="0">
                  <c:v>Cook Islands </c:v>
                </c:pt>
                <c:pt idx="1">
                  <c:v>Marshall Is</c:v>
                </c:pt>
                <c:pt idx="2">
                  <c:v>PNG</c:v>
                </c:pt>
                <c:pt idx="3">
                  <c:v>Tuvalu </c:v>
                </c:pt>
                <c:pt idx="4">
                  <c:v>Tokelau</c:v>
                </c:pt>
                <c:pt idx="5">
                  <c:v>Nauru </c:v>
                </c:pt>
                <c:pt idx="6">
                  <c:v>Tonga </c:v>
                </c:pt>
                <c:pt idx="7">
                  <c:v>Palau </c:v>
                </c:pt>
                <c:pt idx="8">
                  <c:v>Kiribati</c:v>
                </c:pt>
                <c:pt idx="9">
                  <c:v>FSM</c:v>
                </c:pt>
                <c:pt idx="10">
                  <c:v>Samoa </c:v>
                </c:pt>
                <c:pt idx="11">
                  <c:v>Niue </c:v>
                </c:pt>
                <c:pt idx="12">
                  <c:v>Solomon Is</c:v>
                </c:pt>
                <c:pt idx="13">
                  <c:v>Fiji</c:v>
                </c:pt>
                <c:pt idx="14">
                  <c:v>Vanuatu </c:v>
                </c:pt>
              </c:strCache>
            </c:strRef>
          </c:cat>
          <c:val>
            <c:numRef>
              <c:f>Sheet1!$B$140:$B$154</c:f>
              <c:numCache>
                <c:formatCode>0%</c:formatCode>
                <c:ptCount val="15"/>
                <c:pt idx="0">
                  <c:v>21.092671086112226</c:v>
                </c:pt>
                <c:pt idx="1">
                  <c:v>13.817116373631999</c:v>
                </c:pt>
                <c:pt idx="2">
                  <c:v>7.3492224534252175</c:v>
                </c:pt>
                <c:pt idx="3">
                  <c:v>7.0583201853691104</c:v>
                </c:pt>
                <c:pt idx="4">
                  <c:v>6.3447339992916847</c:v>
                </c:pt>
                <c:pt idx="5">
                  <c:v>6.185002739151809</c:v>
                </c:pt>
                <c:pt idx="6">
                  <c:v>5.8134824005573433</c:v>
                </c:pt>
                <c:pt idx="7">
                  <c:v>5.1568069093924551</c:v>
                </c:pt>
                <c:pt idx="8">
                  <c:v>3.8041383744205355</c:v>
                </c:pt>
                <c:pt idx="9">
                  <c:v>3.2976284224101526</c:v>
                </c:pt>
                <c:pt idx="10">
                  <c:v>2.7274331570880963</c:v>
                </c:pt>
                <c:pt idx="11">
                  <c:v>1.9344157160373627</c:v>
                </c:pt>
                <c:pt idx="12">
                  <c:v>1.5856991667911842</c:v>
                </c:pt>
                <c:pt idx="13">
                  <c:v>0.60114417178961166</c:v>
                </c:pt>
                <c:pt idx="14">
                  <c:v>-0.19208055440506097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0-4D83-95E2-F221262AF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289408"/>
        <c:axId val="150619552"/>
      </c:barChart>
      <c:catAx>
        <c:axId val="22128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619552"/>
        <c:crosses val="autoZero"/>
        <c:auto val="1"/>
        <c:lblAlgn val="ctr"/>
        <c:lblOffset val="100"/>
        <c:noMultiLvlLbl val="0"/>
      </c:catAx>
      <c:valAx>
        <c:axId val="15061955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128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Sheet1!$B$171:$B$176</c:f>
              <c:numCache>
                <c:formatCode>General</c:formatCode>
                <c:ptCount val="6"/>
                <c:pt idx="0">
                  <c:v>1982</c:v>
                </c:pt>
                <c:pt idx="1">
                  <c:v>1996</c:v>
                </c:pt>
                <c:pt idx="2">
                  <c:v>1999</c:v>
                </c:pt>
                <c:pt idx="3">
                  <c:v>2007</c:v>
                </c:pt>
                <c:pt idx="4">
                  <c:v>2014</c:v>
                </c:pt>
                <c:pt idx="5">
                  <c:v>2021</c:v>
                </c:pt>
              </c:numCache>
            </c:numRef>
          </c:xVal>
          <c:yVal>
            <c:numRef>
              <c:f>Sheet1!$C$171:$C$176</c:f>
              <c:numCache>
                <c:formatCode>0.0</c:formatCode>
                <c:ptCount val="6"/>
                <c:pt idx="0">
                  <c:v>47.25</c:v>
                </c:pt>
                <c:pt idx="1">
                  <c:v>104.31899999999999</c:v>
                </c:pt>
                <c:pt idx="2">
                  <c:v>106.08</c:v>
                </c:pt>
                <c:pt idx="3">
                  <c:v>104.405</c:v>
                </c:pt>
                <c:pt idx="4">
                  <c:v>397.85999999999996</c:v>
                </c:pt>
                <c:pt idx="5">
                  <c:v>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4-456C-A4B3-A2B04927C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414624"/>
        <c:axId val="1692762688"/>
      </c:scatterChart>
      <c:valAx>
        <c:axId val="27541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2762688"/>
        <c:crosses val="autoZero"/>
        <c:crossBetween val="midCat"/>
      </c:valAx>
      <c:valAx>
        <c:axId val="16927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41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Sheet1!$G$36:$G$50</c:f>
              <c:strCache>
                <c:ptCount val="15"/>
                <c:pt idx="0">
                  <c:v>PNG</c:v>
                </c:pt>
                <c:pt idx="1">
                  <c:v>Kiribati</c:v>
                </c:pt>
                <c:pt idx="2">
                  <c:v>FSM</c:v>
                </c:pt>
                <c:pt idx="3">
                  <c:v>Nauru</c:v>
                </c:pt>
                <c:pt idx="4">
                  <c:v>Solomon Is.</c:v>
                </c:pt>
                <c:pt idx="5">
                  <c:v>Marshall Is.</c:v>
                </c:pt>
                <c:pt idx="6">
                  <c:v>Tuvalu</c:v>
                </c:pt>
                <c:pt idx="7">
                  <c:v>Tokelau</c:v>
                </c:pt>
                <c:pt idx="8">
                  <c:v>Palau</c:v>
                </c:pt>
                <c:pt idx="9">
                  <c:v>Cook Is.</c:v>
                </c:pt>
                <c:pt idx="10">
                  <c:v>Vanuatu</c:v>
                </c:pt>
                <c:pt idx="11">
                  <c:v>Samoa</c:v>
                </c:pt>
                <c:pt idx="12">
                  <c:v>Tonga</c:v>
                </c:pt>
                <c:pt idx="13">
                  <c:v>Niue</c:v>
                </c:pt>
                <c:pt idx="14">
                  <c:v>Fiji</c:v>
                </c:pt>
              </c:strCache>
            </c:strRef>
          </c:cat>
          <c:val>
            <c:numRef>
              <c:f>Sheet1!$H$36:$H$50</c:f>
              <c:numCache>
                <c:formatCode>#,##0</c:formatCode>
                <c:ptCount val="15"/>
                <c:pt idx="0">
                  <c:v>145014245</c:v>
                </c:pt>
                <c:pt idx="1">
                  <c:v>116989340</c:v>
                </c:pt>
                <c:pt idx="2">
                  <c:v>72300000</c:v>
                </c:pt>
                <c:pt idx="3">
                  <c:v>42165943</c:v>
                </c:pt>
                <c:pt idx="4">
                  <c:v>42110204</c:v>
                </c:pt>
                <c:pt idx="5">
                  <c:v>33031253</c:v>
                </c:pt>
                <c:pt idx="6">
                  <c:v>31650914</c:v>
                </c:pt>
                <c:pt idx="7">
                  <c:v>12600000</c:v>
                </c:pt>
                <c:pt idx="8">
                  <c:v>7870000</c:v>
                </c:pt>
                <c:pt idx="9">
                  <c:v>6598639</c:v>
                </c:pt>
                <c:pt idx="10">
                  <c:v>1253000</c:v>
                </c:pt>
                <c:pt idx="11">
                  <c:v>1100000</c:v>
                </c:pt>
                <c:pt idx="12">
                  <c:v>1045628</c:v>
                </c:pt>
                <c:pt idx="13">
                  <c:v>883086</c:v>
                </c:pt>
                <c:pt idx="14">
                  <c:v>160152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1-4697-8751-ECE6A519D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394704"/>
        <c:axId val="778812304"/>
      </c:barChart>
      <c:catAx>
        <c:axId val="9293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812304"/>
        <c:crosses val="autoZero"/>
        <c:auto val="1"/>
        <c:lblAlgn val="ctr"/>
        <c:lblOffset val="100"/>
        <c:noMultiLvlLbl val="0"/>
      </c:catAx>
      <c:valAx>
        <c:axId val="7788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939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Sheet1!$J$36:$J$50</c:f>
              <c:strCache>
                <c:ptCount val="15"/>
                <c:pt idx="0">
                  <c:v>Tuvalu</c:v>
                </c:pt>
                <c:pt idx="1">
                  <c:v>Kiribati</c:v>
                </c:pt>
                <c:pt idx="2">
                  <c:v>Tokelau</c:v>
                </c:pt>
                <c:pt idx="3">
                  <c:v>FSM</c:v>
                </c:pt>
                <c:pt idx="4">
                  <c:v>Marshall Is.</c:v>
                </c:pt>
                <c:pt idx="5">
                  <c:v>Nauru</c:v>
                </c:pt>
                <c:pt idx="6">
                  <c:v>Solomon Is.</c:v>
                </c:pt>
                <c:pt idx="7">
                  <c:v>Palau</c:v>
                </c:pt>
                <c:pt idx="8">
                  <c:v>Cook Is.</c:v>
                </c:pt>
                <c:pt idx="9">
                  <c:v>Niue</c:v>
                </c:pt>
                <c:pt idx="10">
                  <c:v>PNG</c:v>
                </c:pt>
                <c:pt idx="11">
                  <c:v>Vanuatu</c:v>
                </c:pt>
                <c:pt idx="12">
                  <c:v>Tonga</c:v>
                </c:pt>
                <c:pt idx="13">
                  <c:v>Samoa</c:v>
                </c:pt>
                <c:pt idx="14">
                  <c:v>Fiji</c:v>
                </c:pt>
              </c:strCache>
            </c:strRef>
          </c:cat>
          <c:val>
            <c:numRef>
              <c:f>Sheet1!$K$36:$K$50</c:f>
              <c:numCache>
                <c:formatCode>0.00%</c:formatCode>
                <c:ptCount val="15"/>
                <c:pt idx="0">
                  <c:v>0.76300000000000001</c:v>
                </c:pt>
                <c:pt idx="1">
                  <c:v>0.65500000000000003</c:v>
                </c:pt>
                <c:pt idx="2" formatCode="0%">
                  <c:v>0.49</c:v>
                </c:pt>
                <c:pt idx="3">
                  <c:v>0.25600000000000001</c:v>
                </c:pt>
                <c:pt idx="4">
                  <c:v>0.189</c:v>
                </c:pt>
                <c:pt idx="5">
                  <c:v>0.18</c:v>
                </c:pt>
                <c:pt idx="6">
                  <c:v>8.8999999999999996E-2</c:v>
                </c:pt>
                <c:pt idx="7">
                  <c:v>7.0000000000000007E-2</c:v>
                </c:pt>
                <c:pt idx="8">
                  <c:v>4.7E-2</c:v>
                </c:pt>
                <c:pt idx="9">
                  <c:v>4.2999999999999997E-2</c:v>
                </c:pt>
                <c:pt idx="10">
                  <c:v>3.1E-2</c:v>
                </c:pt>
                <c:pt idx="11">
                  <c:v>1.4999999999999999E-2</c:v>
                </c:pt>
                <c:pt idx="12">
                  <c:v>5.0000000000000001E-3</c:v>
                </c:pt>
                <c:pt idx="13">
                  <c:v>3.7000000000000002E-3</c:v>
                </c:pt>
                <c:pt idx="14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8-4113-A0A4-5ED6268AC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667360"/>
        <c:axId val="729149456"/>
      </c:barChart>
      <c:catAx>
        <c:axId val="2596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9149456"/>
        <c:crosses val="autoZero"/>
        <c:auto val="1"/>
        <c:lblAlgn val="ctr"/>
        <c:lblOffset val="100"/>
        <c:noMultiLvlLbl val="0"/>
      </c:catAx>
      <c:valAx>
        <c:axId val="7291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96673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23403324584427"/>
          <c:y val="5.0925925925925923E-2"/>
          <c:w val="0.85998818897637797"/>
          <c:h val="0.717603528725575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Sheet1!$S$70:$S$84</c:f>
              <c:strCache>
                <c:ptCount val="15"/>
                <c:pt idx="0">
                  <c:v> Tokelau </c:v>
                </c:pt>
                <c:pt idx="1">
                  <c:v>Nauru</c:v>
                </c:pt>
                <c:pt idx="2">
                  <c:v>Tuvalu</c:v>
                </c:pt>
                <c:pt idx="3">
                  <c:v>Kiribati</c:v>
                </c:pt>
                <c:pt idx="4">
                  <c:v>Niue</c:v>
                </c:pt>
                <c:pt idx="5">
                  <c:v>Palau</c:v>
                </c:pt>
                <c:pt idx="6">
                  <c:v>Cook Is.</c:v>
                </c:pt>
                <c:pt idx="7">
                  <c:v>Marshall Is.</c:v>
                </c:pt>
                <c:pt idx="8">
                  <c:v>FSM</c:v>
                </c:pt>
                <c:pt idx="9">
                  <c:v>Solomon Is.</c:v>
                </c:pt>
                <c:pt idx="10">
                  <c:v>PNG</c:v>
                </c:pt>
                <c:pt idx="11">
                  <c:v>Tonga</c:v>
                </c:pt>
                <c:pt idx="12">
                  <c:v>Samoa</c:v>
                </c:pt>
                <c:pt idx="13">
                  <c:v>Vanuatu</c:v>
                </c:pt>
                <c:pt idx="14">
                  <c:v>Fiji</c:v>
                </c:pt>
              </c:strCache>
            </c:strRef>
          </c:cat>
          <c:val>
            <c:numRef>
              <c:f>Sheet1!$T$70:$T$84</c:f>
              <c:numCache>
                <c:formatCode>_(* #\ ##0_);_(* \(#\ ##0\);_(* "-"??_);_(@_)</c:formatCode>
                <c:ptCount val="15"/>
                <c:pt idx="0">
                  <c:v>8394.4037308461029</c:v>
                </c:pt>
                <c:pt idx="1">
                  <c:v>3563.720651928938</c:v>
                </c:pt>
                <c:pt idx="2">
                  <c:v>2963.8462185706476</c:v>
                </c:pt>
                <c:pt idx="3">
                  <c:v>2145.96338423715</c:v>
                </c:pt>
                <c:pt idx="4">
                  <c:v>570.10052568477363</c:v>
                </c:pt>
                <c:pt idx="5">
                  <c:v>438.26919864119844</c:v>
                </c:pt>
                <c:pt idx="6">
                  <c:v>430.10294979678741</c:v>
                </c:pt>
                <c:pt idx="7">
                  <c:v>312.34045993532158</c:v>
                </c:pt>
                <c:pt idx="8">
                  <c:v>80.476223338772627</c:v>
                </c:pt>
                <c:pt idx="9">
                  <c:v>57.840430476745802</c:v>
                </c:pt>
                <c:pt idx="10">
                  <c:v>15.895466446020356</c:v>
                </c:pt>
                <c:pt idx="11">
                  <c:v>10.50545059651097</c:v>
                </c:pt>
                <c:pt idx="12">
                  <c:v>5.6025734899707276</c:v>
                </c:pt>
                <c:pt idx="13">
                  <c:v>4.1593985250247405</c:v>
                </c:pt>
                <c:pt idx="14">
                  <c:v>1.3514459574760673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B-4062-9796-70CB49A0A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721648"/>
        <c:axId val="1841602896"/>
      </c:barChart>
      <c:catAx>
        <c:axId val="18067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1602896"/>
        <c:crosses val="autoZero"/>
        <c:auto val="1"/>
        <c:lblAlgn val="ctr"/>
        <c:lblOffset val="100"/>
        <c:noMultiLvlLbl val="0"/>
      </c:catAx>
      <c:valAx>
        <c:axId val="18416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_);_(* \(#\ 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672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Sheet1!$W$70:$W$84</c:f>
              <c:strCache>
                <c:ptCount val="15"/>
                <c:pt idx="0">
                  <c:v>Nauru</c:v>
                </c:pt>
                <c:pt idx="1">
                  <c:v>PNG</c:v>
                </c:pt>
                <c:pt idx="2">
                  <c:v>Tokelau</c:v>
                </c:pt>
                <c:pt idx="3">
                  <c:v>Tuvalu</c:v>
                </c:pt>
                <c:pt idx="4">
                  <c:v>Kiribati</c:v>
                </c:pt>
                <c:pt idx="5">
                  <c:v>Solomon Is.</c:v>
                </c:pt>
                <c:pt idx="6">
                  <c:v>FSM</c:v>
                </c:pt>
                <c:pt idx="7">
                  <c:v>Marshall Is.</c:v>
                </c:pt>
                <c:pt idx="8">
                  <c:v>Palau</c:v>
                </c:pt>
                <c:pt idx="9">
                  <c:v>Samoa</c:v>
                </c:pt>
                <c:pt idx="10">
                  <c:v>Cook Is.</c:v>
                </c:pt>
                <c:pt idx="11">
                  <c:v>Niue</c:v>
                </c:pt>
                <c:pt idx="12">
                  <c:v>Vanuatu</c:v>
                </c:pt>
                <c:pt idx="13">
                  <c:v>Tonga</c:v>
                </c:pt>
                <c:pt idx="14">
                  <c:v>Fiji</c:v>
                </c:pt>
              </c:strCache>
            </c:strRef>
          </c:cat>
          <c:val>
            <c:numRef>
              <c:f>Sheet1!$X$70:$X$84</c:f>
              <c:numCache>
                <c:formatCode>0</c:formatCode>
                <c:ptCount val="15"/>
                <c:pt idx="0">
                  <c:v>131.76857110507248</c:v>
                </c:pt>
                <c:pt idx="1">
                  <c:v>46.478924684052892</c:v>
                </c:pt>
                <c:pt idx="2">
                  <c:v>43.448275862068968</c:v>
                </c:pt>
                <c:pt idx="3">
                  <c:v>35.167681964573269</c:v>
                </c:pt>
                <c:pt idx="4">
                  <c:v>32.954743621147173</c:v>
                </c:pt>
                <c:pt idx="5">
                  <c:v>31.425526003522755</c:v>
                </c:pt>
                <c:pt idx="6">
                  <c:v>24.27803895231699</c:v>
                </c:pt>
                <c:pt idx="7">
                  <c:v>15.500353355232285</c:v>
                </c:pt>
                <c:pt idx="8">
                  <c:v>12.511923688394276</c:v>
                </c:pt>
                <c:pt idx="9">
                  <c:v>9.3307593307593315</c:v>
                </c:pt>
                <c:pt idx="10">
                  <c:v>3.6058139102635591</c:v>
                </c:pt>
                <c:pt idx="11">
                  <c:v>2.2643223443223444</c:v>
                </c:pt>
                <c:pt idx="12">
                  <c:v>1.8429499685254842</c:v>
                </c:pt>
                <c:pt idx="13">
                  <c:v>1.4937550125313284</c:v>
                </c:pt>
                <c:pt idx="14">
                  <c:v>0.12649115108965919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C-424B-9194-9842758CA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358592"/>
        <c:axId val="1808954272"/>
      </c:barChart>
      <c:catAx>
        <c:axId val="181335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8954272"/>
        <c:crosses val="autoZero"/>
        <c:auto val="1"/>
        <c:lblAlgn val="ctr"/>
        <c:lblOffset val="100"/>
        <c:noMultiLvlLbl val="0"/>
      </c:catAx>
      <c:valAx>
        <c:axId val="18089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335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81</xdr:row>
      <xdr:rowOff>34925</xdr:rowOff>
    </xdr:from>
    <xdr:to>
      <xdr:col>14</xdr:col>
      <xdr:colOff>73025</xdr:colOff>
      <xdr:row>96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D88C5A-BB3C-E903-A857-B184CD138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593725</xdr:colOff>
      <xdr:row>118</xdr:row>
      <xdr:rowOff>149224</xdr:rowOff>
    </xdr:from>
    <xdr:to>
      <xdr:col>14</xdr:col>
      <xdr:colOff>314325</xdr:colOff>
      <xdr:row>138</xdr:row>
      <xdr:rowOff>38099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EC3E33-C54A-A541-0F50-0A2918906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1444624</xdr:colOff>
      <xdr:row>141</xdr:row>
      <xdr:rowOff>73024</xdr:rowOff>
    </xdr:from>
    <xdr:to>
      <xdr:col>9</xdr:col>
      <xdr:colOff>469899</xdr:colOff>
      <xdr:row>156</xdr:row>
      <xdr:rowOff>152399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138BEC3-C820-50A9-AA90-D33DCDBF1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739775</xdr:colOff>
      <xdr:row>163</xdr:row>
      <xdr:rowOff>15875</xdr:rowOff>
    </xdr:from>
    <xdr:to>
      <xdr:col>12</xdr:col>
      <xdr:colOff>193675</xdr:colOff>
      <xdr:row>177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C6C0B7-3845-F24C-6043-CEAD3CEF0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142875</xdr:colOff>
      <xdr:row>0</xdr:row>
      <xdr:rowOff>66675</xdr:rowOff>
    </xdr:from>
    <xdr:to>
      <xdr:col>19</xdr:col>
      <xdr:colOff>447675</xdr:colOff>
      <xdr:row>41</xdr:row>
      <xdr:rowOff>41275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2D9551-159B-94BF-06DF-CA042F8B2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104775</xdr:colOff>
      <xdr:row>42</xdr:row>
      <xdr:rowOff>22225</xdr:rowOff>
    </xdr:from>
    <xdr:to>
      <xdr:col>19</xdr:col>
      <xdr:colOff>409575</xdr:colOff>
      <xdr:row>56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DE93F5-46CA-E1CA-91F4-44686672B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407841</xdr:colOff>
      <xdr:row>85</xdr:row>
      <xdr:rowOff>120978</xdr:rowOff>
    </xdr:from>
    <xdr:to>
      <xdr:col>19</xdr:col>
      <xdr:colOff>109325</xdr:colOff>
      <xdr:row>100</xdr:row>
      <xdr:rowOff>114694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7C7AB-92CC-4C26-E1FB-A3CF02279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362016</xdr:colOff>
      <xdr:row>85</xdr:row>
      <xdr:rowOff>147162</xdr:rowOff>
    </xdr:from>
    <xdr:to>
      <xdr:col>26</xdr:col>
      <xdr:colOff>574119</xdr:colOff>
      <xdr:row>100</xdr:row>
      <xdr:rowOff>140878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E84775-D5E7-723D-FB6B-35B74B0C2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CD644-946B-4F73-BD85-1ED970B17184}">
  <dimension ref="A2:AC176"/>
  <sheetViews>
    <sheetView tabSelected="1" zoomScale="97" workbookViewId="0">
      <selection activeCell="S168" sqref="S168"/>
    </sheetView>
  </sheetViews>
  <sheetFormatPr baseColWidth="10" defaultColWidth="8.7265625" defaultRowHeight="14.5" x14ac:dyDescent="0.35"/>
  <cols>
    <col min="2" max="2" width="19.36328125" customWidth="1"/>
    <col min="3" max="3" width="14.6328125" customWidth="1"/>
    <col min="4" max="4" width="23.26953125" customWidth="1"/>
    <col min="5" max="5" width="15.7265625" customWidth="1"/>
    <col min="6" max="7" width="12.54296875" bestFit="1" customWidth="1"/>
    <col min="8" max="8" width="15.1796875" customWidth="1"/>
    <col min="9" max="9" width="17.08984375" customWidth="1"/>
    <col min="20" max="20" width="10.08984375" bestFit="1" customWidth="1"/>
  </cols>
  <sheetData>
    <row r="2" spans="2:21" ht="15" thickBot="1" x14ac:dyDescent="0.4"/>
    <row r="3" spans="2:21" x14ac:dyDescent="0.35">
      <c r="B3" s="59"/>
      <c r="C3" s="43" t="s">
        <v>48</v>
      </c>
    </row>
    <row r="4" spans="2:21" x14ac:dyDescent="0.35">
      <c r="B4" s="60"/>
      <c r="C4" s="44" t="s">
        <v>49</v>
      </c>
    </row>
    <row r="5" spans="2:21" ht="15" thickBot="1" x14ac:dyDescent="0.4">
      <c r="B5" s="61"/>
      <c r="C5" s="45" t="s">
        <v>50</v>
      </c>
    </row>
    <row r="6" spans="2:21" ht="15" thickBot="1" x14ac:dyDescent="0.4">
      <c r="B6" s="6" t="s">
        <v>14</v>
      </c>
      <c r="C6" s="7">
        <v>9700000</v>
      </c>
      <c r="E6" t="s">
        <v>54</v>
      </c>
      <c r="F6" s="53">
        <v>1.47</v>
      </c>
      <c r="G6" s="4">
        <f>C6/F6</f>
        <v>6598639.4557823129</v>
      </c>
      <c r="H6" s="51"/>
      <c r="I6" s="54"/>
    </row>
    <row r="7" spans="2:21" ht="15" thickBot="1" x14ac:dyDescent="0.4">
      <c r="B7" s="6" t="s">
        <v>0</v>
      </c>
      <c r="C7" s="7">
        <v>72300000</v>
      </c>
      <c r="E7" t="s">
        <v>55</v>
      </c>
      <c r="F7">
        <v>1</v>
      </c>
      <c r="G7" s="4">
        <f t="shared" ref="G7:G20" si="0">C7/F7</f>
        <v>72300000</v>
      </c>
      <c r="H7" s="3"/>
      <c r="I7" s="54"/>
    </row>
    <row r="8" spans="2:21" ht="15" thickBot="1" x14ac:dyDescent="0.4">
      <c r="B8" s="6" t="s">
        <v>1</v>
      </c>
      <c r="C8" s="8">
        <v>345928</v>
      </c>
      <c r="E8" t="s">
        <v>56</v>
      </c>
      <c r="F8">
        <v>2.12</v>
      </c>
      <c r="G8" s="4">
        <f t="shared" si="0"/>
        <v>163173.58490566036</v>
      </c>
      <c r="H8" s="3"/>
      <c r="I8" s="54"/>
    </row>
    <row r="9" spans="2:21" ht="15" thickBot="1" x14ac:dyDescent="0.4">
      <c r="B9" s="6" t="s">
        <v>2</v>
      </c>
      <c r="C9" s="7">
        <v>161445289</v>
      </c>
      <c r="E9" t="s">
        <v>57</v>
      </c>
      <c r="F9">
        <v>1.38</v>
      </c>
      <c r="G9" s="4">
        <f t="shared" si="0"/>
        <v>116989339.85507247</v>
      </c>
      <c r="H9" s="52"/>
      <c r="I9" s="54"/>
    </row>
    <row r="10" spans="2:21" ht="15" thickBot="1" x14ac:dyDescent="0.4">
      <c r="B10" s="6" t="s">
        <v>15</v>
      </c>
      <c r="C10" s="7">
        <v>33031253</v>
      </c>
      <c r="E10" t="s">
        <v>55</v>
      </c>
      <c r="F10">
        <v>1</v>
      </c>
      <c r="G10" s="4">
        <f t="shared" si="0"/>
        <v>33031253</v>
      </c>
      <c r="H10" s="3"/>
      <c r="I10" s="54"/>
    </row>
    <row r="11" spans="2:21" ht="15" thickBot="1" x14ac:dyDescent="0.4">
      <c r="B11" s="6" t="s">
        <v>4</v>
      </c>
      <c r="C11" s="7">
        <v>58189001</v>
      </c>
      <c r="E11" t="s">
        <v>57</v>
      </c>
      <c r="F11">
        <v>1.38</v>
      </c>
      <c r="G11" s="4">
        <f t="shared" si="0"/>
        <v>42165942.753623195</v>
      </c>
      <c r="H11" s="3"/>
      <c r="I11" s="54"/>
    </row>
    <row r="12" spans="2:21" ht="15" thickBot="1" x14ac:dyDescent="0.4">
      <c r="B12" s="6" t="s">
        <v>5</v>
      </c>
      <c r="C12" s="8">
        <v>1298136</v>
      </c>
      <c r="E12" t="s">
        <v>54</v>
      </c>
      <c r="F12" s="53">
        <v>1.47</v>
      </c>
      <c r="G12" s="4">
        <f t="shared" si="0"/>
        <v>883085.71428571432</v>
      </c>
      <c r="H12" s="3"/>
      <c r="I12" s="54"/>
    </row>
    <row r="13" spans="2:21" ht="15" thickBot="1" x14ac:dyDescent="0.4">
      <c r="B13" s="6" t="s">
        <v>6</v>
      </c>
      <c r="C13" s="8">
        <v>7870000</v>
      </c>
      <c r="E13" t="s">
        <v>55</v>
      </c>
      <c r="F13">
        <v>1</v>
      </c>
      <c r="G13" s="4">
        <f t="shared" si="0"/>
        <v>7870000</v>
      </c>
      <c r="H13" s="3"/>
      <c r="I13" s="54"/>
    </row>
    <row r="14" spans="2:21" ht="15" thickBot="1" x14ac:dyDescent="0.4">
      <c r="B14" s="6" t="s">
        <v>7</v>
      </c>
      <c r="C14" s="7">
        <v>509000000</v>
      </c>
      <c r="E14" t="s">
        <v>58</v>
      </c>
      <c r="F14">
        <v>3.51</v>
      </c>
      <c r="G14" s="4">
        <f t="shared" si="0"/>
        <v>145014245.01424503</v>
      </c>
      <c r="H14" s="3"/>
      <c r="I14" s="54"/>
      <c r="U14">
        <v>1</v>
      </c>
    </row>
    <row r="15" spans="2:21" ht="15" thickBot="1" x14ac:dyDescent="0.4">
      <c r="B15" s="6" t="s">
        <v>8</v>
      </c>
      <c r="C15" s="8">
        <v>2900000</v>
      </c>
      <c r="E15" t="s">
        <v>59</v>
      </c>
      <c r="F15">
        <v>2.59</v>
      </c>
      <c r="G15" s="4">
        <f t="shared" si="0"/>
        <v>1119691.1196911198</v>
      </c>
      <c r="H15" s="3"/>
      <c r="I15" s="54"/>
    </row>
    <row r="16" spans="2:21" ht="15" thickBot="1" x14ac:dyDescent="0.4">
      <c r="B16" s="6" t="s">
        <v>16</v>
      </c>
      <c r="C16" s="7">
        <v>338987149</v>
      </c>
      <c r="E16" t="s">
        <v>60</v>
      </c>
      <c r="F16">
        <v>8.0500000000000007</v>
      </c>
      <c r="G16" s="4">
        <f t="shared" si="0"/>
        <v>42110204.84472049</v>
      </c>
      <c r="H16" s="3"/>
      <c r="I16" s="54"/>
    </row>
    <row r="17" spans="2:9" ht="15" thickBot="1" x14ac:dyDescent="0.4">
      <c r="B17" s="6" t="s">
        <v>10</v>
      </c>
      <c r="C17" s="8">
        <v>2384033</v>
      </c>
      <c r="E17" t="s">
        <v>61</v>
      </c>
      <c r="F17">
        <v>2.2799999999999998</v>
      </c>
      <c r="G17" s="4">
        <f t="shared" si="0"/>
        <v>1045628.5087719299</v>
      </c>
      <c r="H17" s="3"/>
      <c r="I17" s="54"/>
    </row>
    <row r="18" spans="2:9" ht="15" thickBot="1" x14ac:dyDescent="0.4">
      <c r="B18" s="6" t="s">
        <v>11</v>
      </c>
      <c r="C18" s="7">
        <v>43678261</v>
      </c>
      <c r="E18" t="s">
        <v>57</v>
      </c>
      <c r="F18">
        <v>1.38</v>
      </c>
      <c r="G18" s="4">
        <f t="shared" si="0"/>
        <v>31650913.768115945</v>
      </c>
      <c r="H18" s="3"/>
      <c r="I18" s="54"/>
    </row>
    <row r="19" spans="2:9" ht="15" thickBot="1" x14ac:dyDescent="0.4">
      <c r="B19" s="6" t="s">
        <v>12</v>
      </c>
      <c r="C19" s="7">
        <v>141700000</v>
      </c>
      <c r="E19" t="s">
        <v>62</v>
      </c>
      <c r="F19">
        <v>113.07</v>
      </c>
      <c r="G19" s="4">
        <f t="shared" si="0"/>
        <v>1253205.9785973292</v>
      </c>
      <c r="H19" s="3"/>
      <c r="I19" s="54"/>
    </row>
    <row r="20" spans="2:9" ht="15" thickBot="1" x14ac:dyDescent="0.4">
      <c r="B20" s="6" t="s">
        <v>13</v>
      </c>
      <c r="C20" s="49">
        <v>18522000</v>
      </c>
      <c r="E20" t="s">
        <v>54</v>
      </c>
      <c r="F20" s="53">
        <v>1.47</v>
      </c>
      <c r="G20" s="4">
        <f t="shared" si="0"/>
        <v>12600000</v>
      </c>
      <c r="H20" s="55"/>
      <c r="I20" s="54"/>
    </row>
    <row r="21" spans="2:9" x14ac:dyDescent="0.35">
      <c r="G21" s="54">
        <f>SUM(G6:G20)</f>
        <v>514795323.59781122</v>
      </c>
      <c r="H21" s="2"/>
      <c r="I21" s="54"/>
    </row>
    <row r="25" spans="2:9" x14ac:dyDescent="0.35">
      <c r="F25" s="53"/>
    </row>
    <row r="26" spans="2:9" x14ac:dyDescent="0.35">
      <c r="E26" t="s">
        <v>54</v>
      </c>
      <c r="F26" s="53">
        <v>1.47</v>
      </c>
    </row>
    <row r="27" spans="2:9" x14ac:dyDescent="0.35">
      <c r="E27" t="s">
        <v>63</v>
      </c>
      <c r="F27">
        <v>105.37</v>
      </c>
    </row>
    <row r="32" spans="2:9" ht="15" thickBot="1" x14ac:dyDescent="0.4">
      <c r="C32" s="1"/>
    </row>
    <row r="33" spans="2:21" ht="26" x14ac:dyDescent="0.35">
      <c r="B33" s="59"/>
      <c r="C33" s="43" t="s">
        <v>48</v>
      </c>
      <c r="D33" s="43" t="s">
        <v>20</v>
      </c>
      <c r="E33" s="43" t="s">
        <v>52</v>
      </c>
      <c r="F33" s="4"/>
    </row>
    <row r="34" spans="2:21" ht="26" x14ac:dyDescent="0.35">
      <c r="B34" s="60"/>
      <c r="C34" s="44" t="s">
        <v>49</v>
      </c>
      <c r="D34" s="46" t="s">
        <v>51</v>
      </c>
      <c r="E34" s="46" t="s">
        <v>53</v>
      </c>
      <c r="F34" s="4"/>
    </row>
    <row r="35" spans="2:21" ht="15" thickBot="1" x14ac:dyDescent="0.4">
      <c r="B35" s="61"/>
      <c r="C35" s="45" t="s">
        <v>50</v>
      </c>
      <c r="D35" s="45" t="s">
        <v>19</v>
      </c>
      <c r="E35" s="47"/>
      <c r="F35" s="4"/>
    </row>
    <row r="36" spans="2:21" ht="15" thickBot="1" x14ac:dyDescent="0.4">
      <c r="B36" s="6" t="s">
        <v>14</v>
      </c>
      <c r="C36" s="7"/>
      <c r="D36" s="7">
        <v>6598639.4557823129</v>
      </c>
      <c r="E36" s="48">
        <v>4.7E-2</v>
      </c>
      <c r="F36" s="4"/>
      <c r="G36" s="6" t="s">
        <v>7</v>
      </c>
      <c r="H36" s="7">
        <v>145014245</v>
      </c>
      <c r="J36" s="6" t="s">
        <v>11</v>
      </c>
      <c r="K36" s="48">
        <v>0.76300000000000001</v>
      </c>
      <c r="L36" s="48"/>
    </row>
    <row r="37" spans="2:21" ht="15" thickBot="1" x14ac:dyDescent="0.4">
      <c r="B37" s="6" t="s">
        <v>0</v>
      </c>
      <c r="C37" s="7"/>
      <c r="D37" s="7">
        <v>72300000</v>
      </c>
      <c r="E37" s="48">
        <v>0.25600000000000001</v>
      </c>
      <c r="F37" s="4"/>
      <c r="G37" s="6" t="s">
        <v>2</v>
      </c>
      <c r="H37" s="49">
        <v>116989340</v>
      </c>
      <c r="J37" s="6" t="s">
        <v>2</v>
      </c>
      <c r="K37" s="48">
        <v>0.65500000000000003</v>
      </c>
      <c r="L37" s="48"/>
    </row>
    <row r="38" spans="2:21" ht="15" thickBot="1" x14ac:dyDescent="0.4">
      <c r="B38" s="6" t="s">
        <v>1</v>
      </c>
      <c r="C38" s="8"/>
      <c r="D38" s="7">
        <v>163173.58490566036</v>
      </c>
      <c r="E38" s="48">
        <v>5.0000000000000002E-5</v>
      </c>
      <c r="F38" s="4"/>
      <c r="G38" s="6" t="s">
        <v>0</v>
      </c>
      <c r="H38" s="7">
        <v>72300000</v>
      </c>
      <c r="J38" s="6" t="s">
        <v>13</v>
      </c>
      <c r="K38" s="50">
        <v>0.49</v>
      </c>
      <c r="L38" s="48"/>
    </row>
    <row r="39" spans="2:21" ht="15" thickBot="1" x14ac:dyDescent="0.4">
      <c r="B39" s="6" t="s">
        <v>2</v>
      </c>
      <c r="C39" s="7"/>
      <c r="D39" s="49">
        <v>116989339.85507247</v>
      </c>
      <c r="E39" s="48">
        <v>0.65500000000000003</v>
      </c>
      <c r="F39" s="4"/>
      <c r="G39" s="6" t="s">
        <v>4</v>
      </c>
      <c r="H39" s="7">
        <v>42165943</v>
      </c>
      <c r="J39" s="6" t="s">
        <v>0</v>
      </c>
      <c r="K39" s="48">
        <v>0.25600000000000001</v>
      </c>
      <c r="L39" s="48"/>
    </row>
    <row r="40" spans="2:21" ht="23.5" thickBot="1" x14ac:dyDescent="0.4">
      <c r="B40" s="6" t="s">
        <v>15</v>
      </c>
      <c r="C40" s="7"/>
      <c r="D40" s="7">
        <v>33031253</v>
      </c>
      <c r="E40" s="48">
        <v>0.189</v>
      </c>
      <c r="F40" s="4"/>
      <c r="G40" s="6" t="s">
        <v>16</v>
      </c>
      <c r="H40" s="7">
        <v>42110204</v>
      </c>
      <c r="J40" s="6" t="s">
        <v>15</v>
      </c>
      <c r="K40" s="48">
        <v>0.189</v>
      </c>
      <c r="L40" s="48"/>
    </row>
    <row r="41" spans="2:21" ht="15" thickBot="1" x14ac:dyDescent="0.4">
      <c r="B41" s="6" t="s">
        <v>4</v>
      </c>
      <c r="C41" s="7"/>
      <c r="D41" s="7">
        <v>42165942.753623195</v>
      </c>
      <c r="E41" s="48">
        <v>0.18</v>
      </c>
      <c r="F41" s="4"/>
      <c r="G41" s="6" t="s">
        <v>15</v>
      </c>
      <c r="H41" s="7">
        <v>33031253</v>
      </c>
      <c r="J41" s="6" t="s">
        <v>4</v>
      </c>
      <c r="K41" s="48">
        <v>0.18</v>
      </c>
      <c r="L41" s="48"/>
    </row>
    <row r="42" spans="2:21" ht="23.5" thickBot="1" x14ac:dyDescent="0.4">
      <c r="B42" s="6" t="s">
        <v>5</v>
      </c>
      <c r="C42" s="8"/>
      <c r="D42" s="7">
        <v>883085.71428571432</v>
      </c>
      <c r="E42" s="48">
        <v>4.2999999999999997E-2</v>
      </c>
      <c r="F42" s="4"/>
      <c r="G42" s="6" t="s">
        <v>11</v>
      </c>
      <c r="H42" s="7">
        <v>31650914</v>
      </c>
      <c r="J42" s="6" t="s">
        <v>16</v>
      </c>
      <c r="K42" s="48">
        <v>8.8999999999999996E-2</v>
      </c>
      <c r="L42" s="48"/>
    </row>
    <row r="43" spans="2:21" ht="15" thickBot="1" x14ac:dyDescent="0.4">
      <c r="B43" s="6" t="s">
        <v>6</v>
      </c>
      <c r="C43" s="8"/>
      <c r="D43" s="7">
        <v>7870000</v>
      </c>
      <c r="E43" s="48">
        <v>7.0000000000000007E-2</v>
      </c>
      <c r="F43" s="4"/>
      <c r="G43" s="6" t="s">
        <v>13</v>
      </c>
      <c r="H43" s="7">
        <v>12600000</v>
      </c>
      <c r="J43" s="6" t="s">
        <v>6</v>
      </c>
      <c r="K43" s="48">
        <v>7.0000000000000007E-2</v>
      </c>
      <c r="L43" s="48"/>
    </row>
    <row r="44" spans="2:21" ht="15" thickBot="1" x14ac:dyDescent="0.4">
      <c r="B44" s="6" t="s">
        <v>7</v>
      </c>
      <c r="C44" s="7"/>
      <c r="D44" s="7">
        <v>145014245.01424503</v>
      </c>
      <c r="E44" s="48">
        <v>3.1E-2</v>
      </c>
      <c r="F44" s="4"/>
      <c r="G44" s="6" t="s">
        <v>6</v>
      </c>
      <c r="H44" s="7">
        <v>7870000</v>
      </c>
      <c r="J44" s="6" t="s">
        <v>14</v>
      </c>
      <c r="K44" s="48">
        <v>4.7E-2</v>
      </c>
      <c r="L44" s="48"/>
    </row>
    <row r="45" spans="2:21" ht="15" thickBot="1" x14ac:dyDescent="0.4">
      <c r="B45" s="6" t="s">
        <v>8</v>
      </c>
      <c r="C45" s="8"/>
      <c r="D45" s="7">
        <v>1119691.1196911198</v>
      </c>
      <c r="E45" s="48">
        <v>3.7000000000000002E-3</v>
      </c>
      <c r="F45" s="4"/>
      <c r="G45" s="6" t="s">
        <v>14</v>
      </c>
      <c r="H45" s="7">
        <v>6598639</v>
      </c>
      <c r="J45" s="6" t="s">
        <v>5</v>
      </c>
      <c r="K45" s="48">
        <v>4.2999999999999997E-2</v>
      </c>
      <c r="L45" s="48"/>
    </row>
    <row r="46" spans="2:21" ht="15" thickBot="1" x14ac:dyDescent="0.4">
      <c r="B46" s="6" t="s">
        <v>16</v>
      </c>
      <c r="C46" s="7"/>
      <c r="D46" s="7">
        <v>42110204.84472049</v>
      </c>
      <c r="E46" s="48">
        <v>8.8999999999999996E-2</v>
      </c>
      <c r="F46" s="4"/>
      <c r="G46" s="6" t="s">
        <v>12</v>
      </c>
      <c r="H46" s="7">
        <v>1253000</v>
      </c>
      <c r="J46" s="6" t="s">
        <v>7</v>
      </c>
      <c r="K46" s="48">
        <v>3.1E-2</v>
      </c>
      <c r="L46" s="48"/>
    </row>
    <row r="47" spans="2:21" ht="15" thickBot="1" x14ac:dyDescent="0.4">
      <c r="B47" s="6" t="s">
        <v>10</v>
      </c>
      <c r="C47" s="8"/>
      <c r="D47" s="7">
        <v>1045628.5087719299</v>
      </c>
      <c r="E47" s="48">
        <v>5.0000000000000001E-3</v>
      </c>
      <c r="F47" s="4"/>
      <c r="G47" s="6" t="s">
        <v>8</v>
      </c>
      <c r="H47" s="7">
        <v>1100000</v>
      </c>
      <c r="J47" s="6" t="s">
        <v>12</v>
      </c>
      <c r="K47" s="48">
        <v>1.4999999999999999E-2</v>
      </c>
      <c r="L47" s="48"/>
    </row>
    <row r="48" spans="2:21" ht="15" thickBot="1" x14ac:dyDescent="0.4">
      <c r="B48" s="6" t="s">
        <v>11</v>
      </c>
      <c r="C48" s="7"/>
      <c r="D48" s="7">
        <v>31650913.768115945</v>
      </c>
      <c r="E48" s="48">
        <v>0.76300000000000001</v>
      </c>
      <c r="F48" s="4"/>
      <c r="G48" s="6" t="s">
        <v>10</v>
      </c>
      <c r="H48" s="7">
        <v>1045628</v>
      </c>
      <c r="J48" s="6" t="s">
        <v>10</v>
      </c>
      <c r="K48" s="48">
        <v>5.0000000000000001E-3</v>
      </c>
      <c r="L48" s="48"/>
      <c r="U48">
        <v>2</v>
      </c>
    </row>
    <row r="49" spans="2:12" ht="15" thickBot="1" x14ac:dyDescent="0.4">
      <c r="B49" s="6" t="s">
        <v>12</v>
      </c>
      <c r="C49" s="7"/>
      <c r="D49" s="7">
        <v>1253205.9785973292</v>
      </c>
      <c r="E49" s="48">
        <v>1.4999999999999999E-2</v>
      </c>
      <c r="F49" s="4"/>
      <c r="G49" s="6" t="s">
        <v>5</v>
      </c>
      <c r="H49" s="7">
        <v>883086</v>
      </c>
      <c r="J49" s="6" t="s">
        <v>8</v>
      </c>
      <c r="K49" s="48">
        <v>3.7000000000000002E-3</v>
      </c>
      <c r="L49" s="48"/>
    </row>
    <row r="50" spans="2:12" ht="15" thickBot="1" x14ac:dyDescent="0.4">
      <c r="B50" s="6" t="s">
        <v>13</v>
      </c>
      <c r="C50" s="49"/>
      <c r="D50" s="7">
        <v>12600000</v>
      </c>
      <c r="E50" s="50">
        <v>0.49</v>
      </c>
      <c r="G50" s="6" t="s">
        <v>1</v>
      </c>
      <c r="H50" s="7">
        <v>160152</v>
      </c>
      <c r="J50" s="6" t="s">
        <v>1</v>
      </c>
      <c r="K50" s="48">
        <v>5.0000000000000002E-5</v>
      </c>
      <c r="L50" s="50"/>
    </row>
    <row r="51" spans="2:12" x14ac:dyDescent="0.35">
      <c r="D51" s="2">
        <f>SUM(D36:D50)</f>
        <v>514795323.59781122</v>
      </c>
    </row>
    <row r="59" spans="2:12" ht="15" thickBot="1" x14ac:dyDescent="0.4"/>
    <row r="60" spans="2:12" ht="14.5" customHeight="1" x14ac:dyDescent="0.35">
      <c r="B60" s="62" t="s">
        <v>17</v>
      </c>
      <c r="C60" s="9">
        <v>2021</v>
      </c>
      <c r="D60" s="9"/>
      <c r="E60" s="9">
        <v>2021</v>
      </c>
      <c r="F60" s="9">
        <v>2021</v>
      </c>
    </row>
    <row r="61" spans="2:12" x14ac:dyDescent="0.35">
      <c r="B61" s="63"/>
      <c r="C61" s="10" t="s">
        <v>18</v>
      </c>
      <c r="D61" s="10"/>
      <c r="E61" s="10" t="s">
        <v>20</v>
      </c>
      <c r="F61" s="10" t="s">
        <v>20</v>
      </c>
    </row>
    <row r="62" spans="2:12" x14ac:dyDescent="0.35">
      <c r="B62" s="63"/>
      <c r="C62" s="10" t="s">
        <v>19</v>
      </c>
      <c r="D62" s="10"/>
      <c r="E62" s="10" t="s">
        <v>21</v>
      </c>
      <c r="F62" s="10" t="s">
        <v>23</v>
      </c>
    </row>
    <row r="63" spans="2:12" x14ac:dyDescent="0.35">
      <c r="B63" s="63"/>
      <c r="C63" s="11"/>
      <c r="D63" s="13"/>
      <c r="E63" s="10" t="s">
        <v>22</v>
      </c>
      <c r="F63" s="10" t="s">
        <v>24</v>
      </c>
    </row>
    <row r="64" spans="2:12" ht="15" thickBot="1" x14ac:dyDescent="0.4">
      <c r="B64" s="64"/>
      <c r="C64" s="12"/>
      <c r="D64" s="12"/>
      <c r="E64" s="14" t="s">
        <v>19</v>
      </c>
      <c r="F64" s="15" t="s">
        <v>25</v>
      </c>
      <c r="J64" t="s">
        <v>26</v>
      </c>
      <c r="K64" t="s">
        <v>27</v>
      </c>
    </row>
    <row r="65" spans="2:24" ht="15" customHeight="1" thickBot="1" x14ac:dyDescent="0.4">
      <c r="B65" s="5" t="s">
        <v>14</v>
      </c>
      <c r="C65" s="7">
        <v>6598639.4557823129</v>
      </c>
      <c r="D65" s="25"/>
      <c r="E65" s="26">
        <f>C65/J65</f>
        <v>430.10294979678741</v>
      </c>
      <c r="F65" s="26">
        <f>C65/K65</f>
        <v>3.6058139102635591</v>
      </c>
      <c r="I65" s="16"/>
      <c r="J65" s="23">
        <v>15342</v>
      </c>
      <c r="K65" s="20">
        <v>1830000</v>
      </c>
      <c r="O65" s="24"/>
      <c r="S65" t="s">
        <v>17</v>
      </c>
      <c r="T65">
        <v>2021</v>
      </c>
      <c r="W65" t="s">
        <v>17</v>
      </c>
      <c r="X65">
        <v>2021</v>
      </c>
    </row>
    <row r="66" spans="2:24" ht="15" thickBot="1" x14ac:dyDescent="0.4">
      <c r="B66" s="6" t="s">
        <v>0</v>
      </c>
      <c r="C66" s="7">
        <v>72300000</v>
      </c>
      <c r="D66" s="25"/>
      <c r="E66" s="26">
        <f t="shared" ref="E66:E79" si="1">C66/J66</f>
        <v>80.476223338772627</v>
      </c>
      <c r="F66" s="26">
        <f t="shared" ref="F66:F79" si="2">C66/K66</f>
        <v>24.27803895231699</v>
      </c>
      <c r="I66" s="17"/>
      <c r="J66" s="23">
        <v>898402</v>
      </c>
      <c r="K66" s="21">
        <v>2978000</v>
      </c>
      <c r="O66" s="24"/>
      <c r="T66" t="s">
        <v>20</v>
      </c>
      <c r="X66" t="s">
        <v>20</v>
      </c>
    </row>
    <row r="67" spans="2:24" ht="15" thickBot="1" x14ac:dyDescent="0.4">
      <c r="B67" s="6" t="s">
        <v>1</v>
      </c>
      <c r="C67" s="7">
        <v>163173.58490566036</v>
      </c>
      <c r="D67" s="25"/>
      <c r="E67" s="26">
        <f t="shared" si="1"/>
        <v>1.3514459574760673</v>
      </c>
      <c r="F67" s="26">
        <f t="shared" si="2"/>
        <v>0.12649115108965919</v>
      </c>
      <c r="I67" s="18"/>
      <c r="J67" s="23">
        <v>120740</v>
      </c>
      <c r="K67" s="21">
        <v>1290000</v>
      </c>
      <c r="O67" s="24"/>
      <c r="T67" t="s">
        <v>21</v>
      </c>
      <c r="X67" t="s">
        <v>28</v>
      </c>
    </row>
    <row r="68" spans="2:24" ht="15" thickBot="1" x14ac:dyDescent="0.4">
      <c r="B68" s="6" t="s">
        <v>2</v>
      </c>
      <c r="C68" s="49">
        <v>116989339.85507247</v>
      </c>
      <c r="D68" s="25"/>
      <c r="E68" s="26">
        <f t="shared" si="1"/>
        <v>2145.96338423715</v>
      </c>
      <c r="F68" s="26">
        <f t="shared" si="2"/>
        <v>32.954743621147173</v>
      </c>
      <c r="I68" s="17"/>
      <c r="J68" s="23">
        <v>54516</v>
      </c>
      <c r="K68" s="21">
        <v>3550000</v>
      </c>
      <c r="O68" s="24"/>
      <c r="T68" t="s">
        <v>22</v>
      </c>
      <c r="X68" t="s">
        <v>24</v>
      </c>
    </row>
    <row r="69" spans="2:24" ht="15" thickBot="1" x14ac:dyDescent="0.4">
      <c r="B69" s="6" t="s">
        <v>15</v>
      </c>
      <c r="C69" s="7">
        <v>33031253</v>
      </c>
      <c r="D69" s="25"/>
      <c r="E69" s="26">
        <f t="shared" si="1"/>
        <v>312.34045993532158</v>
      </c>
      <c r="F69" s="26">
        <f t="shared" si="2"/>
        <v>15.500353355232285</v>
      </c>
      <c r="I69" s="17"/>
      <c r="J69" s="23">
        <v>105754</v>
      </c>
      <c r="K69" s="21">
        <v>2131000</v>
      </c>
      <c r="O69" s="24"/>
      <c r="T69" t="s">
        <v>19</v>
      </c>
      <c r="X69" t="s">
        <v>25</v>
      </c>
    </row>
    <row r="70" spans="2:24" ht="15" thickBot="1" x14ac:dyDescent="0.4">
      <c r="B70" s="6" t="s">
        <v>4</v>
      </c>
      <c r="C70" s="7">
        <v>42165942.753623195</v>
      </c>
      <c r="D70" s="25"/>
      <c r="E70" s="26">
        <f t="shared" si="1"/>
        <v>3563.720651928938</v>
      </c>
      <c r="F70" s="26">
        <f t="shared" si="2"/>
        <v>131.76857110507248</v>
      </c>
      <c r="I70" s="17"/>
      <c r="J70" s="23">
        <v>11832</v>
      </c>
      <c r="K70" s="22">
        <v>320000</v>
      </c>
      <c r="O70" s="24"/>
      <c r="S70" s="56" t="s">
        <v>13</v>
      </c>
      <c r="T70" s="4">
        <v>8394.4037308461029</v>
      </c>
      <c r="W70" s="5" t="s">
        <v>4</v>
      </c>
      <c r="X70" s="26">
        <v>131.76857110507248</v>
      </c>
    </row>
    <row r="71" spans="2:24" ht="15" thickBot="1" x14ac:dyDescent="0.4">
      <c r="B71" s="6" t="s">
        <v>5</v>
      </c>
      <c r="C71" s="7">
        <v>883085.71428571432</v>
      </c>
      <c r="D71" s="25"/>
      <c r="E71" s="26">
        <f t="shared" si="1"/>
        <v>570.10052568477363</v>
      </c>
      <c r="F71" s="26">
        <f t="shared" si="2"/>
        <v>2.2643223443223444</v>
      </c>
      <c r="I71" s="18"/>
      <c r="J71" s="23">
        <v>1549</v>
      </c>
      <c r="K71" s="22">
        <v>390000</v>
      </c>
      <c r="O71" s="24"/>
      <c r="S71" s="6" t="s">
        <v>4</v>
      </c>
      <c r="T71" s="4">
        <v>3563.720651928938</v>
      </c>
      <c r="W71" s="6" t="s">
        <v>7</v>
      </c>
      <c r="X71" s="26">
        <v>46.478924684052892</v>
      </c>
    </row>
    <row r="72" spans="2:24" ht="15" thickBot="1" x14ac:dyDescent="0.4">
      <c r="B72" s="6" t="s">
        <v>6</v>
      </c>
      <c r="C72" s="7">
        <v>7870000</v>
      </c>
      <c r="D72" s="25"/>
      <c r="E72" s="26">
        <f t="shared" si="1"/>
        <v>438.26919864119844</v>
      </c>
      <c r="F72" s="26">
        <f t="shared" si="2"/>
        <v>12.511923688394276</v>
      </c>
      <c r="I72" s="17"/>
      <c r="J72" s="23">
        <v>17957</v>
      </c>
      <c r="K72" s="22">
        <v>629000</v>
      </c>
      <c r="O72" s="24"/>
      <c r="S72" s="6" t="s">
        <v>11</v>
      </c>
      <c r="T72" s="4">
        <v>2963.8462185706476</v>
      </c>
      <c r="W72" s="6" t="s">
        <v>13</v>
      </c>
      <c r="X72" s="26">
        <v>43.448275862068968</v>
      </c>
    </row>
    <row r="73" spans="2:24" ht="15" thickBot="1" x14ac:dyDescent="0.4">
      <c r="B73" s="6" t="s">
        <v>7</v>
      </c>
      <c r="C73" s="7">
        <v>145014245.01424503</v>
      </c>
      <c r="D73" s="25"/>
      <c r="E73" s="26">
        <f t="shared" si="1"/>
        <v>15.895466446020356</v>
      </c>
      <c r="F73" s="26">
        <f t="shared" si="2"/>
        <v>46.478924684052892</v>
      </c>
      <c r="I73" s="17"/>
      <c r="J73" s="23">
        <v>9122994</v>
      </c>
      <c r="K73" s="21">
        <v>3120000</v>
      </c>
      <c r="O73" s="24"/>
      <c r="S73" s="6" t="s">
        <v>2</v>
      </c>
      <c r="T73" s="4">
        <v>2145.96338423715</v>
      </c>
      <c r="W73" s="6" t="s">
        <v>11</v>
      </c>
      <c r="X73" s="26">
        <v>35.167681964573269</v>
      </c>
    </row>
    <row r="74" spans="2:24" ht="23.5" thickBot="1" x14ac:dyDescent="0.4">
      <c r="B74" s="6" t="s">
        <v>8</v>
      </c>
      <c r="C74" s="7">
        <v>1119691.1196911198</v>
      </c>
      <c r="D74" s="25"/>
      <c r="E74" s="26">
        <f t="shared" si="1"/>
        <v>5.6025734899707276</v>
      </c>
      <c r="F74" s="26">
        <f t="shared" si="2"/>
        <v>9.3307593307593315</v>
      </c>
      <c r="I74" s="18"/>
      <c r="J74" s="23">
        <v>199853</v>
      </c>
      <c r="K74" s="22">
        <v>120000</v>
      </c>
      <c r="O74" s="24"/>
      <c r="S74" s="6" t="s">
        <v>5</v>
      </c>
      <c r="T74" s="4">
        <v>570.10052568477363</v>
      </c>
      <c r="W74" s="6" t="s">
        <v>2</v>
      </c>
      <c r="X74" s="26">
        <v>32.954743621147173</v>
      </c>
    </row>
    <row r="75" spans="2:24" ht="15" thickBot="1" x14ac:dyDescent="0.4">
      <c r="B75" s="6" t="s">
        <v>16</v>
      </c>
      <c r="C75" s="7">
        <v>42110204.84472049</v>
      </c>
      <c r="D75" s="25"/>
      <c r="E75" s="26">
        <f t="shared" si="1"/>
        <v>57.840430476745802</v>
      </c>
      <c r="F75" s="26">
        <f t="shared" si="2"/>
        <v>31.425526003522755</v>
      </c>
      <c r="I75" s="17"/>
      <c r="J75" s="23">
        <v>728041</v>
      </c>
      <c r="K75" s="21">
        <v>1340000</v>
      </c>
      <c r="O75" s="24"/>
      <c r="S75" s="6" t="s">
        <v>6</v>
      </c>
      <c r="T75" s="4">
        <v>438.26919864119844</v>
      </c>
      <c r="W75" s="6" t="s">
        <v>16</v>
      </c>
      <c r="X75" s="26">
        <v>31.425526003522755</v>
      </c>
    </row>
    <row r="76" spans="2:24" ht="15" thickBot="1" x14ac:dyDescent="0.4">
      <c r="B76" s="6" t="s">
        <v>10</v>
      </c>
      <c r="C76" s="7">
        <v>1045628.5087719299</v>
      </c>
      <c r="D76" s="25"/>
      <c r="E76" s="26">
        <f t="shared" si="1"/>
        <v>10.50545059651097</v>
      </c>
      <c r="F76" s="26">
        <f t="shared" si="2"/>
        <v>1.4937550125313284</v>
      </c>
      <c r="I76" s="17"/>
      <c r="J76" s="23">
        <v>99532</v>
      </c>
      <c r="K76" s="22">
        <v>700000</v>
      </c>
      <c r="O76" s="24"/>
      <c r="S76" s="6" t="s">
        <v>14</v>
      </c>
      <c r="T76" s="4">
        <v>430.10294979678741</v>
      </c>
      <c r="W76" s="6" t="s">
        <v>0</v>
      </c>
      <c r="X76" s="26">
        <v>24.27803895231699</v>
      </c>
    </row>
    <row r="77" spans="2:24" ht="15" thickBot="1" x14ac:dyDescent="0.4">
      <c r="B77" s="6" t="s">
        <v>11</v>
      </c>
      <c r="C77" s="7">
        <v>31650913.768115945</v>
      </c>
      <c r="D77" s="25"/>
      <c r="E77" s="26">
        <f t="shared" si="1"/>
        <v>2963.8462185706476</v>
      </c>
      <c r="F77" s="26">
        <f t="shared" si="2"/>
        <v>35.167681964573269</v>
      </c>
      <c r="I77" s="17"/>
      <c r="J77" s="23">
        <v>10679</v>
      </c>
      <c r="K77" s="22">
        <v>900000</v>
      </c>
      <c r="O77" s="24"/>
      <c r="S77" s="6" t="s">
        <v>15</v>
      </c>
      <c r="T77" s="4">
        <v>312.34045993532158</v>
      </c>
      <c r="W77" s="6" t="s">
        <v>15</v>
      </c>
      <c r="X77" s="26">
        <v>15.500353355232285</v>
      </c>
    </row>
    <row r="78" spans="2:24" ht="15" thickBot="1" x14ac:dyDescent="0.4">
      <c r="B78" s="6" t="s">
        <v>12</v>
      </c>
      <c r="C78" s="7">
        <v>1253205.9785973292</v>
      </c>
      <c r="D78" s="25"/>
      <c r="E78" s="26">
        <f t="shared" si="1"/>
        <v>4.1593985250247405</v>
      </c>
      <c r="F78" s="26">
        <f t="shared" si="2"/>
        <v>1.8429499685254842</v>
      </c>
      <c r="I78" s="17"/>
      <c r="J78" s="23">
        <v>301295</v>
      </c>
      <c r="K78" s="22">
        <v>680000</v>
      </c>
      <c r="O78" s="24"/>
      <c r="S78" s="6" t="s">
        <v>0</v>
      </c>
      <c r="T78" s="4">
        <v>80.476223338772627</v>
      </c>
      <c r="W78" s="6" t="s">
        <v>6</v>
      </c>
      <c r="X78" s="26">
        <v>12.511923688394276</v>
      </c>
    </row>
    <row r="79" spans="2:24" ht="15" thickBot="1" x14ac:dyDescent="0.4">
      <c r="B79" s="6" t="s">
        <v>13</v>
      </c>
      <c r="C79" s="7">
        <v>12600000</v>
      </c>
      <c r="D79" s="25"/>
      <c r="E79" s="26">
        <f t="shared" si="1"/>
        <v>8394.4037308461029</v>
      </c>
      <c r="F79" s="26">
        <f t="shared" si="2"/>
        <v>43.448275862068968</v>
      </c>
      <c r="I79" s="19"/>
      <c r="J79" s="2">
        <v>1501</v>
      </c>
      <c r="K79" s="2">
        <v>290000</v>
      </c>
      <c r="O79" s="24"/>
      <c r="S79" s="6" t="s">
        <v>16</v>
      </c>
      <c r="T79" s="4">
        <v>57.840430476745802</v>
      </c>
      <c r="W79" s="6" t="s">
        <v>8</v>
      </c>
      <c r="X79" s="26">
        <v>9.3307593307593315</v>
      </c>
    </row>
    <row r="80" spans="2:24" ht="23.5" thickBot="1" x14ac:dyDescent="0.4">
      <c r="C80" s="2">
        <f>SUM(C65:C79)</f>
        <v>514795323.59781122</v>
      </c>
      <c r="I80" s="2">
        <f>SUM(I65:I79)</f>
        <v>0</v>
      </c>
      <c r="S80" s="6" t="s">
        <v>7</v>
      </c>
      <c r="T80" s="4">
        <v>15.895466446020356</v>
      </c>
      <c r="W80" s="6" t="s">
        <v>14</v>
      </c>
      <c r="X80" s="26">
        <v>3.6058139102635591</v>
      </c>
    </row>
    <row r="81" spans="4:29" ht="15" thickBot="1" x14ac:dyDescent="0.4">
      <c r="S81" s="6" t="s">
        <v>10</v>
      </c>
      <c r="T81" s="4">
        <v>10.50545059651097</v>
      </c>
      <c r="W81" s="6" t="s">
        <v>5</v>
      </c>
      <c r="X81" s="26">
        <v>2.2643223443223444</v>
      </c>
    </row>
    <row r="82" spans="4:29" ht="15" thickBot="1" x14ac:dyDescent="0.4">
      <c r="S82" s="6" t="s">
        <v>8</v>
      </c>
      <c r="T82" s="4">
        <v>5.6025734899707276</v>
      </c>
      <c r="W82" s="6" t="s">
        <v>12</v>
      </c>
      <c r="X82" s="26">
        <v>1.8429499685254842</v>
      </c>
    </row>
    <row r="83" spans="4:29" ht="15" thickBot="1" x14ac:dyDescent="0.4">
      <c r="S83" s="6" t="s">
        <v>12</v>
      </c>
      <c r="T83" s="4">
        <v>4.1593985250247405</v>
      </c>
      <c r="W83" s="6" t="s">
        <v>10</v>
      </c>
      <c r="X83" s="26">
        <v>1.4937550125313284</v>
      </c>
    </row>
    <row r="84" spans="4:29" x14ac:dyDescent="0.35">
      <c r="D84" t="e">
        <f>C80/I80</f>
        <v>#DIV/0!</v>
      </c>
      <c r="S84" s="57" t="s">
        <v>1</v>
      </c>
      <c r="T84" s="4">
        <v>1.3514459574760673</v>
      </c>
      <c r="W84" s="58" t="s">
        <v>1</v>
      </c>
      <c r="X84" s="26">
        <v>0.12649115108965919</v>
      </c>
    </row>
    <row r="92" spans="4:29" x14ac:dyDescent="0.35">
      <c r="AC92">
        <v>4</v>
      </c>
    </row>
    <row r="99" spans="2:11" x14ac:dyDescent="0.35">
      <c r="B99" t="s">
        <v>38</v>
      </c>
      <c r="K99">
        <v>3</v>
      </c>
    </row>
    <row r="101" spans="2:11" ht="15" thickBot="1" x14ac:dyDescent="0.4"/>
    <row r="102" spans="2:11" ht="15" thickBot="1" x14ac:dyDescent="0.4">
      <c r="B102" s="27" t="s">
        <v>29</v>
      </c>
      <c r="C102" s="28">
        <v>262000</v>
      </c>
      <c r="D102" s="28">
        <v>307326</v>
      </c>
      <c r="E102" s="4">
        <f>C102*1.14</f>
        <v>298680</v>
      </c>
      <c r="F102" s="4">
        <f>D102*1.14</f>
        <v>350351.63999999996</v>
      </c>
    </row>
    <row r="103" spans="2:11" ht="15" thickBot="1" x14ac:dyDescent="0.4">
      <c r="B103" s="29" t="s">
        <v>0</v>
      </c>
      <c r="C103" s="30">
        <v>14757221</v>
      </c>
      <c r="D103" s="30">
        <v>17310220</v>
      </c>
      <c r="E103" s="4">
        <f t="shared" ref="E103:E117" si="3">C103*1.14</f>
        <v>16823231.939999998</v>
      </c>
      <c r="F103" s="4">
        <f t="shared" ref="F103:F117" si="4">D103*1.14</f>
        <v>19733650.799999997</v>
      </c>
    </row>
    <row r="104" spans="2:11" ht="15" thickBot="1" x14ac:dyDescent="0.4">
      <c r="B104" s="29" t="s">
        <v>1</v>
      </c>
      <c r="C104" s="31">
        <v>256985</v>
      </c>
      <c r="D104" s="31">
        <v>301443</v>
      </c>
      <c r="E104" s="4">
        <f t="shared" si="3"/>
        <v>292962.89999999997</v>
      </c>
      <c r="F104" s="4">
        <f t="shared" si="4"/>
        <v>343645.01999999996</v>
      </c>
    </row>
    <row r="105" spans="2:11" ht="15" thickBot="1" x14ac:dyDescent="0.4">
      <c r="B105" s="29" t="s">
        <v>2</v>
      </c>
      <c r="C105" s="30">
        <v>21361214</v>
      </c>
      <c r="D105" s="30">
        <v>25056704</v>
      </c>
      <c r="E105" s="4">
        <f t="shared" si="3"/>
        <v>24351783.959999997</v>
      </c>
      <c r="F105" s="4">
        <f t="shared" si="4"/>
        <v>28564642.559999999</v>
      </c>
    </row>
    <row r="106" spans="2:11" ht="15" thickBot="1" x14ac:dyDescent="0.4">
      <c r="B106" s="29" t="s">
        <v>3</v>
      </c>
      <c r="C106" s="30">
        <v>1953644</v>
      </c>
      <c r="D106" s="31">
        <v>2291624</v>
      </c>
      <c r="E106" s="4">
        <f t="shared" si="3"/>
        <v>2227154.1599999997</v>
      </c>
      <c r="F106" s="4">
        <f t="shared" si="4"/>
        <v>2612451.36</v>
      </c>
    </row>
    <row r="107" spans="2:11" ht="15" thickBot="1" x14ac:dyDescent="0.4">
      <c r="B107" s="29" t="s">
        <v>30</v>
      </c>
      <c r="C107" s="30">
        <v>5147899</v>
      </c>
      <c r="D107" s="31">
        <v>6038486</v>
      </c>
      <c r="E107" s="4">
        <f t="shared" si="3"/>
        <v>5868604.8599999994</v>
      </c>
      <c r="F107" s="4">
        <f t="shared" si="4"/>
        <v>6883874.0399999991</v>
      </c>
    </row>
    <row r="108" spans="2:11" ht="15" thickBot="1" x14ac:dyDescent="0.4">
      <c r="B108" s="29" t="s">
        <v>31</v>
      </c>
      <c r="C108" s="31">
        <v>263983</v>
      </c>
      <c r="D108" s="31">
        <v>309652</v>
      </c>
      <c r="E108" s="4">
        <f t="shared" si="3"/>
        <v>300940.62</v>
      </c>
      <c r="F108" s="4">
        <f t="shared" si="4"/>
        <v>353003.27999999997</v>
      </c>
    </row>
    <row r="109" spans="2:11" ht="15" thickBot="1" x14ac:dyDescent="0.4">
      <c r="B109" s="29" t="s">
        <v>32</v>
      </c>
      <c r="C109" s="30">
        <v>1121281</v>
      </c>
      <c r="D109" s="31">
        <v>1315263</v>
      </c>
      <c r="E109" s="4">
        <f t="shared" si="3"/>
        <v>1278260.3399999999</v>
      </c>
      <c r="F109" s="4">
        <f t="shared" si="4"/>
        <v>1499399.8199999998</v>
      </c>
    </row>
    <row r="110" spans="2:11" ht="15" thickBot="1" x14ac:dyDescent="0.4">
      <c r="B110" s="29" t="s">
        <v>7</v>
      </c>
      <c r="C110" s="30">
        <v>14966216</v>
      </c>
      <c r="D110" s="30">
        <v>17555371</v>
      </c>
      <c r="E110" s="4">
        <f t="shared" si="3"/>
        <v>17061486.239999998</v>
      </c>
      <c r="F110" s="4">
        <f t="shared" si="4"/>
        <v>20013122.939999998</v>
      </c>
    </row>
    <row r="111" spans="2:11" ht="15" thickBot="1" x14ac:dyDescent="0.4">
      <c r="B111" s="29" t="s">
        <v>33</v>
      </c>
      <c r="C111" s="31">
        <v>256985</v>
      </c>
      <c r="D111" s="31">
        <v>301443</v>
      </c>
      <c r="E111" s="4">
        <f t="shared" si="3"/>
        <v>292962.89999999997</v>
      </c>
      <c r="F111" s="4">
        <f t="shared" si="4"/>
        <v>343645.01999999996</v>
      </c>
    </row>
    <row r="112" spans="2:11" ht="15" thickBot="1" x14ac:dyDescent="0.4">
      <c r="B112" s="29" t="s">
        <v>9</v>
      </c>
      <c r="C112" s="30">
        <v>11764705</v>
      </c>
      <c r="D112" s="30">
        <v>13799999</v>
      </c>
      <c r="E112" s="4">
        <f t="shared" si="3"/>
        <v>13411763.699999999</v>
      </c>
      <c r="F112" s="4">
        <f t="shared" si="4"/>
        <v>15731998.859999999</v>
      </c>
    </row>
    <row r="113" spans="1:16" ht="15" thickBot="1" x14ac:dyDescent="0.4">
      <c r="B113" s="29" t="s">
        <v>34</v>
      </c>
      <c r="C113" s="31">
        <v>132206</v>
      </c>
      <c r="D113" s="31">
        <v>155078</v>
      </c>
      <c r="E113" s="4">
        <f t="shared" si="3"/>
        <v>150714.84</v>
      </c>
      <c r="F113" s="4">
        <f t="shared" si="4"/>
        <v>176788.91999999998</v>
      </c>
    </row>
    <row r="114" spans="1:16" ht="15" thickBot="1" x14ac:dyDescent="0.4">
      <c r="B114" s="29" t="s">
        <v>35</v>
      </c>
      <c r="C114" s="30">
        <v>3445378</v>
      </c>
      <c r="D114" s="31">
        <v>4041428</v>
      </c>
      <c r="E114" s="4">
        <f t="shared" si="3"/>
        <v>3927730.9199999995</v>
      </c>
      <c r="F114" s="4">
        <f t="shared" si="4"/>
        <v>4607227.92</v>
      </c>
    </row>
    <row r="115" spans="1:16" ht="15" thickBot="1" x14ac:dyDescent="0.4">
      <c r="B115" s="29" t="s">
        <v>36</v>
      </c>
      <c r="C115" s="30">
        <v>1359700</v>
      </c>
      <c r="D115" s="31">
        <v>1594928</v>
      </c>
      <c r="E115" s="4">
        <f t="shared" si="3"/>
        <v>1550057.9999999998</v>
      </c>
      <c r="F115" s="4">
        <f t="shared" si="4"/>
        <v>1818217.92</v>
      </c>
    </row>
    <row r="116" spans="1:16" ht="15" thickBot="1" x14ac:dyDescent="0.4">
      <c r="B116" s="29" t="s">
        <v>13</v>
      </c>
      <c r="C116" s="30">
        <v>1478676</v>
      </c>
      <c r="D116" s="30">
        <v>1734487</v>
      </c>
      <c r="E116" s="4">
        <f t="shared" si="3"/>
        <v>1685690.64</v>
      </c>
      <c r="F116" s="4">
        <f t="shared" si="4"/>
        <v>1977315.18</v>
      </c>
    </row>
    <row r="117" spans="1:16" ht="15" thickBot="1" x14ac:dyDescent="0.4">
      <c r="B117" s="29" t="s">
        <v>37</v>
      </c>
      <c r="C117" s="30">
        <v>78528093</v>
      </c>
      <c r="D117" s="30">
        <v>92113452</v>
      </c>
      <c r="E117" s="4">
        <f t="shared" si="3"/>
        <v>89522026.019999996</v>
      </c>
      <c r="F117" s="4">
        <f t="shared" si="4"/>
        <v>105009335.27999999</v>
      </c>
    </row>
    <row r="120" spans="1:16" ht="15" thickBot="1" x14ac:dyDescent="0.4"/>
    <row r="121" spans="1:16" ht="23.5" thickBot="1" x14ac:dyDescent="0.4">
      <c r="B121" s="32" t="s">
        <v>39</v>
      </c>
      <c r="C121" s="33" t="s">
        <v>40</v>
      </c>
      <c r="D121" s="33" t="s">
        <v>41</v>
      </c>
      <c r="E121" s="36" t="s">
        <v>42</v>
      </c>
    </row>
    <row r="122" spans="1:16" ht="15" thickBot="1" x14ac:dyDescent="0.4">
      <c r="A122" s="5" t="s">
        <v>7</v>
      </c>
      <c r="B122" s="3">
        <v>17061486</v>
      </c>
      <c r="C122" s="7">
        <v>20013123</v>
      </c>
      <c r="D122" s="7">
        <v>142450142</v>
      </c>
      <c r="E122" s="37">
        <f t="shared" ref="E122:E137" si="5">(D122-B122)/B122</f>
        <v>7.3492224534252175</v>
      </c>
    </row>
    <row r="123" spans="1:16" ht="15" thickBot="1" x14ac:dyDescent="0.4">
      <c r="A123" s="6" t="s">
        <v>2</v>
      </c>
      <c r="B123" s="3">
        <v>24351784</v>
      </c>
      <c r="C123" s="7">
        <v>28564643</v>
      </c>
      <c r="D123" s="7">
        <v>116989340</v>
      </c>
      <c r="E123" s="37">
        <f t="shared" si="5"/>
        <v>3.8041383744205355</v>
      </c>
    </row>
    <row r="124" spans="1:16" ht="15" thickBot="1" x14ac:dyDescent="0.4">
      <c r="A124" s="6" t="s">
        <v>0</v>
      </c>
      <c r="B124" s="3">
        <v>16823232</v>
      </c>
      <c r="C124" s="7">
        <v>19733651</v>
      </c>
      <c r="D124" s="7">
        <v>72300000</v>
      </c>
      <c r="E124" s="37">
        <f t="shared" si="5"/>
        <v>3.2976284224101526</v>
      </c>
    </row>
    <row r="125" spans="1:16" ht="15" thickBot="1" x14ac:dyDescent="0.4">
      <c r="A125" s="6" t="s">
        <v>30</v>
      </c>
      <c r="B125" s="3">
        <v>5868605</v>
      </c>
      <c r="C125" s="35">
        <v>6883874</v>
      </c>
      <c r="D125" s="7">
        <v>42165943</v>
      </c>
      <c r="E125" s="37">
        <f t="shared" si="5"/>
        <v>6.185002739151809</v>
      </c>
    </row>
    <row r="126" spans="1:16" ht="23.5" thickBot="1" x14ac:dyDescent="0.4">
      <c r="A126" s="6" t="s">
        <v>44</v>
      </c>
      <c r="B126" s="3">
        <v>13411764</v>
      </c>
      <c r="C126" s="7">
        <v>15731999</v>
      </c>
      <c r="D126" s="7">
        <v>34678787</v>
      </c>
      <c r="E126" s="37">
        <f t="shared" si="5"/>
        <v>1.5856991667911842</v>
      </c>
      <c r="P126">
        <v>5</v>
      </c>
    </row>
    <row r="127" spans="1:16" ht="15" thickBot="1" x14ac:dyDescent="0.4">
      <c r="A127" s="6" t="s">
        <v>43</v>
      </c>
      <c r="B127" s="3">
        <v>2227154</v>
      </c>
      <c r="C127" s="35">
        <v>2612451</v>
      </c>
      <c r="D127" s="7">
        <v>33000000</v>
      </c>
      <c r="E127" s="37">
        <f t="shared" si="5"/>
        <v>13.817116373631999</v>
      </c>
    </row>
    <row r="128" spans="1:16" ht="15" thickBot="1" x14ac:dyDescent="0.4">
      <c r="A128" s="6" t="s">
        <v>35</v>
      </c>
      <c r="B128" s="3">
        <v>3927731</v>
      </c>
      <c r="C128" s="35">
        <v>4607228</v>
      </c>
      <c r="D128" s="7">
        <v>31650914</v>
      </c>
      <c r="E128" s="37">
        <f t="shared" si="5"/>
        <v>7.0583201853691104</v>
      </c>
    </row>
    <row r="129" spans="1:5" ht="15" thickBot="1" x14ac:dyDescent="0.4">
      <c r="A129" s="6" t="s">
        <v>13</v>
      </c>
      <c r="B129" s="3">
        <v>1685691</v>
      </c>
      <c r="C129" s="7">
        <v>1977315</v>
      </c>
      <c r="D129" s="7">
        <v>12380952</v>
      </c>
      <c r="E129" s="37">
        <f t="shared" si="5"/>
        <v>6.3447339992916847</v>
      </c>
    </row>
    <row r="130" spans="1:5" ht="15" thickBot="1" x14ac:dyDescent="0.4">
      <c r="A130" s="6" t="s">
        <v>32</v>
      </c>
      <c r="B130" s="3">
        <v>1278260</v>
      </c>
      <c r="C130" s="35">
        <v>1499400</v>
      </c>
      <c r="D130" s="8">
        <v>7870000</v>
      </c>
      <c r="E130" s="37">
        <f t="shared" si="5"/>
        <v>5.1568069093924551</v>
      </c>
    </row>
    <row r="131" spans="1:5" ht="23.5" thickBot="1" x14ac:dyDescent="0.4">
      <c r="A131" s="6" t="s">
        <v>29</v>
      </c>
      <c r="B131" s="34">
        <v>298680</v>
      </c>
      <c r="C131" s="35">
        <v>350352</v>
      </c>
      <c r="D131" s="8">
        <v>6598639</v>
      </c>
      <c r="E131" s="37">
        <f t="shared" si="5"/>
        <v>21.092671086112226</v>
      </c>
    </row>
    <row r="132" spans="1:5" ht="15" thickBot="1" x14ac:dyDescent="0.4">
      <c r="A132" s="6" t="s">
        <v>36</v>
      </c>
      <c r="B132" s="3">
        <v>1550058</v>
      </c>
      <c r="C132" s="35">
        <v>1818218</v>
      </c>
      <c r="D132" s="8">
        <v>1252322</v>
      </c>
      <c r="E132" s="37">
        <f t="shared" si="5"/>
        <v>-0.19208055440506097</v>
      </c>
    </row>
    <row r="133" spans="1:5" ht="15" thickBot="1" x14ac:dyDescent="0.4">
      <c r="A133" s="6" t="s">
        <v>33</v>
      </c>
      <c r="B133" s="34">
        <v>292963</v>
      </c>
      <c r="C133" s="35">
        <v>343645</v>
      </c>
      <c r="D133" s="35">
        <v>1092000</v>
      </c>
      <c r="E133" s="37">
        <f t="shared" si="5"/>
        <v>2.7274331570880963</v>
      </c>
    </row>
    <row r="134" spans="1:5" ht="15" thickBot="1" x14ac:dyDescent="0.4">
      <c r="A134" s="6" t="s">
        <v>34</v>
      </c>
      <c r="B134" s="34">
        <v>150715</v>
      </c>
      <c r="C134" s="35">
        <v>176789</v>
      </c>
      <c r="D134" s="35">
        <v>1026894</v>
      </c>
      <c r="E134" s="37">
        <f t="shared" si="5"/>
        <v>5.8134824005573433</v>
      </c>
    </row>
    <row r="135" spans="1:5" ht="15" thickBot="1" x14ac:dyDescent="0.4">
      <c r="A135" s="6" t="s">
        <v>31</v>
      </c>
      <c r="B135" s="34">
        <v>300941</v>
      </c>
      <c r="C135" s="35">
        <v>353003</v>
      </c>
      <c r="D135" s="35">
        <v>883086</v>
      </c>
      <c r="E135" s="37">
        <f t="shared" si="5"/>
        <v>1.9344157160373627</v>
      </c>
    </row>
    <row r="136" spans="1:5" ht="15" thickBot="1" x14ac:dyDescent="0.4">
      <c r="A136" s="6" t="s">
        <v>1</v>
      </c>
      <c r="B136" s="34">
        <v>292963</v>
      </c>
      <c r="C136" s="35">
        <v>343645</v>
      </c>
      <c r="D136" s="35">
        <v>469076</v>
      </c>
      <c r="E136" s="37">
        <f t="shared" si="5"/>
        <v>0.60114417178961166</v>
      </c>
    </row>
    <row r="137" spans="1:5" ht="15" thickBot="1" x14ac:dyDescent="0.4">
      <c r="B137" s="3">
        <v>89522026</v>
      </c>
      <c r="C137" s="7">
        <v>105009335</v>
      </c>
      <c r="D137" s="7">
        <v>504808095</v>
      </c>
      <c r="E137" s="37">
        <f t="shared" si="5"/>
        <v>4.6389261677344074</v>
      </c>
    </row>
    <row r="139" spans="1:5" ht="15" thickBot="1" x14ac:dyDescent="0.4"/>
    <row r="140" spans="1:5" ht="23.5" thickBot="1" x14ac:dyDescent="0.4">
      <c r="A140" s="5" t="s">
        <v>29</v>
      </c>
      <c r="B140" s="37">
        <v>21.092671086112226</v>
      </c>
    </row>
    <row r="141" spans="1:5" ht="15" thickBot="1" x14ac:dyDescent="0.4">
      <c r="A141" s="6" t="s">
        <v>43</v>
      </c>
      <c r="B141" s="37">
        <v>13.817116373631999</v>
      </c>
    </row>
    <row r="142" spans="1:5" ht="15" thickBot="1" x14ac:dyDescent="0.4">
      <c r="A142" s="6" t="s">
        <v>7</v>
      </c>
      <c r="B142" s="37">
        <v>7.3492224534252175</v>
      </c>
    </row>
    <row r="143" spans="1:5" ht="15" thickBot="1" x14ac:dyDescent="0.4">
      <c r="A143" s="6" t="s">
        <v>35</v>
      </c>
      <c r="B143" s="37">
        <v>7.0583201853691104</v>
      </c>
    </row>
    <row r="144" spans="1:5" ht="15" thickBot="1" x14ac:dyDescent="0.4">
      <c r="A144" s="6" t="s">
        <v>13</v>
      </c>
      <c r="B144" s="37">
        <v>6.3447339992916847</v>
      </c>
    </row>
    <row r="145" spans="1:12" ht="15" thickBot="1" x14ac:dyDescent="0.4">
      <c r="A145" s="6" t="s">
        <v>30</v>
      </c>
      <c r="B145" s="37">
        <v>6.185002739151809</v>
      </c>
    </row>
    <row r="146" spans="1:12" ht="15" thickBot="1" x14ac:dyDescent="0.4">
      <c r="A146" s="6" t="s">
        <v>34</v>
      </c>
      <c r="B146" s="37">
        <v>5.8134824005573433</v>
      </c>
    </row>
    <row r="147" spans="1:12" ht="15" thickBot="1" x14ac:dyDescent="0.4">
      <c r="A147" s="6" t="s">
        <v>32</v>
      </c>
      <c r="B147" s="37">
        <v>5.1568069093924551</v>
      </c>
      <c r="L147">
        <v>6</v>
      </c>
    </row>
    <row r="148" spans="1:12" ht="15" thickBot="1" x14ac:dyDescent="0.4">
      <c r="A148" s="6" t="s">
        <v>2</v>
      </c>
      <c r="B148" s="37">
        <v>3.8041383744205355</v>
      </c>
    </row>
    <row r="149" spans="1:12" ht="15" thickBot="1" x14ac:dyDescent="0.4">
      <c r="A149" s="6" t="s">
        <v>0</v>
      </c>
      <c r="B149" s="37">
        <v>3.2976284224101526</v>
      </c>
    </row>
    <row r="150" spans="1:12" ht="15" thickBot="1" x14ac:dyDescent="0.4">
      <c r="A150" s="6" t="s">
        <v>33</v>
      </c>
      <c r="B150" s="37">
        <v>2.7274331570880963</v>
      </c>
    </row>
    <row r="151" spans="1:12" ht="15" thickBot="1" x14ac:dyDescent="0.4">
      <c r="A151" s="6" t="s">
        <v>31</v>
      </c>
      <c r="B151" s="37">
        <v>1.9344157160373627</v>
      </c>
    </row>
    <row r="152" spans="1:12" ht="23.5" thickBot="1" x14ac:dyDescent="0.4">
      <c r="A152" s="6" t="s">
        <v>44</v>
      </c>
      <c r="B152" s="37">
        <v>1.5856991667911842</v>
      </c>
    </row>
    <row r="153" spans="1:12" ht="15" thickBot="1" x14ac:dyDescent="0.4">
      <c r="A153" s="6" t="s">
        <v>1</v>
      </c>
      <c r="B153" s="37">
        <v>0.60114417178961166</v>
      </c>
    </row>
    <row r="154" spans="1:12" ht="15" thickBot="1" x14ac:dyDescent="0.4">
      <c r="A154" s="6" t="s">
        <v>36</v>
      </c>
      <c r="B154" s="37">
        <v>-0.19208055440506097</v>
      </c>
    </row>
    <row r="162" spans="2:14" ht="15" thickBot="1" x14ac:dyDescent="0.4">
      <c r="C162" t="s">
        <v>45</v>
      </c>
      <c r="D162" t="s">
        <v>46</v>
      </c>
      <c r="E162" t="s">
        <v>47</v>
      </c>
    </row>
    <row r="163" spans="2:14" ht="15" thickBot="1" x14ac:dyDescent="0.4">
      <c r="B163" s="38">
        <v>1982</v>
      </c>
      <c r="C163" s="39">
        <v>15</v>
      </c>
      <c r="D163" s="39">
        <v>3.15</v>
      </c>
      <c r="E163" s="42">
        <f>C163*D163</f>
        <v>47.25</v>
      </c>
    </row>
    <row r="164" spans="2:14" ht="15" thickBot="1" x14ac:dyDescent="0.4">
      <c r="B164" s="40">
        <v>1996</v>
      </c>
      <c r="C164" s="41">
        <v>60.3</v>
      </c>
      <c r="D164" s="41">
        <v>1.73</v>
      </c>
      <c r="E164" s="42">
        <f t="shared" ref="E164:E168" si="6">C164*D164</f>
        <v>104.31899999999999</v>
      </c>
    </row>
    <row r="165" spans="2:14" ht="15" thickBot="1" x14ac:dyDescent="0.4">
      <c r="B165" s="40">
        <v>1999</v>
      </c>
      <c r="C165" s="41">
        <v>66.3</v>
      </c>
      <c r="D165" s="41">
        <v>1.6</v>
      </c>
      <c r="E165" s="42">
        <f t="shared" si="6"/>
        <v>106.08</v>
      </c>
    </row>
    <row r="166" spans="2:14" ht="15" thickBot="1" x14ac:dyDescent="0.4">
      <c r="B166" s="40">
        <v>2007</v>
      </c>
      <c r="C166" s="41">
        <v>78.5</v>
      </c>
      <c r="D166" s="41">
        <v>1.33</v>
      </c>
      <c r="E166" s="42">
        <f t="shared" si="6"/>
        <v>104.405</v>
      </c>
    </row>
    <row r="167" spans="2:14" ht="15" thickBot="1" x14ac:dyDescent="0.4">
      <c r="B167" s="40">
        <v>2014</v>
      </c>
      <c r="C167" s="41">
        <v>349</v>
      </c>
      <c r="D167" s="41">
        <v>1.1399999999999999</v>
      </c>
      <c r="E167" s="42">
        <f t="shared" si="6"/>
        <v>397.85999999999996</v>
      </c>
    </row>
    <row r="168" spans="2:14" ht="15" thickBot="1" x14ac:dyDescent="0.4">
      <c r="B168" s="40">
        <v>2021</v>
      </c>
      <c r="C168" s="41">
        <v>505</v>
      </c>
      <c r="D168" s="41">
        <v>1</v>
      </c>
      <c r="E168" s="42">
        <f t="shared" si="6"/>
        <v>505</v>
      </c>
      <c r="N168">
        <v>7</v>
      </c>
    </row>
    <row r="170" spans="2:14" ht="15" thickBot="1" x14ac:dyDescent="0.4">
      <c r="C170" t="s">
        <v>47</v>
      </c>
    </row>
    <row r="171" spans="2:14" ht="15" thickBot="1" x14ac:dyDescent="0.4">
      <c r="B171" s="38">
        <v>1982</v>
      </c>
      <c r="C171" s="42">
        <v>47.25</v>
      </c>
      <c r="D171" s="42"/>
    </row>
    <row r="172" spans="2:14" ht="15" thickBot="1" x14ac:dyDescent="0.4">
      <c r="B172" s="40">
        <v>1996</v>
      </c>
      <c r="C172" s="42">
        <v>104.31899999999999</v>
      </c>
      <c r="D172" s="42"/>
    </row>
    <row r="173" spans="2:14" ht="15" thickBot="1" x14ac:dyDescent="0.4">
      <c r="B173" s="40">
        <v>1999</v>
      </c>
      <c r="C173" s="42">
        <v>106.08</v>
      </c>
      <c r="D173" s="42"/>
    </row>
    <row r="174" spans="2:14" ht="15" thickBot="1" x14ac:dyDescent="0.4">
      <c r="B174" s="40">
        <v>2007</v>
      </c>
      <c r="C174" s="42">
        <v>104.405</v>
      </c>
      <c r="D174" s="42"/>
    </row>
    <row r="175" spans="2:14" ht="15" thickBot="1" x14ac:dyDescent="0.4">
      <c r="B175" s="40">
        <v>2014</v>
      </c>
      <c r="C175" s="42">
        <v>397.85999999999996</v>
      </c>
      <c r="D175" s="42"/>
    </row>
    <row r="176" spans="2:14" ht="15" thickBot="1" x14ac:dyDescent="0.4">
      <c r="B176" s="40">
        <v>2021</v>
      </c>
      <c r="C176" s="42">
        <v>505</v>
      </c>
      <c r="D176" s="42"/>
    </row>
  </sheetData>
  <sortState xmlns:xlrd2="http://schemas.microsoft.com/office/spreadsheetml/2017/richdata2" ref="W70:X84">
    <sortCondition descending="1" ref="X70:X84"/>
  </sortState>
  <mergeCells count="3">
    <mergeCell ref="B33:B35"/>
    <mergeCell ref="B60:B64"/>
    <mergeCell ref="B3:B5"/>
  </mergeCells>
  <hyperlinks>
    <hyperlink ref="J66" location="'Flags &amp; footnotes'!G11" display="'Flags &amp; footnotes'!G11" xr:uid="{7A68FC9B-E5DB-4112-91AB-D867BA496BCC}"/>
    <hyperlink ref="J73" location="'Flags &amp; footnotes'!G13" display="'Flags &amp; footnotes'!G13" xr:uid="{EFEEE193-1787-4AEE-8BA0-E5D2D4953484}"/>
    <hyperlink ref="J75" location="'Flags &amp; footnotes'!G14" display="'Flags &amp; footnotes'!G14" xr:uid="{8B19EB3F-31F9-421E-B39A-39C844B4AD77}"/>
    <hyperlink ref="J78" location="'Flags &amp; footnotes'!G15" display="'Flags &amp; footnotes'!G15" xr:uid="{55256B3C-7D6E-4936-80AD-A523552F200E}"/>
    <hyperlink ref="J67" location="'Flags &amp; footnotes'!G18" display="'Flags &amp; footnotes'!G18" xr:uid="{291260AD-7314-4D48-BF3F-A0F4A44E425E}"/>
    <hyperlink ref="J68" location="'Flags &amp; footnotes'!G19" display="'Flags &amp; footnotes'!G19" xr:uid="{2BB2E2BE-3E33-408F-8EDF-872CCB24CF77}"/>
    <hyperlink ref="J69" location="'Flags &amp; footnotes'!G20" display="'Flags &amp; footnotes'!G20" xr:uid="{0D21AED7-B1CD-453E-BD38-AC8A4409AF65}"/>
    <hyperlink ref="J70" location="'Flags &amp; footnotes'!G21" display="'Flags &amp; footnotes'!G21" xr:uid="{D8B10C4E-5C51-45E9-BBA2-E4599592556D}"/>
    <hyperlink ref="J72" location="'Flags &amp; footnotes'!G23" display="'Flags &amp; footnotes'!G23" xr:uid="{34830E23-0133-493B-95DB-FA98F324E23F}"/>
    <hyperlink ref="J65" location="'Flags &amp; footnotes'!G26" display="'Flags &amp; footnotes'!G26" xr:uid="{E0983D75-4040-4576-9699-3E27F9292B0B}"/>
    <hyperlink ref="J71" location="'Flags &amp; footnotes'!G28" display="'Flags &amp; footnotes'!G28" xr:uid="{9E1460E5-A033-449D-9229-3835D37CB5F6}"/>
    <hyperlink ref="J74" location="'Flags &amp; footnotes'!G30" display="'Flags &amp; footnotes'!G30" xr:uid="{0643D9DD-6ACE-4509-907C-3C1E4142D6A0}"/>
    <hyperlink ref="J76" location="'Flags &amp; footnotes'!G32" display="'Flags &amp; footnotes'!G32" xr:uid="{3626281F-C69E-40D8-AAF0-3C45EC8C4DFC}"/>
    <hyperlink ref="J77" location="'Flags &amp; footnotes'!G33" display="'Flags &amp; footnotes'!G33" xr:uid="{2868B64B-31E5-48E3-A030-216EA212560F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Gillett</dc:creator>
  <cp:lastModifiedBy>SPC</cp:lastModifiedBy>
  <dcterms:created xsi:type="dcterms:W3CDTF">2023-03-17T21:41:22Z</dcterms:created>
  <dcterms:modified xsi:type="dcterms:W3CDTF">2023-05-15T04:15:38Z</dcterms:modified>
</cp:coreProperties>
</file>