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1080" yWindow="460" windowWidth="44040" windowHeight="2488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5" i="1" l="1"/>
  <c r="O95" i="1"/>
  <c r="Q95" i="1"/>
  <c r="E70" i="1"/>
  <c r="D69" i="1"/>
  <c r="F69" i="1"/>
  <c r="D68" i="1"/>
  <c r="F68" i="1"/>
  <c r="D67" i="1"/>
  <c r="F67" i="1"/>
  <c r="D66" i="1"/>
  <c r="F66" i="1"/>
  <c r="D64" i="1"/>
  <c r="F64" i="1"/>
  <c r="D63" i="1"/>
  <c r="F63" i="1"/>
  <c r="D62" i="1"/>
  <c r="F62" i="1"/>
  <c r="D61" i="1"/>
  <c r="F61" i="1"/>
  <c r="D60" i="1"/>
  <c r="F60" i="1"/>
  <c r="D59" i="1"/>
  <c r="D57" i="1"/>
  <c r="F57" i="1"/>
  <c r="D55" i="1"/>
  <c r="F55" i="1"/>
  <c r="D54" i="1"/>
  <c r="F54" i="1"/>
  <c r="D52" i="1"/>
  <c r="F52" i="1"/>
  <c r="D51" i="1"/>
  <c r="F51" i="1"/>
  <c r="D50" i="1"/>
  <c r="F50" i="1"/>
  <c r="D49" i="1"/>
  <c r="F49" i="1"/>
  <c r="D48" i="1"/>
  <c r="N25" i="1"/>
  <c r="I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27" i="1"/>
  <c r="D70" i="1"/>
  <c r="F48" i="1"/>
</calcChain>
</file>

<file path=xl/sharedStrings.xml><?xml version="1.0" encoding="utf-8"?>
<sst xmlns="http://schemas.openxmlformats.org/spreadsheetml/2006/main" count="184" uniqueCount="27">
  <si>
    <t>FSM</t>
  </si>
  <si>
    <t>Fiji</t>
  </si>
  <si>
    <t>Kiribati</t>
  </si>
  <si>
    <t>Nauru</t>
  </si>
  <si>
    <t>Niue</t>
  </si>
  <si>
    <t>Palau</t>
  </si>
  <si>
    <t>PNG</t>
  </si>
  <si>
    <t>Samoa</t>
  </si>
  <si>
    <t>Solomon Islands</t>
  </si>
  <si>
    <t>Tonga</t>
  </si>
  <si>
    <t>Tuvalu</t>
  </si>
  <si>
    <t>Vanuatu</t>
  </si>
  <si>
    <t>American Samoa</t>
  </si>
  <si>
    <t>French Polynesia</t>
  </si>
  <si>
    <t>Guam</t>
  </si>
  <si>
    <t>n/a</t>
  </si>
  <si>
    <t>New Caledonia</t>
  </si>
  <si>
    <t>Northern Marianas</t>
  </si>
  <si>
    <t>Tokelau</t>
  </si>
  <si>
    <t>Total</t>
  </si>
  <si>
    <t>Cook Islands</t>
  </si>
  <si>
    <t>Marshall Islands</t>
  </si>
  <si>
    <t>Pitcairn Islands</t>
  </si>
  <si>
    <t>Wallis and Futuna</t>
  </si>
  <si>
    <t>2007 Exports in 2007 Prices</t>
  </si>
  <si>
    <t>2007 Exports in 2014 Prices</t>
  </si>
  <si>
    <t>2014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</si>
</sst>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.5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  <border>
      <left style="medium">
        <color rgb="FF000080"/>
      </left>
      <right style="medium">
        <color rgb="FF000080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4" xfId="0" applyNumberFormat="1" applyFont="1" applyBorder="1" applyAlignment="1">
      <alignment horizontal="right" vertical="center" wrapText="1"/>
    </xf>
    <xf numFmtId="4" fontId="3" fillId="0" borderId="5" xfId="0" applyNumberFormat="1" applyFont="1" applyFill="1" applyBorder="1" applyAlignment="1">
      <alignment vertical="center" wrapText="1"/>
    </xf>
    <xf numFmtId="4" fontId="3" fillId="0" borderId="0" xfId="0" applyNumberFormat="1" applyFont="1" applyFill="1" applyBorder="1" applyAlignment="1">
      <alignment vertical="center" wrapText="1"/>
    </xf>
    <xf numFmtId="4" fontId="5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5" fillId="0" borderId="2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165" fontId="6" fillId="0" borderId="4" xfId="1" applyNumberFormat="1" applyFont="1" applyBorder="1" applyAlignment="1">
      <alignment horizontal="right" vertical="center" wrapText="1"/>
    </xf>
    <xf numFmtId="9" fontId="0" fillId="0" borderId="0" xfId="2" applyFont="1"/>
    <xf numFmtId="166" fontId="0" fillId="0" borderId="0" xfId="2" applyNumberFormat="1" applyFont="1"/>
    <xf numFmtId="0" fontId="0" fillId="0" borderId="0" xfId="2" applyNumberFormat="1" applyFont="1" applyFill="1" applyBorder="1"/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9" fontId="5" fillId="0" borderId="3" xfId="2" applyFont="1" applyBorder="1" applyAlignment="1">
      <alignment horizontal="right" vertical="center" wrapText="1"/>
    </xf>
    <xf numFmtId="0" fontId="2" fillId="0" borderId="6" xfId="0" applyFont="1" applyFill="1" applyBorder="1" applyAlignment="1">
      <alignment horizontal="left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36920384952"/>
          <c:y val="0.0740740740740741"/>
          <c:w val="0.790418635170603"/>
          <c:h val="0.568896179644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Sheet1!$H$5:$H$24</c:f>
              <c:strCache>
                <c:ptCount val="20"/>
                <c:pt idx="0">
                  <c:v>American Samoa</c:v>
                </c:pt>
                <c:pt idx="1">
                  <c:v>PNG</c:v>
                </c:pt>
                <c:pt idx="2">
                  <c:v>French Polynesia</c:v>
                </c:pt>
                <c:pt idx="3">
                  <c:v>Fiji</c:v>
                </c:pt>
                <c:pt idx="4">
                  <c:v>Solomon Islands</c:v>
                </c:pt>
                <c:pt idx="5">
                  <c:v>New Caledonia</c:v>
                </c:pt>
                <c:pt idx="6">
                  <c:v>FSM</c:v>
                </c:pt>
                <c:pt idx="7">
                  <c:v>Marshall Islands</c:v>
                </c:pt>
                <c:pt idx="8">
                  <c:v>Palau</c:v>
                </c:pt>
                <c:pt idx="9">
                  <c:v>Tonga</c:v>
                </c:pt>
                <c:pt idx="10">
                  <c:v>Kiribati</c:v>
                </c:pt>
                <c:pt idx="11">
                  <c:v>Samoa</c:v>
                </c:pt>
                <c:pt idx="12">
                  <c:v>Vanuatu</c:v>
                </c:pt>
                <c:pt idx="13">
                  <c:v>Northern Marianas</c:v>
                </c:pt>
                <c:pt idx="14">
                  <c:v>Cook Islands</c:v>
                </c:pt>
                <c:pt idx="15">
                  <c:v>Tokelau</c:v>
                </c:pt>
                <c:pt idx="16">
                  <c:v>Wallis and Futuna</c:v>
                </c:pt>
                <c:pt idx="17">
                  <c:v>Niue</c:v>
                </c:pt>
                <c:pt idx="18">
                  <c:v>Tuvalu</c:v>
                </c:pt>
                <c:pt idx="19">
                  <c:v>Pitcairn Islands</c:v>
                </c:pt>
              </c:strCache>
            </c:strRef>
          </c:cat>
          <c:val>
            <c:numRef>
              <c:f>Sheet1!$I$5:$I$24</c:f>
              <c:numCache>
                <c:formatCode>_-* #,##0_-;\-* #,##0_-;_-* "-"??_-;_-@_-</c:formatCode>
                <c:ptCount val="20"/>
                <c:pt idx="0">
                  <c:v>3.85664013E8</c:v>
                </c:pt>
                <c:pt idx="1">
                  <c:v>1.34591439688716E8</c:v>
                </c:pt>
                <c:pt idx="2">
                  <c:v>1.04544991338021E8</c:v>
                </c:pt>
                <c:pt idx="3">
                  <c:v>5.77585858585859E7</c:v>
                </c:pt>
                <c:pt idx="4">
                  <c:v>5.478374836173E7</c:v>
                </c:pt>
                <c:pt idx="5">
                  <c:v>2.21440945684296E7</c:v>
                </c:pt>
                <c:pt idx="6">
                  <c:v>1.960019E7</c:v>
                </c:pt>
                <c:pt idx="7">
                  <c:v>1.46E7</c:v>
                </c:pt>
                <c:pt idx="8">
                  <c:v>1.15E7</c:v>
                </c:pt>
                <c:pt idx="9">
                  <c:v>6.71135430107527E6</c:v>
                </c:pt>
                <c:pt idx="10">
                  <c:v>2.75655737704918E6</c:v>
                </c:pt>
                <c:pt idx="11">
                  <c:v>2.32719665271967E6</c:v>
                </c:pt>
                <c:pt idx="12">
                  <c:v>1.91200858452834E6</c:v>
                </c:pt>
                <c:pt idx="13">
                  <c:v>712500.0</c:v>
                </c:pt>
                <c:pt idx="14">
                  <c:v>437500.0</c:v>
                </c:pt>
                <c:pt idx="15">
                  <c:v>171875.0</c:v>
                </c:pt>
                <c:pt idx="16">
                  <c:v>101905.6353816366</c:v>
                </c:pt>
                <c:pt idx="17">
                  <c:v>90510.9375</c:v>
                </c:pt>
                <c:pt idx="18">
                  <c:v>29625.40983606557</c:v>
                </c:pt>
                <c:pt idx="19">
                  <c:v>10000.0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FC-4AF7-B92D-2E3F1F77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964736"/>
        <c:axId val="-2123040336"/>
      </c:barChart>
      <c:catAx>
        <c:axId val="21349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040336"/>
        <c:crosses val="autoZero"/>
        <c:auto val="1"/>
        <c:lblAlgn val="ctr"/>
        <c:lblOffset val="100"/>
        <c:noMultiLvlLbl val="0"/>
      </c:catAx>
      <c:valAx>
        <c:axId val="-21230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9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81364829396"/>
          <c:y val="0.168290554589767"/>
          <c:w val="0.790418635170603"/>
          <c:h val="0.578004226744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Sheet1!$O$71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Sheet1!$N$72:$N$80</c:f>
              <c:strCache>
                <c:ptCount val="9"/>
                <c:pt idx="0">
                  <c:v>American Samoa</c:v>
                </c:pt>
                <c:pt idx="1">
                  <c:v>New Caledonia</c:v>
                </c:pt>
                <c:pt idx="2">
                  <c:v>French Polynesia</c:v>
                </c:pt>
                <c:pt idx="3">
                  <c:v>PNG</c:v>
                </c:pt>
                <c:pt idx="4">
                  <c:v>Fiji</c:v>
                </c:pt>
                <c:pt idx="5">
                  <c:v>Marshall Islands</c:v>
                </c:pt>
                <c:pt idx="6">
                  <c:v>Solomon Islands</c:v>
                </c:pt>
                <c:pt idx="7">
                  <c:v>Palau</c:v>
                </c:pt>
                <c:pt idx="8">
                  <c:v>FSM</c:v>
                </c:pt>
              </c:strCache>
            </c:strRef>
          </c:cat>
          <c:val>
            <c:numRef>
              <c:f>Sheet1!$O$72:$O$80</c:f>
              <c:numCache>
                <c:formatCode>_-* #,##0_-;\-* #,##0_-;_-* "-"??_-;_-@_-</c:formatCode>
                <c:ptCount val="9"/>
                <c:pt idx="0">
                  <c:v>5.1439493928E8</c:v>
                </c:pt>
                <c:pt idx="1">
                  <c:v>1.84053137958E8</c:v>
                </c:pt>
                <c:pt idx="2">
                  <c:v>1.5058893063E8</c:v>
                </c:pt>
                <c:pt idx="3">
                  <c:v>1.18473E8</c:v>
                </c:pt>
                <c:pt idx="4">
                  <c:v>7.4154658869E7</c:v>
                </c:pt>
                <c:pt idx="5">
                  <c:v>4.3802166E7</c:v>
                </c:pt>
                <c:pt idx="6">
                  <c:v>2.3207372163E7</c:v>
                </c:pt>
                <c:pt idx="7">
                  <c:v>2.2287E7</c:v>
                </c:pt>
                <c:pt idx="8">
                  <c:v>1.4429446014E7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3B-4B48-B301-6CD0EE1B3A24}"/>
            </c:ext>
          </c:extLst>
        </c:ser>
        <c:ser>
          <c:idx val="1"/>
          <c:order val="1"/>
          <c:tx>
            <c:strRef>
              <c:f>Sheet1!$P$71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Sheet1!$N$72:$N$80</c:f>
              <c:strCache>
                <c:ptCount val="9"/>
                <c:pt idx="0">
                  <c:v>American Samoa</c:v>
                </c:pt>
                <c:pt idx="1">
                  <c:v>New Caledonia</c:v>
                </c:pt>
                <c:pt idx="2">
                  <c:v>French Polynesia</c:v>
                </c:pt>
                <c:pt idx="3">
                  <c:v>PNG</c:v>
                </c:pt>
                <c:pt idx="4">
                  <c:v>Fiji</c:v>
                </c:pt>
                <c:pt idx="5">
                  <c:v>Marshall Islands</c:v>
                </c:pt>
                <c:pt idx="6">
                  <c:v>Solomon Islands</c:v>
                </c:pt>
                <c:pt idx="7">
                  <c:v>Palau</c:v>
                </c:pt>
                <c:pt idx="8">
                  <c:v>FSM</c:v>
                </c:pt>
              </c:strCache>
            </c:strRef>
          </c:cat>
          <c:val>
            <c:numRef>
              <c:f>Sheet1!$P$72:$P$80</c:f>
              <c:numCache>
                <c:formatCode>_-* #,##0_-;\-* #,##0_-;_-* "-"??_-;_-@_-</c:formatCode>
                <c:ptCount val="9"/>
                <c:pt idx="0">
                  <c:v>3.85664013E8</c:v>
                </c:pt>
                <c:pt idx="1">
                  <c:v>2.21440945684296E7</c:v>
                </c:pt>
                <c:pt idx="2">
                  <c:v>1.04544991338021E8</c:v>
                </c:pt>
                <c:pt idx="3">
                  <c:v>1.34591439688716E8</c:v>
                </c:pt>
                <c:pt idx="4">
                  <c:v>5.77585858585859E7</c:v>
                </c:pt>
                <c:pt idx="5">
                  <c:v>1.46E7</c:v>
                </c:pt>
                <c:pt idx="6">
                  <c:v>5.478374836173E7</c:v>
                </c:pt>
                <c:pt idx="7">
                  <c:v>1.15E7</c:v>
                </c:pt>
                <c:pt idx="8">
                  <c:v>1.960019E7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3B-4B48-B301-6CD0EE1B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823056"/>
        <c:axId val="-2123118704"/>
      </c:barChart>
      <c:catAx>
        <c:axId val="-2113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23118704"/>
        <c:crosses val="autoZero"/>
        <c:auto val="1"/>
        <c:lblAlgn val="ctr"/>
        <c:lblOffset val="100"/>
        <c:noMultiLvlLbl val="0"/>
      </c:catAx>
      <c:valAx>
        <c:axId val="-2123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3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Sheet1!$O$81</c:f>
              <c:strCache>
                <c:ptCount val="1"/>
                <c:pt idx="0">
                  <c:v> -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Sheet1!$N$82:$N$89</c:f>
              <c:strCache>
                <c:ptCount val="8"/>
                <c:pt idx="0">
                  <c:v>Samoa</c:v>
                </c:pt>
                <c:pt idx="1">
                  <c:v>Tonga</c:v>
                </c:pt>
                <c:pt idx="2">
                  <c:v>Cook Islands</c:v>
                </c:pt>
                <c:pt idx="3">
                  <c:v>Kiribati</c:v>
                </c:pt>
                <c:pt idx="4">
                  <c:v>Vanuatu</c:v>
                </c:pt>
                <c:pt idx="5">
                  <c:v>Wallis and Futuna</c:v>
                </c:pt>
                <c:pt idx="6">
                  <c:v>Pitcairn Islands</c:v>
                </c:pt>
                <c:pt idx="7">
                  <c:v>Tuvalu</c:v>
                </c:pt>
              </c:strCache>
            </c:strRef>
          </c:cat>
          <c:val>
            <c:numRef>
              <c:f>Sheet1!$O$82:$O$89</c:f>
              <c:numCache>
                <c:formatCode>_-* #,##0_-;\-* #,##0_-;_-* "-"??_-;_-@_-</c:formatCode>
                <c:ptCount val="8"/>
                <c:pt idx="0">
                  <c:v>8.954682E6</c:v>
                </c:pt>
                <c:pt idx="1">
                  <c:v>5.70286794E6</c:v>
                </c:pt>
                <c:pt idx="2">
                  <c:v>4.833731244E6</c:v>
                </c:pt>
                <c:pt idx="3">
                  <c:v>2.220928875E6</c:v>
                </c:pt>
                <c:pt idx="4">
                  <c:v>1.443011697E6</c:v>
                </c:pt>
                <c:pt idx="5">
                  <c:v>91682.853</c:v>
                </c:pt>
                <c:pt idx="6">
                  <c:v>44036.766</c:v>
                </c:pt>
                <c:pt idx="7">
                  <c:v>4945.368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30-4DC8-9D94-96A719706891}"/>
            </c:ext>
          </c:extLst>
        </c:ser>
        <c:ser>
          <c:idx val="1"/>
          <c:order val="1"/>
          <c:tx>
            <c:strRef>
              <c:f>Sheet1!$P$81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Sheet1!$N$82:$N$89</c:f>
              <c:strCache>
                <c:ptCount val="8"/>
                <c:pt idx="0">
                  <c:v>Samoa</c:v>
                </c:pt>
                <c:pt idx="1">
                  <c:v>Tonga</c:v>
                </c:pt>
                <c:pt idx="2">
                  <c:v>Cook Islands</c:v>
                </c:pt>
                <c:pt idx="3">
                  <c:v>Kiribati</c:v>
                </c:pt>
                <c:pt idx="4">
                  <c:v>Vanuatu</c:v>
                </c:pt>
                <c:pt idx="5">
                  <c:v>Wallis and Futuna</c:v>
                </c:pt>
                <c:pt idx="6">
                  <c:v>Pitcairn Islands</c:v>
                </c:pt>
                <c:pt idx="7">
                  <c:v>Tuvalu</c:v>
                </c:pt>
              </c:strCache>
            </c:strRef>
          </c:cat>
          <c:val>
            <c:numRef>
              <c:f>Sheet1!$P$82:$P$89</c:f>
              <c:numCache>
                <c:formatCode>_-* #,##0_-;\-* #,##0_-;_-* "-"??_-;_-@_-</c:formatCode>
                <c:ptCount val="8"/>
                <c:pt idx="0">
                  <c:v>2.32719665271967E6</c:v>
                </c:pt>
                <c:pt idx="1">
                  <c:v>6.71135430107527E6</c:v>
                </c:pt>
                <c:pt idx="2">
                  <c:v>437500.0</c:v>
                </c:pt>
                <c:pt idx="3">
                  <c:v>2.75655737704918E6</c:v>
                </c:pt>
                <c:pt idx="4">
                  <c:v>1.91200858452834E6</c:v>
                </c:pt>
                <c:pt idx="5">
                  <c:v>101905.6353816366</c:v>
                </c:pt>
                <c:pt idx="6">
                  <c:v>10000.0</c:v>
                </c:pt>
                <c:pt idx="7">
                  <c:v>29625.40983606557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30-4DC8-9D94-96A71970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384640"/>
        <c:axId val="2134989392"/>
      </c:barChart>
      <c:catAx>
        <c:axId val="-21223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34989392"/>
        <c:crosses val="autoZero"/>
        <c:auto val="1"/>
        <c:lblAlgn val="ctr"/>
        <c:lblOffset val="100"/>
        <c:noMultiLvlLbl val="0"/>
      </c:catAx>
      <c:valAx>
        <c:axId val="2134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223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43000874891"/>
          <c:y val="0.194861111111111"/>
          <c:w val="0.872321741032371"/>
          <c:h val="0.5069386118401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Sheet1!$R$7:$R$26</c:f>
              <c:strCache>
                <c:ptCount val="20"/>
                <c:pt idx="0">
                  <c:v>Palau</c:v>
                </c:pt>
                <c:pt idx="1">
                  <c:v>Tuvalu</c:v>
                </c:pt>
                <c:pt idx="2">
                  <c:v>American Samoa</c:v>
                </c:pt>
                <c:pt idx="3">
                  <c:v>Marshall Islands</c:v>
                </c:pt>
                <c:pt idx="4">
                  <c:v>French Polynesia</c:v>
                </c:pt>
                <c:pt idx="5">
                  <c:v>FSM</c:v>
                </c:pt>
                <c:pt idx="6">
                  <c:v>Wallis and Futuna</c:v>
                </c:pt>
                <c:pt idx="7">
                  <c:v>Tonga</c:v>
                </c:pt>
                <c:pt idx="8">
                  <c:v>Kiribati</c:v>
                </c:pt>
                <c:pt idx="9">
                  <c:v>Solomon Islands</c:v>
                </c:pt>
                <c:pt idx="10">
                  <c:v>Fiji</c:v>
                </c:pt>
                <c:pt idx="11">
                  <c:v>Samoa</c:v>
                </c:pt>
                <c:pt idx="12">
                  <c:v>Northern Marianas</c:v>
                </c:pt>
                <c:pt idx="13">
                  <c:v>Vanuatu</c:v>
                </c:pt>
                <c:pt idx="14">
                  <c:v>Cook Islands</c:v>
                </c:pt>
                <c:pt idx="15">
                  <c:v>PNG</c:v>
                </c:pt>
                <c:pt idx="16">
                  <c:v>New Caledonia</c:v>
                </c:pt>
                <c:pt idx="17">
                  <c:v>Niue</c:v>
                </c:pt>
                <c:pt idx="18">
                  <c:v>Guam</c:v>
                </c:pt>
                <c:pt idx="19">
                  <c:v>Nauru</c:v>
                </c:pt>
              </c:strCache>
            </c:strRef>
          </c:cat>
          <c:val>
            <c:numRef>
              <c:f>Sheet1!$S$7:$S$26</c:f>
              <c:numCache>
                <c:formatCode>0%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0.998</c:v>
                </c:pt>
                <c:pt idx="3">
                  <c:v>0.844</c:v>
                </c:pt>
                <c:pt idx="4">
                  <c:v>0.8</c:v>
                </c:pt>
                <c:pt idx="5">
                  <c:v>0.737</c:v>
                </c:pt>
                <c:pt idx="6">
                  <c:v>0.47</c:v>
                </c:pt>
                <c:pt idx="7">
                  <c:v>0.442</c:v>
                </c:pt>
                <c:pt idx="8">
                  <c:v>0.399</c:v>
                </c:pt>
                <c:pt idx="9">
                  <c:v>0.119</c:v>
                </c:pt>
                <c:pt idx="10">
                  <c:v>0.093</c:v>
                </c:pt>
                <c:pt idx="11">
                  <c:v>0.047</c:v>
                </c:pt>
                <c:pt idx="12">
                  <c:v>0.045</c:v>
                </c:pt>
                <c:pt idx="13">
                  <c:v>0.032</c:v>
                </c:pt>
                <c:pt idx="14">
                  <c:v>0.026</c:v>
                </c:pt>
                <c:pt idx="15">
                  <c:v>0.016</c:v>
                </c:pt>
                <c:pt idx="16">
                  <c:v>0.015</c:v>
                </c:pt>
                <c:pt idx="17">
                  <c:v>0.006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B-4345-9988-78A21735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81840"/>
        <c:axId val="2137816992"/>
      </c:barChart>
      <c:catAx>
        <c:axId val="21357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37816992"/>
        <c:crosses val="autoZero"/>
        <c:auto val="1"/>
        <c:lblAlgn val="ctr"/>
        <c:lblOffset val="100"/>
        <c:noMultiLvlLbl val="0"/>
      </c:catAx>
      <c:valAx>
        <c:axId val="2137816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357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28</xdr:row>
      <xdr:rowOff>15240</xdr:rowOff>
    </xdr:from>
    <xdr:to>
      <xdr:col>7</xdr:col>
      <xdr:colOff>975360</xdr:colOff>
      <xdr:row>43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678180</xdr:colOff>
      <xdr:row>73</xdr:row>
      <xdr:rowOff>114300</xdr:rowOff>
    </xdr:from>
    <xdr:to>
      <xdr:col>12</xdr:col>
      <xdr:colOff>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236220</xdr:colOff>
      <xdr:row>73</xdr:row>
      <xdr:rowOff>91440</xdr:rowOff>
    </xdr:from>
    <xdr:to>
      <xdr:col>7</xdr:col>
      <xdr:colOff>228600</xdr:colOff>
      <xdr:row>87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13</xdr:row>
      <xdr:rowOff>12700</xdr:rowOff>
    </xdr:from>
    <xdr:to>
      <xdr:col>29</xdr:col>
      <xdr:colOff>76200</xdr:colOff>
      <xdr:row>25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95"/>
  <sheetViews>
    <sheetView tabSelected="1" topLeftCell="A48" workbookViewId="0">
      <selection activeCell="K101" sqref="K101"/>
    </sheetView>
  </sheetViews>
  <sheetFormatPr baseColWidth="10" defaultColWidth="8.83203125" defaultRowHeight="15" x14ac:dyDescent="0.2"/>
  <cols>
    <col min="2" max="2" width="8.6640625" customWidth="1"/>
    <col min="3" max="3" width="11.83203125" bestFit="1" customWidth="1"/>
    <col min="4" max="4" width="13.5" customWidth="1"/>
    <col min="5" max="5" width="14.83203125" bestFit="1" customWidth="1"/>
    <col min="8" max="8" width="16.5" bestFit="1" customWidth="1"/>
    <col min="9" max="9" width="23.5" customWidth="1"/>
    <col min="10" max="10" width="14.83203125" bestFit="1" customWidth="1"/>
    <col min="11" max="11" width="12.6640625" bestFit="1" customWidth="1"/>
    <col min="14" max="14" width="17" customWidth="1"/>
    <col min="15" max="15" width="13.6640625" bestFit="1" customWidth="1"/>
    <col min="16" max="16" width="14.6640625" customWidth="1"/>
    <col min="17" max="17" width="12.33203125" bestFit="1" customWidth="1"/>
  </cols>
  <sheetData>
    <row r="4" spans="2:21" ht="16" thickBot="1" x14ac:dyDescent="0.25"/>
    <row r="5" spans="2:21" ht="25" thickBot="1" x14ac:dyDescent="0.25">
      <c r="B5" s="1" t="s">
        <v>12</v>
      </c>
      <c r="C5" s="2">
        <v>385664013</v>
      </c>
      <c r="D5" s="7">
        <v>1</v>
      </c>
      <c r="E5" s="11">
        <f>C5/D5</f>
        <v>385664013</v>
      </c>
      <c r="H5" t="s">
        <v>12</v>
      </c>
      <c r="I5" s="11">
        <v>385664013</v>
      </c>
      <c r="M5" t="s">
        <v>12</v>
      </c>
      <c r="N5" s="11"/>
      <c r="P5" s="13" t="s">
        <v>15</v>
      </c>
      <c r="T5" s="1"/>
      <c r="U5" s="22"/>
    </row>
    <row r="6" spans="2:21" ht="25" thickBot="1" x14ac:dyDescent="0.25">
      <c r="B6" s="3" t="s">
        <v>20</v>
      </c>
      <c r="C6" s="4">
        <v>560000</v>
      </c>
      <c r="D6" s="7">
        <v>1.28</v>
      </c>
      <c r="E6" s="11">
        <f>C6/D6</f>
        <v>437500</v>
      </c>
      <c r="H6" t="s">
        <v>6</v>
      </c>
      <c r="I6" s="11">
        <v>134591439.68871596</v>
      </c>
      <c r="M6" t="s">
        <v>6</v>
      </c>
      <c r="N6" s="11">
        <v>134591439.68871596</v>
      </c>
      <c r="P6" s="14" t="s">
        <v>15</v>
      </c>
      <c r="T6" s="3"/>
      <c r="U6" s="23"/>
    </row>
    <row r="7" spans="2:21" ht="16" thickBot="1" x14ac:dyDescent="0.25">
      <c r="B7" s="3" t="s">
        <v>1</v>
      </c>
      <c r="C7" s="4">
        <v>114362000</v>
      </c>
      <c r="D7" s="7">
        <v>1.98</v>
      </c>
      <c r="E7" s="11">
        <f>C7/D7</f>
        <v>57758585.858585857</v>
      </c>
      <c r="H7" t="s">
        <v>13</v>
      </c>
      <c r="I7" s="11">
        <v>104544991.338021</v>
      </c>
      <c r="M7" t="s">
        <v>13</v>
      </c>
      <c r="N7" s="11"/>
      <c r="P7" s="14">
        <v>100</v>
      </c>
      <c r="R7" s="3" t="s">
        <v>5</v>
      </c>
      <c r="S7" s="19">
        <v>1</v>
      </c>
      <c r="T7" s="3"/>
      <c r="U7" s="24"/>
    </row>
    <row r="8" spans="2:21" ht="25" thickBot="1" x14ac:dyDescent="0.25">
      <c r="B8" s="3" t="s">
        <v>13</v>
      </c>
      <c r="C8" s="6">
        <v>10259000000</v>
      </c>
      <c r="D8" s="8">
        <v>98.13</v>
      </c>
      <c r="E8" s="11">
        <f>C8/D8</f>
        <v>104544991.338021</v>
      </c>
      <c r="H8" t="s">
        <v>1</v>
      </c>
      <c r="I8" s="11">
        <v>57758585.858585857</v>
      </c>
      <c r="M8" t="s">
        <v>1</v>
      </c>
      <c r="N8" s="11">
        <v>57758585.858585857</v>
      </c>
      <c r="P8" s="14">
        <v>100</v>
      </c>
      <c r="R8" s="3" t="s">
        <v>10</v>
      </c>
      <c r="S8" s="19">
        <v>1</v>
      </c>
      <c r="T8" s="3"/>
      <c r="U8" s="24"/>
    </row>
    <row r="9" spans="2:21" ht="25" thickBot="1" x14ac:dyDescent="0.25">
      <c r="B9" s="3" t="s">
        <v>0</v>
      </c>
      <c r="C9" s="4">
        <v>19600190</v>
      </c>
      <c r="D9" s="8">
        <v>1</v>
      </c>
      <c r="E9" s="11">
        <f>C9/D9</f>
        <v>19600190</v>
      </c>
      <c r="H9" t="s">
        <v>8</v>
      </c>
      <c r="I9" s="11">
        <v>54783748.361730017</v>
      </c>
      <c r="M9" t="s">
        <v>8</v>
      </c>
      <c r="N9" s="11">
        <v>54783748.361730017</v>
      </c>
      <c r="P9" s="14">
        <v>99.8</v>
      </c>
      <c r="R9" s="3" t="s">
        <v>12</v>
      </c>
      <c r="S9" s="19">
        <v>0.998</v>
      </c>
      <c r="T9" s="3"/>
      <c r="U9" s="24"/>
    </row>
    <row r="10" spans="2:21" ht="25" thickBot="1" x14ac:dyDescent="0.25">
      <c r="B10" s="3" t="s">
        <v>14</v>
      </c>
      <c r="C10" s="5" t="s">
        <v>15</v>
      </c>
      <c r="D10" s="8">
        <v>1</v>
      </c>
      <c r="E10" s="11"/>
      <c r="H10" t="s">
        <v>16</v>
      </c>
      <c r="I10" s="11">
        <v>22144094.568429634</v>
      </c>
      <c r="M10" t="s">
        <v>16</v>
      </c>
      <c r="N10" s="11">
        <v>22144094.568429634</v>
      </c>
      <c r="P10" s="14">
        <v>84.4</v>
      </c>
      <c r="R10" s="3" t="s">
        <v>21</v>
      </c>
      <c r="S10" s="19">
        <v>0.84400000000000008</v>
      </c>
      <c r="T10" s="3"/>
      <c r="U10" s="24"/>
    </row>
    <row r="11" spans="2:21" ht="25" thickBot="1" x14ac:dyDescent="0.25">
      <c r="B11" s="3" t="s">
        <v>2</v>
      </c>
      <c r="C11" s="4">
        <v>3363000</v>
      </c>
      <c r="D11" s="9">
        <v>1.22</v>
      </c>
      <c r="E11" s="11">
        <f t="shared" ref="E11:E26" si="0">C11/D11</f>
        <v>2756557.3770491802</v>
      </c>
      <c r="H11" t="s">
        <v>0</v>
      </c>
      <c r="I11" s="11">
        <v>19600190</v>
      </c>
      <c r="M11" t="s">
        <v>0</v>
      </c>
      <c r="N11" s="11">
        <v>19600190</v>
      </c>
      <c r="P11" s="14">
        <v>80</v>
      </c>
      <c r="R11" s="3" t="s">
        <v>13</v>
      </c>
      <c r="S11" s="19">
        <v>0.8</v>
      </c>
      <c r="T11" s="3"/>
      <c r="U11" s="24"/>
    </row>
    <row r="12" spans="2:21" ht="25" thickBot="1" x14ac:dyDescent="0.25">
      <c r="B12" s="3" t="s">
        <v>21</v>
      </c>
      <c r="C12" s="4">
        <v>14600000</v>
      </c>
      <c r="D12" s="8">
        <v>1</v>
      </c>
      <c r="E12" s="11">
        <f t="shared" si="0"/>
        <v>14600000</v>
      </c>
      <c r="H12" t="s">
        <v>21</v>
      </c>
      <c r="I12" s="11">
        <v>14600000</v>
      </c>
      <c r="M12" t="s">
        <v>21</v>
      </c>
      <c r="N12" s="11">
        <v>14600000</v>
      </c>
      <c r="P12" s="14">
        <v>73.7</v>
      </c>
      <c r="R12" s="3" t="s">
        <v>0</v>
      </c>
      <c r="S12" s="19">
        <v>0.73699999999999999</v>
      </c>
      <c r="T12" s="3"/>
      <c r="U12" s="24"/>
    </row>
    <row r="13" spans="2:21" ht="25" thickBot="1" x14ac:dyDescent="0.25">
      <c r="B13" s="3" t="s">
        <v>3</v>
      </c>
      <c r="C13" s="5">
        <v>0</v>
      </c>
      <c r="D13" s="10">
        <v>1.22</v>
      </c>
      <c r="E13" s="11">
        <f t="shared" si="0"/>
        <v>0</v>
      </c>
      <c r="H13" t="s">
        <v>5</v>
      </c>
      <c r="I13" s="11">
        <v>11500000</v>
      </c>
      <c r="M13" t="s">
        <v>5</v>
      </c>
      <c r="N13" s="11">
        <v>11500000</v>
      </c>
      <c r="P13" s="14">
        <v>47</v>
      </c>
      <c r="R13" s="3" t="s">
        <v>23</v>
      </c>
      <c r="S13" s="19">
        <v>0.47</v>
      </c>
      <c r="T13" s="3"/>
      <c r="U13" s="24"/>
    </row>
    <row r="14" spans="2:21" ht="25" thickBot="1" x14ac:dyDescent="0.25">
      <c r="B14" s="3" t="s">
        <v>16</v>
      </c>
      <c r="C14" s="4">
        <v>2173000000</v>
      </c>
      <c r="D14" s="8">
        <v>98.13</v>
      </c>
      <c r="E14" s="11">
        <f t="shared" si="0"/>
        <v>22144094.568429634</v>
      </c>
      <c r="H14" t="s">
        <v>9</v>
      </c>
      <c r="I14" s="11">
        <v>6711354.3010752685</v>
      </c>
      <c r="M14" t="s">
        <v>9</v>
      </c>
      <c r="N14" s="11">
        <v>6711354.3010752685</v>
      </c>
      <c r="P14" s="14">
        <v>44.2</v>
      </c>
      <c r="R14" s="3" t="s">
        <v>9</v>
      </c>
      <c r="S14" s="19">
        <v>0.442</v>
      </c>
      <c r="T14" s="3"/>
      <c r="U14" s="24"/>
    </row>
    <row r="15" spans="2:21" ht="16" thickBot="1" x14ac:dyDescent="0.25">
      <c r="B15" s="3" t="s">
        <v>4</v>
      </c>
      <c r="C15" s="4">
        <v>115854</v>
      </c>
      <c r="D15" s="10">
        <v>1.28</v>
      </c>
      <c r="E15" s="11">
        <f t="shared" si="0"/>
        <v>90510.9375</v>
      </c>
      <c r="H15" t="s">
        <v>2</v>
      </c>
      <c r="I15" s="11">
        <v>2756557.3770491802</v>
      </c>
      <c r="M15" t="s">
        <v>2</v>
      </c>
      <c r="N15" s="11">
        <v>2756557.3770491802</v>
      </c>
      <c r="P15" s="14">
        <v>39.9</v>
      </c>
      <c r="R15" s="3" t="s">
        <v>2</v>
      </c>
      <c r="S15" s="19">
        <v>0.39899999999999997</v>
      </c>
      <c r="T15" s="3"/>
      <c r="U15" s="24"/>
    </row>
    <row r="16" spans="2:21" ht="25" thickBot="1" x14ac:dyDescent="0.25">
      <c r="B16" s="3" t="s">
        <v>17</v>
      </c>
      <c r="C16" s="4">
        <v>712500</v>
      </c>
      <c r="D16" s="10">
        <v>1</v>
      </c>
      <c r="E16" s="11">
        <f t="shared" si="0"/>
        <v>712500</v>
      </c>
      <c r="H16" t="s">
        <v>7</v>
      </c>
      <c r="I16" s="11">
        <v>2327196.6527196653</v>
      </c>
      <c r="M16" t="s">
        <v>7</v>
      </c>
      <c r="N16" s="11">
        <v>2327196.6527196653</v>
      </c>
      <c r="P16" s="14">
        <v>11.9</v>
      </c>
      <c r="R16" s="3" t="s">
        <v>8</v>
      </c>
      <c r="S16" s="19">
        <v>0.11900000000000001</v>
      </c>
      <c r="T16" s="3"/>
      <c r="U16" s="24"/>
    </row>
    <row r="17" spans="2:21" ht="16" thickBot="1" x14ac:dyDescent="0.25">
      <c r="B17" s="3" t="s">
        <v>5</v>
      </c>
      <c r="C17" s="4">
        <v>11500000</v>
      </c>
      <c r="D17" s="10">
        <v>1</v>
      </c>
      <c r="E17" s="11">
        <f t="shared" si="0"/>
        <v>11500000</v>
      </c>
      <c r="H17" t="s">
        <v>11</v>
      </c>
      <c r="I17" s="11">
        <v>1912008.5845283386</v>
      </c>
      <c r="M17" t="s">
        <v>11</v>
      </c>
      <c r="N17" s="11">
        <v>1912008.5845283386</v>
      </c>
      <c r="P17" s="14">
        <v>9.3000000000000007</v>
      </c>
      <c r="R17" s="3" t="s">
        <v>1</v>
      </c>
      <c r="S17" s="19">
        <v>9.3000000000000013E-2</v>
      </c>
      <c r="T17" s="3"/>
      <c r="U17" s="24"/>
    </row>
    <row r="18" spans="2:21" ht="25" thickBot="1" x14ac:dyDescent="0.25">
      <c r="B18" s="3" t="s">
        <v>22</v>
      </c>
      <c r="C18" s="4">
        <v>12800</v>
      </c>
      <c r="D18" s="10">
        <v>1.28</v>
      </c>
      <c r="E18" s="11">
        <f t="shared" si="0"/>
        <v>10000</v>
      </c>
      <c r="H18" t="s">
        <v>17</v>
      </c>
      <c r="I18" s="11">
        <v>712500</v>
      </c>
      <c r="M18" t="s">
        <v>17</v>
      </c>
      <c r="N18" s="11">
        <v>712500</v>
      </c>
      <c r="P18" s="14">
        <v>4.7</v>
      </c>
      <c r="R18" s="3" t="s">
        <v>7</v>
      </c>
      <c r="S18" s="19">
        <v>4.7E-2</v>
      </c>
      <c r="T18" s="3"/>
      <c r="U18" s="24"/>
    </row>
    <row r="19" spans="2:21" ht="25" thickBot="1" x14ac:dyDescent="0.25">
      <c r="B19" s="3" t="s">
        <v>6</v>
      </c>
      <c r="C19" s="4">
        <v>345900000</v>
      </c>
      <c r="D19" s="10">
        <v>2.57</v>
      </c>
      <c r="E19" s="11">
        <f t="shared" si="0"/>
        <v>134591439.68871596</v>
      </c>
      <c r="H19" t="s">
        <v>20</v>
      </c>
      <c r="I19" s="11">
        <v>437500</v>
      </c>
      <c r="M19" t="s">
        <v>20</v>
      </c>
      <c r="N19" s="11">
        <v>437500</v>
      </c>
      <c r="P19" s="14">
        <v>4.5</v>
      </c>
      <c r="R19" s="3" t="s">
        <v>17</v>
      </c>
      <c r="S19" s="19">
        <v>4.4999999999999998E-2</v>
      </c>
      <c r="T19" s="3"/>
      <c r="U19" s="24"/>
    </row>
    <row r="20" spans="2:21" ht="16" thickBot="1" x14ac:dyDescent="0.25">
      <c r="B20" s="3" t="s">
        <v>7</v>
      </c>
      <c r="C20" s="4">
        <v>5562000</v>
      </c>
      <c r="D20" s="10">
        <v>2.39</v>
      </c>
      <c r="E20" s="11">
        <f t="shared" si="0"/>
        <v>2327196.6527196653</v>
      </c>
      <c r="H20" t="s">
        <v>18</v>
      </c>
      <c r="I20" s="11">
        <v>171875</v>
      </c>
      <c r="M20" t="s">
        <v>18</v>
      </c>
      <c r="N20" s="11"/>
      <c r="P20" s="14">
        <v>3.2</v>
      </c>
      <c r="R20" s="3" t="s">
        <v>11</v>
      </c>
      <c r="S20" s="19">
        <v>3.2000000000000001E-2</v>
      </c>
      <c r="T20" s="3"/>
      <c r="U20" s="24"/>
    </row>
    <row r="21" spans="2:21" ht="25" thickBot="1" x14ac:dyDescent="0.25">
      <c r="B21" s="3" t="s">
        <v>8</v>
      </c>
      <c r="C21" s="4">
        <v>418000000</v>
      </c>
      <c r="D21" s="10">
        <v>7.63</v>
      </c>
      <c r="E21" s="11">
        <f t="shared" si="0"/>
        <v>54783748.361730017</v>
      </c>
      <c r="H21" t="s">
        <v>23</v>
      </c>
      <c r="I21" s="11">
        <v>101905.6353816366</v>
      </c>
      <c r="M21" t="s">
        <v>23</v>
      </c>
      <c r="N21" s="11">
        <v>101905.6353816366</v>
      </c>
      <c r="P21" s="14">
        <v>2.6</v>
      </c>
      <c r="R21" s="3" t="s">
        <v>20</v>
      </c>
      <c r="S21" s="19">
        <v>2.6000000000000002E-2</v>
      </c>
      <c r="T21" s="3"/>
      <c r="U21" s="24"/>
    </row>
    <row r="22" spans="2:21" ht="16" thickBot="1" x14ac:dyDescent="0.25">
      <c r="B22" s="3" t="s">
        <v>18</v>
      </c>
      <c r="C22" s="4">
        <v>220000</v>
      </c>
      <c r="D22" s="10">
        <v>1.28</v>
      </c>
      <c r="E22" s="11">
        <f t="shared" si="0"/>
        <v>171875</v>
      </c>
      <c r="H22" t="s">
        <v>4</v>
      </c>
      <c r="I22" s="11">
        <v>90510.9375</v>
      </c>
      <c r="M22" t="s">
        <v>4</v>
      </c>
      <c r="N22" s="11">
        <v>90510.9375</v>
      </c>
      <c r="P22" s="14">
        <v>1.6</v>
      </c>
      <c r="R22" s="3" t="s">
        <v>6</v>
      </c>
      <c r="S22" s="19">
        <v>1.6E-2</v>
      </c>
      <c r="T22" s="3"/>
      <c r="U22" s="24"/>
    </row>
    <row r="23" spans="2:21" ht="25" thickBot="1" x14ac:dyDescent="0.25">
      <c r="B23" s="3" t="s">
        <v>9</v>
      </c>
      <c r="C23" s="4">
        <v>12483119</v>
      </c>
      <c r="D23" s="10">
        <v>1.86</v>
      </c>
      <c r="E23" s="11">
        <f t="shared" si="0"/>
        <v>6711354.3010752685</v>
      </c>
      <c r="H23" t="s">
        <v>10</v>
      </c>
      <c r="I23" s="11">
        <v>29625.409836065573</v>
      </c>
      <c r="M23" t="s">
        <v>10</v>
      </c>
      <c r="N23" s="11">
        <v>29625.409836065573</v>
      </c>
      <c r="P23" s="14">
        <v>1.5</v>
      </c>
      <c r="R23" s="3" t="s">
        <v>16</v>
      </c>
      <c r="S23" s="19">
        <v>1.4999999999999999E-2</v>
      </c>
      <c r="T23" s="3"/>
      <c r="U23" s="24"/>
    </row>
    <row r="24" spans="2:21" ht="16" thickBot="1" x14ac:dyDescent="0.25">
      <c r="B24" s="3" t="s">
        <v>10</v>
      </c>
      <c r="C24" s="4">
        <v>36143</v>
      </c>
      <c r="D24" s="9">
        <v>1.22</v>
      </c>
      <c r="E24" s="11">
        <f t="shared" si="0"/>
        <v>29625.409836065573</v>
      </c>
      <c r="H24" t="s">
        <v>22</v>
      </c>
      <c r="I24" s="11">
        <v>10000</v>
      </c>
      <c r="M24" t="s">
        <v>22</v>
      </c>
      <c r="N24" s="11">
        <v>10000</v>
      </c>
      <c r="P24" s="14">
        <v>0.6</v>
      </c>
      <c r="R24" s="3" t="s">
        <v>4</v>
      </c>
      <c r="S24" s="19">
        <v>6.0000000000000001E-3</v>
      </c>
      <c r="T24" s="3"/>
      <c r="U24" s="24"/>
    </row>
    <row r="25" spans="2:21" ht="16" thickBot="1" x14ac:dyDescent="0.25">
      <c r="B25" s="3" t="s">
        <v>11</v>
      </c>
      <c r="C25" s="4">
        <v>196000000</v>
      </c>
      <c r="D25" s="9">
        <v>102.51</v>
      </c>
      <c r="E25" s="11">
        <f t="shared" si="0"/>
        <v>1912008.5845283386</v>
      </c>
      <c r="H25" t="s">
        <v>3</v>
      </c>
      <c r="I25" s="11">
        <v>0</v>
      </c>
      <c r="N25" s="12">
        <f>SUM(N6:N24)</f>
        <v>330067217.37555164</v>
      </c>
      <c r="P25" s="14">
        <v>0</v>
      </c>
      <c r="R25" s="3" t="s">
        <v>14</v>
      </c>
      <c r="S25" s="19">
        <v>0</v>
      </c>
      <c r="T25" s="3"/>
      <c r="U25" s="24"/>
    </row>
    <row r="26" spans="2:21" ht="25" thickBot="1" x14ac:dyDescent="0.25">
      <c r="B26" s="3" t="s">
        <v>23</v>
      </c>
      <c r="C26" s="4">
        <v>10000000</v>
      </c>
      <c r="D26" s="8">
        <v>98.13</v>
      </c>
      <c r="E26" s="11">
        <f t="shared" si="0"/>
        <v>101905.6353816366</v>
      </c>
      <c r="H26" t="s">
        <v>14</v>
      </c>
      <c r="I26" s="11"/>
      <c r="P26" s="14">
        <v>0</v>
      </c>
      <c r="R26" s="3" t="s">
        <v>3</v>
      </c>
      <c r="S26" s="19">
        <v>0</v>
      </c>
      <c r="T26" s="3"/>
      <c r="U26" s="24"/>
    </row>
    <row r="27" spans="2:21" x14ac:dyDescent="0.2">
      <c r="B27" s="25" t="s">
        <v>19</v>
      </c>
      <c r="E27" s="12">
        <f>SUM(E5:E26)</f>
        <v>820448096.71357238</v>
      </c>
      <c r="I27" s="12">
        <f>SUM(I6:I26)</f>
        <v>434784083.71357268</v>
      </c>
    </row>
    <row r="46" spans="2:16" ht="16" thickBot="1" x14ac:dyDescent="0.25"/>
    <row r="47" spans="2:16" ht="23" thickBot="1" x14ac:dyDescent="0.25">
      <c r="B47" s="1"/>
      <c r="C47" s="15" t="s">
        <v>24</v>
      </c>
      <c r="D47" s="15" t="s">
        <v>25</v>
      </c>
      <c r="E47" t="s">
        <v>26</v>
      </c>
      <c r="I47" t="s">
        <v>25</v>
      </c>
      <c r="J47" t="s">
        <v>26</v>
      </c>
    </row>
    <row r="48" spans="2:16" ht="25" thickBot="1" x14ac:dyDescent="0.25">
      <c r="B48" s="3" t="s">
        <v>12</v>
      </c>
      <c r="C48" s="16">
        <v>438529360</v>
      </c>
      <c r="D48" s="18">
        <f>C48*1.173</f>
        <v>514394939.28000003</v>
      </c>
      <c r="E48" s="11">
        <v>385664013</v>
      </c>
      <c r="F48" s="20">
        <f>(E48-D48)/C48</f>
        <v>-0.2935514426673736</v>
      </c>
      <c r="H48" s="3" t="s">
        <v>12</v>
      </c>
      <c r="I48" s="11">
        <v>514394939.28000003</v>
      </c>
      <c r="J48" s="11">
        <v>385664013</v>
      </c>
      <c r="K48" s="20">
        <v>-0.2935514426673736</v>
      </c>
      <c r="O48" s="3" t="s">
        <v>12</v>
      </c>
      <c r="P48" s="20">
        <v>-0.2935514426673736</v>
      </c>
    </row>
    <row r="49" spans="2:16" ht="25" thickBot="1" x14ac:dyDescent="0.25">
      <c r="B49" s="3" t="s">
        <v>20</v>
      </c>
      <c r="C49" s="16">
        <v>4120828</v>
      </c>
      <c r="D49" s="18">
        <f t="shared" ref="D49:D69" si="1">C49*1.173</f>
        <v>4833731.2439999999</v>
      </c>
      <c r="E49" s="11">
        <v>437500</v>
      </c>
      <c r="F49" s="20">
        <f t="shared" ref="F49:F69" si="2">(E49-D49)/C49</f>
        <v>-1.0668320162841061</v>
      </c>
      <c r="H49" s="3" t="s">
        <v>20</v>
      </c>
      <c r="I49" s="11">
        <v>4833731.2439999999</v>
      </c>
      <c r="J49" s="11">
        <v>437500</v>
      </c>
      <c r="K49" s="20">
        <v>-1.0668320162841061</v>
      </c>
      <c r="O49" s="3" t="s">
        <v>20</v>
      </c>
      <c r="P49" s="20">
        <v>-1.0668320162841061</v>
      </c>
    </row>
    <row r="50" spans="2:16" ht="16" thickBot="1" x14ac:dyDescent="0.25">
      <c r="B50" s="3" t="s">
        <v>1</v>
      </c>
      <c r="C50" s="16">
        <v>63217953</v>
      </c>
      <c r="D50" s="18">
        <f t="shared" si="1"/>
        <v>74154658.869000003</v>
      </c>
      <c r="E50" s="11">
        <v>57758585.858585857</v>
      </c>
      <c r="F50" s="20">
        <f t="shared" si="2"/>
        <v>-0.25935786010682987</v>
      </c>
      <c r="H50" s="3" t="s">
        <v>1</v>
      </c>
      <c r="I50" s="11">
        <v>74154658.869000003</v>
      </c>
      <c r="J50" s="11">
        <v>57758585.858585857</v>
      </c>
      <c r="K50" s="20">
        <v>-0.25935786010682987</v>
      </c>
      <c r="O50" s="3" t="s">
        <v>1</v>
      </c>
      <c r="P50" s="20">
        <v>-0.25935786010682987</v>
      </c>
    </row>
    <row r="51" spans="2:16" ht="25" thickBot="1" x14ac:dyDescent="0.25">
      <c r="B51" s="3" t="s">
        <v>13</v>
      </c>
      <c r="C51" s="16">
        <v>128379310</v>
      </c>
      <c r="D51" s="18">
        <f t="shared" si="1"/>
        <v>150588930.63</v>
      </c>
      <c r="E51" s="11">
        <v>104544991.338021</v>
      </c>
      <c r="F51" s="20">
        <f t="shared" si="2"/>
        <v>-0.35865545072628136</v>
      </c>
      <c r="H51" s="3" t="s">
        <v>13</v>
      </c>
      <c r="I51" s="11">
        <v>150588930.63</v>
      </c>
      <c r="J51" s="11">
        <v>104544991.338021</v>
      </c>
      <c r="K51" s="20">
        <v>-0.35865545072628136</v>
      </c>
      <c r="O51" s="3" t="s">
        <v>13</v>
      </c>
      <c r="P51" s="20">
        <v>-0.35865545072628136</v>
      </c>
    </row>
    <row r="52" spans="2:16" ht="16" thickBot="1" x14ac:dyDescent="0.25">
      <c r="B52" s="3" t="s">
        <v>0</v>
      </c>
      <c r="C52" s="16">
        <v>12301318</v>
      </c>
      <c r="D52" s="18">
        <f t="shared" si="1"/>
        <v>14429446.014</v>
      </c>
      <c r="E52" s="11">
        <v>19600190</v>
      </c>
      <c r="F52" s="20">
        <f t="shared" si="2"/>
        <v>0.42034064853863623</v>
      </c>
      <c r="H52" s="3" t="s">
        <v>0</v>
      </c>
      <c r="I52" s="11">
        <v>14429446.014</v>
      </c>
      <c r="J52" s="11">
        <v>19600190</v>
      </c>
      <c r="K52" s="20">
        <v>0.42034064853863623</v>
      </c>
      <c r="O52" s="3" t="s">
        <v>0</v>
      </c>
      <c r="P52" s="20">
        <v>0.42034064853863623</v>
      </c>
    </row>
    <row r="53" spans="2:16" ht="16" thickBot="1" x14ac:dyDescent="0.25">
      <c r="B53" s="3" t="s">
        <v>14</v>
      </c>
      <c r="C53" s="17" t="s">
        <v>15</v>
      </c>
      <c r="D53" s="18">
        <v>0</v>
      </c>
      <c r="E53" s="11"/>
      <c r="F53" s="20"/>
      <c r="H53" s="3" t="s">
        <v>14</v>
      </c>
      <c r="I53" s="11">
        <v>0</v>
      </c>
      <c r="J53" s="11"/>
      <c r="K53" s="20"/>
      <c r="O53" s="3" t="s">
        <v>14</v>
      </c>
      <c r="P53" s="20"/>
    </row>
    <row r="54" spans="2:16" ht="16" thickBot="1" x14ac:dyDescent="0.25">
      <c r="B54" s="3" t="s">
        <v>2</v>
      </c>
      <c r="C54" s="16">
        <v>1893375</v>
      </c>
      <c r="D54" s="18">
        <f t="shared" si="1"/>
        <v>2220928.875</v>
      </c>
      <c r="E54" s="11">
        <v>2756557.3770491802</v>
      </c>
      <c r="F54" s="20">
        <f t="shared" si="2"/>
        <v>0.28289615213530345</v>
      </c>
      <c r="H54" s="3" t="s">
        <v>2</v>
      </c>
      <c r="I54" s="11">
        <v>2220928.875</v>
      </c>
      <c r="J54" s="11">
        <v>2756557.3770491802</v>
      </c>
      <c r="K54" s="20">
        <v>0.28289615213530345</v>
      </c>
      <c r="O54" s="3" t="s">
        <v>2</v>
      </c>
      <c r="P54" s="20">
        <v>0.28289615213530345</v>
      </c>
    </row>
    <row r="55" spans="2:16" ht="25" thickBot="1" x14ac:dyDescent="0.25">
      <c r="B55" s="3" t="s">
        <v>21</v>
      </c>
      <c r="C55" s="16">
        <v>37342000</v>
      </c>
      <c r="D55" s="18">
        <f t="shared" si="1"/>
        <v>43802166</v>
      </c>
      <c r="E55" s="11">
        <v>14600000</v>
      </c>
      <c r="F55" s="20">
        <f t="shared" si="2"/>
        <v>-0.78201933479727925</v>
      </c>
      <c r="H55" s="3" t="s">
        <v>21</v>
      </c>
      <c r="I55" s="11">
        <v>43802166</v>
      </c>
      <c r="J55" s="11">
        <v>14600000</v>
      </c>
      <c r="K55" s="20">
        <v>-0.78201933479727925</v>
      </c>
      <c r="O55" s="3" t="s">
        <v>21</v>
      </c>
      <c r="P55" s="20">
        <v>-0.78201933479727925</v>
      </c>
    </row>
    <row r="56" spans="2:16" ht="16" thickBot="1" x14ac:dyDescent="0.25">
      <c r="B56" s="3" t="s">
        <v>3</v>
      </c>
      <c r="C56" s="17">
        <v>0</v>
      </c>
      <c r="D56" s="18">
        <v>0</v>
      </c>
      <c r="E56" s="11">
        <v>0</v>
      </c>
      <c r="F56" s="20"/>
      <c r="H56" s="3" t="s">
        <v>3</v>
      </c>
      <c r="I56" s="11">
        <v>0</v>
      </c>
      <c r="J56" s="11">
        <v>0</v>
      </c>
      <c r="K56" s="20"/>
      <c r="O56" s="3" t="s">
        <v>3</v>
      </c>
      <c r="P56" s="20"/>
    </row>
    <row r="57" spans="2:16" ht="25" thickBot="1" x14ac:dyDescent="0.25">
      <c r="B57" s="3" t="s">
        <v>16</v>
      </c>
      <c r="C57" s="16">
        <v>156908046</v>
      </c>
      <c r="D57" s="18">
        <f t="shared" si="1"/>
        <v>184053137.958</v>
      </c>
      <c r="E57" s="11">
        <v>22144094.568429634</v>
      </c>
      <c r="F57" s="20">
        <f t="shared" si="2"/>
        <v>-1.0318721538956031</v>
      </c>
      <c r="H57" s="3" t="s">
        <v>16</v>
      </c>
      <c r="I57" s="11">
        <v>184053137.958</v>
      </c>
      <c r="J57" s="11">
        <v>22144094.568429634</v>
      </c>
      <c r="K57" s="20">
        <v>-1.0318721538956031</v>
      </c>
      <c r="O57" s="3" t="s">
        <v>16</v>
      </c>
      <c r="P57" s="20">
        <v>-1.0318721538956031</v>
      </c>
    </row>
    <row r="58" spans="2:16" ht="16" thickBot="1" x14ac:dyDescent="0.25">
      <c r="B58" s="3" t="s">
        <v>4</v>
      </c>
      <c r="C58" s="17" t="s">
        <v>15</v>
      </c>
      <c r="D58" s="18">
        <v>0</v>
      </c>
      <c r="E58" s="11">
        <v>90510.9375</v>
      </c>
      <c r="F58" s="20"/>
      <c r="H58" s="3" t="s">
        <v>4</v>
      </c>
      <c r="I58" s="11">
        <v>0</v>
      </c>
      <c r="J58" s="11">
        <v>90510.9375</v>
      </c>
      <c r="K58" s="20"/>
      <c r="O58" s="3" t="s">
        <v>4</v>
      </c>
      <c r="P58" s="20"/>
    </row>
    <row r="59" spans="2:16" ht="25" thickBot="1" x14ac:dyDescent="0.25">
      <c r="B59" s="3" t="s">
        <v>17</v>
      </c>
      <c r="C59" s="17">
        <v>0</v>
      </c>
      <c r="D59" s="18">
        <f t="shared" si="1"/>
        <v>0</v>
      </c>
      <c r="E59" s="11">
        <v>712500</v>
      </c>
      <c r="F59" s="20"/>
      <c r="H59" s="3" t="s">
        <v>17</v>
      </c>
      <c r="I59" s="11">
        <v>0</v>
      </c>
      <c r="J59" s="11">
        <v>712500</v>
      </c>
      <c r="K59" s="20"/>
      <c r="O59" s="3" t="s">
        <v>17</v>
      </c>
      <c r="P59" s="20"/>
    </row>
    <row r="60" spans="2:16" ht="16" thickBot="1" x14ac:dyDescent="0.25">
      <c r="B60" s="3" t="s">
        <v>5</v>
      </c>
      <c r="C60" s="16">
        <v>19000000</v>
      </c>
      <c r="D60" s="18">
        <f t="shared" si="1"/>
        <v>22287000</v>
      </c>
      <c r="E60" s="11">
        <v>11500000</v>
      </c>
      <c r="F60" s="20">
        <f t="shared" si="2"/>
        <v>-0.56773684210526321</v>
      </c>
      <c r="H60" s="3" t="s">
        <v>5</v>
      </c>
      <c r="I60" s="11">
        <v>22287000</v>
      </c>
      <c r="J60" s="11">
        <v>11500000</v>
      </c>
      <c r="K60" s="20">
        <v>-0.56773684210526321</v>
      </c>
      <c r="O60" s="3" t="s">
        <v>5</v>
      </c>
      <c r="P60" s="20">
        <v>-0.56773684210526321</v>
      </c>
    </row>
    <row r="61" spans="2:16" ht="25" thickBot="1" x14ac:dyDescent="0.25">
      <c r="B61" s="3" t="s">
        <v>22</v>
      </c>
      <c r="C61" s="16">
        <v>37542</v>
      </c>
      <c r="D61" s="18">
        <f t="shared" si="1"/>
        <v>44036.766000000003</v>
      </c>
      <c r="E61" s="11">
        <v>10000</v>
      </c>
      <c r="F61" s="20">
        <f t="shared" si="2"/>
        <v>-0.90663166586756172</v>
      </c>
      <c r="H61" s="3" t="s">
        <v>22</v>
      </c>
      <c r="I61" s="11">
        <v>44036.766000000003</v>
      </c>
      <c r="J61" s="11">
        <v>10000</v>
      </c>
      <c r="K61" s="20">
        <v>-0.90663166586756172</v>
      </c>
      <c r="O61" s="3" t="s">
        <v>22</v>
      </c>
      <c r="P61" s="20">
        <v>-0.90663166586756172</v>
      </c>
    </row>
    <row r="62" spans="2:16" ht="16" thickBot="1" x14ac:dyDescent="0.25">
      <c r="B62" s="3" t="s">
        <v>6</v>
      </c>
      <c r="C62" s="16">
        <v>101000000</v>
      </c>
      <c r="D62" s="18">
        <f t="shared" si="1"/>
        <v>118473000</v>
      </c>
      <c r="E62" s="11">
        <v>134591439.68871596</v>
      </c>
      <c r="F62" s="20">
        <f t="shared" si="2"/>
        <v>0.15958851176946501</v>
      </c>
      <c r="H62" s="3" t="s">
        <v>6</v>
      </c>
      <c r="I62" s="11">
        <v>118473000</v>
      </c>
      <c r="J62" s="11">
        <v>134591439.68871596</v>
      </c>
      <c r="K62" s="20">
        <v>0.15958851176946501</v>
      </c>
      <c r="O62" s="3" t="s">
        <v>6</v>
      </c>
      <c r="P62" s="20">
        <v>0.15958851176946501</v>
      </c>
    </row>
    <row r="63" spans="2:16" ht="16" thickBot="1" x14ac:dyDescent="0.25">
      <c r="B63" s="3" t="s">
        <v>7</v>
      </c>
      <c r="C63" s="16">
        <v>7634000</v>
      </c>
      <c r="D63" s="18">
        <f t="shared" si="1"/>
        <v>8954682</v>
      </c>
      <c r="E63" s="11">
        <v>2327196.6527196653</v>
      </c>
      <c r="F63" s="20">
        <f t="shared" si="2"/>
        <v>-0.86815370019391336</v>
      </c>
      <c r="H63" s="3" t="s">
        <v>7</v>
      </c>
      <c r="I63" s="11">
        <v>8954682</v>
      </c>
      <c r="J63" s="11">
        <v>2327196.6527196653</v>
      </c>
      <c r="K63" s="20">
        <v>-0.86815370019391336</v>
      </c>
      <c r="O63" s="3" t="s">
        <v>7</v>
      </c>
      <c r="P63" s="20">
        <v>-0.86815370019391336</v>
      </c>
    </row>
    <row r="64" spans="2:16" ht="25" thickBot="1" x14ac:dyDescent="0.25">
      <c r="B64" s="3" t="s">
        <v>8</v>
      </c>
      <c r="C64" s="16">
        <v>19784631</v>
      </c>
      <c r="D64" s="18">
        <f t="shared" si="1"/>
        <v>23207372.163000003</v>
      </c>
      <c r="E64" s="11">
        <v>54783748.361730017</v>
      </c>
      <c r="F64" s="20">
        <f t="shared" si="2"/>
        <v>1.5960053133530776</v>
      </c>
      <c r="H64" s="3" t="s">
        <v>8</v>
      </c>
      <c r="I64" s="11">
        <v>23207372.163000003</v>
      </c>
      <c r="J64" s="11">
        <v>54783748.361730017</v>
      </c>
      <c r="K64" s="20">
        <v>1.5960053133530776</v>
      </c>
      <c r="O64" s="3" t="s">
        <v>8</v>
      </c>
      <c r="P64" s="20">
        <v>1.5960053133530776</v>
      </c>
    </row>
    <row r="65" spans="2:16" ht="16" thickBot="1" x14ac:dyDescent="0.25">
      <c r="B65" s="3" t="s">
        <v>18</v>
      </c>
      <c r="C65" s="17" t="s">
        <v>15</v>
      </c>
      <c r="D65" s="18">
        <v>0</v>
      </c>
      <c r="E65" s="11">
        <v>171875</v>
      </c>
      <c r="F65" s="20"/>
      <c r="H65" s="3" t="s">
        <v>18</v>
      </c>
      <c r="I65" s="11">
        <v>0</v>
      </c>
      <c r="J65" s="11">
        <v>171875</v>
      </c>
      <c r="K65" s="20"/>
      <c r="O65" s="3" t="s">
        <v>18</v>
      </c>
      <c r="P65" s="20"/>
    </row>
    <row r="66" spans="2:16" ht="16" thickBot="1" x14ac:dyDescent="0.25">
      <c r="B66" s="3" t="s">
        <v>9</v>
      </c>
      <c r="C66" s="16">
        <v>4861780</v>
      </c>
      <c r="D66" s="18">
        <f t="shared" si="1"/>
        <v>5702867.9400000004</v>
      </c>
      <c r="E66" s="11">
        <v>6711354.3010752685</v>
      </c>
      <c r="F66" s="20">
        <f t="shared" si="2"/>
        <v>0.20743150884558087</v>
      </c>
      <c r="H66" s="3" t="s">
        <v>9</v>
      </c>
      <c r="I66" s="11">
        <v>5702867.9400000004</v>
      </c>
      <c r="J66" s="11">
        <v>6711354.3010752685</v>
      </c>
      <c r="K66" s="20">
        <v>0.20743150884558087</v>
      </c>
      <c r="O66" s="3" t="s">
        <v>9</v>
      </c>
      <c r="P66" s="20">
        <v>0.20743150884558087</v>
      </c>
    </row>
    <row r="67" spans="2:16" ht="16" thickBot="1" x14ac:dyDescent="0.25">
      <c r="B67" s="3" t="s">
        <v>10</v>
      </c>
      <c r="C67" s="16">
        <v>4216</v>
      </c>
      <c r="D67" s="18">
        <f t="shared" si="1"/>
        <v>4945.3680000000004</v>
      </c>
      <c r="E67" s="11">
        <v>29625.409836065573</v>
      </c>
      <c r="F67" s="20">
        <f t="shared" si="2"/>
        <v>5.8538998662394626</v>
      </c>
      <c r="H67" s="3" t="s">
        <v>10</v>
      </c>
      <c r="I67" s="11">
        <v>4945.3680000000004</v>
      </c>
      <c r="J67" s="11">
        <v>29625.409836065573</v>
      </c>
      <c r="K67" s="20">
        <v>5.8538998662394626</v>
      </c>
      <c r="O67" s="3" t="s">
        <v>10</v>
      </c>
      <c r="P67" s="20">
        <v>5.8538998662394626</v>
      </c>
    </row>
    <row r="68" spans="2:16" ht="16" thickBot="1" x14ac:dyDescent="0.25">
      <c r="B68" s="3" t="s">
        <v>11</v>
      </c>
      <c r="C68" s="16">
        <v>1230189</v>
      </c>
      <c r="D68" s="18">
        <f t="shared" si="1"/>
        <v>1443011.6970000002</v>
      </c>
      <c r="E68" s="11">
        <v>1912008.5845283386</v>
      </c>
      <c r="F68" s="20">
        <f t="shared" si="2"/>
        <v>0.38123970180869643</v>
      </c>
      <c r="H68" s="3" t="s">
        <v>11</v>
      </c>
      <c r="I68" s="11">
        <v>1443011.6970000002</v>
      </c>
      <c r="J68" s="11">
        <v>1912008.5845283386</v>
      </c>
      <c r="K68" s="20">
        <v>0.38123970180869643</v>
      </c>
      <c r="O68" s="3" t="s">
        <v>11</v>
      </c>
      <c r="P68" s="20">
        <v>0.38123970180869643</v>
      </c>
    </row>
    <row r="69" spans="2:16" ht="25" thickBot="1" x14ac:dyDescent="0.25">
      <c r="B69" s="3" t="s">
        <v>23</v>
      </c>
      <c r="C69" s="16">
        <v>78161</v>
      </c>
      <c r="D69" s="18">
        <f t="shared" si="1"/>
        <v>91682.853000000003</v>
      </c>
      <c r="E69" s="11">
        <v>101905.6353816366</v>
      </c>
      <c r="F69" s="20">
        <f t="shared" si="2"/>
        <v>0.13079134583278873</v>
      </c>
      <c r="H69" s="3" t="s">
        <v>23</v>
      </c>
      <c r="I69" s="11">
        <v>91682.853000000003</v>
      </c>
      <c r="J69" s="11">
        <v>101905.6353816366</v>
      </c>
      <c r="K69" s="20">
        <v>0.13079134583278873</v>
      </c>
      <c r="O69" s="3" t="s">
        <v>23</v>
      </c>
      <c r="P69" s="20">
        <v>0.13079134583278873</v>
      </c>
    </row>
    <row r="70" spans="2:16" x14ac:dyDescent="0.2">
      <c r="D70" s="12">
        <f>SUM(D48:D69)</f>
        <v>1168686537.6570003</v>
      </c>
      <c r="E70" s="12">
        <f>SUM(E48:E69)</f>
        <v>820448096.71357238</v>
      </c>
    </row>
    <row r="71" spans="2:16" x14ac:dyDescent="0.2">
      <c r="O71">
        <v>2007</v>
      </c>
      <c r="P71" s="21">
        <v>2014</v>
      </c>
    </row>
    <row r="72" spans="2:16" ht="16" thickBot="1" x14ac:dyDescent="0.25">
      <c r="N72" s="3" t="s">
        <v>12</v>
      </c>
      <c r="O72" s="11">
        <v>514394939.28000003</v>
      </c>
      <c r="P72" s="11">
        <v>385664013</v>
      </c>
    </row>
    <row r="73" spans="2:16" ht="16" thickBot="1" x14ac:dyDescent="0.25">
      <c r="N73" s="3" t="s">
        <v>16</v>
      </c>
      <c r="O73" s="11">
        <v>184053137.958</v>
      </c>
      <c r="P73" s="11">
        <v>22144094.568429634</v>
      </c>
    </row>
    <row r="74" spans="2:16" ht="16" thickBot="1" x14ac:dyDescent="0.25">
      <c r="N74" s="3" t="s">
        <v>13</v>
      </c>
      <c r="O74" s="11">
        <v>150588930.63</v>
      </c>
      <c r="P74" s="11">
        <v>104544991.338021</v>
      </c>
    </row>
    <row r="75" spans="2:16" ht="16" thickBot="1" x14ac:dyDescent="0.25">
      <c r="N75" s="3" t="s">
        <v>6</v>
      </c>
      <c r="O75" s="11">
        <v>118473000</v>
      </c>
      <c r="P75" s="11">
        <v>134591439.68871596</v>
      </c>
    </row>
    <row r="76" spans="2:16" ht="16" thickBot="1" x14ac:dyDescent="0.25">
      <c r="N76" s="3" t="s">
        <v>1</v>
      </c>
      <c r="O76" s="11">
        <v>74154658.869000003</v>
      </c>
      <c r="P76" s="11">
        <v>57758585.858585857</v>
      </c>
    </row>
    <row r="77" spans="2:16" ht="16" thickBot="1" x14ac:dyDescent="0.25">
      <c r="N77" s="3" t="s">
        <v>21</v>
      </c>
      <c r="O77" s="11">
        <v>43802166</v>
      </c>
      <c r="P77" s="11">
        <v>14600000</v>
      </c>
    </row>
    <row r="78" spans="2:16" ht="16" thickBot="1" x14ac:dyDescent="0.25">
      <c r="N78" s="3" t="s">
        <v>8</v>
      </c>
      <c r="O78" s="11">
        <v>23207372.163000003</v>
      </c>
      <c r="P78" s="11">
        <v>54783748.361730017</v>
      </c>
    </row>
    <row r="79" spans="2:16" ht="16" thickBot="1" x14ac:dyDescent="0.25">
      <c r="N79" s="3" t="s">
        <v>5</v>
      </c>
      <c r="O79" s="11">
        <v>22287000</v>
      </c>
      <c r="P79" s="11">
        <v>11500000</v>
      </c>
    </row>
    <row r="80" spans="2:16" ht="16" thickBot="1" x14ac:dyDescent="0.25">
      <c r="N80" s="3" t="s">
        <v>0</v>
      </c>
      <c r="O80" s="11">
        <v>14429446.014</v>
      </c>
      <c r="P80" s="11">
        <v>19600190</v>
      </c>
    </row>
    <row r="81" spans="14:17" ht="16" thickBot="1" x14ac:dyDescent="0.25">
      <c r="N81" s="3"/>
      <c r="O81" s="11">
        <v>0</v>
      </c>
      <c r="P81" s="21">
        <v>0</v>
      </c>
    </row>
    <row r="82" spans="14:17" ht="16" thickBot="1" x14ac:dyDescent="0.25">
      <c r="N82" s="3" t="s">
        <v>7</v>
      </c>
      <c r="O82" s="11">
        <v>8954682</v>
      </c>
      <c r="P82" s="11">
        <v>2327196.6527196653</v>
      </c>
    </row>
    <row r="83" spans="14:17" ht="16" thickBot="1" x14ac:dyDescent="0.25">
      <c r="N83" s="3" t="s">
        <v>9</v>
      </c>
      <c r="O83" s="11">
        <v>5702867.9400000004</v>
      </c>
      <c r="P83" s="11">
        <v>6711354.3010752685</v>
      </c>
    </row>
    <row r="84" spans="14:17" ht="16" thickBot="1" x14ac:dyDescent="0.25">
      <c r="N84" s="3" t="s">
        <v>20</v>
      </c>
      <c r="O84" s="11">
        <v>4833731.2439999999</v>
      </c>
      <c r="P84" s="11">
        <v>437500</v>
      </c>
    </row>
    <row r="85" spans="14:17" ht="16" thickBot="1" x14ac:dyDescent="0.25">
      <c r="N85" s="3" t="s">
        <v>2</v>
      </c>
      <c r="O85" s="11">
        <v>2220928.875</v>
      </c>
      <c r="P85" s="11">
        <v>2756557.3770491802</v>
      </c>
    </row>
    <row r="86" spans="14:17" ht="16" thickBot="1" x14ac:dyDescent="0.25">
      <c r="N86" s="3" t="s">
        <v>11</v>
      </c>
      <c r="O86" s="11">
        <v>1443011.6970000002</v>
      </c>
      <c r="P86" s="11">
        <v>1912008.5845283386</v>
      </c>
    </row>
    <row r="87" spans="14:17" ht="16" thickBot="1" x14ac:dyDescent="0.25">
      <c r="N87" s="3" t="s">
        <v>23</v>
      </c>
      <c r="O87" s="11">
        <v>91682.853000000003</v>
      </c>
      <c r="P87" s="11">
        <v>101905.6353816366</v>
      </c>
    </row>
    <row r="88" spans="14:17" ht="16" thickBot="1" x14ac:dyDescent="0.25">
      <c r="N88" s="3" t="s">
        <v>22</v>
      </c>
      <c r="O88" s="11">
        <v>44036.766000000003</v>
      </c>
      <c r="P88" s="11">
        <v>10000</v>
      </c>
    </row>
    <row r="89" spans="14:17" ht="16" thickBot="1" x14ac:dyDescent="0.25">
      <c r="N89" s="3" t="s">
        <v>10</v>
      </c>
      <c r="O89" s="11">
        <v>4945.3680000000004</v>
      </c>
      <c r="P89" s="11">
        <v>29625.409836065573</v>
      </c>
    </row>
    <row r="90" spans="14:17" ht="16" thickBot="1" x14ac:dyDescent="0.25">
      <c r="N90" s="3" t="s">
        <v>14</v>
      </c>
      <c r="O90" s="11">
        <v>0</v>
      </c>
      <c r="P90" s="11">
        <v>0</v>
      </c>
    </row>
    <row r="91" spans="14:17" ht="16" thickBot="1" x14ac:dyDescent="0.25">
      <c r="N91" s="3" t="s">
        <v>3</v>
      </c>
      <c r="O91" s="11">
        <v>0</v>
      </c>
      <c r="P91" s="11">
        <v>0</v>
      </c>
    </row>
    <row r="92" spans="14:17" ht="16" thickBot="1" x14ac:dyDescent="0.25">
      <c r="N92" s="3" t="s">
        <v>4</v>
      </c>
      <c r="O92" s="11">
        <v>0</v>
      </c>
      <c r="P92" s="11">
        <v>90510.9375</v>
      </c>
    </row>
    <row r="93" spans="14:17" ht="16" thickBot="1" x14ac:dyDescent="0.25">
      <c r="N93" s="3" t="s">
        <v>17</v>
      </c>
      <c r="O93" s="11">
        <v>0</v>
      </c>
      <c r="P93" s="11">
        <v>712500</v>
      </c>
    </row>
    <row r="94" spans="14:17" ht="16" thickBot="1" x14ac:dyDescent="0.25">
      <c r="N94" s="3" t="s">
        <v>18</v>
      </c>
      <c r="O94" s="11">
        <v>0</v>
      </c>
      <c r="P94" s="11">
        <v>171875</v>
      </c>
    </row>
    <row r="95" spans="14:17" x14ac:dyDescent="0.2">
      <c r="O95" s="12">
        <f>SUM(O72:O94)</f>
        <v>1168686537.6570001</v>
      </c>
      <c r="P95" s="12">
        <f>SUM(P72:P94)</f>
        <v>820448096.71357238</v>
      </c>
      <c r="Q95" s="12">
        <f>O95-P95</f>
        <v>348238440.94342768</v>
      </c>
    </row>
  </sheetData>
  <sortState ref="T5:U26">
    <sortCondition descending="1" ref="U5:U2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2016-02-07T00:26:10Z</dcterms:created>
  <dcterms:modified xsi:type="dcterms:W3CDTF">2016-06-06T00:49:28Z</dcterms:modified>
</cp:coreProperties>
</file>