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minimized="1" xWindow="0" yWindow="460" windowWidth="39020" windowHeight="27000"/>
  </bookViews>
  <sheets>
    <sheet name="Sheet1" sheetId="1" r:id="rId1"/>
  </sheets>
  <calcPr calcId="150001" concurrentCalc="0"/>
  <customWorkbookViews>
    <customWorkbookView name="Aymeric D - Affichage personnalisé" guid="{11F4B13D-394F-364C-8433-26F846AB3A09}" mergeInterval="0" personalView="1" windowWidth="1951" windowHeight="1177" activeSheetId="1" showComments="commIndAndComment"/>
    <customWorkbookView name="Anne Moorhead - Personal View" guid="{2570B2F7-1EAD-48B2-98C9-B6C5CF6F333E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9" i="1" l="1"/>
  <c r="L97" i="1"/>
  <c r="L96" i="1"/>
  <c r="L95" i="1"/>
  <c r="L94" i="1"/>
  <c r="L93" i="1"/>
  <c r="L92" i="1"/>
  <c r="L91" i="1"/>
  <c r="L89" i="1"/>
  <c r="L88" i="1"/>
  <c r="L87" i="1"/>
  <c r="L86" i="1"/>
  <c r="L85" i="1"/>
  <c r="L84" i="1"/>
  <c r="L83" i="1"/>
  <c r="L82" i="1"/>
  <c r="L20" i="1"/>
  <c r="M20" i="1"/>
  <c r="N20" i="1"/>
  <c r="O20" i="1"/>
  <c r="P20" i="1"/>
  <c r="Q20" i="1"/>
  <c r="G104" i="1"/>
  <c r="J103" i="1"/>
  <c r="K103" i="1"/>
  <c r="J102" i="1"/>
  <c r="J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104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5" i="1"/>
  <c r="M24" i="1"/>
  <c r="M23" i="1"/>
  <c r="M22" i="1"/>
  <c r="M21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6" i="1"/>
  <c r="L27" i="1"/>
  <c r="M26" i="1"/>
  <c r="M27" i="1"/>
  <c r="P26" i="1"/>
  <c r="P27" i="1"/>
  <c r="Q26" i="1"/>
  <c r="N26" i="1"/>
  <c r="N27" i="1"/>
  <c r="O26" i="1"/>
  <c r="O27" i="1"/>
  <c r="D95" i="1"/>
</calcChain>
</file>

<file path=xl/sharedStrings.xml><?xml version="1.0" encoding="utf-8"?>
<sst xmlns="http://schemas.openxmlformats.org/spreadsheetml/2006/main" count="143" uniqueCount="37">
  <si>
    <t>Coastal Commercial</t>
  </si>
  <si>
    <t>Coastal Subsistence</t>
  </si>
  <si>
    <t>Freshwater</t>
  </si>
  <si>
    <t>Aquaculture</t>
  </si>
  <si>
    <t>FSM</t>
  </si>
  <si>
    <t>Total (local)</t>
  </si>
  <si>
    <t>Fiji</t>
  </si>
  <si>
    <t>Kiribati</t>
  </si>
  <si>
    <t>Nauru</t>
  </si>
  <si>
    <t>Niue</t>
  </si>
  <si>
    <t>Palau</t>
  </si>
  <si>
    <t>PNG</t>
  </si>
  <si>
    <t>Samoa</t>
  </si>
  <si>
    <t>Tonga</t>
  </si>
  <si>
    <t>Tuvalu</t>
  </si>
  <si>
    <t>Vanuatu</t>
  </si>
  <si>
    <t>New Caledonia</t>
  </si>
  <si>
    <t>Tokelau</t>
  </si>
  <si>
    <t xml:space="preserve">Total </t>
  </si>
  <si>
    <t>Total (US$)</t>
  </si>
  <si>
    <t>Local currency</t>
  </si>
  <si>
    <t>Guam</t>
  </si>
  <si>
    <t>GDP (current market prices; local currency; '000s)</t>
  </si>
  <si>
    <t>US$</t>
  </si>
  <si>
    <t>Offshore Locally Based</t>
  </si>
  <si>
    <t>Cook Islands</t>
  </si>
  <si>
    <t>Marshall Islands</t>
  </si>
  <si>
    <t>Solomon Islands</t>
  </si>
  <si>
    <t>American Samoa</t>
  </si>
  <si>
    <t>French Polynesia</t>
  </si>
  <si>
    <t>Northern Marianas</t>
  </si>
  <si>
    <t>Pitcairn Islands</t>
  </si>
  <si>
    <t>Wallis and Futuna</t>
  </si>
  <si>
    <t>Official Fishing Contribution to GDP (local currency, '000s)</t>
  </si>
  <si>
    <t>Re-estimate (local currency)</t>
  </si>
  <si>
    <t>Re-estimate</t>
  </si>
  <si>
    <t>Official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</si>
</sst>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1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auto="1"/>
      </bottom>
      <diagonal/>
    </border>
    <border>
      <left/>
      <right style="medium">
        <color rgb="FF000080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2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5" fillId="0" borderId="0" xfId="0" applyFont="1"/>
    <xf numFmtId="3" fontId="4" fillId="0" borderId="4" xfId="0" applyNumberFormat="1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3" fontId="4" fillId="0" borderId="3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164" fontId="0" fillId="0" borderId="0" xfId="1" applyFont="1"/>
    <xf numFmtId="164" fontId="4" fillId="0" borderId="6" xfId="1" applyFont="1" applyFill="1" applyBorder="1" applyAlignment="1">
      <alignment horizontal="right" vertical="center" wrapText="1"/>
    </xf>
    <xf numFmtId="164" fontId="6" fillId="0" borderId="0" xfId="1" applyFont="1"/>
    <xf numFmtId="164" fontId="4" fillId="0" borderId="2" xfId="1" applyFont="1" applyBorder="1" applyAlignment="1">
      <alignment horizontal="right" vertical="center" wrapText="1"/>
    </xf>
    <xf numFmtId="165" fontId="0" fillId="0" borderId="0" xfId="0" applyNumberFormat="1"/>
    <xf numFmtId="166" fontId="0" fillId="0" borderId="0" xfId="2" applyNumberFormat="1" applyFont="1"/>
    <xf numFmtId="0" fontId="8" fillId="0" borderId="0" xfId="0" applyFont="1"/>
    <xf numFmtId="165" fontId="0" fillId="0" borderId="0" xfId="1" applyNumberFormat="1" applyFont="1"/>
    <xf numFmtId="3" fontId="3" fillId="0" borderId="7" xfId="0" applyNumberFormat="1" applyFont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3" fontId="4" fillId="0" borderId="0" xfId="0" applyNumberFormat="1" applyFont="1"/>
    <xf numFmtId="1" fontId="0" fillId="0" borderId="0" xfId="1" applyNumberFormat="1" applyFont="1"/>
    <xf numFmtId="9" fontId="0" fillId="0" borderId="0" xfId="2" applyFont="1"/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01350204359"/>
          <c:y val="0.0509259259259259"/>
          <c:w val="0.843595996395973"/>
          <c:h val="0.69968394575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Sheet1!$D$30:$D$51</c:f>
              <c:numCache>
                <c:formatCode>_-* #,##0_-;\-* #,##0_-;_-* "-"??_-;_-@_-</c:formatCode>
                <c:ptCount val="22"/>
                <c:pt idx="1">
                  <c:v>9.63622214941022E6</c:v>
                </c:pt>
                <c:pt idx="2">
                  <c:v>1.71091768979925E7</c:v>
                </c:pt>
                <c:pt idx="3">
                  <c:v>2.08333333333333E7</c:v>
                </c:pt>
                <c:pt idx="4">
                  <c:v>3.2625E6</c:v>
                </c:pt>
                <c:pt idx="5">
                  <c:v>3.75E6</c:v>
                </c:pt>
                <c:pt idx="6">
                  <c:v>6.06083766432284E6</c:v>
                </c:pt>
                <c:pt idx="7">
                  <c:v>1.42259414225941E7</c:v>
                </c:pt>
                <c:pt idx="8">
                  <c:v>1.0048893442623E7</c:v>
                </c:pt>
                <c:pt idx="9">
                  <c:v>1.08387096774194E7</c:v>
                </c:pt>
                <c:pt idx="10">
                  <c:v>2.24E6</c:v>
                </c:pt>
                <c:pt idx="11">
                  <c:v>3.90937469515169E6</c:v>
                </c:pt>
                <c:pt idx="12">
                  <c:v>993579.9449709569</c:v>
                </c:pt>
                <c:pt idx="13">
                  <c:v>863281.25</c:v>
                </c:pt>
                <c:pt idx="14">
                  <c:v>492814.0</c:v>
                </c:pt>
                <c:pt idx="15">
                  <c:v>168360.0</c:v>
                </c:pt>
                <c:pt idx="16">
                  <c:v>642764.7540983607</c:v>
                </c:pt>
                <c:pt idx="17">
                  <c:v>523565.5737704918</c:v>
                </c:pt>
                <c:pt idx="18">
                  <c:v>75410.15625</c:v>
                </c:pt>
                <c:pt idx="19" formatCode="#,##0">
                  <c:v>233398.0</c:v>
                </c:pt>
                <c:pt idx="20">
                  <c:v>82031.25</c:v>
                </c:pt>
                <c:pt idx="21">
                  <c:v>9140.625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43-46CD-9B16-1B61D380BEFE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Sheet1!$E$30:$E$51</c:f>
              <c:numCache>
                <c:formatCode>_-* #,##0_-;\-* #,##0_-;_-* "-"??_-;_-@_-</c:formatCode>
                <c:ptCount val="22"/>
                <c:pt idx="1">
                  <c:v>2.97247706422018E7</c:v>
                </c:pt>
                <c:pt idx="2">
                  <c:v>8.0262885967594E6</c:v>
                </c:pt>
                <c:pt idx="3">
                  <c:v>2.34343434343434E7</c:v>
                </c:pt>
                <c:pt idx="4">
                  <c:v>5.1E6</c:v>
                </c:pt>
                <c:pt idx="5">
                  <c:v>7.48E6</c:v>
                </c:pt>
                <c:pt idx="6">
                  <c:v>1.35330683786813E7</c:v>
                </c:pt>
                <c:pt idx="7">
                  <c:v>1.12029288702929E7</c:v>
                </c:pt>
                <c:pt idx="8">
                  <c:v>1.46331147540984E7</c:v>
                </c:pt>
                <c:pt idx="9">
                  <c:v>7.54032258064516E6</c:v>
                </c:pt>
                <c:pt idx="10">
                  <c:v>2.64E6</c:v>
                </c:pt>
                <c:pt idx="11">
                  <c:v>6.6865671641791E6</c:v>
                </c:pt>
                <c:pt idx="12">
                  <c:v>5.22775909507796E6</c:v>
                </c:pt>
                <c:pt idx="13">
                  <c:v>1.25E6</c:v>
                </c:pt>
                <c:pt idx="14">
                  <c:v>1.12E6</c:v>
                </c:pt>
                <c:pt idx="15">
                  <c:v>413950.0</c:v>
                </c:pt>
                <c:pt idx="16">
                  <c:v>868894.262295082</c:v>
                </c:pt>
                <c:pt idx="17">
                  <c:v>952244.262295082</c:v>
                </c:pt>
                <c:pt idx="18">
                  <c:v>966410.15625</c:v>
                </c:pt>
                <c:pt idx="19" formatCode="#,##0">
                  <c:v>118769.0</c:v>
                </c:pt>
                <c:pt idx="20">
                  <c:v>654609.375</c:v>
                </c:pt>
                <c:pt idx="21">
                  <c:v>8906.25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43-46CD-9B16-1B61D380BEFE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Offshore 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Sheet1!$F$30:$F$51</c:f>
              <c:numCache>
                <c:formatCode>_-* #,##0_-;\-* #,##0_-;_-* "-"??_-;_-@_-</c:formatCode>
                <c:ptCount val="22"/>
                <c:pt idx="1">
                  <c:v>2.99105366972477E7</c:v>
                </c:pt>
                <c:pt idx="2">
                  <c:v>5.765820849893E6</c:v>
                </c:pt>
                <c:pt idx="3">
                  <c:v>1.08729909090909E7</c:v>
                </c:pt>
                <c:pt idx="4">
                  <c:v>5.5065E7</c:v>
                </c:pt>
                <c:pt idx="5">
                  <c:v>3.5915565E7</c:v>
                </c:pt>
                <c:pt idx="6">
                  <c:v>2.68337919086925E6</c:v>
                </c:pt>
                <c:pt idx="7">
                  <c:v>1.86652343096234E6</c:v>
                </c:pt>
                <c:pt idx="8">
                  <c:v>721311.475409836</c:v>
                </c:pt>
                <c:pt idx="9">
                  <c:v>835483.870967742</c:v>
                </c:pt>
                <c:pt idx="10">
                  <c:v>6.4445E6</c:v>
                </c:pt>
                <c:pt idx="11">
                  <c:v>294801.7461711052</c:v>
                </c:pt>
                <c:pt idx="12">
                  <c:v>0.0</c:v>
                </c:pt>
                <c:pt idx="13">
                  <c:v>453125.0</c:v>
                </c:pt>
                <c:pt idx="14">
                  <c:v>0.0</c:v>
                </c:pt>
                <c:pt idx="15">
                  <c:v>1.022679E6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 formatCode="#,##0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43-46CD-9B16-1B61D380BEFE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Sheet1!$G$30:$G$51</c:f>
              <c:numCache>
                <c:formatCode>_-* #,##0_-;\-* #,##0_-;_-* "-"??_-;_-@_-</c:formatCode>
                <c:ptCount val="22"/>
                <c:pt idx="1">
                  <c:v>3.49672346002621E6</c:v>
                </c:pt>
                <c:pt idx="2">
                  <c:v>414732.2327524712</c:v>
                </c:pt>
                <c:pt idx="3">
                  <c:v>3.36727272727273E6</c:v>
                </c:pt>
                <c:pt idx="4">
                  <c:v>0.0</c:v>
                </c:pt>
                <c:pt idx="5">
                  <c:v>7600.0</c:v>
                </c:pt>
                <c:pt idx="6">
                  <c:v>43500.45857535921</c:v>
                </c:pt>
                <c:pt idx="7">
                  <c:v>20432.21757322175</c:v>
                </c:pt>
                <c:pt idx="8">
                  <c:v>0.0</c:v>
                </c:pt>
                <c:pt idx="9">
                  <c:v>3064.516129032258</c:v>
                </c:pt>
                <c:pt idx="10">
                  <c:v>9500.0</c:v>
                </c:pt>
                <c:pt idx="11">
                  <c:v>209587.3573309921</c:v>
                </c:pt>
                <c:pt idx="12">
                  <c:v>0.0</c:v>
                </c:pt>
                <c:pt idx="13">
                  <c:v>26367.1875</c:v>
                </c:pt>
                <c:pt idx="14">
                  <c:v>0.0</c:v>
                </c:pt>
                <c:pt idx="15">
                  <c:v>3600.0</c:v>
                </c:pt>
                <c:pt idx="16">
                  <c:v>0.0</c:v>
                </c:pt>
                <c:pt idx="17">
                  <c:v>1508.196721311475</c:v>
                </c:pt>
                <c:pt idx="18">
                  <c:v>0.0</c:v>
                </c:pt>
                <c:pt idx="19" formatCode="#,##0">
                  <c:v>9350.0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43-46CD-9B16-1B61D380BEFE}"/>
            </c:ext>
          </c:extLst>
        </c:ser>
        <c:ser>
          <c:idx val="4"/>
          <c:order val="4"/>
          <c:tx>
            <c:strRef>
              <c:f>Sheet1!$H$29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Sheet1!$H$30:$H$51</c:f>
              <c:numCache>
                <c:formatCode>_-* #,##0_-;\-* #,##0_-;_-* "-"??_-;_-@_-</c:formatCode>
                <c:ptCount val="22"/>
                <c:pt idx="1">
                  <c:v>541284.4036697248</c:v>
                </c:pt>
                <c:pt idx="2">
                  <c:v>4.03970498318557E7</c:v>
                </c:pt>
                <c:pt idx="3">
                  <c:v>815829.2929292929</c:v>
                </c:pt>
                <c:pt idx="4">
                  <c:v>27500.0</c:v>
                </c:pt>
                <c:pt idx="5">
                  <c:v>90640.0</c:v>
                </c:pt>
                <c:pt idx="6">
                  <c:v>8.45383674717212E6</c:v>
                </c:pt>
                <c:pt idx="7">
                  <c:v>20435.14644351464</c:v>
                </c:pt>
                <c:pt idx="8">
                  <c:v>171004.0983606557</c:v>
                </c:pt>
                <c:pt idx="9">
                  <c:v>7526.881720430106</c:v>
                </c:pt>
                <c:pt idx="10">
                  <c:v>171000.0</c:v>
                </c:pt>
                <c:pt idx="11">
                  <c:v>172519.7541703248</c:v>
                </c:pt>
                <c:pt idx="12">
                  <c:v>0.0</c:v>
                </c:pt>
                <c:pt idx="13">
                  <c:v>384960.9375</c:v>
                </c:pt>
                <c:pt idx="14">
                  <c:v>508500.0</c:v>
                </c:pt>
                <c:pt idx="15">
                  <c:v>32930.0</c:v>
                </c:pt>
                <c:pt idx="16">
                  <c:v>0.0</c:v>
                </c:pt>
                <c:pt idx="17">
                  <c:v>573.7704918032787</c:v>
                </c:pt>
                <c:pt idx="18">
                  <c:v>0.0</c:v>
                </c:pt>
                <c:pt idx="19" formatCode="#,##0">
                  <c:v>520000.0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43-46CD-9B16-1B61D380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04368"/>
        <c:axId val="2117437152"/>
      </c:barChart>
      <c:catAx>
        <c:axId val="21193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437152"/>
        <c:crosses val="autoZero"/>
        <c:auto val="1"/>
        <c:lblAlgn val="ctr"/>
        <c:lblOffset val="100"/>
        <c:noMultiLvlLbl val="0"/>
      </c:catAx>
      <c:valAx>
        <c:axId val="21174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80577427822"/>
          <c:y val="0.0358785360163313"/>
          <c:w val="0.700238626421697"/>
          <c:h val="0.14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BF-4D12-94A8-F87962711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BF-4D12-94A8-F879627111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BF-4D12-94A8-F879627111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BF-4D12-94A8-F879627111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BF-4D12-94A8-F87962711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Sheet1!$L$34:$P$34</c:f>
              <c:numCache>
                <c:formatCode>0.0%</c:formatCode>
                <c:ptCount val="5"/>
                <c:pt idx="0">
                  <c:v>0.188570034876439</c:v>
                </c:pt>
                <c:pt idx="1">
                  <c:v>0.221166923602712</c:v>
                </c:pt>
                <c:pt idx="2">
                  <c:v>0.417570787350414</c:v>
                </c:pt>
                <c:pt idx="3">
                  <c:v>0.0596121365716038</c:v>
                </c:pt>
                <c:pt idx="4">
                  <c:v>0.0715325167860805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7BF-4D12-94A8-F8796271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Sheet1!$O$81</c:f>
              <c:strCache>
                <c:ptCount val="1"/>
                <c:pt idx="0">
                  <c:v>Official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Sheet1!$N$82:$N$100</c:f>
              <c:strCache>
                <c:ptCount val="18"/>
                <c:pt idx="0">
                  <c:v>Marshall Islands</c:v>
                </c:pt>
                <c:pt idx="1">
                  <c:v>Kiribati</c:v>
                </c:pt>
                <c:pt idx="2">
                  <c:v>FSM</c:v>
                </c:pt>
                <c:pt idx="3">
                  <c:v>Solomon Islands</c:v>
                </c:pt>
                <c:pt idx="4">
                  <c:v>Tuvalu</c:v>
                </c:pt>
                <c:pt idx="5">
                  <c:v>Palau</c:v>
                </c:pt>
                <c:pt idx="6">
                  <c:v>Tonga</c:v>
                </c:pt>
                <c:pt idx="7">
                  <c:v>Niue</c:v>
                </c:pt>
                <c:pt idx="8">
                  <c:v>Samoa</c:v>
                </c:pt>
                <c:pt idx="9">
                  <c:v>Wallis and Futuna</c:v>
                </c:pt>
                <c:pt idx="10">
                  <c:v>PNG</c:v>
                </c:pt>
                <c:pt idx="11">
                  <c:v>Fiji</c:v>
                </c:pt>
                <c:pt idx="12">
                  <c:v>Vanuatu</c:v>
                </c:pt>
                <c:pt idx="13">
                  <c:v>French Polynesia</c:v>
                </c:pt>
                <c:pt idx="14">
                  <c:v>Nauru</c:v>
                </c:pt>
                <c:pt idx="15">
                  <c:v>Cook Islands</c:v>
                </c:pt>
                <c:pt idx="16">
                  <c:v>American Samoa</c:v>
                </c:pt>
                <c:pt idx="17">
                  <c:v>Northern Marianas</c:v>
                </c:pt>
              </c:strCache>
            </c:strRef>
          </c:cat>
          <c:val>
            <c:numRef>
              <c:f>Sheet1!$O$82:$O$100</c:f>
              <c:numCache>
                <c:formatCode>0.0%</c:formatCode>
                <c:ptCount val="19"/>
                <c:pt idx="0">
                  <c:v>0.140867702196036</c:v>
                </c:pt>
                <c:pt idx="1">
                  <c:v>0.0858331043136929</c:v>
                </c:pt>
                <c:pt idx="2">
                  <c:v>0.0999685633448601</c:v>
                </c:pt>
                <c:pt idx="3">
                  <c:v>0.0248417394320204</c:v>
                </c:pt>
                <c:pt idx="4">
                  <c:v>0.0942823016202742</c:v>
                </c:pt>
                <c:pt idx="5">
                  <c:v>0.0219204920467958</c:v>
                </c:pt>
                <c:pt idx="6">
                  <c:v>0.0226452656463855</c:v>
                </c:pt>
                <c:pt idx="7">
                  <c:v>0.0427525341348767</c:v>
                </c:pt>
                <c:pt idx="8">
                  <c:v>0.0298986970729796</c:v>
                </c:pt>
                <c:pt idx="11">
                  <c:v>0.0182613818059413</c:v>
                </c:pt>
                <c:pt idx="12">
                  <c:v>0.00639816366106882</c:v>
                </c:pt>
                <c:pt idx="14">
                  <c:v>0.0225193525686136</c:v>
                </c:pt>
                <c:pt idx="15">
                  <c:v>0.0595611285266458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0A-4016-ADFA-83B951C9A8BE}"/>
            </c:ext>
          </c:extLst>
        </c:ser>
        <c:ser>
          <c:idx val="1"/>
          <c:order val="1"/>
          <c:tx>
            <c:strRef>
              <c:f>Sheet1!$P$81</c:f>
              <c:strCache>
                <c:ptCount val="1"/>
                <c:pt idx="0">
                  <c:v>Re-estimate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Sheet1!$N$82:$N$100</c:f>
              <c:strCache>
                <c:ptCount val="18"/>
                <c:pt idx="0">
                  <c:v>Marshall Islands</c:v>
                </c:pt>
                <c:pt idx="1">
                  <c:v>Kiribati</c:v>
                </c:pt>
                <c:pt idx="2">
                  <c:v>FSM</c:v>
                </c:pt>
                <c:pt idx="3">
                  <c:v>Solomon Islands</c:v>
                </c:pt>
                <c:pt idx="4">
                  <c:v>Tuvalu</c:v>
                </c:pt>
                <c:pt idx="5">
                  <c:v>Palau</c:v>
                </c:pt>
                <c:pt idx="6">
                  <c:v>Tonga</c:v>
                </c:pt>
                <c:pt idx="7">
                  <c:v>Niue</c:v>
                </c:pt>
                <c:pt idx="8">
                  <c:v>Samoa</c:v>
                </c:pt>
                <c:pt idx="9">
                  <c:v>Wallis and Futuna</c:v>
                </c:pt>
                <c:pt idx="10">
                  <c:v>PNG</c:v>
                </c:pt>
                <c:pt idx="11">
                  <c:v>Fiji</c:v>
                </c:pt>
                <c:pt idx="12">
                  <c:v>Vanuatu</c:v>
                </c:pt>
                <c:pt idx="13">
                  <c:v>French Polynesia</c:v>
                </c:pt>
                <c:pt idx="14">
                  <c:v>Nauru</c:v>
                </c:pt>
                <c:pt idx="15">
                  <c:v>Cook Islands</c:v>
                </c:pt>
                <c:pt idx="16">
                  <c:v>American Samoa</c:v>
                </c:pt>
                <c:pt idx="17">
                  <c:v>Northern Marianas</c:v>
                </c:pt>
              </c:strCache>
            </c:strRef>
          </c:cat>
          <c:val>
            <c:numRef>
              <c:f>Sheet1!$P$82:$P$100</c:f>
              <c:numCache>
                <c:formatCode>0.0%</c:formatCode>
                <c:ptCount val="19"/>
                <c:pt idx="0">
                  <c:v>0.295085698982325</c:v>
                </c:pt>
                <c:pt idx="1">
                  <c:v>0.161786430975209</c:v>
                </c:pt>
                <c:pt idx="2">
                  <c:v>0.148518720528136</c:v>
                </c:pt>
                <c:pt idx="3">
                  <c:v>0.071532557985181</c:v>
                </c:pt>
                <c:pt idx="4">
                  <c:v>0.0468173036975488</c:v>
                </c:pt>
                <c:pt idx="5">
                  <c:v>0.0461884038188227</c:v>
                </c:pt>
                <c:pt idx="6">
                  <c:v>0.0444925967400771</c:v>
                </c:pt>
                <c:pt idx="7">
                  <c:v>0.042641575800211</c:v>
                </c:pt>
                <c:pt idx="8">
                  <c:v>0.0339915330294575</c:v>
                </c:pt>
                <c:pt idx="9">
                  <c:v>0.0339166666666667</c:v>
                </c:pt>
                <c:pt idx="10">
                  <c:v>0.0169624304398148</c:v>
                </c:pt>
                <c:pt idx="11">
                  <c:v>0.0164746621223597</c:v>
                </c:pt>
                <c:pt idx="12">
                  <c:v>0.0152445144255504</c:v>
                </c:pt>
                <c:pt idx="13">
                  <c:v>0.0132312829912327</c:v>
                </c:pt>
                <c:pt idx="14">
                  <c:v>0.0129783532723434</c:v>
                </c:pt>
                <c:pt idx="15">
                  <c:v>0.00995689655172414</c:v>
                </c:pt>
                <c:pt idx="16">
                  <c:v>0.002</c:v>
                </c:pt>
                <c:pt idx="17">
                  <c:v>0.003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0A-4016-ADFA-83B951C9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526768"/>
        <c:axId val="2139235728"/>
      </c:barChart>
      <c:catAx>
        <c:axId val="-21085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235728"/>
        <c:crosses val="autoZero"/>
        <c:auto val="1"/>
        <c:lblAlgn val="ctr"/>
        <c:lblOffset val="100"/>
        <c:noMultiLvlLbl val="0"/>
      </c:catAx>
      <c:valAx>
        <c:axId val="21392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5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754811898513"/>
          <c:y val="0.139467045785943"/>
          <c:w val="0.341678796275187"/>
          <c:h val="0.053879687452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PNG</a:t>
            </a:r>
            <a:r>
              <a:rPr lang="en-AU" baseline="0"/>
              <a:t> GDP Composition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82-494C-9689-C642A2829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82-494C-9689-C642A2829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82-494C-9689-C642A28296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82-494C-9689-C642A28296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82-494C-9689-C642A28296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Sheet1!$C$109:$G$109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Sheet1!$C$110:$G$110</c:f>
              <c:numCache>
                <c:formatCode>#,##0</c:formatCode>
                <c:ptCount val="5"/>
                <c:pt idx="0">
                  <c:v>8.45E7</c:v>
                </c:pt>
                <c:pt idx="1">
                  <c:v>5.435E7</c:v>
                </c:pt>
                <c:pt idx="2" formatCode="General">
                  <c:v>3.9877514E8</c:v>
                </c:pt>
                <c:pt idx="3">
                  <c:v>9.31E7</c:v>
                </c:pt>
                <c:pt idx="4">
                  <c:v>2.051855E6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D82-494C-9689-C642A282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Sheet1!$L$33:$P$33</c:f>
              <c:numCache>
                <c:formatCode>0%</c:formatCode>
                <c:ptCount val="5"/>
                <c:pt idx="0">
                  <c:v>0.19</c:v>
                </c:pt>
                <c:pt idx="1">
                  <c:v>0.3</c:v>
                </c:pt>
                <c:pt idx="2">
                  <c:v>0.35</c:v>
                </c:pt>
                <c:pt idx="3">
                  <c:v>0.04</c:v>
                </c:pt>
                <c:pt idx="4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F-4A0C-9277-378D47073983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Sheet1!$L$34:$P$34</c:f>
              <c:numCache>
                <c:formatCode>0.0%</c:formatCode>
                <c:ptCount val="5"/>
                <c:pt idx="0">
                  <c:v>0.188570034876439</c:v>
                </c:pt>
                <c:pt idx="1">
                  <c:v>0.221166923602712</c:v>
                </c:pt>
                <c:pt idx="2">
                  <c:v>0.417570787350414</c:v>
                </c:pt>
                <c:pt idx="3">
                  <c:v>0.0596121365716038</c:v>
                </c:pt>
                <c:pt idx="4">
                  <c:v>0.0715325167860805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F-4A0C-9277-378D4707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077584"/>
        <c:axId val="-2108299424"/>
      </c:barChart>
      <c:catAx>
        <c:axId val="-21080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8299424"/>
        <c:crosses val="autoZero"/>
        <c:auto val="1"/>
        <c:lblAlgn val="ctr"/>
        <c:lblOffset val="100"/>
        <c:noMultiLvlLbl val="0"/>
      </c:catAx>
      <c:valAx>
        <c:axId val="-21082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80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55</xdr:row>
      <xdr:rowOff>7620</xdr:rowOff>
    </xdr:from>
    <xdr:to>
      <xdr:col>9</xdr:col>
      <xdr:colOff>22860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35</xdr:row>
      <xdr:rowOff>7620</xdr:rowOff>
    </xdr:from>
    <xdr:to>
      <xdr:col>15</xdr:col>
      <xdr:colOff>723900</xdr:colOff>
      <xdr:row>51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106</xdr:row>
      <xdr:rowOff>83820</xdr:rowOff>
    </xdr:from>
    <xdr:to>
      <xdr:col>16</xdr:col>
      <xdr:colOff>175260</xdr:colOff>
      <xdr:row>128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281940</xdr:colOff>
      <xdr:row>112</xdr:row>
      <xdr:rowOff>60960</xdr:rowOff>
    </xdr:from>
    <xdr:to>
      <xdr:col>6</xdr:col>
      <xdr:colOff>228600</xdr:colOff>
      <xdr:row>127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26</xdr:row>
      <xdr:rowOff>114300</xdr:rowOff>
    </xdr:from>
    <xdr:to>
      <xdr:col>28</xdr:col>
      <xdr:colOff>228600</xdr:colOff>
      <xdr:row>40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abSelected="1" topLeftCell="I16" workbookViewId="0">
      <selection activeCell="Q99" sqref="Q99"/>
    </sheetView>
  </sheetViews>
  <sheetFormatPr baseColWidth="10" defaultColWidth="8.83203125" defaultRowHeight="15" x14ac:dyDescent="0.2"/>
  <cols>
    <col min="2" max="2" width="13.6640625" customWidth="1"/>
    <col min="3" max="3" width="14.6640625" customWidth="1"/>
    <col min="4" max="4" width="13.33203125" customWidth="1"/>
    <col min="5" max="5" width="12.5" customWidth="1"/>
    <col min="6" max="6" width="13.5" customWidth="1"/>
    <col min="7" max="7" width="21.83203125" customWidth="1"/>
    <col min="8" max="8" width="18.33203125" customWidth="1"/>
    <col min="9" max="9" width="14.83203125" bestFit="1" customWidth="1"/>
    <col min="10" max="10" width="12.6640625" bestFit="1" customWidth="1"/>
    <col min="11" max="11" width="9.33203125" bestFit="1" customWidth="1"/>
    <col min="12" max="12" width="12.33203125" bestFit="1" customWidth="1"/>
    <col min="13" max="13" width="12.6640625" customWidth="1"/>
    <col min="14" max="14" width="12.33203125" customWidth="1"/>
    <col min="15" max="15" width="11.5" customWidth="1"/>
    <col min="16" max="16" width="11.83203125" customWidth="1"/>
    <col min="17" max="17" width="13.5" customWidth="1"/>
  </cols>
  <sheetData>
    <row r="2" spans="2:17" ht="21" x14ac:dyDescent="0.25">
      <c r="C2" s="26" t="s">
        <v>20</v>
      </c>
      <c r="K2" s="26" t="s">
        <v>23</v>
      </c>
    </row>
    <row r="3" spans="2:17" ht="27" thickBot="1" x14ac:dyDescent="0.25">
      <c r="B3" s="11"/>
      <c r="C3" s="5" t="s">
        <v>0</v>
      </c>
      <c r="D3" s="5" t="s">
        <v>1</v>
      </c>
      <c r="E3" s="5" t="s">
        <v>24</v>
      </c>
      <c r="F3" s="5" t="s">
        <v>2</v>
      </c>
      <c r="G3" s="5" t="s">
        <v>3</v>
      </c>
      <c r="H3" s="5" t="s">
        <v>5</v>
      </c>
      <c r="I3" s="20"/>
      <c r="K3" s="11"/>
      <c r="L3" s="5" t="s">
        <v>0</v>
      </c>
      <c r="M3" s="5" t="s">
        <v>1</v>
      </c>
      <c r="N3" s="5" t="s">
        <v>24</v>
      </c>
      <c r="O3" s="5" t="s">
        <v>2</v>
      </c>
      <c r="P3" s="5" t="s">
        <v>3</v>
      </c>
      <c r="Q3" s="5" t="s">
        <v>19</v>
      </c>
    </row>
    <row r="4" spans="2:17" ht="16" thickBot="1" x14ac:dyDescent="0.25">
      <c r="B4" s="11" t="s">
        <v>25</v>
      </c>
      <c r="C4" s="8">
        <v>1105000</v>
      </c>
      <c r="D4" s="8">
        <v>1600000</v>
      </c>
      <c r="E4" s="8">
        <v>580000</v>
      </c>
      <c r="F4" s="8">
        <v>33750</v>
      </c>
      <c r="G4" s="8">
        <v>492750</v>
      </c>
      <c r="H4" s="8">
        <v>3811500</v>
      </c>
      <c r="I4" s="21">
        <v>1.28</v>
      </c>
      <c r="K4" s="11" t="s">
        <v>25</v>
      </c>
      <c r="L4" s="24">
        <f>C4/I4</f>
        <v>863281.25</v>
      </c>
      <c r="M4" s="24">
        <f>D4/I4</f>
        <v>1250000</v>
      </c>
      <c r="N4" s="24">
        <f>E4/I4</f>
        <v>453125</v>
      </c>
      <c r="O4" s="24">
        <f>F4/I4</f>
        <v>26367.1875</v>
      </c>
      <c r="P4" s="24">
        <f>G4/I4</f>
        <v>384960.9375</v>
      </c>
      <c r="Q4" s="24">
        <f>H4/I4</f>
        <v>2977734.375</v>
      </c>
    </row>
    <row r="5" spans="2:17" ht="16" thickBot="1" x14ac:dyDescent="0.25">
      <c r="B5" s="11" t="s">
        <v>4</v>
      </c>
      <c r="C5" s="12">
        <v>3750000</v>
      </c>
      <c r="D5" s="8">
        <v>7480000</v>
      </c>
      <c r="E5" s="8">
        <v>35915565</v>
      </c>
      <c r="F5" s="13">
        <v>7600</v>
      </c>
      <c r="G5" s="13">
        <v>90640</v>
      </c>
      <c r="H5" s="8">
        <v>47243805</v>
      </c>
      <c r="I5" s="22">
        <v>1</v>
      </c>
      <c r="K5" s="11" t="s">
        <v>4</v>
      </c>
      <c r="L5" s="24">
        <f t="shared" ref="L5:L25" si="0">C5/I5</f>
        <v>3750000</v>
      </c>
      <c r="M5" s="24">
        <f t="shared" ref="M5:M25" si="1">D5/I5</f>
        <v>7480000</v>
      </c>
      <c r="N5" s="24">
        <f t="shared" ref="N5:N25" si="2">E5/I5</f>
        <v>35915565</v>
      </c>
      <c r="O5" s="24">
        <f t="shared" ref="O5:O25" si="3">F5/I5</f>
        <v>7600</v>
      </c>
      <c r="P5" s="24">
        <f t="shared" ref="P5:P25" si="4">G5/I5</f>
        <v>90640</v>
      </c>
      <c r="Q5" s="24">
        <f t="shared" ref="Q5:Q25" si="5">H5/I5</f>
        <v>47243805</v>
      </c>
    </row>
    <row r="6" spans="2:17" ht="16" thickBot="1" x14ac:dyDescent="0.25">
      <c r="B6" s="11" t="s">
        <v>6</v>
      </c>
      <c r="C6" s="2">
        <v>41250000</v>
      </c>
      <c r="D6" s="3">
        <v>46400000</v>
      </c>
      <c r="E6" s="3">
        <v>21528522</v>
      </c>
      <c r="F6" s="3">
        <v>6667200</v>
      </c>
      <c r="G6" s="3">
        <v>1615342</v>
      </c>
      <c r="H6" s="3">
        <v>117461046</v>
      </c>
      <c r="I6" s="23">
        <v>1.98</v>
      </c>
      <c r="J6" s="1"/>
      <c r="K6" s="11" t="s">
        <v>6</v>
      </c>
      <c r="L6" s="24">
        <f t="shared" si="0"/>
        <v>20833333.333333332</v>
      </c>
      <c r="M6" s="24">
        <f t="shared" si="1"/>
        <v>23434343.434343435</v>
      </c>
      <c r="N6" s="24">
        <f t="shared" si="2"/>
        <v>10872990.90909091</v>
      </c>
      <c r="O6" s="24">
        <f t="shared" si="3"/>
        <v>3367272.7272727275</v>
      </c>
      <c r="P6" s="24">
        <f t="shared" si="4"/>
        <v>815829.29292929289</v>
      </c>
      <c r="Q6" s="24">
        <f t="shared" si="5"/>
        <v>59323760.606060609</v>
      </c>
    </row>
    <row r="7" spans="2:17" ht="16" thickBot="1" x14ac:dyDescent="0.25">
      <c r="B7" s="11" t="s">
        <v>7</v>
      </c>
      <c r="C7" s="2">
        <v>12259650</v>
      </c>
      <c r="D7" s="3">
        <v>17852400</v>
      </c>
      <c r="E7" s="3">
        <v>880000</v>
      </c>
      <c r="F7" s="4">
        <v>0</v>
      </c>
      <c r="G7" s="3">
        <v>208625</v>
      </c>
      <c r="H7" s="3">
        <v>31200675</v>
      </c>
      <c r="I7" s="22">
        <v>1.22</v>
      </c>
      <c r="K7" s="11" t="s">
        <v>7</v>
      </c>
      <c r="L7" s="24">
        <f t="shared" si="0"/>
        <v>10048893.44262295</v>
      </c>
      <c r="M7" s="24">
        <f t="shared" si="1"/>
        <v>14633114.754098361</v>
      </c>
      <c r="N7" s="24">
        <f t="shared" si="2"/>
        <v>721311.47540983604</v>
      </c>
      <c r="O7" s="24">
        <f t="shared" si="3"/>
        <v>0</v>
      </c>
      <c r="P7" s="24">
        <f t="shared" si="4"/>
        <v>171004.09836065574</v>
      </c>
      <c r="Q7" s="24">
        <f t="shared" si="5"/>
        <v>25574323.770491805</v>
      </c>
    </row>
    <row r="8" spans="2:17" ht="16" thickBot="1" x14ac:dyDescent="0.25">
      <c r="B8" s="11" t="s">
        <v>26</v>
      </c>
      <c r="C8" s="2">
        <v>3262500</v>
      </c>
      <c r="D8" s="3">
        <v>5100000</v>
      </c>
      <c r="E8" s="3">
        <v>55065000</v>
      </c>
      <c r="F8" s="4">
        <v>0</v>
      </c>
      <c r="G8" s="3">
        <v>27500</v>
      </c>
      <c r="H8" s="3">
        <v>55092500</v>
      </c>
      <c r="I8" s="22">
        <v>1</v>
      </c>
      <c r="K8" s="11" t="s">
        <v>26</v>
      </c>
      <c r="L8" s="24">
        <f t="shared" si="0"/>
        <v>3262500</v>
      </c>
      <c r="M8" s="24">
        <f t="shared" si="1"/>
        <v>5100000</v>
      </c>
      <c r="N8" s="24">
        <f t="shared" si="2"/>
        <v>55065000</v>
      </c>
      <c r="O8" s="24">
        <f t="shared" si="3"/>
        <v>0</v>
      </c>
      <c r="P8" s="24">
        <f t="shared" si="4"/>
        <v>27500</v>
      </c>
      <c r="Q8" s="24">
        <f t="shared" si="5"/>
        <v>55092500</v>
      </c>
    </row>
    <row r="9" spans="2:17" ht="16" thickBot="1" x14ac:dyDescent="0.25">
      <c r="B9" s="11" t="s">
        <v>8</v>
      </c>
      <c r="C9" s="14">
        <v>784173</v>
      </c>
      <c r="D9" s="6">
        <v>1060051</v>
      </c>
      <c r="E9" s="5">
        <v>0</v>
      </c>
      <c r="F9" s="5">
        <v>0</v>
      </c>
      <c r="G9" s="5">
        <v>0</v>
      </c>
      <c r="H9" s="6">
        <v>1844224</v>
      </c>
      <c r="I9" s="22">
        <v>1.22</v>
      </c>
      <c r="K9" s="11" t="s">
        <v>8</v>
      </c>
      <c r="L9" s="24">
        <f t="shared" si="0"/>
        <v>642764.75409836066</v>
      </c>
      <c r="M9" s="24">
        <f t="shared" si="1"/>
        <v>868894.26229508198</v>
      </c>
      <c r="N9" s="24">
        <f t="shared" si="2"/>
        <v>0</v>
      </c>
      <c r="O9" s="24">
        <f t="shared" si="3"/>
        <v>0</v>
      </c>
      <c r="P9" s="24">
        <f t="shared" si="4"/>
        <v>0</v>
      </c>
      <c r="Q9" s="24">
        <f t="shared" si="5"/>
        <v>1511659.0163934426</v>
      </c>
    </row>
    <row r="10" spans="2:17" ht="16" thickBot="1" x14ac:dyDescent="0.25">
      <c r="B10" s="11" t="s">
        <v>9</v>
      </c>
      <c r="C10" s="14">
        <v>96525</v>
      </c>
      <c r="D10" s="6">
        <v>1237005</v>
      </c>
      <c r="E10" s="5">
        <v>0</v>
      </c>
      <c r="F10" s="5">
        <v>0</v>
      </c>
      <c r="G10" s="5">
        <v>0</v>
      </c>
      <c r="H10" s="6">
        <v>1333530</v>
      </c>
      <c r="I10" s="22">
        <v>1.28</v>
      </c>
      <c r="K10" s="11" t="s">
        <v>9</v>
      </c>
      <c r="L10" s="24">
        <f t="shared" si="0"/>
        <v>75410.15625</v>
      </c>
      <c r="M10" s="24">
        <f t="shared" si="1"/>
        <v>966410.15625</v>
      </c>
      <c r="N10" s="24">
        <f t="shared" si="2"/>
        <v>0</v>
      </c>
      <c r="O10" s="24">
        <f t="shared" si="3"/>
        <v>0</v>
      </c>
      <c r="P10" s="24">
        <f t="shared" si="4"/>
        <v>0</v>
      </c>
      <c r="Q10" s="24">
        <f t="shared" si="5"/>
        <v>1041820.3125</v>
      </c>
    </row>
    <row r="11" spans="2:17" ht="16" thickBot="1" x14ac:dyDescent="0.25">
      <c r="B11" s="11" t="s">
        <v>10</v>
      </c>
      <c r="C11" s="15">
        <v>2240000</v>
      </c>
      <c r="D11" s="16">
        <v>2640000</v>
      </c>
      <c r="E11" s="17">
        <v>6444500</v>
      </c>
      <c r="F11" s="16">
        <v>9500</v>
      </c>
      <c r="G11" s="16">
        <v>171000</v>
      </c>
      <c r="H11" s="6">
        <v>11504700</v>
      </c>
      <c r="I11" s="22">
        <v>1</v>
      </c>
      <c r="K11" s="11" t="s">
        <v>10</v>
      </c>
      <c r="L11" s="24">
        <f t="shared" si="0"/>
        <v>2240000</v>
      </c>
      <c r="M11" s="24">
        <f t="shared" si="1"/>
        <v>2640000</v>
      </c>
      <c r="N11" s="24">
        <f t="shared" si="2"/>
        <v>6444500</v>
      </c>
      <c r="O11" s="24">
        <f t="shared" si="3"/>
        <v>9500</v>
      </c>
      <c r="P11" s="24">
        <f t="shared" si="4"/>
        <v>171000</v>
      </c>
      <c r="Q11" s="24">
        <f t="shared" si="5"/>
        <v>11504700</v>
      </c>
    </row>
    <row r="12" spans="2:17" ht="16" thickBot="1" x14ac:dyDescent="0.25">
      <c r="B12" s="11" t="s">
        <v>11</v>
      </c>
      <c r="C12" s="2">
        <v>84500000</v>
      </c>
      <c r="D12" s="3">
        <v>54350000</v>
      </c>
      <c r="E12" s="4">
        <v>398775140</v>
      </c>
      <c r="F12" s="3">
        <v>93100000</v>
      </c>
      <c r="G12" s="3">
        <v>2051855</v>
      </c>
      <c r="H12" s="3">
        <v>732776995</v>
      </c>
      <c r="I12" s="22">
        <v>2.57</v>
      </c>
      <c r="K12" s="11" t="s">
        <v>11</v>
      </c>
      <c r="L12" s="24">
        <f t="shared" si="0"/>
        <v>32879377.431906618</v>
      </c>
      <c r="M12" s="24">
        <f t="shared" si="1"/>
        <v>21147859.922178991</v>
      </c>
      <c r="N12" s="24">
        <f t="shared" si="2"/>
        <v>155165424.12451363</v>
      </c>
      <c r="O12" s="24">
        <f t="shared" si="3"/>
        <v>36225680.933852144</v>
      </c>
      <c r="P12" s="24">
        <f t="shared" si="4"/>
        <v>798387.15953307401</v>
      </c>
      <c r="Q12" s="24">
        <f t="shared" si="5"/>
        <v>285127235.40856034</v>
      </c>
    </row>
    <row r="13" spans="2:17" ht="16" thickBot="1" x14ac:dyDescent="0.25">
      <c r="B13" s="11" t="s">
        <v>12</v>
      </c>
      <c r="C13" s="2">
        <v>34000000</v>
      </c>
      <c r="D13" s="3">
        <v>26775000</v>
      </c>
      <c r="E13" s="3">
        <v>4460991</v>
      </c>
      <c r="F13" s="3">
        <v>48833</v>
      </c>
      <c r="G13" s="3">
        <v>48840</v>
      </c>
      <c r="H13" s="3">
        <v>65333664</v>
      </c>
      <c r="I13" s="22">
        <v>2.39</v>
      </c>
      <c r="K13" s="11" t="s">
        <v>12</v>
      </c>
      <c r="L13" s="24">
        <f t="shared" si="0"/>
        <v>14225941.422594141</v>
      </c>
      <c r="M13" s="24">
        <f t="shared" si="1"/>
        <v>11202928.870292887</v>
      </c>
      <c r="N13" s="24">
        <f t="shared" si="2"/>
        <v>1866523.430962343</v>
      </c>
      <c r="O13" s="24">
        <f t="shared" si="3"/>
        <v>20432.217573221755</v>
      </c>
      <c r="P13" s="24">
        <f t="shared" si="4"/>
        <v>20435.146443514644</v>
      </c>
      <c r="Q13" s="24">
        <f t="shared" si="5"/>
        <v>27336261.087866109</v>
      </c>
    </row>
    <row r="14" spans="2:17" ht="16" thickBot="1" x14ac:dyDescent="0.25">
      <c r="B14" s="11" t="s">
        <v>27</v>
      </c>
      <c r="C14" s="2">
        <v>73524375</v>
      </c>
      <c r="D14" s="3">
        <v>226800000</v>
      </c>
      <c r="E14" s="3">
        <v>228217395</v>
      </c>
      <c r="F14" s="3">
        <v>26680000</v>
      </c>
      <c r="G14" s="18">
        <v>4130000</v>
      </c>
      <c r="H14" s="3">
        <v>559351770</v>
      </c>
      <c r="I14" s="22">
        <v>7.63</v>
      </c>
      <c r="K14" s="11" t="s">
        <v>27</v>
      </c>
      <c r="L14" s="24">
        <f t="shared" si="0"/>
        <v>9636222.1494102236</v>
      </c>
      <c r="M14" s="24">
        <f t="shared" si="1"/>
        <v>29724770.642201833</v>
      </c>
      <c r="N14" s="24">
        <f t="shared" si="2"/>
        <v>29910536.697247706</v>
      </c>
      <c r="O14" s="24">
        <f t="shared" si="3"/>
        <v>3496723.4600262125</v>
      </c>
      <c r="P14" s="24">
        <f t="shared" si="4"/>
        <v>541284.40366972482</v>
      </c>
      <c r="Q14" s="24">
        <f t="shared" si="5"/>
        <v>73309537.352555707</v>
      </c>
    </row>
    <row r="15" spans="2:17" ht="16" thickBot="1" x14ac:dyDescent="0.25">
      <c r="B15" s="11" t="s">
        <v>13</v>
      </c>
      <c r="C15" s="2">
        <v>20160000</v>
      </c>
      <c r="D15" s="3">
        <v>14025000</v>
      </c>
      <c r="E15" s="3">
        <v>1554000</v>
      </c>
      <c r="F15" s="3">
        <v>5700</v>
      </c>
      <c r="G15" s="3">
        <v>14000</v>
      </c>
      <c r="H15" s="6">
        <v>35758700</v>
      </c>
      <c r="I15" s="22">
        <v>1.86</v>
      </c>
      <c r="K15" s="11" t="s">
        <v>13</v>
      </c>
      <c r="L15" s="24">
        <f t="shared" si="0"/>
        <v>10838709.677419355</v>
      </c>
      <c r="M15" s="24">
        <f t="shared" si="1"/>
        <v>7540322.5806451607</v>
      </c>
      <c r="N15" s="24">
        <f t="shared" si="2"/>
        <v>835483.87096774194</v>
      </c>
      <c r="O15" s="24">
        <f t="shared" si="3"/>
        <v>3064.516129032258</v>
      </c>
      <c r="P15" s="24">
        <f t="shared" si="4"/>
        <v>7526.8817204301067</v>
      </c>
      <c r="Q15" s="24">
        <f t="shared" si="5"/>
        <v>19225107.526881721</v>
      </c>
    </row>
    <row r="16" spans="2:17" ht="16" thickBot="1" x14ac:dyDescent="0.25">
      <c r="B16" s="11" t="s">
        <v>14</v>
      </c>
      <c r="C16" s="14">
        <v>638750</v>
      </c>
      <c r="D16" s="6">
        <v>1161738</v>
      </c>
      <c r="E16" s="5">
        <v>0</v>
      </c>
      <c r="F16" s="6">
        <v>1840</v>
      </c>
      <c r="G16" s="5">
        <v>700</v>
      </c>
      <c r="H16" s="6">
        <v>1803028</v>
      </c>
      <c r="I16" s="22">
        <v>1.22</v>
      </c>
      <c r="K16" s="11" t="s">
        <v>14</v>
      </c>
      <c r="L16" s="24">
        <f t="shared" si="0"/>
        <v>523565.57377049181</v>
      </c>
      <c r="M16" s="24">
        <f t="shared" si="1"/>
        <v>952244.26229508198</v>
      </c>
      <c r="N16" s="24">
        <f t="shared" si="2"/>
        <v>0</v>
      </c>
      <c r="O16" s="24">
        <f t="shared" si="3"/>
        <v>1508.1967213114754</v>
      </c>
      <c r="P16" s="24">
        <f t="shared" si="4"/>
        <v>573.77049180327867</v>
      </c>
      <c r="Q16" s="24">
        <f t="shared" si="5"/>
        <v>1477891.8032786886</v>
      </c>
    </row>
    <row r="17" spans="2:17" ht="16" thickBot="1" x14ac:dyDescent="0.25">
      <c r="B17" s="11" t="s">
        <v>15</v>
      </c>
      <c r="C17" s="2">
        <v>400750000</v>
      </c>
      <c r="D17" s="3">
        <v>685440000</v>
      </c>
      <c r="E17" s="3">
        <v>30220127</v>
      </c>
      <c r="F17" s="3">
        <v>21484800</v>
      </c>
      <c r="G17" s="3">
        <v>17685000</v>
      </c>
      <c r="H17" s="6">
        <v>1155579927</v>
      </c>
      <c r="I17" s="22">
        <v>102.51</v>
      </c>
      <c r="K17" s="11" t="s">
        <v>15</v>
      </c>
      <c r="L17" s="24">
        <f t="shared" si="0"/>
        <v>3909374.6951516923</v>
      </c>
      <c r="M17" s="24">
        <f t="shared" si="1"/>
        <v>6686567.1641791044</v>
      </c>
      <c r="N17" s="24">
        <f t="shared" si="2"/>
        <v>294801.74617110525</v>
      </c>
      <c r="O17" s="24">
        <f t="shared" si="3"/>
        <v>209587.35733099209</v>
      </c>
      <c r="P17" s="24">
        <f t="shared" si="4"/>
        <v>172519.75417032483</v>
      </c>
      <c r="Q17" s="24">
        <f t="shared" si="5"/>
        <v>11272850.717003219</v>
      </c>
    </row>
    <row r="18" spans="2:17" ht="16" thickBot="1" x14ac:dyDescent="0.25">
      <c r="B18" s="19" t="s">
        <v>28</v>
      </c>
      <c r="C18" s="2">
        <v>168360</v>
      </c>
      <c r="D18" s="8">
        <v>413950</v>
      </c>
      <c r="E18" s="8">
        <v>1022679</v>
      </c>
      <c r="F18" s="8">
        <v>3600</v>
      </c>
      <c r="G18" s="8">
        <v>32930</v>
      </c>
      <c r="H18" s="9">
        <v>1641519</v>
      </c>
      <c r="I18" s="22">
        <v>1</v>
      </c>
      <c r="K18" s="19" t="s">
        <v>28</v>
      </c>
      <c r="L18" s="24">
        <f t="shared" si="0"/>
        <v>168360</v>
      </c>
      <c r="M18" s="24">
        <f t="shared" si="1"/>
        <v>413950</v>
      </c>
      <c r="N18" s="24">
        <f t="shared" si="2"/>
        <v>1022679</v>
      </c>
      <c r="O18" s="24">
        <f t="shared" si="3"/>
        <v>3600</v>
      </c>
      <c r="P18" s="24">
        <f t="shared" si="4"/>
        <v>32930</v>
      </c>
      <c r="Q18" s="24">
        <f t="shared" si="5"/>
        <v>1641519</v>
      </c>
    </row>
    <row r="19" spans="2:17" ht="16" thickBot="1" x14ac:dyDescent="0.25">
      <c r="B19" s="19" t="s">
        <v>29</v>
      </c>
      <c r="C19" s="3">
        <v>1678923529</v>
      </c>
      <c r="D19" s="8">
        <v>787619700</v>
      </c>
      <c r="E19" s="8">
        <v>565800000</v>
      </c>
      <c r="F19" s="8">
        <v>40697674</v>
      </c>
      <c r="G19" s="8">
        <v>3964162500</v>
      </c>
      <c r="H19" s="8">
        <v>7037203403</v>
      </c>
      <c r="I19" s="22">
        <v>98.13</v>
      </c>
      <c r="K19" s="19" t="s">
        <v>29</v>
      </c>
      <c r="L19" s="24">
        <f t="shared" si="0"/>
        <v>17109176.897992458</v>
      </c>
      <c r="M19" s="24">
        <f t="shared" si="1"/>
        <v>8026288.5967594013</v>
      </c>
      <c r="N19" s="24">
        <f t="shared" si="2"/>
        <v>5765820.849892999</v>
      </c>
      <c r="O19" s="24">
        <f t="shared" si="3"/>
        <v>414732.23275247123</v>
      </c>
      <c r="P19" s="24">
        <f t="shared" si="4"/>
        <v>40397049.831855707</v>
      </c>
      <c r="Q19" s="24">
        <f t="shared" si="5"/>
        <v>71713068.409253031</v>
      </c>
    </row>
    <row r="20" spans="2:17" ht="16" thickBot="1" x14ac:dyDescent="0.25">
      <c r="B20" s="19" t="s">
        <v>21</v>
      </c>
      <c r="C20" s="35">
        <v>233398</v>
      </c>
      <c r="D20" s="35">
        <v>118769</v>
      </c>
      <c r="E20" s="8">
        <v>0</v>
      </c>
      <c r="F20" s="35">
        <v>9350</v>
      </c>
      <c r="G20" s="35">
        <v>520000</v>
      </c>
      <c r="H20" s="35">
        <v>881516</v>
      </c>
      <c r="I20" s="22">
        <v>1</v>
      </c>
      <c r="K20" s="19" t="s">
        <v>21</v>
      </c>
      <c r="L20" s="24">
        <f t="shared" si="0"/>
        <v>233398</v>
      </c>
      <c r="M20" s="24">
        <f t="shared" si="1"/>
        <v>118769</v>
      </c>
      <c r="N20" s="24">
        <f t="shared" si="2"/>
        <v>0</v>
      </c>
      <c r="O20" s="24">
        <f t="shared" si="3"/>
        <v>9350</v>
      </c>
      <c r="P20" s="24">
        <f t="shared" si="4"/>
        <v>520000</v>
      </c>
      <c r="Q20" s="24">
        <f t="shared" si="5"/>
        <v>881516</v>
      </c>
    </row>
    <row r="21" spans="2:17" ht="16" thickBot="1" x14ac:dyDescent="0.25">
      <c r="B21" s="19" t="s">
        <v>16</v>
      </c>
      <c r="C21" s="3">
        <v>594750000</v>
      </c>
      <c r="D21" s="8">
        <v>1328000000</v>
      </c>
      <c r="E21" s="8">
        <v>263320000</v>
      </c>
      <c r="F21" s="8">
        <v>4268700</v>
      </c>
      <c r="G21" s="8">
        <v>829575000</v>
      </c>
      <c r="H21" s="8">
        <v>3019913700</v>
      </c>
      <c r="I21" s="22">
        <v>98.13</v>
      </c>
      <c r="K21" s="19" t="s">
        <v>16</v>
      </c>
      <c r="L21" s="24">
        <f t="shared" si="0"/>
        <v>6060837.6643228373</v>
      </c>
      <c r="M21" s="24">
        <f t="shared" si="1"/>
        <v>13533068.378681341</v>
      </c>
      <c r="N21" s="24">
        <f t="shared" si="2"/>
        <v>2683379.190869255</v>
      </c>
      <c r="O21" s="24">
        <f t="shared" si="3"/>
        <v>43500.458575359218</v>
      </c>
      <c r="P21" s="24">
        <f t="shared" si="4"/>
        <v>8453836.7471721191</v>
      </c>
      <c r="Q21" s="24">
        <f t="shared" si="5"/>
        <v>30774622.439620912</v>
      </c>
    </row>
    <row r="22" spans="2:17" ht="16" thickBot="1" x14ac:dyDescent="0.25">
      <c r="B22" s="19" t="s">
        <v>30</v>
      </c>
      <c r="C22" s="3">
        <v>492814</v>
      </c>
      <c r="D22" s="8">
        <v>1120000</v>
      </c>
      <c r="E22" s="10">
        <v>0</v>
      </c>
      <c r="F22" s="10">
        <v>0</v>
      </c>
      <c r="G22" s="8">
        <v>508500</v>
      </c>
      <c r="H22" s="8">
        <v>2121314</v>
      </c>
      <c r="I22" s="22">
        <v>1</v>
      </c>
      <c r="K22" s="19" t="s">
        <v>30</v>
      </c>
      <c r="L22" s="24">
        <f t="shared" si="0"/>
        <v>492814</v>
      </c>
      <c r="M22" s="24">
        <f t="shared" si="1"/>
        <v>1120000</v>
      </c>
      <c r="N22" s="24">
        <f t="shared" si="2"/>
        <v>0</v>
      </c>
      <c r="O22" s="24">
        <f t="shared" si="3"/>
        <v>0</v>
      </c>
      <c r="P22" s="24">
        <f t="shared" si="4"/>
        <v>508500</v>
      </c>
      <c r="Q22" s="24">
        <f t="shared" si="5"/>
        <v>2121314</v>
      </c>
    </row>
    <row r="23" spans="2:17" ht="16" thickBot="1" x14ac:dyDescent="0.25">
      <c r="B23" s="19" t="s">
        <v>31</v>
      </c>
      <c r="C23" s="3">
        <v>11700</v>
      </c>
      <c r="D23" s="8">
        <v>11400</v>
      </c>
      <c r="E23" s="10">
        <v>0</v>
      </c>
      <c r="F23" s="10">
        <v>0</v>
      </c>
      <c r="G23" s="10">
        <v>0</v>
      </c>
      <c r="H23" s="8">
        <v>23100</v>
      </c>
      <c r="I23" s="22">
        <v>1.28</v>
      </c>
      <c r="K23" s="19" t="s">
        <v>31</v>
      </c>
      <c r="L23" s="24">
        <f t="shared" si="0"/>
        <v>9140.625</v>
      </c>
      <c r="M23" s="24">
        <f t="shared" si="1"/>
        <v>8906.25</v>
      </c>
      <c r="N23" s="24">
        <f t="shared" si="2"/>
        <v>0</v>
      </c>
      <c r="O23" s="24">
        <f t="shared" si="3"/>
        <v>0</v>
      </c>
      <c r="P23" s="24">
        <f t="shared" si="4"/>
        <v>0</v>
      </c>
      <c r="Q23" s="24">
        <f t="shared" si="5"/>
        <v>18046.875</v>
      </c>
    </row>
    <row r="24" spans="2:17" ht="16" thickBot="1" x14ac:dyDescent="0.25">
      <c r="B24" s="19" t="s">
        <v>17</v>
      </c>
      <c r="C24" s="3">
        <v>105000</v>
      </c>
      <c r="D24" s="8">
        <v>837900</v>
      </c>
      <c r="E24" s="10">
        <v>0</v>
      </c>
      <c r="F24" s="10">
        <v>0</v>
      </c>
      <c r="G24" s="10">
        <v>0</v>
      </c>
      <c r="H24" s="8">
        <v>942900</v>
      </c>
      <c r="I24" s="22">
        <v>1.28</v>
      </c>
      <c r="K24" s="19" t="s">
        <v>17</v>
      </c>
      <c r="L24" s="24">
        <f t="shared" si="0"/>
        <v>82031.25</v>
      </c>
      <c r="M24" s="24">
        <f t="shared" si="1"/>
        <v>654609.375</v>
      </c>
      <c r="N24" s="24">
        <f t="shared" si="2"/>
        <v>0</v>
      </c>
      <c r="O24" s="24">
        <f t="shared" si="3"/>
        <v>0</v>
      </c>
      <c r="P24" s="24">
        <f t="shared" si="4"/>
        <v>0</v>
      </c>
      <c r="Q24" s="24">
        <f t="shared" si="5"/>
        <v>736640.625</v>
      </c>
    </row>
    <row r="25" spans="2:17" ht="16" thickBot="1" x14ac:dyDescent="0.25">
      <c r="B25" s="19" t="s">
        <v>32</v>
      </c>
      <c r="C25" s="3">
        <v>97500000</v>
      </c>
      <c r="D25" s="8">
        <v>513000000</v>
      </c>
      <c r="E25" s="10">
        <v>0</v>
      </c>
      <c r="F25" s="10">
        <v>0</v>
      </c>
      <c r="G25" s="10">
        <v>0</v>
      </c>
      <c r="H25" s="8">
        <v>610500000</v>
      </c>
      <c r="I25" s="22">
        <v>98.13</v>
      </c>
      <c r="K25" s="19" t="s">
        <v>32</v>
      </c>
      <c r="L25" s="24">
        <f t="shared" si="0"/>
        <v>993579.94497095689</v>
      </c>
      <c r="M25" s="24">
        <f t="shared" si="1"/>
        <v>5227759.095077958</v>
      </c>
      <c r="N25" s="24">
        <f t="shared" si="2"/>
        <v>0</v>
      </c>
      <c r="O25" s="24">
        <f t="shared" si="3"/>
        <v>0</v>
      </c>
      <c r="P25" s="24">
        <f t="shared" si="4"/>
        <v>0</v>
      </c>
      <c r="Q25" s="24">
        <f t="shared" si="5"/>
        <v>6221339.040048915</v>
      </c>
    </row>
    <row r="26" spans="2:17" x14ac:dyDescent="0.2">
      <c r="C26" s="7"/>
      <c r="D26" s="7"/>
      <c r="E26" s="7"/>
      <c r="F26" s="7"/>
      <c r="G26" s="7"/>
      <c r="H26" s="7"/>
      <c r="K26" s="19" t="s">
        <v>18</v>
      </c>
      <c r="L26" s="24">
        <f>SUM(L4:L25)</f>
        <v>138878712.26884341</v>
      </c>
      <c r="M26" s="24">
        <f t="shared" ref="M26:Q26" si="6">SUM(M4:M25)</f>
        <v>162730806.74429861</v>
      </c>
      <c r="N26" s="24">
        <f t="shared" si="6"/>
        <v>307017141.29512554</v>
      </c>
      <c r="O26" s="24">
        <f t="shared" si="6"/>
        <v>43838919.287733465</v>
      </c>
      <c r="P26" s="24">
        <f t="shared" si="6"/>
        <v>53113978.023846641</v>
      </c>
      <c r="Q26" s="24">
        <f t="shared" si="6"/>
        <v>736127253.3655144</v>
      </c>
    </row>
    <row r="27" spans="2:17" x14ac:dyDescent="0.2">
      <c r="C27" s="7"/>
      <c r="D27" s="7"/>
      <c r="E27" s="7"/>
      <c r="F27" s="7"/>
      <c r="G27" s="7"/>
      <c r="H27" s="7"/>
      <c r="L27" s="25">
        <f>L26/735245737</f>
        <v>0.18888747704339756</v>
      </c>
      <c r="M27" s="25">
        <f t="shared" ref="M27:P27" si="7">M26/735245737</f>
        <v>0.22132846007143678</v>
      </c>
      <c r="N27" s="25">
        <f t="shared" si="7"/>
        <v>0.4175707873504142</v>
      </c>
      <c r="O27" s="25">
        <f t="shared" si="7"/>
        <v>5.9624853408342122E-2</v>
      </c>
      <c r="P27" s="25">
        <f t="shared" si="7"/>
        <v>7.2239763321261724E-2</v>
      </c>
      <c r="Q27" s="25">
        <v>1</v>
      </c>
    </row>
    <row r="28" spans="2:17" x14ac:dyDescent="0.2">
      <c r="Q28">
        <v>1</v>
      </c>
    </row>
    <row r="29" spans="2:17" x14ac:dyDescent="0.2">
      <c r="D29" t="s">
        <v>0</v>
      </c>
      <c r="E29" t="s">
        <v>1</v>
      </c>
      <c r="F29" t="s">
        <v>24</v>
      </c>
      <c r="G29" t="s">
        <v>2</v>
      </c>
      <c r="H29" t="s">
        <v>3</v>
      </c>
      <c r="I29" t="s">
        <v>19</v>
      </c>
    </row>
    <row r="30" spans="2:17" x14ac:dyDescent="0.2">
      <c r="D30" s="27"/>
      <c r="E30" s="27"/>
      <c r="F30" s="27"/>
      <c r="G30" s="27"/>
      <c r="H30" s="27"/>
    </row>
    <row r="31" spans="2:17" x14ac:dyDescent="0.2">
      <c r="C31" t="s">
        <v>27</v>
      </c>
      <c r="D31" s="27">
        <v>9636222.1494102236</v>
      </c>
      <c r="E31" s="27">
        <v>29724770.642201833</v>
      </c>
      <c r="F31" s="27">
        <v>29910536.697247706</v>
      </c>
      <c r="G31" s="27">
        <v>3496723.4600262125</v>
      </c>
      <c r="H31" s="27">
        <v>541284.40366972482</v>
      </c>
      <c r="I31" s="27">
        <v>73309537.352555707</v>
      </c>
    </row>
    <row r="32" spans="2:17" ht="27" thickBot="1" x14ac:dyDescent="0.25">
      <c r="C32" t="s">
        <v>29</v>
      </c>
      <c r="D32" s="27">
        <v>17109176.897992458</v>
      </c>
      <c r="E32" s="27">
        <v>8026288.5967594013</v>
      </c>
      <c r="F32" s="27">
        <v>5765820.849892999</v>
      </c>
      <c r="G32" s="27">
        <v>414732.23275247123</v>
      </c>
      <c r="H32" s="27">
        <v>40397049.831855707</v>
      </c>
      <c r="I32" s="27">
        <v>71713068.409253031</v>
      </c>
      <c r="L32" s="5" t="s">
        <v>0</v>
      </c>
      <c r="M32" s="5" t="s">
        <v>1</v>
      </c>
      <c r="N32" s="5" t="s">
        <v>24</v>
      </c>
      <c r="O32" s="5" t="s">
        <v>2</v>
      </c>
      <c r="P32" s="5" t="s">
        <v>3</v>
      </c>
    </row>
    <row r="33" spans="3:16" x14ac:dyDescent="0.2">
      <c r="C33" t="s">
        <v>6</v>
      </c>
      <c r="D33" s="27">
        <v>20833333.333333332</v>
      </c>
      <c r="E33" s="27">
        <v>23434343.434343435</v>
      </c>
      <c r="F33" s="27">
        <v>10872990.90909091</v>
      </c>
      <c r="G33" s="27">
        <v>3367272.7272727275</v>
      </c>
      <c r="H33" s="27">
        <v>815829.29292929289</v>
      </c>
      <c r="I33" s="27">
        <v>59323760.606060609</v>
      </c>
      <c r="K33" s="36">
        <v>2007</v>
      </c>
      <c r="L33" s="37">
        <v>0.19</v>
      </c>
      <c r="M33" s="37">
        <v>0.3</v>
      </c>
      <c r="N33" s="37">
        <v>0.35</v>
      </c>
      <c r="O33" s="37">
        <v>0.04</v>
      </c>
      <c r="P33" s="37">
        <v>0.12</v>
      </c>
    </row>
    <row r="34" spans="3:16" x14ac:dyDescent="0.2">
      <c r="C34" t="s">
        <v>26</v>
      </c>
      <c r="D34" s="27">
        <v>3262500</v>
      </c>
      <c r="E34" s="27">
        <v>5100000</v>
      </c>
      <c r="F34" s="27">
        <v>55065000</v>
      </c>
      <c r="G34" s="27">
        <v>0</v>
      </c>
      <c r="H34" s="27">
        <v>27500</v>
      </c>
      <c r="I34" s="27">
        <v>55092500</v>
      </c>
      <c r="K34" s="36">
        <v>2014</v>
      </c>
      <c r="L34" s="25">
        <v>0.18857003487643942</v>
      </c>
      <c r="M34" s="25">
        <v>0.2211669236027119</v>
      </c>
      <c r="N34" s="25">
        <v>0.4175707873504142</v>
      </c>
      <c r="O34" s="25">
        <v>5.9612136571603767E-2</v>
      </c>
      <c r="P34" s="25">
        <v>7.1532516786080511E-2</v>
      </c>
    </row>
    <row r="35" spans="3:16" x14ac:dyDescent="0.2">
      <c r="C35" t="s">
        <v>4</v>
      </c>
      <c r="D35" s="27">
        <v>3750000</v>
      </c>
      <c r="E35" s="27">
        <v>7480000</v>
      </c>
      <c r="F35" s="27">
        <v>35915565</v>
      </c>
      <c r="G35" s="27">
        <v>7600</v>
      </c>
      <c r="H35" s="27">
        <v>90640</v>
      </c>
      <c r="I35" s="27">
        <v>47243805</v>
      </c>
    </row>
    <row r="36" spans="3:16" x14ac:dyDescent="0.2">
      <c r="C36" t="s">
        <v>16</v>
      </c>
      <c r="D36" s="27">
        <v>6060837.6643228373</v>
      </c>
      <c r="E36" s="27">
        <v>13533068.378681341</v>
      </c>
      <c r="F36" s="27">
        <v>2683379.190869255</v>
      </c>
      <c r="G36" s="27">
        <v>43500.458575359218</v>
      </c>
      <c r="H36" s="27">
        <v>8453836.7471721191</v>
      </c>
      <c r="I36" s="27">
        <v>30774622.439620912</v>
      </c>
    </row>
    <row r="37" spans="3:16" x14ac:dyDescent="0.2">
      <c r="C37" t="s">
        <v>12</v>
      </c>
      <c r="D37" s="27">
        <v>14225941.422594141</v>
      </c>
      <c r="E37" s="27">
        <v>11202928.870292887</v>
      </c>
      <c r="F37" s="27">
        <v>1866523.430962343</v>
      </c>
      <c r="G37" s="27">
        <v>20432.217573221755</v>
      </c>
      <c r="H37" s="27">
        <v>20435.146443514644</v>
      </c>
      <c r="I37" s="27">
        <v>27336261.087866109</v>
      </c>
    </row>
    <row r="38" spans="3:16" x14ac:dyDescent="0.2">
      <c r="C38" t="s">
        <v>7</v>
      </c>
      <c r="D38" s="27">
        <v>10048893.44262295</v>
      </c>
      <c r="E38" s="27">
        <v>14633114.754098361</v>
      </c>
      <c r="F38" s="27">
        <v>721311.47540983604</v>
      </c>
      <c r="G38" s="27">
        <v>0</v>
      </c>
      <c r="H38" s="27">
        <v>171004.09836065574</v>
      </c>
      <c r="I38" s="27">
        <v>25574323.770491805</v>
      </c>
    </row>
    <row r="39" spans="3:16" x14ac:dyDescent="0.2">
      <c r="C39" t="s">
        <v>13</v>
      </c>
      <c r="D39" s="27">
        <v>10838709.677419355</v>
      </c>
      <c r="E39" s="27">
        <v>7540322.5806451607</v>
      </c>
      <c r="F39" s="27">
        <v>835483.87096774194</v>
      </c>
      <c r="G39" s="27">
        <v>3064.516129032258</v>
      </c>
      <c r="H39" s="27">
        <v>7526.8817204301067</v>
      </c>
      <c r="I39" s="27">
        <v>19225107.526881721</v>
      </c>
    </row>
    <row r="40" spans="3:16" x14ac:dyDescent="0.2">
      <c r="C40" t="s">
        <v>10</v>
      </c>
      <c r="D40" s="27">
        <v>2240000</v>
      </c>
      <c r="E40" s="27">
        <v>2640000</v>
      </c>
      <c r="F40" s="27">
        <v>6444500</v>
      </c>
      <c r="G40" s="27">
        <v>9500</v>
      </c>
      <c r="H40" s="27">
        <v>171000</v>
      </c>
      <c r="I40" s="27">
        <v>11504700</v>
      </c>
    </row>
    <row r="41" spans="3:16" x14ac:dyDescent="0.2">
      <c r="C41" t="s">
        <v>15</v>
      </c>
      <c r="D41" s="27">
        <v>3909374.6951516923</v>
      </c>
      <c r="E41" s="27">
        <v>6686567.1641791044</v>
      </c>
      <c r="F41" s="27">
        <v>294801.74617110525</v>
      </c>
      <c r="G41" s="27">
        <v>209587.35733099209</v>
      </c>
      <c r="H41" s="27">
        <v>172519.75417032483</v>
      </c>
      <c r="I41" s="27">
        <v>11272850.717003219</v>
      </c>
    </row>
    <row r="42" spans="3:16" x14ac:dyDescent="0.2">
      <c r="C42" t="s">
        <v>32</v>
      </c>
      <c r="D42" s="27">
        <v>993579.94497095689</v>
      </c>
      <c r="E42" s="27">
        <v>5227759.095077958</v>
      </c>
      <c r="F42" s="27">
        <v>0</v>
      </c>
      <c r="G42" s="27">
        <v>0</v>
      </c>
      <c r="H42" s="27">
        <v>0</v>
      </c>
      <c r="I42" s="27">
        <v>6221339.040048915</v>
      </c>
    </row>
    <row r="43" spans="3:16" x14ac:dyDescent="0.2">
      <c r="C43" t="s">
        <v>25</v>
      </c>
      <c r="D43" s="27">
        <v>863281.25</v>
      </c>
      <c r="E43" s="27">
        <v>1250000</v>
      </c>
      <c r="F43" s="27">
        <v>453125</v>
      </c>
      <c r="G43" s="27">
        <v>26367.1875</v>
      </c>
      <c r="H43" s="27">
        <v>384960.9375</v>
      </c>
      <c r="I43" s="27">
        <v>2977734.375</v>
      </c>
    </row>
    <row r="44" spans="3:16" x14ac:dyDescent="0.2">
      <c r="C44" t="s">
        <v>30</v>
      </c>
      <c r="D44" s="27">
        <v>492814</v>
      </c>
      <c r="E44" s="27">
        <v>1120000</v>
      </c>
      <c r="F44" s="27">
        <v>0</v>
      </c>
      <c r="G44" s="27">
        <v>0</v>
      </c>
      <c r="H44" s="27">
        <v>508500</v>
      </c>
      <c r="I44" s="27">
        <v>2121314</v>
      </c>
    </row>
    <row r="45" spans="3:16" x14ac:dyDescent="0.2">
      <c r="C45" t="s">
        <v>28</v>
      </c>
      <c r="D45" s="27">
        <v>168360</v>
      </c>
      <c r="E45" s="27">
        <v>413950</v>
      </c>
      <c r="F45" s="27">
        <v>1022679</v>
      </c>
      <c r="G45" s="27">
        <v>3600</v>
      </c>
      <c r="H45" s="27">
        <v>32930</v>
      </c>
      <c r="I45" s="27">
        <v>1641519</v>
      </c>
    </row>
    <row r="46" spans="3:16" x14ac:dyDescent="0.2">
      <c r="C46" t="s">
        <v>8</v>
      </c>
      <c r="D46" s="27">
        <v>642764.75409836066</v>
      </c>
      <c r="E46" s="27">
        <v>868894.26229508198</v>
      </c>
      <c r="F46" s="27">
        <v>0</v>
      </c>
      <c r="G46" s="27">
        <v>0</v>
      </c>
      <c r="H46" s="27">
        <v>0</v>
      </c>
      <c r="I46" s="27">
        <v>1511659.0163934426</v>
      </c>
    </row>
    <row r="47" spans="3:16" x14ac:dyDescent="0.2">
      <c r="C47" t="s">
        <v>14</v>
      </c>
      <c r="D47" s="27">
        <v>523565.57377049181</v>
      </c>
      <c r="E47" s="27">
        <v>952244.26229508198</v>
      </c>
      <c r="F47" s="27">
        <v>0</v>
      </c>
      <c r="G47" s="27">
        <v>1508.1967213114754</v>
      </c>
      <c r="H47" s="27">
        <v>573.77049180327867</v>
      </c>
      <c r="I47" s="27">
        <v>1477891.8032786886</v>
      </c>
    </row>
    <row r="48" spans="3:16" x14ac:dyDescent="0.2">
      <c r="C48" t="s">
        <v>9</v>
      </c>
      <c r="D48" s="27">
        <v>75410.15625</v>
      </c>
      <c r="E48" s="27">
        <v>966410.15625</v>
      </c>
      <c r="F48" s="27">
        <v>0</v>
      </c>
      <c r="G48" s="27">
        <v>0</v>
      </c>
      <c r="H48" s="27">
        <v>0</v>
      </c>
      <c r="I48" s="27">
        <v>1041820.3125</v>
      </c>
    </row>
    <row r="49" spans="3:9" ht="16" thickBot="1" x14ac:dyDescent="0.25">
      <c r="C49" t="s">
        <v>21</v>
      </c>
      <c r="D49" s="35">
        <v>233398</v>
      </c>
      <c r="E49" s="35">
        <v>118769</v>
      </c>
      <c r="F49" s="8">
        <v>0</v>
      </c>
      <c r="G49" s="35">
        <v>9350</v>
      </c>
      <c r="H49" s="35">
        <v>520000</v>
      </c>
      <c r="I49" s="35">
        <v>881516</v>
      </c>
    </row>
    <row r="50" spans="3:9" x14ac:dyDescent="0.2">
      <c r="C50" t="s">
        <v>17</v>
      </c>
      <c r="D50" s="27">
        <v>82031.25</v>
      </c>
      <c r="E50" s="27">
        <v>654609.375</v>
      </c>
      <c r="F50" s="27">
        <v>0</v>
      </c>
      <c r="G50" s="27">
        <v>0</v>
      </c>
      <c r="H50" s="27">
        <v>0</v>
      </c>
      <c r="I50" s="27">
        <v>736640.625</v>
      </c>
    </row>
    <row r="51" spans="3:9" x14ac:dyDescent="0.2">
      <c r="C51" t="s">
        <v>31</v>
      </c>
      <c r="D51" s="27">
        <v>9140.625</v>
      </c>
      <c r="E51" s="27">
        <v>8906.25</v>
      </c>
      <c r="F51" s="27">
        <v>0</v>
      </c>
      <c r="G51" s="27">
        <v>0</v>
      </c>
      <c r="H51" s="27">
        <v>0</v>
      </c>
      <c r="I51" s="27">
        <v>18046.875</v>
      </c>
    </row>
    <row r="52" spans="3:9" x14ac:dyDescent="0.2">
      <c r="I52" s="27"/>
    </row>
    <row r="79" spans="2:3" ht="16" thickBot="1" x14ac:dyDescent="0.25"/>
    <row r="80" spans="2:3" x14ac:dyDescent="0.2">
      <c r="B80" s="38"/>
      <c r="C80" s="29"/>
    </row>
    <row r="81" spans="2:16" ht="16" thickBot="1" x14ac:dyDescent="0.25">
      <c r="B81" s="39"/>
      <c r="C81" s="30"/>
      <c r="G81" t="s">
        <v>22</v>
      </c>
      <c r="H81" t="s">
        <v>33</v>
      </c>
      <c r="I81" t="s">
        <v>34</v>
      </c>
      <c r="K81" t="s">
        <v>35</v>
      </c>
      <c r="L81" t="s">
        <v>36</v>
      </c>
      <c r="O81" s="25" t="s">
        <v>36</v>
      </c>
      <c r="P81" t="s">
        <v>35</v>
      </c>
    </row>
    <row r="82" spans="2:16" ht="16" thickBot="1" x14ac:dyDescent="0.25">
      <c r="B82" s="31"/>
      <c r="C82" s="32"/>
      <c r="F82" t="s">
        <v>25</v>
      </c>
      <c r="G82" s="27">
        <v>382800</v>
      </c>
      <c r="H82">
        <v>22800</v>
      </c>
      <c r="I82" s="8">
        <v>3811500</v>
      </c>
      <c r="J82" s="27">
        <f>I82/1000</f>
        <v>3811.5</v>
      </c>
      <c r="K82" s="25">
        <f>J82/G82</f>
        <v>9.9568965517241384E-3</v>
      </c>
      <c r="L82" s="25">
        <f>H82/G82</f>
        <v>5.9561128526645767E-2</v>
      </c>
      <c r="N82" t="s">
        <v>26</v>
      </c>
      <c r="O82" s="25">
        <v>0.14086770219603642</v>
      </c>
      <c r="P82" s="25">
        <v>0.29508569898232456</v>
      </c>
    </row>
    <row r="83" spans="2:16" ht="16" thickBot="1" x14ac:dyDescent="0.25">
      <c r="B83" s="31"/>
      <c r="C83" s="32"/>
      <c r="F83" t="s">
        <v>4</v>
      </c>
      <c r="G83" s="27">
        <v>318100</v>
      </c>
      <c r="H83">
        <v>31800</v>
      </c>
      <c r="I83" s="8">
        <v>47243805</v>
      </c>
      <c r="J83" s="27">
        <f t="shared" ref="J83:J103" si="8">I83/1000</f>
        <v>47243.805</v>
      </c>
      <c r="K83" s="25">
        <f t="shared" ref="K83:K103" si="9">J83/G83</f>
        <v>0.14851872052813581</v>
      </c>
      <c r="L83" s="25">
        <f t="shared" ref="L83:L99" si="10">H83/G83</f>
        <v>9.9968563344860109E-2</v>
      </c>
      <c r="N83" t="s">
        <v>7</v>
      </c>
      <c r="O83" s="25">
        <v>8.5833104313692954E-2</v>
      </c>
      <c r="P83" s="25">
        <v>0.16178643097520884</v>
      </c>
    </row>
    <row r="84" spans="2:16" ht="16" thickBot="1" x14ac:dyDescent="0.25">
      <c r="B84" s="31"/>
      <c r="C84" s="32"/>
      <c r="F84" t="s">
        <v>6</v>
      </c>
      <c r="G84" s="27">
        <v>7129800</v>
      </c>
      <c r="H84">
        <v>130200</v>
      </c>
      <c r="I84" s="3">
        <v>117461046</v>
      </c>
      <c r="J84" s="27">
        <f t="shared" si="8"/>
        <v>117461.046</v>
      </c>
      <c r="K84" s="25">
        <f t="shared" si="9"/>
        <v>1.6474662122359676E-2</v>
      </c>
      <c r="L84" s="25">
        <f t="shared" si="10"/>
        <v>1.8261381805941262E-2</v>
      </c>
      <c r="N84" t="s">
        <v>4</v>
      </c>
      <c r="O84" s="25">
        <v>9.9968563344860109E-2</v>
      </c>
      <c r="P84" s="25">
        <v>0.14851872052813581</v>
      </c>
    </row>
    <row r="85" spans="2:16" ht="16" thickBot="1" x14ac:dyDescent="0.25">
      <c r="B85" s="31"/>
      <c r="C85" s="32"/>
      <c r="F85" t="s">
        <v>7</v>
      </c>
      <c r="G85" s="27">
        <v>192851</v>
      </c>
      <c r="H85">
        <v>16553</v>
      </c>
      <c r="I85" s="3">
        <v>31200675</v>
      </c>
      <c r="J85" s="27">
        <f t="shared" si="8"/>
        <v>31200.674999999999</v>
      </c>
      <c r="K85" s="25">
        <f t="shared" si="9"/>
        <v>0.16178643097520884</v>
      </c>
      <c r="L85" s="25">
        <f t="shared" si="10"/>
        <v>8.5833104313692954E-2</v>
      </c>
      <c r="N85" t="s">
        <v>27</v>
      </c>
      <c r="O85" s="25">
        <v>2.4841739432020369E-2</v>
      </c>
      <c r="P85" s="25">
        <v>7.1532557985180975E-2</v>
      </c>
    </row>
    <row r="86" spans="2:16" ht="16" thickBot="1" x14ac:dyDescent="0.25">
      <c r="B86" s="31"/>
      <c r="C86" s="32"/>
      <c r="F86" t="s">
        <v>26</v>
      </c>
      <c r="G86" s="27">
        <v>186700</v>
      </c>
      <c r="H86">
        <v>26300</v>
      </c>
      <c r="I86" s="3">
        <v>55092500</v>
      </c>
      <c r="J86" s="27">
        <f t="shared" si="8"/>
        <v>55092.5</v>
      </c>
      <c r="K86" s="25">
        <f t="shared" si="9"/>
        <v>0.29508569898232456</v>
      </c>
      <c r="L86" s="25">
        <f t="shared" si="10"/>
        <v>0.14086770219603642</v>
      </c>
      <c r="N86" t="s">
        <v>14</v>
      </c>
      <c r="O86" s="25">
        <v>9.4282301620274206E-2</v>
      </c>
      <c r="P86" s="25">
        <v>4.6817303697548815E-2</v>
      </c>
    </row>
    <row r="87" spans="2:16" ht="16" thickBot="1" x14ac:dyDescent="0.25">
      <c r="B87" s="31"/>
      <c r="C87" s="32"/>
      <c r="F87" t="s">
        <v>8</v>
      </c>
      <c r="G87" s="27">
        <v>142100</v>
      </c>
      <c r="H87">
        <v>3200</v>
      </c>
      <c r="I87" s="6">
        <v>1844224</v>
      </c>
      <c r="J87" s="27">
        <f t="shared" si="8"/>
        <v>1844.2239999999999</v>
      </c>
      <c r="K87" s="25">
        <f t="shared" si="9"/>
        <v>1.297835327234342E-2</v>
      </c>
      <c r="L87" s="25">
        <f t="shared" si="10"/>
        <v>2.2519352568613652E-2</v>
      </c>
      <c r="N87" t="s">
        <v>10</v>
      </c>
      <c r="O87" s="25">
        <v>2.1920492046795834E-2</v>
      </c>
      <c r="P87" s="25">
        <v>4.6188403818822721E-2</v>
      </c>
    </row>
    <row r="88" spans="2:16" ht="16" thickBot="1" x14ac:dyDescent="0.25">
      <c r="B88" s="31"/>
      <c r="C88" s="32"/>
      <c r="F88" t="s">
        <v>9</v>
      </c>
      <c r="G88" s="27">
        <v>31273</v>
      </c>
      <c r="H88">
        <v>1337</v>
      </c>
      <c r="I88" s="6">
        <v>1333530</v>
      </c>
      <c r="J88" s="27">
        <f t="shared" si="8"/>
        <v>1333.53</v>
      </c>
      <c r="K88" s="25">
        <f t="shared" si="9"/>
        <v>4.2641575800211044E-2</v>
      </c>
      <c r="L88" s="25">
        <f t="shared" si="10"/>
        <v>4.275253413487673E-2</v>
      </c>
      <c r="N88" t="s">
        <v>13</v>
      </c>
      <c r="O88" s="25">
        <v>2.2645265646385467E-2</v>
      </c>
      <c r="P88" s="25">
        <v>4.4492596740077141E-2</v>
      </c>
    </row>
    <row r="89" spans="2:16" ht="16" thickBot="1" x14ac:dyDescent="0.25">
      <c r="B89" s="31"/>
      <c r="C89" s="32"/>
      <c r="F89" t="s">
        <v>10</v>
      </c>
      <c r="G89" s="27">
        <v>249082</v>
      </c>
      <c r="H89">
        <v>5460</v>
      </c>
      <c r="I89" s="6">
        <v>11504700</v>
      </c>
      <c r="J89" s="27">
        <f t="shared" si="8"/>
        <v>11504.7</v>
      </c>
      <c r="K89" s="25">
        <f t="shared" si="9"/>
        <v>4.6188403818822721E-2</v>
      </c>
      <c r="L89" s="25">
        <f t="shared" si="10"/>
        <v>2.1920492046795834E-2</v>
      </c>
      <c r="N89" t="s">
        <v>9</v>
      </c>
      <c r="O89" s="25">
        <v>4.275253413487673E-2</v>
      </c>
      <c r="P89" s="25">
        <v>4.2641575800211044E-2</v>
      </c>
    </row>
    <row r="90" spans="2:16" ht="16" thickBot="1" x14ac:dyDescent="0.25">
      <c r="B90" s="31"/>
      <c r="C90" s="32"/>
      <c r="F90" t="s">
        <v>11</v>
      </c>
      <c r="G90" s="27">
        <v>43200000</v>
      </c>
      <c r="I90" s="3">
        <v>732776995</v>
      </c>
      <c r="J90" s="27">
        <f t="shared" si="8"/>
        <v>732776.995</v>
      </c>
      <c r="K90" s="25">
        <f t="shared" si="9"/>
        <v>1.6962430439814814E-2</v>
      </c>
      <c r="L90" s="25"/>
      <c r="N90" t="s">
        <v>12</v>
      </c>
      <c r="O90" s="25">
        <v>2.9898697072979624E-2</v>
      </c>
      <c r="P90" s="25">
        <v>3.3991533029457503E-2</v>
      </c>
    </row>
    <row r="91" spans="2:16" ht="16" thickBot="1" x14ac:dyDescent="0.25">
      <c r="B91" s="31"/>
      <c r="C91" s="32"/>
      <c r="F91" t="s">
        <v>12</v>
      </c>
      <c r="G91" s="27">
        <v>1922057</v>
      </c>
      <c r="H91">
        <v>57467</v>
      </c>
      <c r="I91" s="3">
        <v>65333664</v>
      </c>
      <c r="J91" s="27">
        <f t="shared" si="8"/>
        <v>65333.663999999997</v>
      </c>
      <c r="K91" s="25">
        <f t="shared" si="9"/>
        <v>3.3991533029457503E-2</v>
      </c>
      <c r="L91" s="25">
        <f t="shared" si="10"/>
        <v>2.9898697072979624E-2</v>
      </c>
      <c r="N91" t="s">
        <v>32</v>
      </c>
      <c r="O91" s="25"/>
      <c r="P91" s="25">
        <v>3.3916666666666664E-2</v>
      </c>
    </row>
    <row r="92" spans="2:16" ht="16" thickBot="1" x14ac:dyDescent="0.25">
      <c r="B92" s="31"/>
      <c r="C92" s="32"/>
      <c r="F92" t="s">
        <v>27</v>
      </c>
      <c r="G92" s="27">
        <v>7819541</v>
      </c>
      <c r="H92">
        <v>194251</v>
      </c>
      <c r="I92" s="3">
        <v>559351770</v>
      </c>
      <c r="J92" s="27">
        <f t="shared" si="8"/>
        <v>559351.77</v>
      </c>
      <c r="K92" s="25">
        <f t="shared" si="9"/>
        <v>7.1532557985180975E-2</v>
      </c>
      <c r="L92" s="25">
        <f t="shared" si="10"/>
        <v>2.4841739432020369E-2</v>
      </c>
      <c r="N92" t="s">
        <v>11</v>
      </c>
      <c r="O92" s="25"/>
      <c r="P92" s="25">
        <v>1.6962430439814814E-2</v>
      </c>
    </row>
    <row r="93" spans="2:16" ht="16" thickBot="1" x14ac:dyDescent="0.25">
      <c r="B93" s="31"/>
      <c r="C93" s="32"/>
      <c r="F93" t="s">
        <v>13</v>
      </c>
      <c r="G93" s="27">
        <v>803700</v>
      </c>
      <c r="H93">
        <v>18200</v>
      </c>
      <c r="I93" s="6">
        <v>35758700</v>
      </c>
      <c r="J93" s="27">
        <f t="shared" si="8"/>
        <v>35758.699999999997</v>
      </c>
      <c r="K93" s="25">
        <f t="shared" si="9"/>
        <v>4.4492596740077141E-2</v>
      </c>
      <c r="L93" s="25">
        <f t="shared" si="10"/>
        <v>2.2645265646385467E-2</v>
      </c>
      <c r="N93" t="s">
        <v>6</v>
      </c>
      <c r="O93" s="25">
        <v>1.8261381805941262E-2</v>
      </c>
      <c r="P93" s="25">
        <v>1.6474662122359676E-2</v>
      </c>
    </row>
    <row r="94" spans="2:16" ht="16" thickBot="1" x14ac:dyDescent="0.25">
      <c r="B94" s="31"/>
      <c r="C94" s="32"/>
      <c r="F94" t="s">
        <v>14</v>
      </c>
      <c r="G94" s="27">
        <v>38512</v>
      </c>
      <c r="H94">
        <v>3631</v>
      </c>
      <c r="I94" s="6">
        <v>1803028</v>
      </c>
      <c r="J94" s="27">
        <f t="shared" si="8"/>
        <v>1803.028</v>
      </c>
      <c r="K94" s="25">
        <f t="shared" si="9"/>
        <v>4.6817303697548815E-2</v>
      </c>
      <c r="L94" s="25">
        <f t="shared" si="10"/>
        <v>9.4282301620274206E-2</v>
      </c>
      <c r="N94" t="s">
        <v>15</v>
      </c>
      <c r="O94" s="25">
        <v>6.3981636610688231E-3</v>
      </c>
      <c r="P94" s="25">
        <v>1.5244514425550439E-2</v>
      </c>
    </row>
    <row r="95" spans="2:16" ht="16" thickBot="1" x14ac:dyDescent="0.25">
      <c r="B95" s="31"/>
      <c r="C95" s="32"/>
      <c r="D95">
        <f ca="1">E87+D95</f>
        <v>0</v>
      </c>
      <c r="F95" t="s">
        <v>15</v>
      </c>
      <c r="G95" s="27">
        <v>75803000</v>
      </c>
      <c r="H95">
        <v>485000</v>
      </c>
      <c r="I95" s="6">
        <v>1155579927</v>
      </c>
      <c r="J95" s="27">
        <f t="shared" si="8"/>
        <v>1155579.9269999999</v>
      </c>
      <c r="K95" s="25">
        <f t="shared" si="9"/>
        <v>1.5244514425550439E-2</v>
      </c>
      <c r="L95" s="25">
        <f t="shared" si="10"/>
        <v>6.3981636610688231E-3</v>
      </c>
      <c r="N95" t="s">
        <v>29</v>
      </c>
      <c r="O95" s="25"/>
      <c r="P95" s="25">
        <v>1.3231282991232671E-2</v>
      </c>
    </row>
    <row r="96" spans="2:16" ht="16" thickBot="1" x14ac:dyDescent="0.25">
      <c r="B96" s="31"/>
      <c r="C96" s="32"/>
      <c r="F96" t="s">
        <v>28</v>
      </c>
      <c r="G96" s="27">
        <v>711000</v>
      </c>
      <c r="H96">
        <v>0</v>
      </c>
      <c r="I96" s="9">
        <v>1641519</v>
      </c>
      <c r="J96" s="27">
        <f t="shared" si="8"/>
        <v>1641.519</v>
      </c>
      <c r="K96" s="25">
        <f t="shared" si="9"/>
        <v>2.3087468354430381E-3</v>
      </c>
      <c r="L96" s="25">
        <f t="shared" si="10"/>
        <v>0</v>
      </c>
      <c r="N96" t="s">
        <v>8</v>
      </c>
      <c r="O96" s="25">
        <v>2.2519352568613652E-2</v>
      </c>
      <c r="P96" s="25">
        <v>1.297835327234342E-2</v>
      </c>
    </row>
    <row r="97" spans="2:16" ht="16" thickBot="1" x14ac:dyDescent="0.25">
      <c r="B97" s="31"/>
      <c r="C97" s="32"/>
      <c r="F97" t="s">
        <v>29</v>
      </c>
      <c r="G97" s="27">
        <v>531861000</v>
      </c>
      <c r="H97">
        <v>8138000</v>
      </c>
      <c r="I97" s="8">
        <v>7037203403</v>
      </c>
      <c r="J97" s="27">
        <f t="shared" si="8"/>
        <v>7037203.4029999999</v>
      </c>
      <c r="K97" s="25">
        <f t="shared" si="9"/>
        <v>1.3231282991232671E-2</v>
      </c>
      <c r="L97" s="25">
        <f t="shared" si="10"/>
        <v>1.5300990296336825E-2</v>
      </c>
      <c r="N97" t="s">
        <v>25</v>
      </c>
      <c r="O97" s="25">
        <v>5.9561128526645767E-2</v>
      </c>
      <c r="P97" s="25">
        <v>9.9568965517241384E-3</v>
      </c>
    </row>
    <row r="98" spans="2:16" ht="16" thickBot="1" x14ac:dyDescent="0.25">
      <c r="B98" s="31"/>
      <c r="C98" s="33"/>
      <c r="F98" t="s">
        <v>21</v>
      </c>
      <c r="G98" s="27">
        <v>4882000</v>
      </c>
      <c r="H98">
        <v>0</v>
      </c>
      <c r="I98" s="35">
        <v>881516</v>
      </c>
      <c r="J98" s="27">
        <f t="shared" si="8"/>
        <v>881.51599999999996</v>
      </c>
      <c r="K98" s="25">
        <f t="shared" si="9"/>
        <v>1.8056452273658335E-4</v>
      </c>
      <c r="L98" s="25"/>
      <c r="N98" t="s">
        <v>28</v>
      </c>
      <c r="O98" s="25"/>
      <c r="P98" s="25">
        <v>2E-3</v>
      </c>
    </row>
    <row r="99" spans="2:16" ht="16" thickBot="1" x14ac:dyDescent="0.25">
      <c r="B99" s="31"/>
      <c r="C99" s="32"/>
      <c r="F99" t="s">
        <v>16</v>
      </c>
      <c r="G99" s="27">
        <v>842913000</v>
      </c>
      <c r="H99">
        <v>1363000</v>
      </c>
      <c r="I99" s="8">
        <v>3019913700</v>
      </c>
      <c r="J99" s="27">
        <f t="shared" si="8"/>
        <v>3019913.7</v>
      </c>
      <c r="K99" s="25">
        <f t="shared" si="9"/>
        <v>3.5827110271166775E-3</v>
      </c>
      <c r="L99" s="25">
        <f t="shared" si="10"/>
        <v>1.6170114827983434E-3</v>
      </c>
      <c r="N99" t="s">
        <v>30</v>
      </c>
      <c r="O99" s="25"/>
      <c r="P99" s="25">
        <v>3.0000000000000001E-3</v>
      </c>
    </row>
    <row r="100" spans="2:16" ht="16" thickBot="1" x14ac:dyDescent="0.25">
      <c r="B100" s="31"/>
      <c r="C100" s="32"/>
      <c r="F100" t="s">
        <v>30</v>
      </c>
      <c r="G100" s="27">
        <v>682000</v>
      </c>
      <c r="H100">
        <v>0</v>
      </c>
      <c r="I100" s="8">
        <v>2121314</v>
      </c>
      <c r="J100" s="27">
        <f t="shared" si="8"/>
        <v>2121.3139999999999</v>
      </c>
      <c r="K100" s="25">
        <f t="shared" si="9"/>
        <v>3.1104310850439882E-3</v>
      </c>
      <c r="L100" s="25"/>
      <c r="O100" s="25"/>
      <c r="P100" s="25"/>
    </row>
    <row r="101" spans="2:16" ht="16" thickBot="1" x14ac:dyDescent="0.25">
      <c r="B101" s="31"/>
      <c r="C101" s="34"/>
      <c r="F101" t="s">
        <v>31</v>
      </c>
      <c r="G101" s="27">
        <v>0</v>
      </c>
      <c r="H101">
        <v>0</v>
      </c>
      <c r="I101" s="8">
        <v>23100</v>
      </c>
      <c r="J101" s="27">
        <f t="shared" si="8"/>
        <v>23.1</v>
      </c>
      <c r="K101" s="25"/>
      <c r="L101" s="25"/>
    </row>
    <row r="102" spans="2:16" ht="16" thickBot="1" x14ac:dyDescent="0.25">
      <c r="B102" s="31"/>
      <c r="C102" s="34"/>
      <c r="F102" t="s">
        <v>17</v>
      </c>
      <c r="G102" s="27">
        <v>0</v>
      </c>
      <c r="H102">
        <v>0</v>
      </c>
      <c r="I102" s="8">
        <v>942900</v>
      </c>
      <c r="J102" s="27">
        <f t="shared" si="8"/>
        <v>942.9</v>
      </c>
      <c r="K102" s="25"/>
      <c r="L102" s="25"/>
      <c r="O102" s="25"/>
      <c r="P102" s="25"/>
    </row>
    <row r="103" spans="2:16" ht="16" thickBot="1" x14ac:dyDescent="0.25">
      <c r="B103" s="31"/>
      <c r="C103" s="32"/>
      <c r="F103" t="s">
        <v>32</v>
      </c>
      <c r="G103" s="27">
        <v>18000000</v>
      </c>
      <c r="H103">
        <v>0</v>
      </c>
      <c r="I103" s="8">
        <v>610500000</v>
      </c>
      <c r="J103" s="27">
        <f t="shared" si="8"/>
        <v>610500</v>
      </c>
      <c r="K103" s="25">
        <f t="shared" si="9"/>
        <v>3.3916666666666664E-2</v>
      </c>
      <c r="L103" s="25"/>
      <c r="O103" s="25"/>
      <c r="P103" s="25"/>
    </row>
    <row r="104" spans="2:16" ht="16" thickBot="1" x14ac:dyDescent="0.25">
      <c r="C104" s="28"/>
      <c r="G104" s="24">
        <f>SUM(G82:G103)</f>
        <v>1537268516</v>
      </c>
      <c r="J104" s="24">
        <f>SUM(J82:J103)</f>
        <v>13493323.515999999</v>
      </c>
    </row>
    <row r="109" spans="2:16" ht="27" thickBot="1" x14ac:dyDescent="0.25">
      <c r="C109" s="5" t="s">
        <v>0</v>
      </c>
      <c r="D109" s="5" t="s">
        <v>1</v>
      </c>
      <c r="E109" s="5" t="s">
        <v>24</v>
      </c>
      <c r="F109" s="5" t="s">
        <v>2</v>
      </c>
      <c r="G109" s="5" t="s">
        <v>3</v>
      </c>
    </row>
    <row r="110" spans="2:16" ht="16" thickBot="1" x14ac:dyDescent="0.25">
      <c r="C110" s="2">
        <v>84500000</v>
      </c>
      <c r="D110" s="3">
        <v>54350000</v>
      </c>
      <c r="E110" s="4">
        <v>398775140</v>
      </c>
      <c r="F110" s="3">
        <v>93100000</v>
      </c>
      <c r="G110" s="3">
        <v>2051855</v>
      </c>
    </row>
  </sheetData>
  <sortState ref="N81:P101">
    <sortCondition descending="1" ref="P81:P101"/>
  </sortState>
  <customSheetViews>
    <customSheetView guid="{11F4B13D-394F-364C-8433-26F846AB3A09}" topLeftCell="I16">
      <selection activeCell="Q99" sqref="Q99"/>
      <pageMargins left="0.7" right="0.7" top="0.75" bottom="0.75" header="0.3" footer="0.3"/>
      <pageSetup paperSize="9" orientation="portrait" r:id="rId1"/>
    </customSheetView>
    <customSheetView guid="{2570B2F7-1EAD-48B2-98C9-B6C5CF6F333E}" topLeftCell="E1">
      <selection activeCell="K3" sqref="K3"/>
      <pageMargins left="0.7" right="0.7" top="0.75" bottom="0.75" header="0.3" footer="0.3"/>
      <pageSetup paperSize="9" orientation="portrait" r:id="rId2"/>
    </customSheetView>
  </customSheetViews>
  <mergeCells count="1">
    <mergeCell ref="B80:B81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2016-02-03T23:31:23Z</dcterms:created>
  <dcterms:modified xsi:type="dcterms:W3CDTF">2016-06-06T07:17:33Z</dcterms:modified>
</cp:coreProperties>
</file>