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acificCommunity\ofp-sam\yft-2024\single-region\model\excel\"/>
    </mc:Choice>
  </mc:AlternateContent>
  <xr:revisionPtr revIDLastSave="0" documentId="13_ncr:1_{EAB09E6B-691B-4D2A-B64D-44C9687D02C6}" xr6:coauthVersionLast="47" xr6:coauthVersionMax="47" xr10:uidLastSave="{00000000-0000-0000-0000-000000000000}"/>
  <bookViews>
    <workbookView xWindow="-110" yWindow="-110" windowWidth="19420" windowHeight="10560" xr2:uid="{90B92577-4B9B-4E6D-801A-4E1771C63E70}"/>
  </bookViews>
  <sheets>
    <sheet name="Sheet1" sheetId="1" r:id="rId1"/>
  </sheets>
  <definedNames>
    <definedName name="K">Sheet1!$B$2</definedName>
    <definedName name="q">Sheet1!$B$3</definedName>
    <definedName name="rr">Sheet1!$B$1</definedName>
    <definedName name="RSS">Sheet1!$B$5</definedName>
    <definedName name="solver_adj" localSheetId="0" hidden="1">Sheet1!$E$1:$E$3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Sheet1!$B$5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B11" i="1" s="1"/>
  <c r="B1" i="1"/>
  <c r="E11" i="1" l="1"/>
  <c r="F11" i="1" s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E12" i="1" l="1"/>
  <c r="F12" i="1" s="1"/>
  <c r="E13" i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s="1"/>
  <c r="E29" i="1" l="1"/>
  <c r="F29" i="1" s="1"/>
  <c r="E30" i="1" l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F49" i="1" s="1"/>
  <c r="E50" i="1" l="1"/>
  <c r="F50" i="1" s="1"/>
  <c r="E51" i="1" l="1"/>
  <c r="F51" i="1" s="1"/>
  <c r="E52" i="1" l="1"/>
  <c r="F52" i="1" s="1"/>
  <c r="E53" i="1" l="1"/>
  <c r="F53" i="1" s="1"/>
  <c r="E54" i="1" l="1"/>
  <c r="F54" i="1" s="1"/>
  <c r="E55" i="1" l="1"/>
  <c r="F55" i="1" s="1"/>
  <c r="E56" i="1" l="1"/>
  <c r="F56" i="1" s="1"/>
  <c r="E57" i="1" l="1"/>
  <c r="F57" i="1" s="1"/>
  <c r="E58" i="1" l="1"/>
  <c r="F58" i="1" s="1"/>
  <c r="E59" i="1" l="1"/>
  <c r="F59" i="1" s="1"/>
  <c r="E60" i="1" l="1"/>
  <c r="F60" i="1" s="1"/>
  <c r="E61" i="1" l="1"/>
  <c r="F61" i="1" s="1"/>
  <c r="E62" i="1" l="1"/>
  <c r="F62" i="1" s="1"/>
  <c r="E63" i="1" l="1"/>
  <c r="F63" i="1" s="1"/>
  <c r="E64" i="1" l="1"/>
  <c r="F64" i="1" s="1"/>
  <c r="E65" i="1" l="1"/>
  <c r="F65" i="1" s="1"/>
  <c r="E66" i="1" l="1"/>
  <c r="F66" i="1" s="1"/>
  <c r="E67" i="1" l="1"/>
  <c r="F67" i="1" s="1"/>
  <c r="E68" i="1" l="1"/>
  <c r="F68" i="1" s="1"/>
  <c r="E69" i="1" l="1"/>
  <c r="F69" i="1" s="1"/>
  <c r="E70" i="1" l="1"/>
  <c r="F70" i="1" s="1"/>
  <c r="E71" i="1" l="1"/>
  <c r="F71" i="1" s="1"/>
  <c r="E72" i="1" l="1"/>
  <c r="F72" i="1" s="1"/>
  <c r="E73" i="1" l="1"/>
  <c r="F73" i="1" s="1"/>
  <c r="E74" i="1" l="1"/>
  <c r="F74" i="1" s="1"/>
  <c r="E75" i="1" l="1"/>
  <c r="F75" i="1" s="1"/>
  <c r="E76" i="1" l="1"/>
  <c r="F76" i="1" s="1"/>
  <c r="E77" i="1" l="1"/>
  <c r="F77" i="1" s="1"/>
  <c r="E78" i="1" l="1"/>
  <c r="F78" i="1" s="1"/>
  <c r="E80" i="1" l="1"/>
  <c r="F80" i="1" s="1"/>
  <c r="E79" i="1"/>
  <c r="F79" i="1" s="1"/>
  <c r="B5" i="1" l="1"/>
</calcChain>
</file>

<file path=xl/sharedStrings.xml><?xml version="1.0" encoding="utf-8"?>
<sst xmlns="http://schemas.openxmlformats.org/spreadsheetml/2006/main" count="13" uniqueCount="13">
  <si>
    <t>Year</t>
  </si>
  <si>
    <t>Catch</t>
  </si>
  <si>
    <t>Index</t>
  </si>
  <si>
    <t>Biomass</t>
  </si>
  <si>
    <t>r</t>
  </si>
  <si>
    <t>K</t>
  </si>
  <si>
    <t>q</t>
  </si>
  <si>
    <t>IndexHat</t>
  </si>
  <si>
    <t>Residual2</t>
  </si>
  <si>
    <t>RSS</t>
  </si>
  <si>
    <t>log_r</t>
  </si>
  <si>
    <t>log_K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</si>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</sst>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2" tint="-9.9948118533890809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Biomass</a:t>
            </a:r>
            <a:r>
              <a:rPr lang="en-US" baseline="0"/>
              <a:t> and Catch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Biomass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Sheet1!$A$11:$A$80</c:f>
              <c:numCache>
                <c:formatCode>General</c:formatCode>
                <c:ptCount val="70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</c:numCache>
            </c:numRef>
          </c:xVal>
          <c:yVal>
            <c:numRef>
              <c:f>Sheet1!$B$11:$B$80</c:f>
              <c:numCache>
                <c:formatCode>0</c:formatCode>
                <c:ptCount val="70"/>
                <c:pt idx="0">
                  <c:v>19369.96968975884</c:v>
                </c:pt>
                <c:pt idx="1">
                  <c:v>19342.96968975884</c:v>
                </c:pt>
                <c:pt idx="2">
                  <c:v>19308.215099849534</c:v>
                </c:pt>
                <c:pt idx="3">
                  <c:v>19275.058492491084</c:v>
                </c:pt>
                <c:pt idx="4">
                  <c:v>19246.421024447558</c:v>
                </c:pt>
                <c:pt idx="5">
                  <c:v>19219.091421952962</c:v>
                </c:pt>
                <c:pt idx="6">
                  <c:v>19172.006307668664</c:v>
                </c:pt>
                <c:pt idx="7">
                  <c:v>19119.05691853807</c:v>
                </c:pt>
                <c:pt idx="8">
                  <c:v>19066.496620183174</c:v>
                </c:pt>
                <c:pt idx="9">
                  <c:v>19007.294632333585</c:v>
                </c:pt>
                <c:pt idx="10">
                  <c:v>18944.733180556614</c:v>
                </c:pt>
                <c:pt idx="11">
                  <c:v>18881.943938596924</c:v>
                </c:pt>
                <c:pt idx="12">
                  <c:v>18833.918231404285</c:v>
                </c:pt>
                <c:pt idx="13">
                  <c:v>18794.993582385905</c:v>
                </c:pt>
                <c:pt idx="14">
                  <c:v>18757.763761959599</c:v>
                </c:pt>
                <c:pt idx="15">
                  <c:v>18698.148214125173</c:v>
                </c:pt>
                <c:pt idx="16">
                  <c:v>18673.103808775857</c:v>
                </c:pt>
                <c:pt idx="17">
                  <c:v>18641.134480579491</c:v>
                </c:pt>
                <c:pt idx="18">
                  <c:v>18604.533148095576</c:v>
                </c:pt>
                <c:pt idx="19">
                  <c:v>18536.492033915176</c:v>
                </c:pt>
                <c:pt idx="20">
                  <c:v>18470.334354327311</c:v>
                </c:pt>
                <c:pt idx="21">
                  <c:v>18398.959121833672</c:v>
                </c:pt>
                <c:pt idx="22">
                  <c:v>18309.562366454833</c:v>
                </c:pt>
                <c:pt idx="23">
                  <c:v>18223.861850045654</c:v>
                </c:pt>
                <c:pt idx="24">
                  <c:v>18136.668962275613</c:v>
                </c:pt>
                <c:pt idx="25">
                  <c:v>18036.00883543053</c:v>
                </c:pt>
                <c:pt idx="26">
                  <c:v>17902.382024324324</c:v>
                </c:pt>
                <c:pt idx="27">
                  <c:v>17768.034803186627</c:v>
                </c:pt>
                <c:pt idx="28">
                  <c:v>17602.909784091386</c:v>
                </c:pt>
                <c:pt idx="29">
                  <c:v>17441.085406787315</c:v>
                </c:pt>
                <c:pt idx="30">
                  <c:v>17280.309561144248</c:v>
                </c:pt>
                <c:pt idx="31">
                  <c:v>17115.419372790395</c:v>
                </c:pt>
                <c:pt idx="32">
                  <c:v>16903.437405066696</c:v>
                </c:pt>
                <c:pt idx="33">
                  <c:v>16701.860504737568</c:v>
                </c:pt>
                <c:pt idx="34">
                  <c:v>16491.126402293452</c:v>
                </c:pt>
                <c:pt idx="35">
                  <c:v>16300.338753391872</c:v>
                </c:pt>
                <c:pt idx="36">
                  <c:v>16076.657383297814</c:v>
                </c:pt>
                <c:pt idx="37">
                  <c:v>15865.913997336193</c:v>
                </c:pt>
                <c:pt idx="38">
                  <c:v>15599.488974404156</c:v>
                </c:pt>
                <c:pt idx="39">
                  <c:v>15288.748562803103</c:v>
                </c:pt>
                <c:pt idx="40">
                  <c:v>14955.543285811664</c:v>
                </c:pt>
                <c:pt idx="41">
                  <c:v>14632.978521872903</c:v>
                </c:pt>
                <c:pt idx="42">
                  <c:v>14362.273924577443</c:v>
                </c:pt>
                <c:pt idx="43">
                  <c:v>14069.782802814043</c:v>
                </c:pt>
                <c:pt idx="44">
                  <c:v>13776.612398574742</c:v>
                </c:pt>
                <c:pt idx="45">
                  <c:v>13502.367949216181</c:v>
                </c:pt>
                <c:pt idx="46">
                  <c:v>13193.295820881585</c:v>
                </c:pt>
                <c:pt idx="47">
                  <c:v>12823.622950618468</c:v>
                </c:pt>
                <c:pt idx="48">
                  <c:v>12527.80964562454</c:v>
                </c:pt>
                <c:pt idx="49">
                  <c:v>12199.215739500714</c:v>
                </c:pt>
                <c:pt idx="50">
                  <c:v>11871.819530806522</c:v>
                </c:pt>
                <c:pt idx="51">
                  <c:v>11557.093570194025</c:v>
                </c:pt>
                <c:pt idx="52">
                  <c:v>11167.413898068056</c:v>
                </c:pt>
                <c:pt idx="53">
                  <c:v>10758.851434810453</c:v>
                </c:pt>
                <c:pt idx="54">
                  <c:v>10410.779520078026</c:v>
                </c:pt>
                <c:pt idx="55">
                  <c:v>10084.201380447192</c:v>
                </c:pt>
                <c:pt idx="56">
                  <c:v>9729.4993725799777</c:v>
                </c:pt>
                <c:pt idx="57">
                  <c:v>9309.1726909665867</c:v>
                </c:pt>
                <c:pt idx="58">
                  <c:v>8961.5139385076418</c:v>
                </c:pt>
                <c:pt idx="59">
                  <c:v>8599.9438298164969</c:v>
                </c:pt>
                <c:pt idx="60">
                  <c:v>8271.8143863640908</c:v>
                </c:pt>
                <c:pt idx="61">
                  <c:v>7840.7301540072367</c:v>
                </c:pt>
                <c:pt idx="62">
                  <c:v>7450.297331095584</c:v>
                </c:pt>
                <c:pt idx="63">
                  <c:v>7006.0668197028872</c:v>
                </c:pt>
                <c:pt idx="64">
                  <c:v>6590.6311476643223</c:v>
                </c:pt>
                <c:pt idx="65">
                  <c:v>6114.4760653906014</c:v>
                </c:pt>
                <c:pt idx="66">
                  <c:v>5588.7532626574266</c:v>
                </c:pt>
                <c:pt idx="67">
                  <c:v>5065.418918651515</c:v>
                </c:pt>
                <c:pt idx="68">
                  <c:v>4533.207506911147</c:v>
                </c:pt>
                <c:pt idx="69">
                  <c:v>3957.5948892939177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8-4CC1-B1C4-7082F0D20634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Catch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Sheet1!$A$11:$A$80</c:f>
              <c:numCache>
                <c:formatCode>General</c:formatCode>
                <c:ptCount val="70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</c:numCache>
            </c:numRef>
          </c:xVal>
          <c:yVal>
            <c:numRef>
              <c:f>Sheet1!$C$11:$C$80</c:f>
              <c:numCache>
                <c:formatCode>0</c:formatCode>
                <c:ptCount val="70"/>
                <c:pt idx="0">
                  <c:v>27</c:v>
                </c:pt>
                <c:pt idx="1">
                  <c:v>36</c:v>
                </c:pt>
                <c:pt idx="2">
                  <c:v>36</c:v>
                </c:pt>
                <c:pt idx="3">
                  <c:v>33</c:v>
                </c:pt>
                <c:pt idx="4">
                  <c:v>33</c:v>
                </c:pt>
                <c:pt idx="5">
                  <c:v>54</c:v>
                </c:pt>
                <c:pt idx="6">
                  <c:v>62</c:v>
                </c:pt>
                <c:pt idx="7">
                  <c:v>64</c:v>
                </c:pt>
                <c:pt idx="8">
                  <c:v>73</c:v>
                </c:pt>
                <c:pt idx="9">
                  <c:v>79</c:v>
                </c:pt>
                <c:pt idx="10">
                  <c:v>82</c:v>
                </c:pt>
                <c:pt idx="11">
                  <c:v>70</c:v>
                </c:pt>
                <c:pt idx="12">
                  <c:v>63</c:v>
                </c:pt>
                <c:pt idx="13">
                  <c:v>63</c:v>
                </c:pt>
                <c:pt idx="14">
                  <c:v>87</c:v>
                </c:pt>
                <c:pt idx="15">
                  <c:v>55</c:v>
                </c:pt>
                <c:pt idx="16">
                  <c:v>63</c:v>
                </c:pt>
                <c:pt idx="17">
                  <c:v>69</c:v>
                </c:pt>
                <c:pt idx="18">
                  <c:v>102</c:v>
                </c:pt>
                <c:pt idx="19">
                  <c:v>103</c:v>
                </c:pt>
                <c:pt idx="20">
                  <c:v>111</c:v>
                </c:pt>
                <c:pt idx="21">
                  <c:v>132</c:v>
                </c:pt>
                <c:pt idx="22">
                  <c:v>132</c:v>
                </c:pt>
                <c:pt idx="23">
                  <c:v>137</c:v>
                </c:pt>
                <c:pt idx="24">
                  <c:v>154</c:v>
                </c:pt>
                <c:pt idx="25">
                  <c:v>191</c:v>
                </c:pt>
                <c:pt idx="26">
                  <c:v>197</c:v>
                </c:pt>
                <c:pt idx="27">
                  <c:v>233</c:v>
                </c:pt>
                <c:pt idx="28">
                  <c:v>236</c:v>
                </c:pt>
                <c:pt idx="29">
                  <c:v>241</c:v>
                </c:pt>
                <c:pt idx="30">
                  <c:v>251</c:v>
                </c:pt>
                <c:pt idx="31">
                  <c:v>304</c:v>
                </c:pt>
                <c:pt idx="32">
                  <c:v>301</c:v>
                </c:pt>
                <c:pt idx="33">
                  <c:v>317</c:v>
                </c:pt>
                <c:pt idx="34">
                  <c:v>304</c:v>
                </c:pt>
                <c:pt idx="35">
                  <c:v>343</c:v>
                </c:pt>
                <c:pt idx="36">
                  <c:v>337</c:v>
                </c:pt>
                <c:pt idx="37">
                  <c:v>399</c:v>
                </c:pt>
                <c:pt idx="38">
                  <c:v>451</c:v>
                </c:pt>
                <c:pt idx="39">
                  <c:v>482</c:v>
                </c:pt>
                <c:pt idx="40">
                  <c:v>480</c:v>
                </c:pt>
                <c:pt idx="41">
                  <c:v>436</c:v>
                </c:pt>
                <c:pt idx="42">
                  <c:v>464</c:v>
                </c:pt>
                <c:pt idx="43">
                  <c:v>471</c:v>
                </c:pt>
                <c:pt idx="44">
                  <c:v>458</c:v>
                </c:pt>
                <c:pt idx="45">
                  <c:v>498</c:v>
                </c:pt>
                <c:pt idx="46">
                  <c:v>564</c:v>
                </c:pt>
                <c:pt idx="47">
                  <c:v>496</c:v>
                </c:pt>
                <c:pt idx="48">
                  <c:v>533</c:v>
                </c:pt>
                <c:pt idx="49">
                  <c:v>536</c:v>
                </c:pt>
                <c:pt idx="50">
                  <c:v>527</c:v>
                </c:pt>
                <c:pt idx="51">
                  <c:v>605</c:v>
                </c:pt>
                <c:pt idx="52">
                  <c:v>627</c:v>
                </c:pt>
                <c:pt idx="53">
                  <c:v>569</c:v>
                </c:pt>
                <c:pt idx="54">
                  <c:v>549</c:v>
                </c:pt>
                <c:pt idx="55">
                  <c:v>578</c:v>
                </c:pt>
                <c:pt idx="56">
                  <c:v>644</c:v>
                </c:pt>
                <c:pt idx="57">
                  <c:v>571</c:v>
                </c:pt>
                <c:pt idx="58">
                  <c:v>584</c:v>
                </c:pt>
                <c:pt idx="59">
                  <c:v>549</c:v>
                </c:pt>
                <c:pt idx="60">
                  <c:v>650</c:v>
                </c:pt>
                <c:pt idx="61">
                  <c:v>606</c:v>
                </c:pt>
                <c:pt idx="62">
                  <c:v>656</c:v>
                </c:pt>
                <c:pt idx="63">
                  <c:v>622</c:v>
                </c:pt>
                <c:pt idx="64">
                  <c:v>677</c:v>
                </c:pt>
                <c:pt idx="65">
                  <c:v>719</c:v>
                </c:pt>
                <c:pt idx="66">
                  <c:v>707</c:v>
                </c:pt>
                <c:pt idx="67">
                  <c:v>705</c:v>
                </c:pt>
                <c:pt idx="68">
                  <c:v>736</c:v>
                </c:pt>
                <c:pt idx="69">
                  <c:v>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48-4CC1-B1C4-7082F0D20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638336"/>
        <c:axId val="610692176"/>
      </c:scatterChart>
      <c:valAx>
        <c:axId val="1761638336"/>
        <c:scaling>
          <c:orientation val="minMax"/>
          <c:max val="2025"/>
          <c:min val="19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692176"/>
        <c:crosses val="autoZero"/>
        <c:crossBetween val="midCat"/>
      </c:valAx>
      <c:valAx>
        <c:axId val="6106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638336"/>
        <c:crosses val="autoZero"/>
        <c:crossBetween val="midCat"/>
        <c:majorUnit val="2000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CPUE</a:t>
            </a:r>
            <a:r>
              <a:rPr lang="en-US" baseline="0"/>
              <a:t> Index and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Sheet1!$D$10</c:f>
              <c:strCache>
                <c:ptCount val="1"/>
                <c:pt idx="0">
                  <c:v>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Sheet1!$A$11:$A$80</c:f>
              <c:numCache>
                <c:formatCode>General</c:formatCode>
                <c:ptCount val="70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</c:numCache>
            </c:numRef>
          </c:xVal>
          <c:yVal>
            <c:numRef>
              <c:f>Sheet1!$D$11:$D$80</c:f>
              <c:numCache>
                <c:formatCode>0.0</c:formatCode>
                <c:ptCount val="70"/>
                <c:pt idx="0">
                  <c:v>7.8</c:v>
                </c:pt>
                <c:pt idx="1">
                  <c:v>8.3000000000000007</c:v>
                </c:pt>
                <c:pt idx="2">
                  <c:v>7.2</c:v>
                </c:pt>
                <c:pt idx="3">
                  <c:v>7.2</c:v>
                </c:pt>
                <c:pt idx="4">
                  <c:v>7.5</c:v>
                </c:pt>
                <c:pt idx="5">
                  <c:v>8.6999999999999993</c:v>
                </c:pt>
                <c:pt idx="6">
                  <c:v>7.8</c:v>
                </c:pt>
                <c:pt idx="7">
                  <c:v>8</c:v>
                </c:pt>
                <c:pt idx="8">
                  <c:v>8.4</c:v>
                </c:pt>
                <c:pt idx="9">
                  <c:v>7</c:v>
                </c:pt>
                <c:pt idx="10">
                  <c:v>6.2</c:v>
                </c:pt>
                <c:pt idx="11">
                  <c:v>5.6</c:v>
                </c:pt>
                <c:pt idx="12">
                  <c:v>6</c:v>
                </c:pt>
                <c:pt idx="13">
                  <c:v>5.9</c:v>
                </c:pt>
                <c:pt idx="14">
                  <c:v>6.3</c:v>
                </c:pt>
                <c:pt idx="15">
                  <c:v>4.7</c:v>
                </c:pt>
                <c:pt idx="16">
                  <c:v>5.0999999999999996</c:v>
                </c:pt>
                <c:pt idx="17">
                  <c:v>5.2</c:v>
                </c:pt>
                <c:pt idx="18">
                  <c:v>5.4</c:v>
                </c:pt>
                <c:pt idx="19">
                  <c:v>5.6</c:v>
                </c:pt>
                <c:pt idx="20">
                  <c:v>5</c:v>
                </c:pt>
                <c:pt idx="21">
                  <c:v>4.5</c:v>
                </c:pt>
                <c:pt idx="22">
                  <c:v>4.3</c:v>
                </c:pt>
                <c:pt idx="23">
                  <c:v>4.3</c:v>
                </c:pt>
                <c:pt idx="24">
                  <c:v>4.2</c:v>
                </c:pt>
                <c:pt idx="25">
                  <c:v>4.5</c:v>
                </c:pt>
                <c:pt idx="26">
                  <c:v>5.5</c:v>
                </c:pt>
                <c:pt idx="27">
                  <c:v>4.8</c:v>
                </c:pt>
                <c:pt idx="28">
                  <c:v>5</c:v>
                </c:pt>
                <c:pt idx="29">
                  <c:v>3.6</c:v>
                </c:pt>
                <c:pt idx="30">
                  <c:v>3.7</c:v>
                </c:pt>
                <c:pt idx="31">
                  <c:v>4.4000000000000004</c:v>
                </c:pt>
                <c:pt idx="32">
                  <c:v>3.5</c:v>
                </c:pt>
                <c:pt idx="33">
                  <c:v>3.9</c:v>
                </c:pt>
                <c:pt idx="34">
                  <c:v>4.3</c:v>
                </c:pt>
                <c:pt idx="35">
                  <c:v>4.0999999999999996</c:v>
                </c:pt>
                <c:pt idx="36">
                  <c:v>3.9</c:v>
                </c:pt>
                <c:pt idx="37">
                  <c:v>3.4</c:v>
                </c:pt>
                <c:pt idx="38">
                  <c:v>3.8</c:v>
                </c:pt>
                <c:pt idx="39">
                  <c:v>3.3</c:v>
                </c:pt>
                <c:pt idx="40">
                  <c:v>4</c:v>
                </c:pt>
                <c:pt idx="41">
                  <c:v>3.5</c:v>
                </c:pt>
                <c:pt idx="42">
                  <c:v>3.4</c:v>
                </c:pt>
                <c:pt idx="43">
                  <c:v>3.5</c:v>
                </c:pt>
                <c:pt idx="44">
                  <c:v>4.2</c:v>
                </c:pt>
                <c:pt idx="45">
                  <c:v>4</c:v>
                </c:pt>
                <c:pt idx="46">
                  <c:v>2.9</c:v>
                </c:pt>
                <c:pt idx="47">
                  <c:v>2.4</c:v>
                </c:pt>
                <c:pt idx="48">
                  <c:v>3.5</c:v>
                </c:pt>
                <c:pt idx="49">
                  <c:v>2.7</c:v>
                </c:pt>
                <c:pt idx="50">
                  <c:v>2.4</c:v>
                </c:pt>
                <c:pt idx="51">
                  <c:v>2.6</c:v>
                </c:pt>
                <c:pt idx="52">
                  <c:v>2.8</c:v>
                </c:pt>
                <c:pt idx="53">
                  <c:v>2.2000000000000002</c:v>
                </c:pt>
                <c:pt idx="54">
                  <c:v>2.4</c:v>
                </c:pt>
                <c:pt idx="55">
                  <c:v>2.4</c:v>
                </c:pt>
                <c:pt idx="56">
                  <c:v>2.4</c:v>
                </c:pt>
                <c:pt idx="57">
                  <c:v>2.2999999999999998</c:v>
                </c:pt>
                <c:pt idx="58">
                  <c:v>2.2999999999999998</c:v>
                </c:pt>
                <c:pt idx="59">
                  <c:v>2.2000000000000002</c:v>
                </c:pt>
                <c:pt idx="60">
                  <c:v>2</c:v>
                </c:pt>
                <c:pt idx="61">
                  <c:v>1.9</c:v>
                </c:pt>
                <c:pt idx="62">
                  <c:v>2.5</c:v>
                </c:pt>
                <c:pt idx="63">
                  <c:v>2.6</c:v>
                </c:pt>
                <c:pt idx="64">
                  <c:v>2.6</c:v>
                </c:pt>
                <c:pt idx="65">
                  <c:v>2.9</c:v>
                </c:pt>
                <c:pt idx="66">
                  <c:v>2.5</c:v>
                </c:pt>
                <c:pt idx="67">
                  <c:v>3.1</c:v>
                </c:pt>
                <c:pt idx="68">
                  <c:v>2.6</c:v>
                </c:pt>
                <c:pt idx="69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2F-4D34-ACB7-E521BF40AF7C}"/>
            </c:ext>
          </c:extLst>
        </c:ser>
        <c:ser>
          <c:idx val="3"/>
          <c:order val="1"/>
          <c:tx>
            <c:strRef>
              <c:f>Sheet1!$E$10</c:f>
              <c:strCache>
                <c:ptCount val="1"/>
                <c:pt idx="0">
                  <c:v>IndexHat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Sheet1!$A$11:$A$80</c:f>
              <c:numCache>
                <c:formatCode>General</c:formatCode>
                <c:ptCount val="70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</c:numCache>
            </c:numRef>
          </c:xVal>
          <c:yVal>
            <c:numRef>
              <c:f>Sheet1!$E$11:$E$80</c:f>
              <c:numCache>
                <c:formatCode>0.0</c:formatCode>
                <c:ptCount val="70"/>
                <c:pt idx="0">
                  <c:v>5.7267062832186291</c:v>
                </c:pt>
                <c:pt idx="1">
                  <c:v>5.7187237684226124</c:v>
                </c:pt>
                <c:pt idx="2">
                  <c:v>5.7084486192307402</c:v>
                </c:pt>
                <c:pt idx="3">
                  <c:v>5.6986459114964969</c:v>
                </c:pt>
                <c:pt idx="4">
                  <c:v>5.690179281408426</c:v>
                </c:pt>
                <c:pt idx="5">
                  <c:v>5.6820993200646344</c:v>
                </c:pt>
                <c:pt idx="6">
                  <c:v>5.6681786674184655</c:v>
                </c:pt>
                <c:pt idx="7">
                  <c:v>5.6525242495601304</c:v>
                </c:pt>
                <c:pt idx="8">
                  <c:v>5.6369848658823152</c:v>
                </c:pt>
                <c:pt idx="9">
                  <c:v>5.6194818753651683</c:v>
                </c:pt>
                <c:pt idx="10">
                  <c:v>5.6009856637181317</c:v>
                </c:pt>
                <c:pt idx="11">
                  <c:v>5.5824221062005783</c:v>
                </c:pt>
                <c:pt idx="12">
                  <c:v>5.5682233684874518</c:v>
                </c:pt>
                <c:pt idx="13">
                  <c:v>5.5567153467571186</c:v>
                </c:pt>
                <c:pt idx="14">
                  <c:v>5.5457083988902278</c:v>
                </c:pt>
                <c:pt idx="15">
                  <c:v>5.528083139902785</c:v>
                </c:pt>
                <c:pt idx="16">
                  <c:v>5.5206787941154376</c:v>
                </c:pt>
                <c:pt idx="17">
                  <c:v>5.5112271039174301</c:v>
                </c:pt>
                <c:pt idx="18">
                  <c:v>5.5004059676912522</c:v>
                </c:pt>
                <c:pt idx="19">
                  <c:v>5.4802897009993066</c:v>
                </c:pt>
                <c:pt idx="20">
                  <c:v>5.4607302692889252</c:v>
                </c:pt>
                <c:pt idx="21">
                  <c:v>5.439628274864865</c:v>
                </c:pt>
                <c:pt idx="22">
                  <c:v>5.4131982406971799</c:v>
                </c:pt>
                <c:pt idx="23">
                  <c:v>5.3878609947615281</c:v>
                </c:pt>
                <c:pt idx="24">
                  <c:v>5.3620825311788689</c:v>
                </c:pt>
                <c:pt idx="25">
                  <c:v>5.3323224959229485</c:v>
                </c:pt>
                <c:pt idx="26">
                  <c:v>5.2928159034488793</c:v>
                </c:pt>
                <c:pt idx="27">
                  <c:v>5.2530963226883074</c:v>
                </c:pt>
                <c:pt idx="28">
                  <c:v>5.2042773260912565</c:v>
                </c:pt>
                <c:pt idx="29">
                  <c:v>5.1564341599362198</c:v>
                </c:pt>
                <c:pt idx="30">
                  <c:v>5.1089009907996283</c:v>
                </c:pt>
                <c:pt idx="31">
                  <c:v>5.0601514216050854</c:v>
                </c:pt>
                <c:pt idx="32">
                  <c:v>4.9974792292405201</c:v>
                </c:pt>
                <c:pt idx="33">
                  <c:v>4.9378832814845008</c:v>
                </c:pt>
                <c:pt idx="34">
                  <c:v>4.8755800188628138</c:v>
                </c:pt>
                <c:pt idx="35">
                  <c:v>4.8191738992237703</c:v>
                </c:pt>
                <c:pt idx="36">
                  <c:v>4.7530427938026882</c:v>
                </c:pt>
                <c:pt idx="37">
                  <c:v>4.690736786521156</c:v>
                </c:pt>
                <c:pt idx="38">
                  <c:v>4.6119685758698896</c:v>
                </c:pt>
                <c:pt idx="39">
                  <c:v>4.5200985783393026</c:v>
                </c:pt>
                <c:pt idx="40">
                  <c:v>4.4215868726468903</c:v>
                </c:pt>
                <c:pt idx="41">
                  <c:v>4.3262210207648559</c:v>
                </c:pt>
                <c:pt idx="42">
                  <c:v>4.2461875595329719</c:v>
                </c:pt>
                <c:pt idx="43">
                  <c:v>4.1597129407485278</c:v>
                </c:pt>
                <c:pt idx="44">
                  <c:v>4.0730374929857671</c:v>
                </c:pt>
                <c:pt idx="45">
                  <c:v>3.9919574791068682</c:v>
                </c:pt>
                <c:pt idx="46">
                  <c:v>3.9005807073488157</c:v>
                </c:pt>
                <c:pt idx="47">
                  <c:v>3.7912874052539474</c:v>
                </c:pt>
                <c:pt idx="48">
                  <c:v>3.7038305873290307</c:v>
                </c:pt>
                <c:pt idx="49">
                  <c:v>3.6066822274210861</c:v>
                </c:pt>
                <c:pt idx="50">
                  <c:v>3.5098879651965937</c:v>
                </c:pt>
                <c:pt idx="51">
                  <c:v>3.416839645297336</c:v>
                </c:pt>
                <c:pt idx="52">
                  <c:v>3.3016313583176085</c:v>
                </c:pt>
                <c:pt idx="53">
                  <c:v>3.180840398760163</c:v>
                </c:pt>
                <c:pt idx="54">
                  <c:v>3.0779333910035112</c:v>
                </c:pt>
                <c:pt idx="55">
                  <c:v>2.98138098983096</c:v>
                </c:pt>
                <c:pt idx="56">
                  <c:v>2.8765138036836633</c:v>
                </c:pt>
                <c:pt idx="57">
                  <c:v>2.7522447683081199</c:v>
                </c:pt>
                <c:pt idx="58">
                  <c:v>2.649459911438921</c:v>
                </c:pt>
                <c:pt idx="59">
                  <c:v>2.5425621802380105</c:v>
                </c:pt>
                <c:pt idx="60">
                  <c:v>2.4455511381132808</c:v>
                </c:pt>
                <c:pt idx="61">
                  <c:v>2.3181016468866784</c:v>
                </c:pt>
                <c:pt idx="62">
                  <c:v>2.2026706918591601</c:v>
                </c:pt>
                <c:pt idx="63">
                  <c:v>2.0713345203764026</c:v>
                </c:pt>
                <c:pt idx="64">
                  <c:v>1.9485115056045079</c:v>
                </c:pt>
                <c:pt idx="65">
                  <c:v>1.8077368763656663</c:v>
                </c:pt>
                <c:pt idx="66">
                  <c:v>1.6523076152019198</c:v>
                </c:pt>
                <c:pt idx="67">
                  <c:v>1.4975844987466937</c:v>
                </c:pt>
                <c:pt idx="68">
                  <c:v>1.3402368887901515</c:v>
                </c:pt>
                <c:pt idx="69">
                  <c:v>1.1700577689048302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2F-4D34-ACB7-E521BF40A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340096"/>
        <c:axId val="847045664"/>
      </c:scatterChart>
      <c:valAx>
        <c:axId val="1809340096"/>
        <c:scaling>
          <c:orientation val="minMax"/>
          <c:max val="2025"/>
          <c:min val="19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045664"/>
        <c:crosses val="autoZero"/>
        <c:crossBetween val="midCat"/>
      </c:valAx>
      <c:valAx>
        <c:axId val="84704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40096"/>
        <c:crosses val="autoZero"/>
        <c:crossBetween val="midCat"/>
        <c:majorUnit val="2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349250</xdr:colOff>
      <xdr:row>2</xdr:row>
      <xdr:rowOff>153900</xdr:rowOff>
    </xdr:from>
    <xdr:to>
      <xdr:col>12</xdr:col>
      <xdr:colOff>488248</xdr:colOff>
      <xdr:row>5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15AE07-3AB2-A334-DB00-DD82AA5A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0" y="522200"/>
          <a:ext cx="1967798" cy="519200"/>
        </a:xfrm>
        <a:prstGeom prst="rect">
          <a:avLst/>
        </a:prstGeom>
      </xdr:spPr>
    </xdr:pic>
    <xdr:clientData/>
  </xdr:twoCellAnchor>
  <xdr:twoCellAnchor>
    <xdr:from>
      <xdr:col>13</xdr:col>
      <xdr:colOff>165099</xdr:colOff>
      <xdr:row>7</xdr:row>
      <xdr:rowOff>177800</xdr:rowOff>
    </xdr:from>
    <xdr:to>
      <xdr:col>19</xdr:col>
      <xdr:colOff>266700</xdr:colOff>
      <xdr:row>20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BB078E-A32E-CBF2-C877-B36A4F4F8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466725</xdr:colOff>
      <xdr:row>7</xdr:row>
      <xdr:rowOff>177799</xdr:rowOff>
    </xdr:from>
    <xdr:to>
      <xdr:col>12</xdr:col>
      <xdr:colOff>584200</xdr:colOff>
      <xdr:row>20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C20414-5FB8-F994-9678-76EBE021C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6D1F-ACE1-4309-B043-FAD46CAB133B}">
  <dimension ref="A1:M80"/>
  <sheetViews>
    <sheetView tabSelected="1" workbookViewId="0"/>
  </sheetViews>
  <sheetFormatPr defaultRowHeight="14.5" x14ac:dyDescent="0.35"/>
  <cols>
    <col min="1" max="1" width="4.81640625" bestFit="1" customWidth="1"/>
    <col min="2" max="2" width="7.7265625" bestFit="1" customWidth="1"/>
    <col min="3" max="4" width="5.453125" bestFit="1" customWidth="1"/>
    <col min="5" max="5" width="8.36328125" bestFit="1" customWidth="1"/>
    <col min="6" max="6" width="8.81640625" bestFit="1" customWidth="1"/>
  </cols>
  <sheetData>
    <row r="1" spans="1:6" x14ac:dyDescent="0.35">
      <c r="A1" t="s">
        <v>4</v>
      </c>
      <c r="B1">
        <f>EXP(E1)</f>
        <v>4.6190685326826693E-2</v>
      </c>
      <c r="D1" s="4" t="s">
        <v>10</v>
      </c>
      <c r="E1" s="4">
        <v>-3.0749771175241953</v>
      </c>
    </row>
    <row r="2" spans="1:6" x14ac:dyDescent="0.35">
      <c r="A2" t="s">
        <v>5</v>
      </c>
      <c r="B2">
        <f>EXP(E2)</f>
        <v>19369.96968975884</v>
      </c>
      <c r="D2" s="4" t="s">
        <v>11</v>
      </c>
      <c r="E2" s="4">
        <v>9.8714791915964533</v>
      </c>
    </row>
    <row r="3" spans="1:6" x14ac:dyDescent="0.35">
      <c r="A3" t="s">
        <v>6</v>
      </c>
      <c r="B3">
        <f>EXP(E3)</f>
        <v>2.9564869614878204E-4</v>
      </c>
      <c r="D3" s="4" t="s">
        <v>12</v>
      </c>
      <c r="E3" s="4">
        <v>-8.126338645824589</v>
      </c>
    </row>
    <row r="5" spans="1:6" x14ac:dyDescent="0.35">
      <c r="A5" t="s">
        <v>9</v>
      </c>
      <c r="B5" s="3">
        <f>SUM(F11:F80)</f>
        <v>89.021673410803785</v>
      </c>
    </row>
    <row r="10" spans="1:6" x14ac:dyDescent="0.35">
      <c r="A10" t="s">
        <v>0</v>
      </c>
      <c r="B10" t="s">
        <v>3</v>
      </c>
      <c r="C10" t="s">
        <v>1</v>
      </c>
      <c r="D10" t="s">
        <v>2</v>
      </c>
      <c r="E10" t="s">
        <v>7</v>
      </c>
      <c r="F10" t="s">
        <v>8</v>
      </c>
    </row>
    <row r="11" spans="1:6" x14ac:dyDescent="0.35">
      <c r="A11">
        <v>1952</v>
      </c>
      <c r="B11" s="2">
        <f>K</f>
        <v>19369.96968975884</v>
      </c>
      <c r="C11" s="2">
        <v>27</v>
      </c>
      <c r="D11" s="1">
        <v>7.8</v>
      </c>
      <c r="E11" s="1">
        <f>q*B11</f>
        <v>5.7267062832186291</v>
      </c>
      <c r="F11" s="3">
        <f>(D11-E11)^2</f>
        <v>4.2985468360451105</v>
      </c>
    </row>
    <row r="12" spans="1:6" x14ac:dyDescent="0.35">
      <c r="A12">
        <v>1953</v>
      </c>
      <c r="B12" s="2">
        <f>MAX(B11 + rr*B11*(1-B11/K) - C11, 1)</f>
        <v>19342.96968975884</v>
      </c>
      <c r="C12" s="2">
        <v>36</v>
      </c>
      <c r="D12" s="1">
        <v>8.3000000000000007</v>
      </c>
      <c r="E12" s="1">
        <f>q*B12</f>
        <v>5.7187237684226124</v>
      </c>
      <c r="F12" s="3">
        <f t="shared" ref="F12:F75" si="0">(D12-E12)^2</f>
        <v>6.6629869837063627</v>
      </c>
    </row>
    <row r="13" spans="1:6" x14ac:dyDescent="0.35">
      <c r="A13">
        <v>1954</v>
      </c>
      <c r="B13" s="2">
        <f>MAX(B12 + rr*B12*(1-B12/K) - C12, 1)</f>
        <v>19308.215099849534</v>
      </c>
      <c r="C13" s="2">
        <v>36</v>
      </c>
      <c r="D13" s="1">
        <v>7.2</v>
      </c>
      <c r="E13" s="1">
        <f>q*B13</f>
        <v>5.7084486192307402</v>
      </c>
      <c r="F13" s="3">
        <f t="shared" si="0"/>
        <v>2.2247255214746859</v>
      </c>
    </row>
    <row r="14" spans="1:6" x14ac:dyDescent="0.35">
      <c r="A14">
        <v>1955</v>
      </c>
      <c r="B14" s="2">
        <f>MAX(B13 + rr*B13*(1-B13/K) - C13, 1)</f>
        <v>19275.058492491084</v>
      </c>
      <c r="C14" s="2">
        <v>33</v>
      </c>
      <c r="D14" s="1">
        <v>7.2</v>
      </c>
      <c r="E14" s="1">
        <f>q*B14</f>
        <v>5.6986459114964969</v>
      </c>
      <c r="F14" s="3">
        <f t="shared" si="0"/>
        <v>2.2540640990661851</v>
      </c>
    </row>
    <row r="15" spans="1:6" x14ac:dyDescent="0.35">
      <c r="A15">
        <v>1956</v>
      </c>
      <c r="B15" s="2">
        <f>MAX(B14 + rr*B14*(1-B14/K) - C14, 1)</f>
        <v>19246.421024447558</v>
      </c>
      <c r="C15" s="2">
        <v>33</v>
      </c>
      <c r="D15" s="1">
        <v>7.5</v>
      </c>
      <c r="E15" s="1">
        <f>q*B15</f>
        <v>5.690179281408426</v>
      </c>
      <c r="F15" s="3">
        <f t="shared" si="0"/>
        <v>3.2754510334433213</v>
      </c>
    </row>
    <row r="16" spans="1:6" x14ac:dyDescent="0.35">
      <c r="A16">
        <v>1957</v>
      </c>
      <c r="B16" s="2">
        <f>MAX(B15 + rr*B15*(1-B15/K) - C15, 1)</f>
        <v>19219.091421952962</v>
      </c>
      <c r="C16" s="2">
        <v>54</v>
      </c>
      <c r="D16" s="1">
        <v>8.6999999999999993</v>
      </c>
      <c r="E16" s="1">
        <f>q*B16</f>
        <v>5.6820993200646344</v>
      </c>
      <c r="F16" s="3">
        <f t="shared" si="0"/>
        <v>9.1077245139543379</v>
      </c>
    </row>
    <row r="17" spans="1:6" x14ac:dyDescent="0.35">
      <c r="A17">
        <v>1958</v>
      </c>
      <c r="B17" s="2">
        <f>MAX(B16 + rr*B16*(1-B16/K) - C16, 1)</f>
        <v>19172.006307668664</v>
      </c>
      <c r="C17" s="2">
        <v>62</v>
      </c>
      <c r="D17" s="1">
        <v>7.8</v>
      </c>
      <c r="E17" s="1">
        <f>q*B17</f>
        <v>5.6681786674184655</v>
      </c>
      <c r="F17" s="3">
        <f t="shared" si="0"/>
        <v>4.5446621940497085</v>
      </c>
    </row>
    <row r="18" spans="1:6" x14ac:dyDescent="0.35">
      <c r="A18">
        <v>1959</v>
      </c>
      <c r="B18" s="2">
        <f>MAX(B17 + rr*B17*(1-B17/K) - C17, 1)</f>
        <v>19119.05691853807</v>
      </c>
      <c r="C18" s="2">
        <v>64</v>
      </c>
      <c r="D18" s="1">
        <v>8</v>
      </c>
      <c r="E18" s="1">
        <f>q*B18</f>
        <v>5.6525242495601304</v>
      </c>
      <c r="F18" s="3">
        <f t="shared" si="0"/>
        <v>5.5106423989032285</v>
      </c>
    </row>
    <row r="19" spans="1:6" x14ac:dyDescent="0.35">
      <c r="A19">
        <v>1960</v>
      </c>
      <c r="B19" s="2">
        <f>MAX(B18 + rr*B18*(1-B18/K) - C18, 1)</f>
        <v>19066.496620183174</v>
      </c>
      <c r="C19" s="2">
        <v>73</v>
      </c>
      <c r="D19" s="1">
        <v>8.4</v>
      </c>
      <c r="E19" s="1">
        <f>q*B19</f>
        <v>5.6369848658823152</v>
      </c>
      <c r="F19" s="3">
        <f t="shared" si="0"/>
        <v>7.6342526313633696</v>
      </c>
    </row>
    <row r="20" spans="1:6" x14ac:dyDescent="0.35">
      <c r="A20">
        <v>1961</v>
      </c>
      <c r="B20" s="2">
        <f>MAX(B19 + rr*B19*(1-B19/K) - C19, 1)</f>
        <v>19007.294632333585</v>
      </c>
      <c r="C20" s="2">
        <v>79</v>
      </c>
      <c r="D20" s="1">
        <v>7</v>
      </c>
      <c r="E20" s="1">
        <f>q*B20</f>
        <v>5.6194818753651683</v>
      </c>
      <c r="F20" s="3">
        <f t="shared" si="0"/>
        <v>1.9058302924452728</v>
      </c>
    </row>
    <row r="21" spans="1:6" x14ac:dyDescent="0.35">
      <c r="A21">
        <v>1962</v>
      </c>
      <c r="B21" s="2">
        <f>MAX(B20 + rr*B20*(1-B20/K) - C20, 1)</f>
        <v>18944.733180556614</v>
      </c>
      <c r="C21" s="2">
        <v>82</v>
      </c>
      <c r="D21" s="1">
        <v>6.2</v>
      </c>
      <c r="E21" s="1">
        <f>q*B21</f>
        <v>5.6009856637181317</v>
      </c>
      <c r="F21" s="3">
        <f t="shared" si="0"/>
        <v>0.35881817507120745</v>
      </c>
    </row>
    <row r="22" spans="1:6" x14ac:dyDescent="0.35">
      <c r="A22">
        <v>1963</v>
      </c>
      <c r="B22" s="2">
        <f>MAX(B21 + rr*B21*(1-B21/K) - C21, 1)</f>
        <v>18881.943938596924</v>
      </c>
      <c r="C22" s="2">
        <v>70</v>
      </c>
      <c r="D22" s="1">
        <v>5.6</v>
      </c>
      <c r="E22" s="1">
        <f>q*B22</f>
        <v>5.5824221062005783</v>
      </c>
      <c r="F22" s="3">
        <f t="shared" si="0"/>
        <v>3.0898235042373443E-4</v>
      </c>
    </row>
    <row r="23" spans="1:6" x14ac:dyDescent="0.35">
      <c r="A23">
        <v>1964</v>
      </c>
      <c r="B23" s="2">
        <f>MAX(B22 + rr*B22*(1-B22/K) - C22, 1)</f>
        <v>18833.918231404285</v>
      </c>
      <c r="C23" s="2">
        <v>63</v>
      </c>
      <c r="D23" s="1">
        <v>6</v>
      </c>
      <c r="E23" s="1">
        <f>q*B23</f>
        <v>5.5682233684874518</v>
      </c>
      <c r="F23" s="3">
        <f t="shared" si="0"/>
        <v>0.18643105952032282</v>
      </c>
    </row>
    <row r="24" spans="1:6" x14ac:dyDescent="0.35">
      <c r="A24">
        <v>1965</v>
      </c>
      <c r="B24" s="2">
        <f>MAX(B23 + rr*B23*(1-B23/K) - C23, 1)</f>
        <v>18794.993582385905</v>
      </c>
      <c r="C24" s="2">
        <v>63</v>
      </c>
      <c r="D24" s="1">
        <v>5.9</v>
      </c>
      <c r="E24" s="1">
        <f>q*B24</f>
        <v>5.5567153467571186</v>
      </c>
      <c r="F24" s="3">
        <f t="shared" si="0"/>
        <v>0.11784435315208554</v>
      </c>
    </row>
    <row r="25" spans="1:6" x14ac:dyDescent="0.35">
      <c r="A25">
        <v>1966</v>
      </c>
      <c r="B25" s="2">
        <f>MAX(B24 + rr*B24*(1-B24/K) - C24, 1)</f>
        <v>18757.763761959599</v>
      </c>
      <c r="C25" s="2">
        <v>87</v>
      </c>
      <c r="D25" s="1">
        <v>6.3</v>
      </c>
      <c r="E25" s="1">
        <f>q*B25</f>
        <v>5.5457083988902278</v>
      </c>
      <c r="F25" s="3">
        <f t="shared" si="0"/>
        <v>0.56895581950474339</v>
      </c>
    </row>
    <row r="26" spans="1:6" x14ac:dyDescent="0.35">
      <c r="A26">
        <v>1967</v>
      </c>
      <c r="B26" s="2">
        <f>MAX(B25 + rr*B25*(1-B25/K) - C25, 1)</f>
        <v>18698.148214125173</v>
      </c>
      <c r="C26" s="2">
        <v>55</v>
      </c>
      <c r="D26" s="1">
        <v>4.7</v>
      </c>
      <c r="E26" s="1">
        <f>q*B26</f>
        <v>5.528083139902785</v>
      </c>
      <c r="F26" s="3">
        <f t="shared" si="0"/>
        <v>0.6857216865912551</v>
      </c>
    </row>
    <row r="27" spans="1:6" x14ac:dyDescent="0.35">
      <c r="A27">
        <v>1968</v>
      </c>
      <c r="B27" s="2">
        <f>MAX(B26 + rr*B26*(1-B26/K) - C26, 1)</f>
        <v>18673.103808775857</v>
      </c>
      <c r="C27" s="2">
        <v>63</v>
      </c>
      <c r="D27" s="1">
        <v>5.0999999999999996</v>
      </c>
      <c r="E27" s="1">
        <f>q*B27</f>
        <v>5.5206787941154376</v>
      </c>
      <c r="F27" s="3">
        <f t="shared" si="0"/>
        <v>0.17697064781841904</v>
      </c>
    </row>
    <row r="28" spans="1:6" x14ac:dyDescent="0.35">
      <c r="A28">
        <v>1969</v>
      </c>
      <c r="B28" s="2">
        <f>MAX(B27 + rr*B27*(1-B27/K) - C27, 1)</f>
        <v>18641.134480579491</v>
      </c>
      <c r="C28" s="2">
        <v>69</v>
      </c>
      <c r="D28" s="1">
        <v>5.2</v>
      </c>
      <c r="E28" s="1">
        <f>q*B28</f>
        <v>5.5112271039174301</v>
      </c>
      <c r="F28" s="3">
        <f t="shared" si="0"/>
        <v>9.6862310212830718E-2</v>
      </c>
    </row>
    <row r="29" spans="1:6" x14ac:dyDescent="0.35">
      <c r="A29">
        <v>1970</v>
      </c>
      <c r="B29" s="2">
        <f>MAX(B28 + rr*B28*(1-B28/K) - C28, 1)</f>
        <v>18604.533148095576</v>
      </c>
      <c r="C29" s="2">
        <v>102</v>
      </c>
      <c r="D29" s="1">
        <v>5.4</v>
      </c>
      <c r="E29" s="1">
        <f>q*B29</f>
        <v>5.5004059676912522</v>
      </c>
      <c r="F29" s="3">
        <f t="shared" si="0"/>
        <v>1.0081358348016715E-2</v>
      </c>
    </row>
    <row r="30" spans="1:6" x14ac:dyDescent="0.35">
      <c r="A30">
        <v>1971</v>
      </c>
      <c r="B30" s="2">
        <f>MAX(B29 + rr*B29*(1-B29/K) - C29, 1)</f>
        <v>18536.492033915176</v>
      </c>
      <c r="C30" s="2">
        <v>103</v>
      </c>
      <c r="D30" s="1">
        <v>5.6</v>
      </c>
      <c r="E30" s="1">
        <f>q*B30</f>
        <v>5.4802897009993066</v>
      </c>
      <c r="F30" s="3">
        <f t="shared" si="0"/>
        <v>1.4330555686835339E-2</v>
      </c>
    </row>
    <row r="31" spans="1:6" x14ac:dyDescent="0.35">
      <c r="A31">
        <v>1972</v>
      </c>
      <c r="B31" s="2">
        <f>MAX(B30 + rr*B30*(1-B30/K) - C30, 1)</f>
        <v>18470.334354327311</v>
      </c>
      <c r="C31" s="2">
        <v>111</v>
      </c>
      <c r="D31" s="1">
        <v>5</v>
      </c>
      <c r="E31" s="1">
        <f>q*B31</f>
        <v>5.4607302692889252</v>
      </c>
      <c r="F31" s="3">
        <f t="shared" si="0"/>
        <v>0.21227238103904558</v>
      </c>
    </row>
    <row r="32" spans="1:6" x14ac:dyDescent="0.35">
      <c r="A32">
        <v>1973</v>
      </c>
      <c r="B32" s="2">
        <f>MAX(B31 + rr*B31*(1-B31/K) - C31, 1)</f>
        <v>18398.959121833672</v>
      </c>
      <c r="C32" s="2">
        <v>132</v>
      </c>
      <c r="D32" s="1">
        <v>4.5</v>
      </c>
      <c r="E32" s="1">
        <f>q*B32</f>
        <v>5.439628274864865</v>
      </c>
      <c r="F32" s="3">
        <f t="shared" si="0"/>
        <v>0.88290129492552227</v>
      </c>
    </row>
    <row r="33" spans="1:6" x14ac:dyDescent="0.35">
      <c r="A33">
        <v>1974</v>
      </c>
      <c r="B33" s="2">
        <f>MAX(B32 + rr*B32*(1-B32/K) - C32, 1)</f>
        <v>18309.562366454833</v>
      </c>
      <c r="C33" s="2">
        <v>132</v>
      </c>
      <c r="D33" s="1">
        <v>4.3</v>
      </c>
      <c r="E33" s="1">
        <f>q*B33</f>
        <v>5.4131982406971799</v>
      </c>
      <c r="F33" s="3">
        <f t="shared" si="0"/>
        <v>1.239210323091297</v>
      </c>
    </row>
    <row r="34" spans="1:6" x14ac:dyDescent="0.35">
      <c r="A34">
        <v>1975</v>
      </c>
      <c r="B34" s="2">
        <f>MAX(B33 + rr*B33*(1-B33/K) - C33, 1)</f>
        <v>18223.861850045654</v>
      </c>
      <c r="C34" s="2">
        <v>137</v>
      </c>
      <c r="D34" s="1">
        <v>4.3</v>
      </c>
      <c r="E34" s="1">
        <f>q*B34</f>
        <v>5.3878609947615281</v>
      </c>
      <c r="F34" s="3">
        <f t="shared" si="0"/>
        <v>1.1834415439235419</v>
      </c>
    </row>
    <row r="35" spans="1:6" x14ac:dyDescent="0.35">
      <c r="A35">
        <v>1976</v>
      </c>
      <c r="B35" s="2">
        <f>MAX(B34 + rr*B34*(1-B34/K) - C34, 1)</f>
        <v>18136.668962275613</v>
      </c>
      <c r="C35" s="2">
        <v>154</v>
      </c>
      <c r="D35" s="1">
        <v>4.2</v>
      </c>
      <c r="E35" s="1">
        <f>q*B35</f>
        <v>5.3620825311788689</v>
      </c>
      <c r="F35" s="3">
        <f t="shared" si="0"/>
        <v>1.3504358092710864</v>
      </c>
    </row>
    <row r="36" spans="1:6" x14ac:dyDescent="0.35">
      <c r="A36">
        <v>1977</v>
      </c>
      <c r="B36" s="2">
        <f>MAX(B35 + rr*B35*(1-B35/K) - C35, 1)</f>
        <v>18036.00883543053</v>
      </c>
      <c r="C36" s="2">
        <v>191</v>
      </c>
      <c r="D36" s="1">
        <v>4.5</v>
      </c>
      <c r="E36" s="1">
        <f>q*B36</f>
        <v>5.3323224959229485</v>
      </c>
      <c r="F36" s="3">
        <f t="shared" si="0"/>
        <v>0.69276073721940656</v>
      </c>
    </row>
    <row r="37" spans="1:6" x14ac:dyDescent="0.35">
      <c r="A37">
        <v>1978</v>
      </c>
      <c r="B37" s="2">
        <f>MAX(B36 + rr*B36*(1-B36/K) - C36, 1)</f>
        <v>17902.382024324324</v>
      </c>
      <c r="C37" s="2">
        <v>197</v>
      </c>
      <c r="D37" s="1">
        <v>5.5</v>
      </c>
      <c r="E37" s="1">
        <f>q*B37</f>
        <v>5.2928159034488793</v>
      </c>
      <c r="F37" s="3">
        <f t="shared" si="0"/>
        <v>4.29252498637041E-2</v>
      </c>
    </row>
    <row r="38" spans="1:6" x14ac:dyDescent="0.35">
      <c r="A38">
        <v>1979</v>
      </c>
      <c r="B38" s="2">
        <f>MAX(B37 + rr*B37*(1-B37/K) - C37, 1)</f>
        <v>17768.034803186627</v>
      </c>
      <c r="C38" s="2">
        <v>233</v>
      </c>
      <c r="D38" s="1">
        <v>4.8</v>
      </c>
      <c r="E38" s="1">
        <f>q*B38</f>
        <v>5.2530963226883074</v>
      </c>
      <c r="F38" s="3">
        <f t="shared" si="0"/>
        <v>0.20529627763366695</v>
      </c>
    </row>
    <row r="39" spans="1:6" x14ac:dyDescent="0.35">
      <c r="A39">
        <v>1980</v>
      </c>
      <c r="B39" s="2">
        <f>MAX(B38 + rr*B38*(1-B38/K) - C38, 1)</f>
        <v>17602.909784091386</v>
      </c>
      <c r="C39" s="2">
        <v>236</v>
      </c>
      <c r="D39" s="1">
        <v>5</v>
      </c>
      <c r="E39" s="1">
        <f>q*B39</f>
        <v>5.2042773260912565</v>
      </c>
      <c r="F39" s="3">
        <f t="shared" si="0"/>
        <v>4.1729225954993537E-2</v>
      </c>
    </row>
    <row r="40" spans="1:6" x14ac:dyDescent="0.35">
      <c r="A40">
        <v>1981</v>
      </c>
      <c r="B40" s="2">
        <f>MAX(B39 + rr*B39*(1-B39/K) - C39, 1)</f>
        <v>17441.085406787315</v>
      </c>
      <c r="C40" s="2">
        <v>241</v>
      </c>
      <c r="D40" s="1">
        <v>3.6</v>
      </c>
      <c r="E40" s="1">
        <f>q*B40</f>
        <v>5.1564341599362198</v>
      </c>
      <c r="F40" s="3">
        <f t="shared" si="0"/>
        <v>2.4224872942163658</v>
      </c>
    </row>
    <row r="41" spans="1:6" x14ac:dyDescent="0.35">
      <c r="A41">
        <v>1982</v>
      </c>
      <c r="B41" s="2">
        <f>MAX(B40 + rr*B40*(1-B40/K) - C40, 1)</f>
        <v>17280.309561144248</v>
      </c>
      <c r="C41" s="2">
        <v>251</v>
      </c>
      <c r="D41" s="1">
        <v>3.7</v>
      </c>
      <c r="E41" s="1">
        <f>q*B41</f>
        <v>5.1089009907996283</v>
      </c>
      <c r="F41" s="3">
        <f t="shared" si="0"/>
        <v>1.9850020018761738</v>
      </c>
    </row>
    <row r="42" spans="1:6" x14ac:dyDescent="0.35">
      <c r="A42">
        <v>1983</v>
      </c>
      <c r="B42" s="2">
        <f>MAX(B41 + rr*B41*(1-B41/K) - C41, 1)</f>
        <v>17115.419372790395</v>
      </c>
      <c r="C42" s="2">
        <v>304</v>
      </c>
      <c r="D42" s="1">
        <v>4.4000000000000004</v>
      </c>
      <c r="E42" s="1">
        <f>q*B42</f>
        <v>5.0601514216050854</v>
      </c>
      <c r="F42" s="3">
        <f t="shared" si="0"/>
        <v>0.4357998994472147</v>
      </c>
    </row>
    <row r="43" spans="1:6" x14ac:dyDescent="0.35">
      <c r="A43">
        <v>1984</v>
      </c>
      <c r="B43" s="2">
        <f>MAX(B42 + rr*B42*(1-B42/K) - C42, 1)</f>
        <v>16903.437405066696</v>
      </c>
      <c r="C43" s="2">
        <v>301</v>
      </c>
      <c r="D43" s="1">
        <v>3.5</v>
      </c>
      <c r="E43" s="1">
        <f>q*B43</f>
        <v>4.9974792292405201</v>
      </c>
      <c r="F43" s="3">
        <f t="shared" si="0"/>
        <v>2.2424440420067824</v>
      </c>
    </row>
    <row r="44" spans="1:6" x14ac:dyDescent="0.35">
      <c r="A44">
        <v>1985</v>
      </c>
      <c r="B44" s="2">
        <f>MAX(B43 + rr*B43*(1-B43/K) - C43, 1)</f>
        <v>16701.860504737568</v>
      </c>
      <c r="C44" s="2">
        <v>317</v>
      </c>
      <c r="D44" s="1">
        <v>3.9</v>
      </c>
      <c r="E44" s="1">
        <f>q*B44</f>
        <v>4.9378832814845008</v>
      </c>
      <c r="F44" s="3">
        <f t="shared" si="0"/>
        <v>1.0772017059850358</v>
      </c>
    </row>
    <row r="45" spans="1:6" x14ac:dyDescent="0.35">
      <c r="A45">
        <v>1986</v>
      </c>
      <c r="B45" s="2">
        <f>MAX(B44 + rr*B44*(1-B44/K) - C44, 1)</f>
        <v>16491.126402293452</v>
      </c>
      <c r="C45" s="2">
        <v>304</v>
      </c>
      <c r="D45" s="1">
        <v>4.3</v>
      </c>
      <c r="E45" s="1">
        <f>q*B45</f>
        <v>4.8755800188628138</v>
      </c>
      <c r="F45" s="3">
        <f t="shared" si="0"/>
        <v>0.33129235811411728</v>
      </c>
    </row>
    <row r="46" spans="1:6" x14ac:dyDescent="0.35">
      <c r="A46">
        <v>1987</v>
      </c>
      <c r="B46" s="2">
        <f>MAX(B45 + rr*B45*(1-B45/K) - C45, 1)</f>
        <v>16300.338753391872</v>
      </c>
      <c r="C46" s="2">
        <v>343</v>
      </c>
      <c r="D46" s="1">
        <v>4.0999999999999996</v>
      </c>
      <c r="E46" s="1">
        <f>q*B46</f>
        <v>4.8191738992237703</v>
      </c>
      <c r="F46" s="3">
        <f t="shared" si="0"/>
        <v>0.51721109732472215</v>
      </c>
    </row>
    <row r="47" spans="1:6" x14ac:dyDescent="0.35">
      <c r="A47">
        <v>1988</v>
      </c>
      <c r="B47" s="2">
        <f>MAX(B46 + rr*B46*(1-B46/K) - C46, 1)</f>
        <v>16076.657383297814</v>
      </c>
      <c r="C47" s="2">
        <v>337</v>
      </c>
      <c r="D47" s="1">
        <v>3.9</v>
      </c>
      <c r="E47" s="1">
        <f>q*B47</f>
        <v>4.7530427938026882</v>
      </c>
      <c r="F47" s="3">
        <f t="shared" si="0"/>
        <v>0.72768200805869587</v>
      </c>
    </row>
    <row r="48" spans="1:6" x14ac:dyDescent="0.35">
      <c r="A48">
        <v>1989</v>
      </c>
      <c r="B48" s="2">
        <f>MAX(B47 + rr*B47*(1-B47/K) - C47, 1)</f>
        <v>15865.913997336193</v>
      </c>
      <c r="C48" s="2">
        <v>399</v>
      </c>
      <c r="D48" s="1">
        <v>3.4</v>
      </c>
      <c r="E48" s="1">
        <f>q*B48</f>
        <v>4.690736786521156</v>
      </c>
      <c r="F48" s="3">
        <f t="shared" si="0"/>
        <v>1.6660014520789606</v>
      </c>
    </row>
    <row r="49" spans="1:6" x14ac:dyDescent="0.35">
      <c r="A49">
        <v>1990</v>
      </c>
      <c r="B49" s="2">
        <f>MAX(B48 + rr*B48*(1-B48/K) - C48, 1)</f>
        <v>15599.488974404156</v>
      </c>
      <c r="C49" s="2">
        <v>451</v>
      </c>
      <c r="D49" s="1">
        <v>3.8</v>
      </c>
      <c r="E49" s="1">
        <f>q*B49</f>
        <v>4.6119685758698896</v>
      </c>
      <c r="F49" s="3">
        <f t="shared" si="0"/>
        <v>0.65929296820017702</v>
      </c>
    </row>
    <row r="50" spans="1:6" x14ac:dyDescent="0.35">
      <c r="A50">
        <v>1991</v>
      </c>
      <c r="B50" s="2">
        <f>MAX(B49 + rr*B49*(1-B49/K) - C49, 1)</f>
        <v>15288.748562803103</v>
      </c>
      <c r="C50" s="2">
        <v>482</v>
      </c>
      <c r="D50" s="1">
        <v>3.3</v>
      </c>
      <c r="E50" s="1">
        <f>q*B50</f>
        <v>4.5200985783393026</v>
      </c>
      <c r="F50" s="3">
        <f t="shared" si="0"/>
        <v>1.4886405408655878</v>
      </c>
    </row>
    <row r="51" spans="1:6" x14ac:dyDescent="0.35">
      <c r="A51">
        <v>1992</v>
      </c>
      <c r="B51" s="2">
        <f>MAX(B50 + rr*B50*(1-B50/K) - C50, 1)</f>
        <v>14955.543285811664</v>
      </c>
      <c r="C51" s="2">
        <v>480</v>
      </c>
      <c r="D51" s="1">
        <v>4</v>
      </c>
      <c r="E51" s="1">
        <f>q*B51</f>
        <v>4.4215868726468903</v>
      </c>
      <c r="F51" s="3">
        <f t="shared" si="0"/>
        <v>0.17773549118818532</v>
      </c>
    </row>
    <row r="52" spans="1:6" x14ac:dyDescent="0.35">
      <c r="A52">
        <v>1993</v>
      </c>
      <c r="B52" s="2">
        <f>MAX(B51 + rr*B51*(1-B51/K) - C51, 1)</f>
        <v>14632.978521872903</v>
      </c>
      <c r="C52" s="2">
        <v>436</v>
      </c>
      <c r="D52" s="1">
        <v>3.5</v>
      </c>
      <c r="E52" s="1">
        <f>q*B52</f>
        <v>4.3262210207648559</v>
      </c>
      <c r="F52" s="3">
        <f t="shared" si="0"/>
        <v>0.68264117515372047</v>
      </c>
    </row>
    <row r="53" spans="1:6" x14ac:dyDescent="0.35">
      <c r="A53">
        <v>1994</v>
      </c>
      <c r="B53" s="2">
        <f>MAX(B52 + rr*B52*(1-B52/K) - C52, 1)</f>
        <v>14362.273924577443</v>
      </c>
      <c r="C53" s="2">
        <v>464</v>
      </c>
      <c r="D53" s="1">
        <v>3.4</v>
      </c>
      <c r="E53" s="1">
        <f>q*B53</f>
        <v>4.2461875595329719</v>
      </c>
      <c r="F53" s="3">
        <f t="shared" si="0"/>
        <v>0.71603338590836696</v>
      </c>
    </row>
    <row r="54" spans="1:6" x14ac:dyDescent="0.35">
      <c r="A54">
        <v>1995</v>
      </c>
      <c r="B54" s="2">
        <f>MAX(B53 + rr*B53*(1-B53/K) - C53, 1)</f>
        <v>14069.782802814043</v>
      </c>
      <c r="C54" s="2">
        <v>471</v>
      </c>
      <c r="D54" s="1">
        <v>3.5</v>
      </c>
      <c r="E54" s="1">
        <f>q*B54</f>
        <v>4.1597129407485278</v>
      </c>
      <c r="F54" s="3">
        <f t="shared" si="0"/>
        <v>0.4352211641910706</v>
      </c>
    </row>
    <row r="55" spans="1:6" x14ac:dyDescent="0.35">
      <c r="A55">
        <v>1996</v>
      </c>
      <c r="B55" s="2">
        <f>MAX(B54 + rr*B54*(1-B54/K) - C54, 1)</f>
        <v>13776.612398574742</v>
      </c>
      <c r="C55" s="2">
        <v>458</v>
      </c>
      <c r="D55" s="1">
        <v>4.2</v>
      </c>
      <c r="E55" s="1">
        <f>q*B55</f>
        <v>4.0730374929857671</v>
      </c>
      <c r="F55" s="3">
        <f t="shared" si="0"/>
        <v>1.6119478187339178E-2</v>
      </c>
    </row>
    <row r="56" spans="1:6" x14ac:dyDescent="0.35">
      <c r="A56">
        <v>1997</v>
      </c>
      <c r="B56" s="2">
        <f>MAX(B55 + rr*B55*(1-B55/K) - C55, 1)</f>
        <v>13502.367949216181</v>
      </c>
      <c r="C56" s="2">
        <v>498</v>
      </c>
      <c r="D56" s="1">
        <v>4</v>
      </c>
      <c r="E56" s="1">
        <f>q*B56</f>
        <v>3.9919574791068682</v>
      </c>
      <c r="F56" s="3">
        <f t="shared" si="0"/>
        <v>6.4682142316462233E-5</v>
      </c>
    </row>
    <row r="57" spans="1:6" x14ac:dyDescent="0.35">
      <c r="A57">
        <v>1998</v>
      </c>
      <c r="B57" s="2">
        <f>MAX(B56 + rr*B56*(1-B56/K) - C56, 1)</f>
        <v>13193.295820881585</v>
      </c>
      <c r="C57" s="2">
        <v>564</v>
      </c>
      <c r="D57" s="1">
        <v>2.9</v>
      </c>
      <c r="E57" s="1">
        <f>q*B57</f>
        <v>3.9005807073488157</v>
      </c>
      <c r="F57" s="3">
        <f t="shared" si="0"/>
        <v>1.0011617519186564</v>
      </c>
    </row>
    <row r="58" spans="1:6" x14ac:dyDescent="0.35">
      <c r="A58">
        <v>1999</v>
      </c>
      <c r="B58" s="2">
        <f>MAX(B57 + rr*B57*(1-B57/K) - C57, 1)</f>
        <v>12823.622950618468</v>
      </c>
      <c r="C58" s="2">
        <v>496</v>
      </c>
      <c r="D58" s="1">
        <v>2.4</v>
      </c>
      <c r="E58" s="1">
        <f>q*B58</f>
        <v>3.7912874052539474</v>
      </c>
      <c r="F58" s="3">
        <f t="shared" si="0"/>
        <v>1.9356806440182619</v>
      </c>
    </row>
    <row r="59" spans="1:6" x14ac:dyDescent="0.35">
      <c r="A59">
        <v>2000</v>
      </c>
      <c r="B59" s="2">
        <f>MAX(B58 + rr*B58*(1-B58/K) - C58, 1)</f>
        <v>12527.80964562454</v>
      </c>
      <c r="C59" s="2">
        <v>533</v>
      </c>
      <c r="D59" s="1">
        <v>3.5</v>
      </c>
      <c r="E59" s="1">
        <f>q*B59</f>
        <v>3.7038305873290307</v>
      </c>
      <c r="F59" s="3">
        <f t="shared" si="0"/>
        <v>4.1546908330897608E-2</v>
      </c>
    </row>
    <row r="60" spans="1:6" x14ac:dyDescent="0.35">
      <c r="A60">
        <v>2001</v>
      </c>
      <c r="B60" s="2">
        <f>MAX(B59 + rr*B59*(1-B59/K) - C59, 1)</f>
        <v>12199.215739500714</v>
      </c>
      <c r="C60" s="2">
        <v>536</v>
      </c>
      <c r="D60" s="1">
        <v>2.7</v>
      </c>
      <c r="E60" s="1">
        <f>q*B60</f>
        <v>3.6066822274210861</v>
      </c>
      <c r="F60" s="3">
        <f t="shared" si="0"/>
        <v>0.82207266152126179</v>
      </c>
    </row>
    <row r="61" spans="1:6" x14ac:dyDescent="0.35">
      <c r="A61">
        <v>2002</v>
      </c>
      <c r="B61" s="2">
        <f>MAX(B60 + rr*B60*(1-B60/K) - C60, 1)</f>
        <v>11871.819530806522</v>
      </c>
      <c r="C61" s="2">
        <v>527</v>
      </c>
      <c r="D61" s="1">
        <v>2.4</v>
      </c>
      <c r="E61" s="1">
        <f>q*B61</f>
        <v>3.5098879651965937</v>
      </c>
      <c r="F61" s="3">
        <f t="shared" si="0"/>
        <v>1.2318512952882354</v>
      </c>
    </row>
    <row r="62" spans="1:6" x14ac:dyDescent="0.35">
      <c r="A62">
        <v>2003</v>
      </c>
      <c r="B62" s="2">
        <f>MAX(B61 + rr*B61*(1-B61/K) - C61, 1)</f>
        <v>11557.093570194025</v>
      </c>
      <c r="C62" s="2">
        <v>605</v>
      </c>
      <c r="D62" s="1">
        <v>2.6</v>
      </c>
      <c r="E62" s="1">
        <f>q*B62</f>
        <v>3.416839645297336</v>
      </c>
      <c r="F62" s="3">
        <f t="shared" si="0"/>
        <v>0.6672270061294775</v>
      </c>
    </row>
    <row r="63" spans="1:6" x14ac:dyDescent="0.35">
      <c r="A63">
        <v>2004</v>
      </c>
      <c r="B63" s="2">
        <f>MAX(B62 + rr*B62*(1-B62/K) - C62, 1)</f>
        <v>11167.413898068056</v>
      </c>
      <c r="C63" s="2">
        <v>627</v>
      </c>
      <c r="D63" s="1">
        <v>2.8</v>
      </c>
      <c r="E63" s="1">
        <f>q*B63</f>
        <v>3.3016313583176085</v>
      </c>
      <c r="F63" s="3">
        <f t="shared" si="0"/>
        <v>0.25163401964756904</v>
      </c>
    </row>
    <row r="64" spans="1:6" x14ac:dyDescent="0.35">
      <c r="A64">
        <v>2005</v>
      </c>
      <c r="B64" s="2">
        <f>MAX(B63 + rr*B63*(1-B63/K) - C63, 1)</f>
        <v>10758.851434810453</v>
      </c>
      <c r="C64" s="2">
        <v>569</v>
      </c>
      <c r="D64" s="1">
        <v>2.2000000000000002</v>
      </c>
      <c r="E64" s="1">
        <f>q*B64</f>
        <v>3.180840398760163</v>
      </c>
      <c r="F64" s="3">
        <f t="shared" si="0"/>
        <v>0.96204788783999517</v>
      </c>
    </row>
    <row r="65" spans="1:13" x14ac:dyDescent="0.35">
      <c r="A65">
        <v>2006</v>
      </c>
      <c r="B65" s="2">
        <f>MAX(B64 + rr*B64*(1-B64/K) - C64, 1)</f>
        <v>10410.779520078026</v>
      </c>
      <c r="C65" s="2">
        <v>549</v>
      </c>
      <c r="D65" s="1">
        <v>2.4</v>
      </c>
      <c r="E65" s="1">
        <f>q*B65</f>
        <v>3.0779333910035112</v>
      </c>
      <c r="F65" s="3">
        <f t="shared" si="0"/>
        <v>0.45959368263751965</v>
      </c>
    </row>
    <row r="66" spans="1:13" x14ac:dyDescent="0.35">
      <c r="A66">
        <v>2007</v>
      </c>
      <c r="B66" s="2">
        <f>MAX(B65 + rr*B65*(1-B65/K) - C65, 1)</f>
        <v>10084.201380447192</v>
      </c>
      <c r="C66" s="2">
        <v>578</v>
      </c>
      <c r="D66" s="1">
        <v>2.4</v>
      </c>
      <c r="E66" s="1">
        <f>q*B66</f>
        <v>2.98138098983096</v>
      </c>
      <c r="F66" s="3">
        <f t="shared" si="0"/>
        <v>0.33800385533682692</v>
      </c>
    </row>
    <row r="67" spans="1:13" x14ac:dyDescent="0.35">
      <c r="A67">
        <v>2008</v>
      </c>
      <c r="B67" s="2">
        <f>MAX(B66 + rr*B66*(1-B66/K) - C66, 1)</f>
        <v>9729.4993725799777</v>
      </c>
      <c r="C67" s="2">
        <v>644</v>
      </c>
      <c r="D67" s="1">
        <v>2.4</v>
      </c>
      <c r="E67" s="1">
        <f>q*B67</f>
        <v>2.8765138036836633</v>
      </c>
      <c r="F67" s="3">
        <f t="shared" si="0"/>
        <v>0.22706540510107287</v>
      </c>
    </row>
    <row r="68" spans="1:13" x14ac:dyDescent="0.35">
      <c r="A68">
        <v>2009</v>
      </c>
      <c r="B68" s="2">
        <f>MAX(B67 + rr*B67*(1-B67/K) - C67, 1)</f>
        <v>9309.1726909665867</v>
      </c>
      <c r="C68" s="2">
        <v>571</v>
      </c>
      <c r="D68" s="1">
        <v>2.2999999999999998</v>
      </c>
      <c r="E68" s="1">
        <f>q*B68</f>
        <v>2.7522447683081199</v>
      </c>
      <c r="F68" s="3">
        <f t="shared" si="0"/>
        <v>0.20452533046206522</v>
      </c>
    </row>
    <row r="69" spans="1:13" x14ac:dyDescent="0.35">
      <c r="A69">
        <v>2010</v>
      </c>
      <c r="B69" s="2">
        <f>MAX(B68 + rr*B68*(1-B68/K) - C68, 1)</f>
        <v>8961.5139385076418</v>
      </c>
      <c r="C69" s="2">
        <v>584</v>
      </c>
      <c r="D69" s="1">
        <v>2.2999999999999998</v>
      </c>
      <c r="E69" s="1">
        <f>q*B69</f>
        <v>2.649459911438921</v>
      </c>
      <c r="F69" s="3">
        <f t="shared" si="0"/>
        <v>0.12212222970289864</v>
      </c>
    </row>
    <row r="70" spans="1:13" x14ac:dyDescent="0.35">
      <c r="A70">
        <v>2011</v>
      </c>
      <c r="B70" s="2">
        <f>MAX(B69 + rr*B69*(1-B69/K) - C69, 1)</f>
        <v>8599.9438298164969</v>
      </c>
      <c r="C70" s="2">
        <v>549</v>
      </c>
      <c r="D70" s="1">
        <v>2.2000000000000002</v>
      </c>
      <c r="E70" s="1">
        <f>q*B70</f>
        <v>2.5425621802380105</v>
      </c>
      <c r="F70" s="3">
        <f t="shared" si="0"/>
        <v>0.11734884732941907</v>
      </c>
    </row>
    <row r="71" spans="1:13" x14ac:dyDescent="0.35">
      <c r="A71">
        <v>2012</v>
      </c>
      <c r="B71" s="2">
        <f>MAX(B70 + rr*B70*(1-B70/K) - C70, 1)</f>
        <v>8271.8143863640908</v>
      </c>
      <c r="C71" s="2">
        <v>650</v>
      </c>
      <c r="D71" s="1">
        <v>2</v>
      </c>
      <c r="E71" s="1">
        <f>q*B71</f>
        <v>2.4455511381132808</v>
      </c>
      <c r="F71" s="3">
        <f t="shared" si="0"/>
        <v>0.19851581667403986</v>
      </c>
    </row>
    <row r="72" spans="1:13" x14ac:dyDescent="0.35">
      <c r="A72">
        <v>2013</v>
      </c>
      <c r="B72" s="2">
        <f>MAX(B71 + rr*B71*(1-B71/K) - C71, 1)</f>
        <v>7840.7301540072367</v>
      </c>
      <c r="C72" s="2">
        <v>606</v>
      </c>
      <c r="D72" s="1">
        <v>1.9</v>
      </c>
      <c r="E72" s="1">
        <f>q*B72</f>
        <v>2.3181016468866784</v>
      </c>
      <c r="F72" s="3">
        <f t="shared" si="0"/>
        <v>0.17480898712935281</v>
      </c>
    </row>
    <row r="73" spans="1:13" x14ac:dyDescent="0.35">
      <c r="A73">
        <v>2014</v>
      </c>
      <c r="B73" s="2">
        <f>MAX(B72 + rr*B72*(1-B72/K) - C72, 1)</f>
        <v>7450.297331095584</v>
      </c>
      <c r="C73" s="2">
        <v>656</v>
      </c>
      <c r="D73" s="1">
        <v>2.5</v>
      </c>
      <c r="E73" s="1">
        <f>q*B73</f>
        <v>2.2026706918591601</v>
      </c>
      <c r="F73" s="3">
        <f t="shared" si="0"/>
        <v>8.8404717479510536E-2</v>
      </c>
    </row>
    <row r="74" spans="1:13" x14ac:dyDescent="0.35">
      <c r="A74">
        <v>2015</v>
      </c>
      <c r="B74" s="2">
        <f>MAX(B73 + rr*B73*(1-B73/K) - C73, 1)</f>
        <v>7006.0668197028872</v>
      </c>
      <c r="C74" s="2">
        <v>622</v>
      </c>
      <c r="D74" s="1">
        <v>2.6</v>
      </c>
      <c r="E74" s="1">
        <f>q*B74</f>
        <v>2.0713345203764026</v>
      </c>
      <c r="F74" s="3">
        <f t="shared" si="0"/>
        <v>0.27948718934564831</v>
      </c>
    </row>
    <row r="75" spans="1:13" x14ac:dyDescent="0.35">
      <c r="A75">
        <v>2016</v>
      </c>
      <c r="B75" s="2">
        <f>MAX(B74 + rr*B74*(1-B74/K) - C74, 1)</f>
        <v>6590.6311476643223</v>
      </c>
      <c r="C75" s="2">
        <v>677</v>
      </c>
      <c r="D75" s="1">
        <v>2.6</v>
      </c>
      <c r="E75" s="1">
        <f>q*B75</f>
        <v>1.9485115056045079</v>
      </c>
      <c r="F75" s="3">
        <f t="shared" si="0"/>
        <v>0.42443725832970525</v>
      </c>
    </row>
    <row r="76" spans="1:13" x14ac:dyDescent="0.35">
      <c r="A76">
        <v>2017</v>
      </c>
      <c r="B76" s="2">
        <f>MAX(B75 + rr*B75*(1-B75/K) - C75, 1)</f>
        <v>6114.4760653906014</v>
      </c>
      <c r="C76" s="2">
        <v>719</v>
      </c>
      <c r="D76" s="1">
        <v>2.9</v>
      </c>
      <c r="E76" s="1">
        <f>q*B76</f>
        <v>1.8077368763656663</v>
      </c>
      <c r="F76" s="3">
        <f t="shared" ref="F76:F80" si="1">(D76-E76)^2</f>
        <v>1.1930387312514317</v>
      </c>
    </row>
    <row r="77" spans="1:13" x14ac:dyDescent="0.35">
      <c r="A77">
        <v>2018</v>
      </c>
      <c r="B77" s="2">
        <f>MAX(B76 + rr*B76*(1-B76/K) - C76, 1)</f>
        <v>5588.7532626574266</v>
      </c>
      <c r="C77" s="2">
        <v>707</v>
      </c>
      <c r="D77" s="1">
        <v>2.5</v>
      </c>
      <c r="E77" s="1">
        <f>q*B77</f>
        <v>1.6523076152019198</v>
      </c>
      <c r="F77" s="3">
        <f t="shared" si="1"/>
        <v>0.7185823792446564</v>
      </c>
      <c r="M77" s="3"/>
    </row>
    <row r="78" spans="1:13" x14ac:dyDescent="0.35">
      <c r="A78">
        <v>2019</v>
      </c>
      <c r="B78" s="2">
        <f>MAX(B77 + rr*B77*(1-B77/K) - C77, 1)</f>
        <v>5065.418918651515</v>
      </c>
      <c r="C78" s="2">
        <v>705</v>
      </c>
      <c r="D78" s="1">
        <v>3.1</v>
      </c>
      <c r="E78" s="1">
        <f>q*B78</f>
        <v>1.4975844987466937</v>
      </c>
      <c r="F78" s="3">
        <f t="shared" si="1"/>
        <v>2.5677354386568849</v>
      </c>
    </row>
    <row r="79" spans="1:13" x14ac:dyDescent="0.35">
      <c r="A79">
        <v>2020</v>
      </c>
      <c r="B79" s="2">
        <f>MAX(B78 + rr*B78*(1-B78/K) - C78, 1)</f>
        <v>4533.207506911147</v>
      </c>
      <c r="C79" s="2">
        <v>736</v>
      </c>
      <c r="D79" s="1">
        <v>2.6</v>
      </c>
      <c r="E79" s="1">
        <f>q*B79</f>
        <v>1.3402368887901515</v>
      </c>
      <c r="F79" s="3">
        <f t="shared" si="1"/>
        <v>1.5870030963651174</v>
      </c>
    </row>
    <row r="80" spans="1:13" x14ac:dyDescent="0.35">
      <c r="A80">
        <v>2021</v>
      </c>
      <c r="B80" s="2">
        <f>MAX(B79 + rr*B79*(1-B79/K) - C79, 1)</f>
        <v>3957.5948892939177</v>
      </c>
      <c r="C80" s="2">
        <v>752</v>
      </c>
      <c r="D80" s="1">
        <v>2.7</v>
      </c>
      <c r="E80" s="1">
        <f>q*B80</f>
        <v>1.1700577689048302</v>
      </c>
      <c r="F80" s="3">
        <f t="shared" si="1"/>
        <v>2.3407232304884666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K</vt:lpstr>
      <vt:lpstr>q</vt:lpstr>
      <vt:lpstr>rr</vt:lpstr>
      <vt:lpstr>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2024-01-28T17:30:27Z</dcterms:created>
  <dcterms:modified xsi:type="dcterms:W3CDTF">2024-01-28T18:20:16Z</dcterms:modified>
</cp:coreProperties>
</file>