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From BigDisk\GIT\sdd-cpi-system\Data_Raw\"/>
    </mc:Choice>
  </mc:AlternateContent>
  <xr:revisionPtr revIDLastSave="0" documentId="13_ncr:1_{A414980F-5841-48F3-BDD7-E234C56F8A81}" xr6:coauthVersionLast="47" xr6:coauthVersionMax="47" xr10:uidLastSave="{00000000-0000-0000-0000-000000000000}"/>
  <bookViews>
    <workbookView xWindow="-120" yWindow="-120" windowWidth="29040" windowHeight="15720" tabRatio="911" activeTab="2" xr2:uid="{67230FE5-FD4C-DD4C-84BA-32038A7CE6D7}"/>
  </bookViews>
  <sheets>
    <sheet name="Div 1 Food" sheetId="1" r:id="rId1"/>
    <sheet name="Div 2 ,3 Alc &amp; Tobac, clothing" sheetId="3" r:id="rId2"/>
    <sheet name="Index_calculation_&amp;aggregtion" sheetId="4" r:id="rId3"/>
    <sheet name="Div 4,5 energy &amp; HHD" sheetId="5" r:id="rId4"/>
    <sheet name="Div 6, 7 health &amp; Transport" sheetId="6" r:id="rId5"/>
    <sheet name="Div 8, 9 Coms &amp; Recreation" sheetId="7" r:id="rId6"/>
    <sheet name="Div 10, 11, 12, Ed. Rest. Micel" sheetId="8" r:id="rId7"/>
    <sheet name="Geomean prices" sheetId="2" r:id="rId8"/>
    <sheet name="CPI table" sheetId="10" r:id="rId9"/>
  </sheets>
  <definedNames>
    <definedName name="_xlnm._FilterDatabase" localSheetId="0" hidden="1">'Div 1 Food'!$C$1:$C$1331</definedName>
    <definedName name="_xlnm._FilterDatabase" localSheetId="7" hidden="1">'Geomean prices'!$G$1:$G$170</definedName>
    <definedName name="_xlnm._FilterDatabase" localSheetId="2" hidden="1">'Index_calculation_&amp;aggregtion'!#REF!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H8" i="2"/>
  <c r="I8" i="2"/>
  <c r="K8" i="2"/>
  <c r="H9" i="2"/>
  <c r="L9" i="2"/>
  <c r="M9" i="2"/>
  <c r="N9" i="2"/>
  <c r="O9" i="2"/>
  <c r="P9" i="2"/>
  <c r="H10" i="2"/>
  <c r="J10" i="2"/>
  <c r="H11" i="2"/>
  <c r="H18" i="2"/>
  <c r="I18" i="2"/>
  <c r="J18" i="2"/>
  <c r="K18" i="2"/>
  <c r="L18" i="2"/>
  <c r="M18" i="2"/>
  <c r="N18" i="2"/>
  <c r="O18" i="2"/>
  <c r="P18" i="2"/>
  <c r="J19" i="2"/>
  <c r="K19" i="2"/>
  <c r="L19" i="2"/>
  <c r="K20" i="2"/>
  <c r="L20" i="2"/>
  <c r="H21" i="2"/>
  <c r="I21" i="2"/>
  <c r="J21" i="2"/>
  <c r="K21" i="2"/>
  <c r="L21" i="2"/>
  <c r="M21" i="2"/>
  <c r="N21" i="2"/>
  <c r="O21" i="2"/>
  <c r="P21" i="2"/>
  <c r="M22" i="2"/>
  <c r="N22" i="2"/>
  <c r="I23" i="2"/>
  <c r="J23" i="2"/>
  <c r="K23" i="2"/>
  <c r="L23" i="2"/>
  <c r="N23" i="2"/>
  <c r="H24" i="2"/>
  <c r="I24" i="2"/>
  <c r="J24" i="2"/>
  <c r="K24" i="2"/>
  <c r="L24" i="2"/>
  <c r="M24" i="2"/>
  <c r="N24" i="2"/>
  <c r="O24" i="2"/>
  <c r="P24" i="2"/>
  <c r="H25" i="2"/>
  <c r="I25" i="2"/>
  <c r="J25" i="2"/>
  <c r="K25" i="2"/>
  <c r="L25" i="2"/>
  <c r="M25" i="2"/>
  <c r="N25" i="2"/>
  <c r="O25" i="2"/>
  <c r="P25" i="2"/>
  <c r="H26" i="2"/>
  <c r="I26" i="2"/>
  <c r="J26" i="2"/>
  <c r="K26" i="2"/>
  <c r="L26" i="2"/>
  <c r="M26" i="2"/>
  <c r="N26" i="2"/>
  <c r="O26" i="2"/>
  <c r="P26" i="2"/>
  <c r="H27" i="2"/>
  <c r="I27" i="2"/>
  <c r="J27" i="2"/>
  <c r="K27" i="2"/>
  <c r="L27" i="2"/>
  <c r="M27" i="2"/>
  <c r="N27" i="2"/>
  <c r="O27" i="2"/>
  <c r="P27" i="2"/>
  <c r="H28" i="2"/>
  <c r="I28" i="2"/>
  <c r="J28" i="2"/>
  <c r="K28" i="2"/>
  <c r="L28" i="2"/>
  <c r="M28" i="2"/>
  <c r="N28" i="2"/>
  <c r="O28" i="2"/>
  <c r="P28" i="2"/>
  <c r="H29" i="2"/>
  <c r="I29" i="2"/>
  <c r="J29" i="2"/>
  <c r="K29" i="2"/>
  <c r="L29" i="2"/>
  <c r="M29" i="2"/>
  <c r="N29" i="2"/>
  <c r="O29" i="2"/>
  <c r="P29" i="2"/>
  <c r="H30" i="2"/>
  <c r="I30" i="2"/>
  <c r="J30" i="2"/>
  <c r="K30" i="2"/>
  <c r="L30" i="2"/>
  <c r="M30" i="2"/>
  <c r="N30" i="2"/>
  <c r="O30" i="2"/>
  <c r="P30" i="2"/>
  <c r="H31" i="2"/>
  <c r="I31" i="2"/>
  <c r="J31" i="2"/>
  <c r="K31" i="2"/>
  <c r="L31" i="2"/>
  <c r="M31" i="2"/>
  <c r="N31" i="2"/>
  <c r="O31" i="2"/>
  <c r="P31" i="2"/>
  <c r="H33" i="2"/>
  <c r="I33" i="2"/>
  <c r="J33" i="2"/>
  <c r="K33" i="2"/>
  <c r="L33" i="2"/>
  <c r="M33" i="2"/>
  <c r="N33" i="2"/>
  <c r="O33" i="2"/>
  <c r="P33" i="2"/>
  <c r="H34" i="2"/>
  <c r="I34" i="2"/>
  <c r="J34" i="2"/>
  <c r="K34" i="2"/>
  <c r="L34" i="2"/>
  <c r="M34" i="2"/>
  <c r="N34" i="2"/>
  <c r="O34" i="2"/>
  <c r="P34" i="2"/>
  <c r="H35" i="2"/>
  <c r="I35" i="2"/>
  <c r="J35" i="2"/>
  <c r="K35" i="2"/>
  <c r="L35" i="2"/>
  <c r="M35" i="2"/>
  <c r="N35" i="2"/>
  <c r="O35" i="2"/>
  <c r="P35" i="2"/>
  <c r="H36" i="2"/>
  <c r="I36" i="2"/>
  <c r="J36" i="2"/>
  <c r="K36" i="2"/>
  <c r="L36" i="2"/>
  <c r="M36" i="2"/>
  <c r="N36" i="2"/>
  <c r="O36" i="2"/>
  <c r="P36" i="2"/>
  <c r="H37" i="2"/>
  <c r="I37" i="2"/>
  <c r="J37" i="2"/>
  <c r="K37" i="2"/>
  <c r="L37" i="2"/>
  <c r="M37" i="2"/>
  <c r="N37" i="2"/>
  <c r="O37" i="2"/>
  <c r="P37" i="2"/>
  <c r="H38" i="2"/>
  <c r="I38" i="2"/>
  <c r="J38" i="2"/>
  <c r="K38" i="2"/>
  <c r="L38" i="2"/>
  <c r="M38" i="2"/>
  <c r="N38" i="2"/>
  <c r="O38" i="2"/>
  <c r="P38" i="2"/>
  <c r="H39" i="2"/>
  <c r="I39" i="2"/>
  <c r="J39" i="2"/>
  <c r="K39" i="2"/>
  <c r="L39" i="2"/>
  <c r="M39" i="2"/>
  <c r="N39" i="2"/>
  <c r="O39" i="2"/>
  <c r="P39" i="2"/>
  <c r="H40" i="2"/>
  <c r="I40" i="2"/>
  <c r="J40" i="2"/>
  <c r="K40" i="2"/>
  <c r="L40" i="2"/>
  <c r="M40" i="2"/>
  <c r="N40" i="2"/>
  <c r="O40" i="2"/>
  <c r="P40" i="2"/>
  <c r="H41" i="2"/>
  <c r="I41" i="2"/>
  <c r="J41" i="2"/>
  <c r="K41" i="2"/>
  <c r="L41" i="2"/>
  <c r="M41" i="2"/>
  <c r="N41" i="2"/>
  <c r="O41" i="2"/>
  <c r="P41" i="2"/>
  <c r="H42" i="2"/>
  <c r="I42" i="2"/>
  <c r="J42" i="2"/>
  <c r="K42" i="2"/>
  <c r="L42" i="2"/>
  <c r="M42" i="2"/>
  <c r="N42" i="2"/>
  <c r="O42" i="2"/>
  <c r="P42" i="2"/>
  <c r="H43" i="2"/>
  <c r="I43" i="2"/>
  <c r="J43" i="2"/>
  <c r="K43" i="2"/>
  <c r="L43" i="2"/>
  <c r="M43" i="2"/>
  <c r="N43" i="2"/>
  <c r="O43" i="2"/>
  <c r="P43" i="2"/>
  <c r="H44" i="2"/>
  <c r="I44" i="2"/>
  <c r="J44" i="2"/>
  <c r="K44" i="2"/>
  <c r="L44" i="2"/>
  <c r="M44" i="2"/>
  <c r="N44" i="2"/>
  <c r="O44" i="2"/>
  <c r="P44" i="2"/>
  <c r="H45" i="2"/>
  <c r="I45" i="2"/>
  <c r="J45" i="2"/>
  <c r="K45" i="2"/>
  <c r="L45" i="2"/>
  <c r="M45" i="2"/>
  <c r="N45" i="2"/>
  <c r="O45" i="2"/>
  <c r="P45" i="2"/>
  <c r="H46" i="2"/>
  <c r="I46" i="2"/>
  <c r="J46" i="2"/>
  <c r="K46" i="2"/>
  <c r="L46" i="2"/>
  <c r="M46" i="2"/>
  <c r="N46" i="2"/>
  <c r="O46" i="2"/>
  <c r="P46" i="2"/>
  <c r="H47" i="2"/>
  <c r="I47" i="2"/>
  <c r="J47" i="2"/>
  <c r="K47" i="2"/>
  <c r="L47" i="2"/>
  <c r="M47" i="2"/>
  <c r="N47" i="2"/>
  <c r="O47" i="2"/>
  <c r="P47" i="2"/>
  <c r="H48" i="2"/>
  <c r="I48" i="2"/>
  <c r="J48" i="2"/>
  <c r="K48" i="2"/>
  <c r="L48" i="2"/>
  <c r="M48" i="2"/>
  <c r="N48" i="2"/>
  <c r="O48" i="2"/>
  <c r="P48" i="2"/>
  <c r="H49" i="2"/>
  <c r="I49" i="2"/>
  <c r="J49" i="2"/>
  <c r="K49" i="2"/>
  <c r="L49" i="2"/>
  <c r="M49" i="2"/>
  <c r="N49" i="2"/>
  <c r="O49" i="2"/>
  <c r="P49" i="2"/>
  <c r="H50" i="2"/>
  <c r="I50" i="2"/>
  <c r="J50" i="2"/>
  <c r="K50" i="2"/>
  <c r="L50" i="2"/>
  <c r="M50" i="2"/>
  <c r="N50" i="2"/>
  <c r="O50" i="2"/>
  <c r="P50" i="2"/>
  <c r="H51" i="2"/>
  <c r="I51" i="2"/>
  <c r="J51" i="2"/>
  <c r="K51" i="2"/>
  <c r="L51" i="2"/>
  <c r="M51" i="2"/>
  <c r="N51" i="2"/>
  <c r="O51" i="2"/>
  <c r="P51" i="2"/>
  <c r="H52" i="2"/>
  <c r="I52" i="2"/>
  <c r="J52" i="2"/>
  <c r="K52" i="2"/>
  <c r="L52" i="2"/>
  <c r="M52" i="2"/>
  <c r="N52" i="2"/>
  <c r="O52" i="2"/>
  <c r="P52" i="2"/>
  <c r="H53" i="2"/>
  <c r="I53" i="2"/>
  <c r="J53" i="2"/>
  <c r="K53" i="2"/>
  <c r="L53" i="2"/>
  <c r="M53" i="2"/>
  <c r="N53" i="2"/>
  <c r="O53" i="2"/>
  <c r="P53" i="2"/>
  <c r="H54" i="2"/>
  <c r="I54" i="2"/>
  <c r="J54" i="2"/>
  <c r="K54" i="2"/>
  <c r="L54" i="2"/>
  <c r="M54" i="2"/>
  <c r="N54" i="2"/>
  <c r="O54" i="2"/>
  <c r="P54" i="2"/>
  <c r="H55" i="2"/>
  <c r="I55" i="2"/>
  <c r="J55" i="2"/>
  <c r="K55" i="2"/>
  <c r="L55" i="2"/>
  <c r="M55" i="2"/>
  <c r="N55" i="2"/>
  <c r="O55" i="2"/>
  <c r="P55" i="2"/>
  <c r="H56" i="2"/>
  <c r="I56" i="2"/>
  <c r="J56" i="2"/>
  <c r="K56" i="2"/>
  <c r="L56" i="2"/>
  <c r="M56" i="2"/>
  <c r="N56" i="2"/>
  <c r="O56" i="2"/>
  <c r="P56" i="2"/>
  <c r="H57" i="2"/>
  <c r="I57" i="2"/>
  <c r="J57" i="2"/>
  <c r="K57" i="2"/>
  <c r="L57" i="2"/>
  <c r="M57" i="2"/>
  <c r="N57" i="2"/>
  <c r="O57" i="2"/>
  <c r="P57" i="2"/>
  <c r="H58" i="2"/>
  <c r="I58" i="2"/>
  <c r="J58" i="2"/>
  <c r="K58" i="2"/>
  <c r="L58" i="2"/>
  <c r="M58" i="2"/>
  <c r="N58" i="2"/>
  <c r="O58" i="2"/>
  <c r="P58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1" i="2"/>
  <c r="Q30" i="2"/>
  <c r="Q29" i="2"/>
  <c r="Q28" i="2"/>
  <c r="Q27" i="2"/>
  <c r="Q26" i="2"/>
  <c r="Q25" i="2"/>
  <c r="Q24" i="2"/>
  <c r="Q21" i="2"/>
  <c r="Q18" i="2"/>
  <c r="Q16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1" i="2"/>
  <c r="R30" i="2"/>
  <c r="R29" i="2"/>
  <c r="R28" i="2"/>
  <c r="R27" i="2"/>
  <c r="R26" i="2"/>
  <c r="R25" i="2"/>
  <c r="R24" i="2"/>
  <c r="R21" i="2"/>
  <c r="R18" i="2"/>
  <c r="R9" i="2"/>
  <c r="N184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N129" i="3"/>
  <c r="C115" i="3"/>
  <c r="D115" i="3"/>
  <c r="H67" i="2" s="1"/>
  <c r="E115" i="3"/>
  <c r="F115" i="3"/>
  <c r="G115" i="3"/>
  <c r="H115" i="3"/>
  <c r="I115" i="3"/>
  <c r="J115" i="3"/>
  <c r="K115" i="3"/>
  <c r="L115" i="3"/>
  <c r="M115" i="3"/>
  <c r="N115" i="3"/>
  <c r="D36" i="1"/>
  <c r="D52" i="1"/>
  <c r="D66" i="1"/>
  <c r="D96" i="1"/>
  <c r="D126" i="1"/>
  <c r="H12" i="2" s="1"/>
  <c r="D156" i="1"/>
  <c r="H13" i="2" s="1"/>
  <c r="D188" i="1"/>
  <c r="H14" i="2" s="1"/>
  <c r="D219" i="1"/>
  <c r="H15" i="2" s="1"/>
  <c r="D249" i="1"/>
  <c r="H16" i="2" s="1"/>
  <c r="D280" i="1"/>
  <c r="H17" i="2" s="1"/>
  <c r="D288" i="1"/>
  <c r="D295" i="1"/>
  <c r="H19" i="2" s="1"/>
  <c r="D325" i="1"/>
  <c r="H20" i="2" s="1"/>
  <c r="D332" i="1"/>
  <c r="D362" i="1"/>
  <c r="H22" i="2" s="1"/>
  <c r="D393" i="1"/>
  <c r="H23" i="2" s="1"/>
  <c r="D422" i="1"/>
  <c r="D452" i="1"/>
  <c r="D482" i="1"/>
  <c r="D513" i="1"/>
  <c r="D544" i="1"/>
  <c r="D551" i="1"/>
  <c r="D557" i="1"/>
  <c r="D587" i="1"/>
  <c r="D593" i="1"/>
  <c r="H32" i="2" s="1"/>
  <c r="D623" i="1"/>
  <c r="D629" i="1"/>
  <c r="D660" i="1"/>
  <c r="D690" i="1"/>
  <c r="D720" i="1"/>
  <c r="D750" i="1"/>
  <c r="D781" i="1"/>
  <c r="D811" i="1"/>
  <c r="D841" i="1"/>
  <c r="D871" i="1"/>
  <c r="D902" i="1"/>
  <c r="D932" i="1"/>
  <c r="D962" i="1"/>
  <c r="D992" i="1"/>
  <c r="D1022" i="1"/>
  <c r="D1053" i="1"/>
  <c r="D1083" i="1"/>
  <c r="D1113" i="1"/>
  <c r="D1143" i="1"/>
  <c r="D1173" i="1"/>
  <c r="D1203" i="1"/>
  <c r="D1234" i="1"/>
  <c r="D1265" i="1"/>
  <c r="D1295" i="1"/>
  <c r="D1301" i="1"/>
  <c r="D1331" i="1"/>
  <c r="D15" i="3"/>
  <c r="E15" i="3"/>
  <c r="D22" i="3"/>
  <c r="H61" i="2" s="1"/>
  <c r="E22" i="3"/>
  <c r="D52" i="3"/>
  <c r="H62" i="2" s="1"/>
  <c r="E52" i="3"/>
  <c r="D82" i="3"/>
  <c r="H63" i="2" s="1"/>
  <c r="E82" i="3"/>
  <c r="D90" i="3"/>
  <c r="H64" i="2" s="1"/>
  <c r="E90" i="3"/>
  <c r="D97" i="3"/>
  <c r="E97" i="3"/>
  <c r="D129" i="3"/>
  <c r="E129" i="3"/>
  <c r="D144" i="3"/>
  <c r="H69" i="2" s="1"/>
  <c r="E144" i="3"/>
  <c r="D156" i="3"/>
  <c r="E156" i="3"/>
  <c r="H71" i="2"/>
  <c r="D184" i="3"/>
  <c r="H72" i="2" s="1"/>
  <c r="E184" i="3"/>
  <c r="D198" i="3"/>
  <c r="H73" i="2" s="1"/>
  <c r="E198" i="3"/>
  <c r="D205" i="3"/>
  <c r="H74" i="2" s="1"/>
  <c r="E205" i="3"/>
  <c r="D217" i="3"/>
  <c r="H75" i="2" s="1"/>
  <c r="E217" i="3"/>
  <c r="D224" i="3"/>
  <c r="E224" i="3"/>
  <c r="D237" i="3"/>
  <c r="H77" i="2" s="1"/>
  <c r="E237" i="3"/>
  <c r="D244" i="3"/>
  <c r="H78" i="2" s="1"/>
  <c r="E244" i="3"/>
  <c r="D251" i="3"/>
  <c r="H79" i="2" s="1"/>
  <c r="E251" i="3"/>
  <c r="D265" i="3"/>
  <c r="H80" i="2" s="1"/>
  <c r="E265" i="3"/>
  <c r="D279" i="3"/>
  <c r="H81" i="2" s="1"/>
  <c r="E279" i="3"/>
  <c r="D290" i="3"/>
  <c r="H82" i="2" s="1"/>
  <c r="E290" i="3"/>
  <c r="D307" i="3"/>
  <c r="H83" i="2" s="1"/>
  <c r="E307" i="3"/>
  <c r="D12" i="8"/>
  <c r="E12" i="8"/>
  <c r="D20" i="8"/>
  <c r="H147" i="2" s="1"/>
  <c r="E20" i="8"/>
  <c r="D32" i="8"/>
  <c r="E32" i="8"/>
  <c r="D40" i="8"/>
  <c r="H150" i="2" s="1"/>
  <c r="E40" i="8"/>
  <c r="D47" i="8"/>
  <c r="E47" i="8"/>
  <c r="D54" i="8"/>
  <c r="E54" i="8"/>
  <c r="D61" i="8"/>
  <c r="H153" i="2" s="1"/>
  <c r="E61" i="8"/>
  <c r="D68" i="8"/>
  <c r="H154" i="2" s="1"/>
  <c r="E68" i="8"/>
  <c r="D75" i="8"/>
  <c r="H155" i="2" s="1"/>
  <c r="E75" i="8"/>
  <c r="D86" i="8"/>
  <c r="H157" i="2" s="1"/>
  <c r="E86" i="8"/>
  <c r="D116" i="8"/>
  <c r="H158" i="2" s="1"/>
  <c r="E116" i="8"/>
  <c r="D146" i="8"/>
  <c r="H159" i="2" s="1"/>
  <c r="E146" i="8"/>
  <c r="D176" i="8"/>
  <c r="E176" i="8"/>
  <c r="D206" i="8"/>
  <c r="H161" i="2" s="1"/>
  <c r="E206" i="8"/>
  <c r="D225" i="8"/>
  <c r="H162" i="2" s="1"/>
  <c r="E225" i="8"/>
  <c r="D255" i="8"/>
  <c r="H163" i="2" s="1"/>
  <c r="E255" i="8"/>
  <c r="D285" i="8"/>
  <c r="E285" i="8"/>
  <c r="D316" i="8"/>
  <c r="H165" i="2" s="1"/>
  <c r="E316" i="8"/>
  <c r="D346" i="8"/>
  <c r="E346" i="8"/>
  <c r="D376" i="8"/>
  <c r="H167" i="2" s="1"/>
  <c r="E376" i="8"/>
  <c r="D383" i="8"/>
  <c r="E383" i="8"/>
  <c r="D390" i="8"/>
  <c r="H169" i="2" s="1"/>
  <c r="E390" i="8"/>
  <c r="D12" i="7"/>
  <c r="E12" i="7"/>
  <c r="D21" i="7"/>
  <c r="E21" i="7"/>
  <c r="D27" i="7"/>
  <c r="E27" i="7"/>
  <c r="D40" i="7"/>
  <c r="E40" i="7"/>
  <c r="D50" i="7"/>
  <c r="H137" i="2" s="1"/>
  <c r="E50" i="7"/>
  <c r="D59" i="7"/>
  <c r="E59" i="7"/>
  <c r="D65" i="7"/>
  <c r="H139" i="2" s="1"/>
  <c r="E65" i="7"/>
  <c r="D72" i="7"/>
  <c r="H140" i="2" s="1"/>
  <c r="E72" i="7"/>
  <c r="D91" i="7"/>
  <c r="E91" i="7"/>
  <c r="D98" i="7"/>
  <c r="H142" i="2" s="1"/>
  <c r="E98" i="7"/>
  <c r="D106" i="7"/>
  <c r="E106" i="7"/>
  <c r="D136" i="7"/>
  <c r="H144" i="2" s="1"/>
  <c r="E136" i="7"/>
  <c r="D12" i="6"/>
  <c r="E12" i="6"/>
  <c r="D22" i="6"/>
  <c r="H118" i="2" s="1"/>
  <c r="E22" i="6"/>
  <c r="D30" i="6"/>
  <c r="H119" i="2" s="1"/>
  <c r="E30" i="6"/>
  <c r="D42" i="6"/>
  <c r="E42" i="6"/>
  <c r="D49" i="6"/>
  <c r="E49" i="6"/>
  <c r="D57" i="6"/>
  <c r="E57" i="6"/>
  <c r="D66" i="6"/>
  <c r="E66" i="6"/>
  <c r="D74" i="6"/>
  <c r="E74" i="6"/>
  <c r="D82" i="6"/>
  <c r="H125" i="2" s="1"/>
  <c r="E82" i="6"/>
  <c r="D90" i="6"/>
  <c r="E90" i="6"/>
  <c r="D96" i="6"/>
  <c r="E96" i="6"/>
  <c r="D102" i="6"/>
  <c r="H128" i="2" s="1"/>
  <c r="E102" i="6"/>
  <c r="D108" i="6"/>
  <c r="H129" i="2" s="1"/>
  <c r="E108" i="6"/>
  <c r="D114" i="6"/>
  <c r="E114" i="6"/>
  <c r="D17" i="5"/>
  <c r="E17" i="5"/>
  <c r="D27" i="5"/>
  <c r="E27" i="5"/>
  <c r="D33" i="5"/>
  <c r="H87" i="2" s="1"/>
  <c r="E33" i="5"/>
  <c r="D39" i="5"/>
  <c r="H88" i="2" s="1"/>
  <c r="E39" i="5"/>
  <c r="D45" i="5"/>
  <c r="E45" i="5"/>
  <c r="D76" i="5"/>
  <c r="H90" i="2" s="1"/>
  <c r="E76" i="5"/>
  <c r="D84" i="5"/>
  <c r="H91" i="2" s="1"/>
  <c r="E84" i="5"/>
  <c r="D95" i="5"/>
  <c r="H92" i="2" s="1"/>
  <c r="E95" i="5"/>
  <c r="D102" i="5"/>
  <c r="H93" i="2" s="1"/>
  <c r="E102" i="5"/>
  <c r="D113" i="5"/>
  <c r="E113" i="5"/>
  <c r="D123" i="5"/>
  <c r="E123" i="5"/>
  <c r="D132" i="5"/>
  <c r="E132" i="5"/>
  <c r="D141" i="5"/>
  <c r="H98" i="2" s="1"/>
  <c r="E141" i="5"/>
  <c r="D155" i="5"/>
  <c r="H99" i="2" s="1"/>
  <c r="E155" i="5"/>
  <c r="D164" i="5"/>
  <c r="E164" i="5"/>
  <c r="D173" i="5"/>
  <c r="E173" i="5"/>
  <c r="D183" i="5"/>
  <c r="E183" i="5"/>
  <c r="D195" i="5"/>
  <c r="H103" i="2" s="1"/>
  <c r="E195" i="5"/>
  <c r="D206" i="5"/>
  <c r="E206" i="5"/>
  <c r="D216" i="5"/>
  <c r="H105" i="2" s="1"/>
  <c r="E216" i="5"/>
  <c r="D224" i="5"/>
  <c r="H106" i="2" s="1"/>
  <c r="E224" i="5"/>
  <c r="D233" i="5"/>
  <c r="E233" i="5"/>
  <c r="D264" i="5"/>
  <c r="H114" i="2" s="1"/>
  <c r="E264" i="5"/>
  <c r="D295" i="5"/>
  <c r="E295" i="5"/>
  <c r="D327" i="5"/>
  <c r="E327" i="5"/>
  <c r="D357" i="5"/>
  <c r="E357" i="5"/>
  <c r="D387" i="5"/>
  <c r="E387" i="5"/>
  <c r="D417" i="5"/>
  <c r="H112" i="2" s="1"/>
  <c r="E417" i="5"/>
  <c r="D431" i="5"/>
  <c r="E431" i="5"/>
  <c r="F8" i="2"/>
  <c r="C52" i="1"/>
  <c r="F9" i="2" s="1"/>
  <c r="C66" i="1"/>
  <c r="F10" i="2" s="1"/>
  <c r="C96" i="1"/>
  <c r="G11" i="2" s="1"/>
  <c r="C126" i="1"/>
  <c r="C156" i="1"/>
  <c r="F13" i="2" s="1"/>
  <c r="C188" i="1"/>
  <c r="C219" i="1"/>
  <c r="G15" i="2" s="1"/>
  <c r="C249" i="1"/>
  <c r="F16" i="2" s="1"/>
  <c r="C280" i="1"/>
  <c r="F17" i="2" s="1"/>
  <c r="C288" i="1"/>
  <c r="F18" i="2" s="1"/>
  <c r="C295" i="1"/>
  <c r="F19" i="2" s="1"/>
  <c r="C325" i="1"/>
  <c r="F20" i="2" s="1"/>
  <c r="C332" i="1"/>
  <c r="C362" i="1"/>
  <c r="F22" i="2" s="1"/>
  <c r="C393" i="1"/>
  <c r="F23" i="2" s="1"/>
  <c r="C422" i="1"/>
  <c r="C452" i="1"/>
  <c r="F25" i="2" s="1"/>
  <c r="C482" i="1"/>
  <c r="C513" i="1"/>
  <c r="F27" i="2" s="1"/>
  <c r="C544" i="1"/>
  <c r="G28" i="2" s="1"/>
  <c r="C551" i="1"/>
  <c r="F29" i="2" s="1"/>
  <c r="C557" i="1"/>
  <c r="G30" i="2" s="1"/>
  <c r="C587" i="1"/>
  <c r="C593" i="1"/>
  <c r="F32" i="2" s="1"/>
  <c r="C623" i="1"/>
  <c r="C629" i="1"/>
  <c r="F34" i="2" s="1"/>
  <c r="C660" i="1"/>
  <c r="F35" i="2" s="1"/>
  <c r="C690" i="1"/>
  <c r="F36" i="2" s="1"/>
  <c r="C720" i="1"/>
  <c r="C750" i="1"/>
  <c r="F38" i="2" s="1"/>
  <c r="C781" i="1"/>
  <c r="F39" i="2" s="1"/>
  <c r="C811" i="1"/>
  <c r="F40" i="2" s="1"/>
  <c r="C841" i="1"/>
  <c r="F41" i="2" s="1"/>
  <c r="C871" i="1"/>
  <c r="F42" i="2" s="1"/>
  <c r="C902" i="1"/>
  <c r="F43" i="2" s="1"/>
  <c r="C932" i="1"/>
  <c r="F44" i="2" s="1"/>
  <c r="C962" i="1"/>
  <c r="C992" i="1"/>
  <c r="F46" i="2" s="1"/>
  <c r="C1022" i="1"/>
  <c r="F47" i="2" s="1"/>
  <c r="C1053" i="1"/>
  <c r="F48" i="2" s="1"/>
  <c r="C1083" i="1"/>
  <c r="F49" i="2" s="1"/>
  <c r="C1113" i="1"/>
  <c r="C1143" i="1"/>
  <c r="C1173" i="1"/>
  <c r="F52" i="2" s="1"/>
  <c r="C1203" i="1"/>
  <c r="C1234" i="1"/>
  <c r="C1265" i="1"/>
  <c r="F55" i="2" s="1"/>
  <c r="C1295" i="1"/>
  <c r="F56" i="2" s="1"/>
  <c r="C1301" i="1"/>
  <c r="F57" i="2" s="1"/>
  <c r="C1331" i="1"/>
  <c r="F58" i="2" s="1"/>
  <c r="F11" i="2"/>
  <c r="F12" i="2"/>
  <c r="G12" i="2"/>
  <c r="F14" i="2"/>
  <c r="G14" i="2"/>
  <c r="F15" i="2"/>
  <c r="G17" i="2"/>
  <c r="F21" i="2"/>
  <c r="G21" i="2"/>
  <c r="F24" i="2"/>
  <c r="G24" i="2"/>
  <c r="F26" i="2"/>
  <c r="G26" i="2"/>
  <c r="F31" i="2"/>
  <c r="G31" i="2"/>
  <c r="F33" i="2"/>
  <c r="G33" i="2"/>
  <c r="F37" i="2"/>
  <c r="G37" i="2"/>
  <c r="G44" i="2"/>
  <c r="F45" i="2"/>
  <c r="G45" i="2"/>
  <c r="F50" i="2"/>
  <c r="G50" i="2"/>
  <c r="F51" i="2"/>
  <c r="G51" i="2"/>
  <c r="F53" i="2"/>
  <c r="G53" i="2"/>
  <c r="F54" i="2"/>
  <c r="G54" i="2"/>
  <c r="H60" i="2"/>
  <c r="H65" i="2"/>
  <c r="H68" i="2"/>
  <c r="H70" i="2"/>
  <c r="H76" i="2"/>
  <c r="H85" i="2"/>
  <c r="H86" i="2"/>
  <c r="H89" i="2"/>
  <c r="H95" i="2"/>
  <c r="H96" i="2"/>
  <c r="H97" i="2"/>
  <c r="H100" i="2"/>
  <c r="H101" i="2"/>
  <c r="H102" i="2"/>
  <c r="H104" i="2"/>
  <c r="H107" i="2"/>
  <c r="H108" i="2"/>
  <c r="H109" i="2"/>
  <c r="H110" i="2"/>
  <c r="H111" i="2"/>
  <c r="H113" i="2"/>
  <c r="H116" i="2"/>
  <c r="H120" i="2"/>
  <c r="H121" i="2"/>
  <c r="H122" i="2"/>
  <c r="H123" i="2"/>
  <c r="H124" i="2"/>
  <c r="H126" i="2"/>
  <c r="H127" i="2"/>
  <c r="H130" i="2"/>
  <c r="H132" i="2"/>
  <c r="H133" i="2"/>
  <c r="H134" i="2"/>
  <c r="H136" i="2"/>
  <c r="H138" i="2"/>
  <c r="H141" i="2"/>
  <c r="H143" i="2"/>
  <c r="H146" i="2"/>
  <c r="H149" i="2"/>
  <c r="H151" i="2"/>
  <c r="H152" i="2"/>
  <c r="H160" i="2"/>
  <c r="H164" i="2"/>
  <c r="H166" i="2"/>
  <c r="H168" i="2"/>
  <c r="E36" i="1"/>
  <c r="F36" i="1"/>
  <c r="J8" i="2" s="1"/>
  <c r="G36" i="1"/>
  <c r="H36" i="1"/>
  <c r="L8" i="2" s="1"/>
  <c r="I36" i="1"/>
  <c r="M8" i="2" s="1"/>
  <c r="J36" i="1"/>
  <c r="N8" i="2" s="1"/>
  <c r="K36" i="1"/>
  <c r="O8" i="2" s="1"/>
  <c r="L36" i="1"/>
  <c r="P8" i="2" s="1"/>
  <c r="M36" i="1"/>
  <c r="Q8" i="2" s="1"/>
  <c r="N36" i="1"/>
  <c r="R8" i="2" s="1"/>
  <c r="E52" i="1"/>
  <c r="I9" i="2" s="1"/>
  <c r="F52" i="1"/>
  <c r="J9" i="2" s="1"/>
  <c r="G52" i="1"/>
  <c r="K9" i="2" s="1"/>
  <c r="H52" i="1"/>
  <c r="I52" i="1"/>
  <c r="J52" i="1"/>
  <c r="K52" i="1"/>
  <c r="L52" i="1"/>
  <c r="M52" i="1"/>
  <c r="Q9" i="2" s="1"/>
  <c r="N52" i="1"/>
  <c r="E66" i="1"/>
  <c r="I10" i="2" s="1"/>
  <c r="F66" i="1"/>
  <c r="G66" i="1"/>
  <c r="K10" i="2" s="1"/>
  <c r="H66" i="1"/>
  <c r="L10" i="2" s="1"/>
  <c r="I66" i="1"/>
  <c r="M10" i="2" s="1"/>
  <c r="J66" i="1"/>
  <c r="N10" i="2" s="1"/>
  <c r="K66" i="1"/>
  <c r="O10" i="2" s="1"/>
  <c r="L66" i="1"/>
  <c r="P10" i="2" s="1"/>
  <c r="M66" i="1"/>
  <c r="Q10" i="2" s="1"/>
  <c r="N66" i="1"/>
  <c r="R10" i="2" s="1"/>
  <c r="E96" i="1"/>
  <c r="I11" i="2" s="1"/>
  <c r="F96" i="1"/>
  <c r="J11" i="2" s="1"/>
  <c r="G96" i="1"/>
  <c r="K11" i="2" s="1"/>
  <c r="H96" i="1"/>
  <c r="L11" i="2" s="1"/>
  <c r="I96" i="1"/>
  <c r="M11" i="2" s="1"/>
  <c r="J96" i="1"/>
  <c r="N11" i="2" s="1"/>
  <c r="K96" i="1"/>
  <c r="O11" i="2" s="1"/>
  <c r="L96" i="1"/>
  <c r="P11" i="2" s="1"/>
  <c r="M96" i="1"/>
  <c r="Q11" i="2" s="1"/>
  <c r="N96" i="1"/>
  <c r="R11" i="2" s="1"/>
  <c r="E126" i="1"/>
  <c r="I12" i="2" s="1"/>
  <c r="F126" i="1"/>
  <c r="J12" i="2" s="1"/>
  <c r="G126" i="1"/>
  <c r="K12" i="2" s="1"/>
  <c r="H126" i="1"/>
  <c r="L12" i="2" s="1"/>
  <c r="I126" i="1"/>
  <c r="M12" i="2" s="1"/>
  <c r="J126" i="1"/>
  <c r="N12" i="2" s="1"/>
  <c r="K126" i="1"/>
  <c r="O12" i="2" s="1"/>
  <c r="L126" i="1"/>
  <c r="P12" i="2" s="1"/>
  <c r="M126" i="1"/>
  <c r="Q12" i="2" s="1"/>
  <c r="N126" i="1"/>
  <c r="R12" i="2" s="1"/>
  <c r="E156" i="1"/>
  <c r="I13" i="2" s="1"/>
  <c r="F156" i="1"/>
  <c r="J13" i="2" s="1"/>
  <c r="G156" i="1"/>
  <c r="K13" i="2" s="1"/>
  <c r="H156" i="1"/>
  <c r="L13" i="2" s="1"/>
  <c r="I156" i="1"/>
  <c r="M13" i="2" s="1"/>
  <c r="J156" i="1"/>
  <c r="N13" i="2" s="1"/>
  <c r="K156" i="1"/>
  <c r="O13" i="2" s="1"/>
  <c r="L156" i="1"/>
  <c r="P13" i="2" s="1"/>
  <c r="M156" i="1"/>
  <c r="Q13" i="2" s="1"/>
  <c r="N156" i="1"/>
  <c r="R13" i="2" s="1"/>
  <c r="E188" i="1"/>
  <c r="I14" i="2" s="1"/>
  <c r="F188" i="1"/>
  <c r="J14" i="2" s="1"/>
  <c r="G188" i="1"/>
  <c r="K14" i="2" s="1"/>
  <c r="H188" i="1"/>
  <c r="L14" i="2" s="1"/>
  <c r="I188" i="1"/>
  <c r="M14" i="2" s="1"/>
  <c r="J188" i="1"/>
  <c r="N14" i="2" s="1"/>
  <c r="K188" i="1"/>
  <c r="O14" i="2" s="1"/>
  <c r="L188" i="1"/>
  <c r="P14" i="2" s="1"/>
  <c r="M188" i="1"/>
  <c r="Q14" i="2" s="1"/>
  <c r="N188" i="1"/>
  <c r="R14" i="2" s="1"/>
  <c r="E219" i="1"/>
  <c r="I15" i="2" s="1"/>
  <c r="F219" i="1"/>
  <c r="J15" i="2" s="1"/>
  <c r="G219" i="1"/>
  <c r="K15" i="2" s="1"/>
  <c r="H219" i="1"/>
  <c r="L15" i="2" s="1"/>
  <c r="I219" i="1"/>
  <c r="M15" i="2" s="1"/>
  <c r="J219" i="1"/>
  <c r="N15" i="2" s="1"/>
  <c r="K219" i="1"/>
  <c r="O15" i="2" s="1"/>
  <c r="L219" i="1"/>
  <c r="P15" i="2" s="1"/>
  <c r="M219" i="1"/>
  <c r="Q15" i="2" s="1"/>
  <c r="N219" i="1"/>
  <c r="R15" i="2" s="1"/>
  <c r="E249" i="1"/>
  <c r="I16" i="2" s="1"/>
  <c r="F249" i="1"/>
  <c r="J16" i="2" s="1"/>
  <c r="G249" i="1"/>
  <c r="K16" i="2" s="1"/>
  <c r="H249" i="1"/>
  <c r="L16" i="2" s="1"/>
  <c r="I249" i="1"/>
  <c r="M16" i="2" s="1"/>
  <c r="J249" i="1"/>
  <c r="N16" i="2" s="1"/>
  <c r="K249" i="1"/>
  <c r="O16" i="2" s="1"/>
  <c r="L249" i="1"/>
  <c r="P16" i="2" s="1"/>
  <c r="M249" i="1"/>
  <c r="N249" i="1"/>
  <c r="R16" i="2" s="1"/>
  <c r="E280" i="1"/>
  <c r="I17" i="2" s="1"/>
  <c r="F280" i="1"/>
  <c r="J17" i="2" s="1"/>
  <c r="G280" i="1"/>
  <c r="K17" i="2" s="1"/>
  <c r="H280" i="1"/>
  <c r="L17" i="2" s="1"/>
  <c r="I280" i="1"/>
  <c r="M17" i="2" s="1"/>
  <c r="J280" i="1"/>
  <c r="N17" i="2" s="1"/>
  <c r="K280" i="1"/>
  <c r="O17" i="2" s="1"/>
  <c r="L280" i="1"/>
  <c r="P17" i="2" s="1"/>
  <c r="M280" i="1"/>
  <c r="Q17" i="2" s="1"/>
  <c r="N280" i="1"/>
  <c r="R17" i="2" s="1"/>
  <c r="E288" i="1"/>
  <c r="F288" i="1"/>
  <c r="G288" i="1"/>
  <c r="H288" i="1"/>
  <c r="I288" i="1"/>
  <c r="J288" i="1"/>
  <c r="K288" i="1"/>
  <c r="L288" i="1"/>
  <c r="M288" i="1"/>
  <c r="N288" i="1"/>
  <c r="E295" i="1"/>
  <c r="I19" i="2" s="1"/>
  <c r="F295" i="1"/>
  <c r="G295" i="1"/>
  <c r="H295" i="1"/>
  <c r="I295" i="1"/>
  <c r="M19" i="2" s="1"/>
  <c r="J295" i="1"/>
  <c r="N19" i="2" s="1"/>
  <c r="K295" i="1"/>
  <c r="O19" i="2" s="1"/>
  <c r="L295" i="1"/>
  <c r="P19" i="2" s="1"/>
  <c r="M295" i="1"/>
  <c r="Q19" i="2" s="1"/>
  <c r="N295" i="1"/>
  <c r="R19" i="2" s="1"/>
  <c r="E325" i="1"/>
  <c r="I20" i="2" s="1"/>
  <c r="F325" i="1"/>
  <c r="J20" i="2" s="1"/>
  <c r="G325" i="1"/>
  <c r="H325" i="1"/>
  <c r="I325" i="1"/>
  <c r="M20" i="2" s="1"/>
  <c r="J325" i="1"/>
  <c r="N20" i="2" s="1"/>
  <c r="K325" i="1"/>
  <c r="O20" i="2" s="1"/>
  <c r="L325" i="1"/>
  <c r="P20" i="2" s="1"/>
  <c r="M325" i="1"/>
  <c r="Q20" i="2" s="1"/>
  <c r="N325" i="1"/>
  <c r="R20" i="2" s="1"/>
  <c r="E332" i="1"/>
  <c r="F332" i="1"/>
  <c r="G332" i="1"/>
  <c r="H332" i="1"/>
  <c r="I332" i="1"/>
  <c r="J332" i="1"/>
  <c r="K332" i="1"/>
  <c r="L332" i="1"/>
  <c r="M332" i="1"/>
  <c r="N332" i="1"/>
  <c r="E362" i="1"/>
  <c r="I22" i="2" s="1"/>
  <c r="F362" i="1"/>
  <c r="J22" i="2" s="1"/>
  <c r="G362" i="1"/>
  <c r="K22" i="2" s="1"/>
  <c r="H362" i="1"/>
  <c r="L22" i="2" s="1"/>
  <c r="I362" i="1"/>
  <c r="J362" i="1"/>
  <c r="K362" i="1"/>
  <c r="O22" i="2" s="1"/>
  <c r="L362" i="1"/>
  <c r="P22" i="2" s="1"/>
  <c r="M362" i="1"/>
  <c r="Q22" i="2" s="1"/>
  <c r="N362" i="1"/>
  <c r="R22" i="2" s="1"/>
  <c r="E393" i="1"/>
  <c r="F393" i="1"/>
  <c r="G393" i="1"/>
  <c r="H393" i="1"/>
  <c r="I393" i="1"/>
  <c r="M23" i="2" s="1"/>
  <c r="J393" i="1"/>
  <c r="K393" i="1"/>
  <c r="O23" i="2" s="1"/>
  <c r="L393" i="1"/>
  <c r="P23" i="2" s="1"/>
  <c r="M393" i="1"/>
  <c r="Q23" i="2" s="1"/>
  <c r="N393" i="1"/>
  <c r="R23" i="2" s="1"/>
  <c r="E422" i="1"/>
  <c r="F422" i="1"/>
  <c r="G422" i="1"/>
  <c r="H422" i="1"/>
  <c r="I422" i="1"/>
  <c r="J422" i="1"/>
  <c r="K422" i="1"/>
  <c r="L422" i="1"/>
  <c r="M422" i="1"/>
  <c r="N422" i="1"/>
  <c r="E452" i="1"/>
  <c r="F452" i="1"/>
  <c r="G452" i="1"/>
  <c r="H452" i="1"/>
  <c r="I452" i="1"/>
  <c r="J452" i="1"/>
  <c r="K452" i="1"/>
  <c r="L452" i="1"/>
  <c r="M452" i="1"/>
  <c r="N452" i="1"/>
  <c r="E482" i="1"/>
  <c r="F482" i="1"/>
  <c r="G482" i="1"/>
  <c r="H482" i="1"/>
  <c r="I482" i="1"/>
  <c r="J482" i="1"/>
  <c r="K482" i="1"/>
  <c r="L482" i="1"/>
  <c r="M482" i="1"/>
  <c r="N482" i="1"/>
  <c r="E513" i="1"/>
  <c r="F513" i="1"/>
  <c r="G513" i="1"/>
  <c r="H513" i="1"/>
  <c r="I513" i="1"/>
  <c r="J513" i="1"/>
  <c r="K513" i="1"/>
  <c r="L513" i="1"/>
  <c r="M513" i="1"/>
  <c r="N513" i="1"/>
  <c r="E544" i="1"/>
  <c r="F544" i="1"/>
  <c r="G544" i="1"/>
  <c r="H544" i="1"/>
  <c r="I544" i="1"/>
  <c r="J544" i="1"/>
  <c r="K544" i="1"/>
  <c r="L544" i="1"/>
  <c r="M544" i="1"/>
  <c r="N544" i="1"/>
  <c r="E551" i="1"/>
  <c r="F551" i="1"/>
  <c r="G551" i="1"/>
  <c r="H551" i="1"/>
  <c r="I551" i="1"/>
  <c r="J551" i="1"/>
  <c r="K551" i="1"/>
  <c r="L551" i="1"/>
  <c r="M551" i="1"/>
  <c r="N551" i="1"/>
  <c r="E557" i="1"/>
  <c r="F557" i="1"/>
  <c r="G557" i="1"/>
  <c r="H557" i="1"/>
  <c r="I557" i="1"/>
  <c r="J557" i="1"/>
  <c r="K557" i="1"/>
  <c r="L557" i="1"/>
  <c r="M557" i="1"/>
  <c r="N557" i="1"/>
  <c r="E587" i="1"/>
  <c r="F587" i="1"/>
  <c r="G587" i="1"/>
  <c r="H587" i="1"/>
  <c r="I587" i="1"/>
  <c r="J587" i="1"/>
  <c r="K587" i="1"/>
  <c r="L587" i="1"/>
  <c r="M587" i="1"/>
  <c r="N587" i="1"/>
  <c r="E593" i="1"/>
  <c r="I32" i="2" s="1"/>
  <c r="F593" i="1"/>
  <c r="J32" i="2" s="1"/>
  <c r="G593" i="1"/>
  <c r="K32" i="2" s="1"/>
  <c r="H593" i="1"/>
  <c r="L32" i="2" s="1"/>
  <c r="I593" i="1"/>
  <c r="M32" i="2" s="1"/>
  <c r="J593" i="1"/>
  <c r="N32" i="2" s="1"/>
  <c r="K593" i="1"/>
  <c r="O32" i="2" s="1"/>
  <c r="L593" i="1"/>
  <c r="P32" i="2" s="1"/>
  <c r="M593" i="1"/>
  <c r="Q32" i="2" s="1"/>
  <c r="N593" i="1"/>
  <c r="R32" i="2" s="1"/>
  <c r="E623" i="1"/>
  <c r="F623" i="1"/>
  <c r="G623" i="1"/>
  <c r="H623" i="1"/>
  <c r="I623" i="1"/>
  <c r="J623" i="1"/>
  <c r="K623" i="1"/>
  <c r="L623" i="1"/>
  <c r="M623" i="1"/>
  <c r="N623" i="1"/>
  <c r="E629" i="1"/>
  <c r="F629" i="1"/>
  <c r="G629" i="1"/>
  <c r="H629" i="1"/>
  <c r="I629" i="1"/>
  <c r="J629" i="1"/>
  <c r="K629" i="1"/>
  <c r="L629" i="1"/>
  <c r="M629" i="1"/>
  <c r="N629" i="1"/>
  <c r="E660" i="1"/>
  <c r="F660" i="1"/>
  <c r="G660" i="1"/>
  <c r="H660" i="1"/>
  <c r="I660" i="1"/>
  <c r="J660" i="1"/>
  <c r="K660" i="1"/>
  <c r="L660" i="1"/>
  <c r="M660" i="1"/>
  <c r="N660" i="1"/>
  <c r="I690" i="1"/>
  <c r="E690" i="1"/>
  <c r="F690" i="1"/>
  <c r="G690" i="1"/>
  <c r="H690" i="1"/>
  <c r="J690" i="1"/>
  <c r="K690" i="1"/>
  <c r="L690" i="1"/>
  <c r="M690" i="1"/>
  <c r="N690" i="1"/>
  <c r="E720" i="1"/>
  <c r="F720" i="1"/>
  <c r="G720" i="1"/>
  <c r="H720" i="1"/>
  <c r="I720" i="1"/>
  <c r="J720" i="1"/>
  <c r="K720" i="1"/>
  <c r="L720" i="1"/>
  <c r="M720" i="1"/>
  <c r="N720" i="1"/>
  <c r="E750" i="1"/>
  <c r="F750" i="1"/>
  <c r="G750" i="1"/>
  <c r="H750" i="1"/>
  <c r="I750" i="1"/>
  <c r="J750" i="1"/>
  <c r="K750" i="1"/>
  <c r="L750" i="1"/>
  <c r="M750" i="1"/>
  <c r="N750" i="1"/>
  <c r="E781" i="1"/>
  <c r="F781" i="1"/>
  <c r="G781" i="1"/>
  <c r="H781" i="1"/>
  <c r="I781" i="1"/>
  <c r="J781" i="1"/>
  <c r="K781" i="1"/>
  <c r="L781" i="1"/>
  <c r="M781" i="1"/>
  <c r="N781" i="1"/>
  <c r="E811" i="1"/>
  <c r="G811" i="1"/>
  <c r="H811" i="1"/>
  <c r="I811" i="1"/>
  <c r="J811" i="1"/>
  <c r="K811" i="1"/>
  <c r="L811" i="1"/>
  <c r="M811" i="1"/>
  <c r="N811" i="1"/>
  <c r="E841" i="1"/>
  <c r="F841" i="1"/>
  <c r="G841" i="1"/>
  <c r="H841" i="1"/>
  <c r="I841" i="1"/>
  <c r="J841" i="1"/>
  <c r="K841" i="1"/>
  <c r="L841" i="1"/>
  <c r="M841" i="1"/>
  <c r="N841" i="1"/>
  <c r="E871" i="1"/>
  <c r="F871" i="1"/>
  <c r="G871" i="1"/>
  <c r="H871" i="1"/>
  <c r="I871" i="1"/>
  <c r="J871" i="1"/>
  <c r="K871" i="1"/>
  <c r="L871" i="1"/>
  <c r="M871" i="1"/>
  <c r="N871" i="1"/>
  <c r="E902" i="1"/>
  <c r="F902" i="1"/>
  <c r="G902" i="1"/>
  <c r="H902" i="1"/>
  <c r="I902" i="1"/>
  <c r="J902" i="1"/>
  <c r="K902" i="1"/>
  <c r="L902" i="1"/>
  <c r="M902" i="1"/>
  <c r="N902" i="1"/>
  <c r="E932" i="1"/>
  <c r="F932" i="1"/>
  <c r="G932" i="1"/>
  <c r="H932" i="1"/>
  <c r="I932" i="1"/>
  <c r="J932" i="1"/>
  <c r="K932" i="1"/>
  <c r="L932" i="1"/>
  <c r="M932" i="1"/>
  <c r="N932" i="1"/>
  <c r="E962" i="1"/>
  <c r="F962" i="1"/>
  <c r="G962" i="1"/>
  <c r="H962" i="1"/>
  <c r="I962" i="1"/>
  <c r="J962" i="1"/>
  <c r="K962" i="1"/>
  <c r="L962" i="1"/>
  <c r="M962" i="1"/>
  <c r="N962" i="1"/>
  <c r="E992" i="1"/>
  <c r="F992" i="1"/>
  <c r="G992" i="1"/>
  <c r="H992" i="1"/>
  <c r="I992" i="1"/>
  <c r="J992" i="1"/>
  <c r="K992" i="1"/>
  <c r="L992" i="1"/>
  <c r="M992" i="1"/>
  <c r="N992" i="1"/>
  <c r="E1022" i="1"/>
  <c r="F1022" i="1"/>
  <c r="G1022" i="1"/>
  <c r="H1022" i="1"/>
  <c r="I1022" i="1"/>
  <c r="J1022" i="1"/>
  <c r="K1022" i="1"/>
  <c r="L1022" i="1"/>
  <c r="M1022" i="1"/>
  <c r="N1022" i="1"/>
  <c r="E1053" i="1"/>
  <c r="F1053" i="1"/>
  <c r="G1053" i="1"/>
  <c r="H1053" i="1"/>
  <c r="I1053" i="1"/>
  <c r="J1053" i="1"/>
  <c r="K1053" i="1"/>
  <c r="L1053" i="1"/>
  <c r="M1053" i="1"/>
  <c r="N1053" i="1"/>
  <c r="E1083" i="1"/>
  <c r="F1083" i="1"/>
  <c r="G1083" i="1"/>
  <c r="H1083" i="1"/>
  <c r="I1083" i="1"/>
  <c r="J1083" i="1"/>
  <c r="K1083" i="1"/>
  <c r="L1083" i="1"/>
  <c r="M1083" i="1"/>
  <c r="N1083" i="1"/>
  <c r="E1113" i="1"/>
  <c r="F1113" i="1"/>
  <c r="G1113" i="1"/>
  <c r="H1113" i="1"/>
  <c r="I1113" i="1"/>
  <c r="J1113" i="1"/>
  <c r="K1113" i="1"/>
  <c r="L1113" i="1"/>
  <c r="M1113" i="1"/>
  <c r="N1113" i="1"/>
  <c r="E1143" i="1"/>
  <c r="F1143" i="1"/>
  <c r="G1143" i="1"/>
  <c r="H1143" i="1"/>
  <c r="I1143" i="1"/>
  <c r="J1143" i="1"/>
  <c r="K1143" i="1"/>
  <c r="L1143" i="1"/>
  <c r="M1143" i="1"/>
  <c r="N1143" i="1"/>
  <c r="E1173" i="1"/>
  <c r="F1173" i="1"/>
  <c r="G1173" i="1"/>
  <c r="H1173" i="1"/>
  <c r="I1173" i="1"/>
  <c r="J1173" i="1"/>
  <c r="K1173" i="1"/>
  <c r="L1173" i="1"/>
  <c r="M1173" i="1"/>
  <c r="N1173" i="1"/>
  <c r="E1203" i="1"/>
  <c r="F1203" i="1"/>
  <c r="G1203" i="1"/>
  <c r="H1203" i="1"/>
  <c r="I1203" i="1"/>
  <c r="J1203" i="1"/>
  <c r="K1203" i="1"/>
  <c r="L1203" i="1"/>
  <c r="M1203" i="1"/>
  <c r="N1203" i="1"/>
  <c r="E1234" i="1"/>
  <c r="F1234" i="1"/>
  <c r="G1234" i="1"/>
  <c r="H1234" i="1"/>
  <c r="I1234" i="1"/>
  <c r="J1234" i="1"/>
  <c r="K1234" i="1"/>
  <c r="L1234" i="1"/>
  <c r="M1234" i="1"/>
  <c r="N1234" i="1"/>
  <c r="E1265" i="1"/>
  <c r="F1265" i="1"/>
  <c r="G1265" i="1"/>
  <c r="H1265" i="1"/>
  <c r="I1265" i="1"/>
  <c r="J1265" i="1"/>
  <c r="K1265" i="1"/>
  <c r="L1265" i="1"/>
  <c r="M1265" i="1"/>
  <c r="N1265" i="1"/>
  <c r="E1295" i="1"/>
  <c r="F1295" i="1"/>
  <c r="G1295" i="1"/>
  <c r="H1295" i="1"/>
  <c r="I1295" i="1"/>
  <c r="J1295" i="1"/>
  <c r="K1295" i="1"/>
  <c r="L1295" i="1"/>
  <c r="M1295" i="1"/>
  <c r="N1295" i="1"/>
  <c r="E1301" i="1"/>
  <c r="F1301" i="1"/>
  <c r="G1301" i="1"/>
  <c r="H1301" i="1"/>
  <c r="I1301" i="1"/>
  <c r="J1301" i="1"/>
  <c r="K1301" i="1"/>
  <c r="L1301" i="1"/>
  <c r="M1301" i="1"/>
  <c r="N1301" i="1"/>
  <c r="E1331" i="1"/>
  <c r="F1331" i="1"/>
  <c r="G1331" i="1"/>
  <c r="H1331" i="1"/>
  <c r="I1331" i="1"/>
  <c r="J1331" i="1"/>
  <c r="K1331" i="1"/>
  <c r="L1331" i="1"/>
  <c r="M1331" i="1"/>
  <c r="N1331" i="1"/>
  <c r="G23" i="2" l="1"/>
  <c r="G57" i="2"/>
  <c r="G39" i="2"/>
  <c r="G38" i="2"/>
  <c r="G32" i="2"/>
  <c r="F28" i="2"/>
  <c r="G18" i="2"/>
  <c r="G46" i="2"/>
  <c r="G47" i="2"/>
  <c r="G10" i="2"/>
  <c r="G20" i="2"/>
  <c r="G43" i="2"/>
  <c r="G36" i="2"/>
  <c r="G16" i="2"/>
  <c r="G56" i="2"/>
  <c r="G8" i="2"/>
  <c r="G29" i="2"/>
  <c r="F30" i="2"/>
  <c r="G34" i="2"/>
  <c r="G48" i="2"/>
  <c r="G35" i="2"/>
  <c r="G49" i="2"/>
  <c r="G40" i="2"/>
  <c r="G22" i="2"/>
  <c r="G13" i="2"/>
  <c r="G27" i="2"/>
  <c r="G41" i="2"/>
  <c r="G55" i="2"/>
  <c r="G25" i="2"/>
  <c r="G9" i="2"/>
  <c r="G58" i="2"/>
  <c r="G42" i="2"/>
  <c r="G19" i="2"/>
  <c r="G52" i="2"/>
  <c r="N390" i="8" l="1"/>
  <c r="R169" i="2" s="1"/>
  <c r="N383" i="8"/>
  <c r="R168" i="2" s="1"/>
  <c r="N376" i="8"/>
  <c r="R167" i="2" s="1"/>
  <c r="N346" i="8"/>
  <c r="R166" i="2" s="1"/>
  <c r="N316" i="8"/>
  <c r="R165" i="2" s="1"/>
  <c r="N285" i="8"/>
  <c r="R164" i="2" s="1"/>
  <c r="N255" i="8"/>
  <c r="R163" i="2" s="1"/>
  <c r="N225" i="8"/>
  <c r="R162" i="2" s="1"/>
  <c r="N206" i="8"/>
  <c r="R161" i="2" s="1"/>
  <c r="N176" i="8"/>
  <c r="R160" i="2" s="1"/>
  <c r="N146" i="8"/>
  <c r="R159" i="2" s="1"/>
  <c r="N116" i="8"/>
  <c r="R158" i="2" s="1"/>
  <c r="N86" i="8"/>
  <c r="R157" i="2" s="1"/>
  <c r="N75" i="8"/>
  <c r="R155" i="2" s="1"/>
  <c r="N68" i="8"/>
  <c r="R154" i="2" s="1"/>
  <c r="N61" i="8"/>
  <c r="R153" i="2" s="1"/>
  <c r="N54" i="8"/>
  <c r="R152" i="2" s="1"/>
  <c r="N47" i="8"/>
  <c r="R151" i="2" s="1"/>
  <c r="N40" i="8"/>
  <c r="R150" i="2" s="1"/>
  <c r="N32" i="8"/>
  <c r="R149" i="2" s="1"/>
  <c r="N20" i="8"/>
  <c r="R147" i="2" s="1"/>
  <c r="N12" i="8"/>
  <c r="R146" i="2" s="1"/>
  <c r="N136" i="7"/>
  <c r="R144" i="2" s="1"/>
  <c r="N106" i="7"/>
  <c r="R143" i="2" s="1"/>
  <c r="N98" i="7"/>
  <c r="R142" i="2" s="1"/>
  <c r="N91" i="7"/>
  <c r="R141" i="2" s="1"/>
  <c r="N72" i="7"/>
  <c r="R140" i="2" s="1"/>
  <c r="N65" i="7"/>
  <c r="R139" i="2" s="1"/>
  <c r="N59" i="7"/>
  <c r="R138" i="2" s="1"/>
  <c r="N50" i="7"/>
  <c r="R137" i="2" s="1"/>
  <c r="N40" i="7"/>
  <c r="R136" i="2" s="1"/>
  <c r="N27" i="7"/>
  <c r="R134" i="2" s="1"/>
  <c r="N21" i="7"/>
  <c r="R133" i="2" s="1"/>
  <c r="N12" i="7"/>
  <c r="R132" i="2" s="1"/>
  <c r="N114" i="6"/>
  <c r="R130" i="2" s="1"/>
  <c r="N108" i="6"/>
  <c r="R129" i="2" s="1"/>
  <c r="N102" i="6"/>
  <c r="R128" i="2" s="1"/>
  <c r="N96" i="6"/>
  <c r="R127" i="2" s="1"/>
  <c r="N90" i="6"/>
  <c r="R126" i="2" s="1"/>
  <c r="N82" i="6"/>
  <c r="R125" i="2" s="1"/>
  <c r="N74" i="6"/>
  <c r="R124" i="2" s="1"/>
  <c r="N66" i="6"/>
  <c r="R123" i="2" s="1"/>
  <c r="N57" i="6"/>
  <c r="R122" i="2" s="1"/>
  <c r="N49" i="6"/>
  <c r="R121" i="2" s="1"/>
  <c r="N42" i="6"/>
  <c r="R120" i="2" s="1"/>
  <c r="N30" i="6"/>
  <c r="R119" i="2" s="1"/>
  <c r="N22" i="6"/>
  <c r="R118" i="2" s="1"/>
  <c r="N12" i="6"/>
  <c r="R116" i="2" s="1"/>
  <c r="N431" i="5"/>
  <c r="R113" i="2" s="1"/>
  <c r="N417" i="5"/>
  <c r="R112" i="2" s="1"/>
  <c r="N387" i="5"/>
  <c r="R111" i="2" s="1"/>
  <c r="N357" i="5"/>
  <c r="R110" i="2" s="1"/>
  <c r="N327" i="5"/>
  <c r="R109" i="2" s="1"/>
  <c r="N295" i="5"/>
  <c r="R108" i="2" s="1"/>
  <c r="N264" i="5"/>
  <c r="R114" i="2" s="1"/>
  <c r="N233" i="5"/>
  <c r="R107" i="2" s="1"/>
  <c r="N224" i="5"/>
  <c r="R106" i="2" s="1"/>
  <c r="N216" i="5"/>
  <c r="R105" i="2" s="1"/>
  <c r="N206" i="5"/>
  <c r="R104" i="2" s="1"/>
  <c r="N195" i="5"/>
  <c r="R103" i="2" s="1"/>
  <c r="N183" i="5"/>
  <c r="R102" i="2" s="1"/>
  <c r="N173" i="5"/>
  <c r="R101" i="2" s="1"/>
  <c r="N164" i="5"/>
  <c r="R100" i="2" s="1"/>
  <c r="N155" i="5"/>
  <c r="R99" i="2" s="1"/>
  <c r="N141" i="5"/>
  <c r="R98" i="2" s="1"/>
  <c r="N132" i="5"/>
  <c r="R97" i="2" s="1"/>
  <c r="N123" i="5"/>
  <c r="R96" i="2" s="1"/>
  <c r="N113" i="5"/>
  <c r="R95" i="2" s="1"/>
  <c r="N102" i="5"/>
  <c r="R93" i="2" s="1"/>
  <c r="N95" i="5"/>
  <c r="R92" i="2" s="1"/>
  <c r="N84" i="5"/>
  <c r="R91" i="2" s="1"/>
  <c r="N76" i="5"/>
  <c r="R90" i="2" s="1"/>
  <c r="N45" i="5"/>
  <c r="R89" i="2" s="1"/>
  <c r="N39" i="5"/>
  <c r="R88" i="2" s="1"/>
  <c r="N33" i="5"/>
  <c r="R87" i="2" s="1"/>
  <c r="N27" i="5"/>
  <c r="R86" i="2" s="1"/>
  <c r="N17" i="5"/>
  <c r="R85" i="2" s="1"/>
  <c r="N224" i="3"/>
  <c r="R76" i="2" s="1"/>
  <c r="N307" i="3"/>
  <c r="R83" i="2" s="1"/>
  <c r="N290" i="3"/>
  <c r="R82" i="2" s="1"/>
  <c r="N279" i="3"/>
  <c r="R81" i="2" s="1"/>
  <c r="N265" i="3"/>
  <c r="R80" i="2" s="1"/>
  <c r="N251" i="3"/>
  <c r="R79" i="2" s="1"/>
  <c r="N244" i="3"/>
  <c r="R78" i="2" s="1"/>
  <c r="N237" i="3"/>
  <c r="R77" i="2" s="1"/>
  <c r="N217" i="3"/>
  <c r="R75" i="2" s="1"/>
  <c r="N205" i="3"/>
  <c r="R74" i="2" s="1"/>
  <c r="N198" i="3"/>
  <c r="R73" i="2" s="1"/>
  <c r="R72" i="2"/>
  <c r="R71" i="2"/>
  <c r="N156" i="3"/>
  <c r="R70" i="2" s="1"/>
  <c r="N144" i="3"/>
  <c r="R69" i="2" s="1"/>
  <c r="R68" i="2"/>
  <c r="R67" i="2"/>
  <c r="N97" i="3"/>
  <c r="R65" i="2" s="1"/>
  <c r="N90" i="3"/>
  <c r="R64" i="2" s="1"/>
  <c r="N82" i="3"/>
  <c r="R63" i="2" s="1"/>
  <c r="N52" i="3"/>
  <c r="R62" i="2" s="1"/>
  <c r="N22" i="3"/>
  <c r="R61" i="2" s="1"/>
  <c r="N15" i="3"/>
  <c r="R60" i="2" s="1"/>
  <c r="Q141" i="2"/>
  <c r="M316" i="8"/>
  <c r="Q165" i="2" s="1"/>
  <c r="L316" i="8"/>
  <c r="M225" i="8"/>
  <c r="Q162" i="2" s="1"/>
  <c r="M390" i="8"/>
  <c r="Q169" i="2" s="1"/>
  <c r="M383" i="8"/>
  <c r="Q168" i="2" s="1"/>
  <c r="M376" i="8"/>
  <c r="Q167" i="2" s="1"/>
  <c r="M346" i="8"/>
  <c r="Q166" i="2" s="1"/>
  <c r="M285" i="8"/>
  <c r="Q164" i="2" s="1"/>
  <c r="M255" i="8"/>
  <c r="Q163" i="2" s="1"/>
  <c r="M206" i="8"/>
  <c r="Q161" i="2" s="1"/>
  <c r="M176" i="8"/>
  <c r="Q160" i="2" s="1"/>
  <c r="M146" i="8"/>
  <c r="Q159" i="2" s="1"/>
  <c r="M116" i="8"/>
  <c r="Q158" i="2" s="1"/>
  <c r="M86" i="8"/>
  <c r="Q157" i="2" s="1"/>
  <c r="M75" i="8"/>
  <c r="Q155" i="2" s="1"/>
  <c r="M68" i="8"/>
  <c r="Q154" i="2" s="1"/>
  <c r="M61" i="8"/>
  <c r="Q153" i="2" s="1"/>
  <c r="M54" i="8"/>
  <c r="Q152" i="2" s="1"/>
  <c r="M47" i="8"/>
  <c r="Q151" i="2" s="1"/>
  <c r="M40" i="8"/>
  <c r="Q150" i="2" s="1"/>
  <c r="M32" i="8"/>
  <c r="Q149" i="2" s="1"/>
  <c r="M20" i="8"/>
  <c r="Q147" i="2" s="1"/>
  <c r="M12" i="8"/>
  <c r="Q146" i="2" s="1"/>
  <c r="M136" i="7"/>
  <c r="Q144" i="2" s="1"/>
  <c r="M106" i="7"/>
  <c r="Q143" i="2" s="1"/>
  <c r="M98" i="7"/>
  <c r="Q142" i="2" s="1"/>
  <c r="M91" i="7"/>
  <c r="M72" i="7"/>
  <c r="Q140" i="2" s="1"/>
  <c r="M65" i="7"/>
  <c r="Q139" i="2" s="1"/>
  <c r="M59" i="7"/>
  <c r="Q138" i="2" s="1"/>
  <c r="M50" i="7"/>
  <c r="Q137" i="2" s="1"/>
  <c r="M40" i="7"/>
  <c r="Q136" i="2" s="1"/>
  <c r="M27" i="7"/>
  <c r="Q134" i="2" s="1"/>
  <c r="M21" i="7"/>
  <c r="Q133" i="2" s="1"/>
  <c r="M12" i="7"/>
  <c r="Q132" i="2" s="1"/>
  <c r="M114" i="6"/>
  <c r="Q130" i="2" s="1"/>
  <c r="M108" i="6"/>
  <c r="Q129" i="2" s="1"/>
  <c r="M102" i="6"/>
  <c r="Q128" i="2" s="1"/>
  <c r="M96" i="6"/>
  <c r="Q127" i="2" s="1"/>
  <c r="M90" i="6"/>
  <c r="Q126" i="2" s="1"/>
  <c r="M82" i="6"/>
  <c r="Q125" i="2" s="1"/>
  <c r="M74" i="6"/>
  <c r="Q124" i="2" s="1"/>
  <c r="M66" i="6"/>
  <c r="Q123" i="2" s="1"/>
  <c r="M57" i="6"/>
  <c r="Q122" i="2" s="1"/>
  <c r="M49" i="6"/>
  <c r="Q121" i="2" s="1"/>
  <c r="M42" i="6"/>
  <c r="Q120" i="2" s="1"/>
  <c r="M30" i="6"/>
  <c r="Q119" i="2" s="1"/>
  <c r="M22" i="6"/>
  <c r="Q118" i="2" s="1"/>
  <c r="M12" i="6"/>
  <c r="Q116" i="2" s="1"/>
  <c r="M431" i="5"/>
  <c r="Q113" i="2" s="1"/>
  <c r="M417" i="5"/>
  <c r="Q112" i="2" s="1"/>
  <c r="M387" i="5"/>
  <c r="Q111" i="2" s="1"/>
  <c r="M357" i="5"/>
  <c r="Q110" i="2" s="1"/>
  <c r="M327" i="5"/>
  <c r="Q109" i="2" s="1"/>
  <c r="M295" i="5"/>
  <c r="Q108" i="2" s="1"/>
  <c r="M264" i="5"/>
  <c r="Q114" i="2" s="1"/>
  <c r="M233" i="5"/>
  <c r="Q107" i="2" s="1"/>
  <c r="M224" i="5"/>
  <c r="Q106" i="2" s="1"/>
  <c r="M216" i="5"/>
  <c r="Q105" i="2" s="1"/>
  <c r="M206" i="5"/>
  <c r="Q104" i="2" s="1"/>
  <c r="M195" i="5"/>
  <c r="Q103" i="2" s="1"/>
  <c r="M183" i="5"/>
  <c r="Q102" i="2" s="1"/>
  <c r="M173" i="5"/>
  <c r="Q101" i="2" s="1"/>
  <c r="M164" i="5"/>
  <c r="Q100" i="2" s="1"/>
  <c r="M155" i="5"/>
  <c r="Q99" i="2" s="1"/>
  <c r="M141" i="5"/>
  <c r="Q98" i="2" s="1"/>
  <c r="M132" i="5"/>
  <c r="Q97" i="2" s="1"/>
  <c r="M123" i="5"/>
  <c r="Q96" i="2" s="1"/>
  <c r="M113" i="5"/>
  <c r="Q95" i="2" s="1"/>
  <c r="M102" i="5"/>
  <c r="Q93" i="2" s="1"/>
  <c r="M95" i="5"/>
  <c r="Q92" i="2" s="1"/>
  <c r="M84" i="5"/>
  <c r="Q91" i="2" s="1"/>
  <c r="M76" i="5"/>
  <c r="Q90" i="2" s="1"/>
  <c r="M45" i="5"/>
  <c r="Q89" i="2" s="1"/>
  <c r="M39" i="5"/>
  <c r="Q88" i="2" s="1"/>
  <c r="M33" i="5"/>
  <c r="Q87" i="2" s="1"/>
  <c r="M27" i="5"/>
  <c r="Q86" i="2" s="1"/>
  <c r="M17" i="5"/>
  <c r="Q85" i="2" s="1"/>
  <c r="M224" i="3"/>
  <c r="Q76" i="2" s="1"/>
  <c r="M307" i="3"/>
  <c r="Q83" i="2" s="1"/>
  <c r="M290" i="3"/>
  <c r="Q82" i="2" s="1"/>
  <c r="M279" i="3"/>
  <c r="Q81" i="2" s="1"/>
  <c r="M265" i="3"/>
  <c r="Q80" i="2" s="1"/>
  <c r="M251" i="3"/>
  <c r="Q79" i="2" s="1"/>
  <c r="M244" i="3"/>
  <c r="Q78" i="2" s="1"/>
  <c r="M237" i="3"/>
  <c r="Q77" i="2" s="1"/>
  <c r="M217" i="3"/>
  <c r="Q75" i="2" s="1"/>
  <c r="M205" i="3"/>
  <c r="Q74" i="2" s="1"/>
  <c r="M198" i="3"/>
  <c r="Q73" i="2" s="1"/>
  <c r="M184" i="3"/>
  <c r="Q72" i="2" s="1"/>
  <c r="Q71" i="2"/>
  <c r="M156" i="3"/>
  <c r="Q70" i="2" s="1"/>
  <c r="M144" i="3"/>
  <c r="Q69" i="2" s="1"/>
  <c r="M129" i="3"/>
  <c r="Q68" i="2" s="1"/>
  <c r="Q67" i="2"/>
  <c r="M97" i="3"/>
  <c r="Q65" i="2" s="1"/>
  <c r="M90" i="3"/>
  <c r="Q64" i="2" s="1"/>
  <c r="M82" i="3"/>
  <c r="Q63" i="2" s="1"/>
  <c r="M52" i="3"/>
  <c r="Q62" i="2" s="1"/>
  <c r="M22" i="3"/>
  <c r="Q61" i="2" s="1"/>
  <c r="M15" i="3"/>
  <c r="Q60" i="2" s="1"/>
  <c r="P165" i="2" l="1"/>
  <c r="L225" i="8"/>
  <c r="P162" i="2" s="1"/>
  <c r="L390" i="8"/>
  <c r="P169" i="2" s="1"/>
  <c r="L383" i="8"/>
  <c r="P168" i="2" s="1"/>
  <c r="L376" i="8"/>
  <c r="P167" i="2" s="1"/>
  <c r="L346" i="8"/>
  <c r="P166" i="2" s="1"/>
  <c r="L285" i="8"/>
  <c r="P164" i="2" s="1"/>
  <c r="L255" i="8"/>
  <c r="P163" i="2" s="1"/>
  <c r="L206" i="8"/>
  <c r="P161" i="2" s="1"/>
  <c r="L176" i="8"/>
  <c r="P160" i="2" s="1"/>
  <c r="L146" i="8"/>
  <c r="P159" i="2" s="1"/>
  <c r="L116" i="8"/>
  <c r="P158" i="2" s="1"/>
  <c r="L86" i="8"/>
  <c r="P157" i="2" s="1"/>
  <c r="L75" i="8"/>
  <c r="P155" i="2" s="1"/>
  <c r="L68" i="8"/>
  <c r="P154" i="2" s="1"/>
  <c r="L61" i="8"/>
  <c r="P153" i="2" s="1"/>
  <c r="L54" i="8"/>
  <c r="P152" i="2" s="1"/>
  <c r="L47" i="8"/>
  <c r="P151" i="2" s="1"/>
  <c r="L40" i="8"/>
  <c r="P150" i="2" s="1"/>
  <c r="L32" i="8"/>
  <c r="P149" i="2" s="1"/>
  <c r="L20" i="8"/>
  <c r="P147" i="2" s="1"/>
  <c r="L12" i="8"/>
  <c r="P146" i="2" s="1"/>
  <c r="L136" i="7"/>
  <c r="P144" i="2" s="1"/>
  <c r="L106" i="7"/>
  <c r="P143" i="2" s="1"/>
  <c r="L98" i="7"/>
  <c r="P142" i="2" s="1"/>
  <c r="L91" i="7"/>
  <c r="P141" i="2" s="1"/>
  <c r="L72" i="7"/>
  <c r="P140" i="2" s="1"/>
  <c r="L65" i="7"/>
  <c r="P139" i="2" s="1"/>
  <c r="L59" i="7"/>
  <c r="P138" i="2" s="1"/>
  <c r="L50" i="7"/>
  <c r="P137" i="2" s="1"/>
  <c r="L40" i="7"/>
  <c r="P136" i="2" s="1"/>
  <c r="L27" i="7"/>
  <c r="P134" i="2" s="1"/>
  <c r="L21" i="7"/>
  <c r="P133" i="2" s="1"/>
  <c r="L12" i="7"/>
  <c r="P132" i="2" s="1"/>
  <c r="L114" i="6"/>
  <c r="P130" i="2" s="1"/>
  <c r="L108" i="6"/>
  <c r="P129" i="2" s="1"/>
  <c r="L102" i="6"/>
  <c r="P128" i="2" s="1"/>
  <c r="L96" i="6"/>
  <c r="P127" i="2" s="1"/>
  <c r="L90" i="6"/>
  <c r="P126" i="2" s="1"/>
  <c r="L82" i="6"/>
  <c r="P125" i="2" s="1"/>
  <c r="L74" i="6"/>
  <c r="P124" i="2" s="1"/>
  <c r="L66" i="6"/>
  <c r="P123" i="2" s="1"/>
  <c r="L57" i="6"/>
  <c r="P122" i="2" s="1"/>
  <c r="L49" i="6"/>
  <c r="P121" i="2" s="1"/>
  <c r="L42" i="6"/>
  <c r="P120" i="2" s="1"/>
  <c r="L30" i="6"/>
  <c r="P119" i="2" s="1"/>
  <c r="L22" i="6"/>
  <c r="P118" i="2" s="1"/>
  <c r="L12" i="6"/>
  <c r="P116" i="2" s="1"/>
  <c r="L431" i="5"/>
  <c r="P113" i="2" s="1"/>
  <c r="L417" i="5"/>
  <c r="P112" i="2" s="1"/>
  <c r="L387" i="5"/>
  <c r="P111" i="2" s="1"/>
  <c r="L357" i="5"/>
  <c r="P110" i="2" s="1"/>
  <c r="L327" i="5"/>
  <c r="P109" i="2" s="1"/>
  <c r="L295" i="5"/>
  <c r="P108" i="2" s="1"/>
  <c r="L264" i="5"/>
  <c r="P114" i="2" s="1"/>
  <c r="L233" i="5"/>
  <c r="P107" i="2" s="1"/>
  <c r="L224" i="5"/>
  <c r="P106" i="2" s="1"/>
  <c r="L216" i="5"/>
  <c r="P105" i="2" s="1"/>
  <c r="L206" i="5"/>
  <c r="P104" i="2" s="1"/>
  <c r="L195" i="5"/>
  <c r="P103" i="2" s="1"/>
  <c r="L183" i="5"/>
  <c r="P102" i="2" s="1"/>
  <c r="L173" i="5"/>
  <c r="P101" i="2" s="1"/>
  <c r="L164" i="5"/>
  <c r="P100" i="2" s="1"/>
  <c r="L155" i="5"/>
  <c r="P99" i="2" s="1"/>
  <c r="L141" i="5"/>
  <c r="P98" i="2" s="1"/>
  <c r="L132" i="5"/>
  <c r="P97" i="2" s="1"/>
  <c r="L123" i="5"/>
  <c r="P96" i="2" s="1"/>
  <c r="L113" i="5"/>
  <c r="P95" i="2" s="1"/>
  <c r="L102" i="5"/>
  <c r="P93" i="2" s="1"/>
  <c r="L95" i="5"/>
  <c r="P92" i="2" s="1"/>
  <c r="L84" i="5"/>
  <c r="P91" i="2" s="1"/>
  <c r="L76" i="5"/>
  <c r="P90" i="2" s="1"/>
  <c r="L45" i="5"/>
  <c r="P89" i="2" s="1"/>
  <c r="L39" i="5"/>
  <c r="P88" i="2" s="1"/>
  <c r="L33" i="5"/>
  <c r="P87" i="2" s="1"/>
  <c r="L27" i="5"/>
  <c r="P86" i="2" s="1"/>
  <c r="L17" i="5"/>
  <c r="P85" i="2" s="1"/>
  <c r="L237" i="3"/>
  <c r="P77" i="2" s="1"/>
  <c r="L224" i="3"/>
  <c r="P76" i="2" s="1"/>
  <c r="L307" i="3"/>
  <c r="P83" i="2" s="1"/>
  <c r="L290" i="3"/>
  <c r="P82" i="2" s="1"/>
  <c r="L279" i="3"/>
  <c r="P81" i="2" s="1"/>
  <c r="L265" i="3"/>
  <c r="P80" i="2" s="1"/>
  <c r="L251" i="3"/>
  <c r="P79" i="2" s="1"/>
  <c r="L244" i="3"/>
  <c r="P78" i="2" s="1"/>
  <c r="L217" i="3"/>
  <c r="P75" i="2" s="1"/>
  <c r="L205" i="3"/>
  <c r="P74" i="2" s="1"/>
  <c r="L198" i="3"/>
  <c r="P73" i="2" s="1"/>
  <c r="L184" i="3"/>
  <c r="P72" i="2" s="1"/>
  <c r="P71" i="2"/>
  <c r="L156" i="3"/>
  <c r="P70" i="2" s="1"/>
  <c r="L144" i="3"/>
  <c r="P69" i="2" s="1"/>
  <c r="L129" i="3"/>
  <c r="P68" i="2" s="1"/>
  <c r="P67" i="2"/>
  <c r="L97" i="3"/>
  <c r="P65" i="2" s="1"/>
  <c r="L90" i="3"/>
  <c r="P64" i="2" s="1"/>
  <c r="L82" i="3"/>
  <c r="P63" i="2" s="1"/>
  <c r="L52" i="3"/>
  <c r="P62" i="2" s="1"/>
  <c r="L22" i="3"/>
  <c r="P61" i="2" s="1"/>
  <c r="L15" i="3"/>
  <c r="P60" i="2" s="1"/>
  <c r="K225" i="8" l="1"/>
  <c r="O162" i="2" s="1"/>
  <c r="K390" i="8"/>
  <c r="O169" i="2" s="1"/>
  <c r="K383" i="8"/>
  <c r="O168" i="2" s="1"/>
  <c r="K376" i="8"/>
  <c r="O167" i="2" s="1"/>
  <c r="K346" i="8"/>
  <c r="O166" i="2" s="1"/>
  <c r="K316" i="8"/>
  <c r="O165" i="2" s="1"/>
  <c r="K285" i="8"/>
  <c r="O164" i="2" s="1"/>
  <c r="K255" i="8"/>
  <c r="O163" i="2" s="1"/>
  <c r="K206" i="8"/>
  <c r="O161" i="2" s="1"/>
  <c r="K176" i="8"/>
  <c r="O160" i="2" s="1"/>
  <c r="K146" i="8"/>
  <c r="O159" i="2" s="1"/>
  <c r="K116" i="8"/>
  <c r="O158" i="2" s="1"/>
  <c r="K86" i="8"/>
  <c r="O157" i="2" s="1"/>
  <c r="K75" i="8"/>
  <c r="O155" i="2" s="1"/>
  <c r="K68" i="8"/>
  <c r="O154" i="2" s="1"/>
  <c r="K61" i="8"/>
  <c r="O153" i="2" s="1"/>
  <c r="K54" i="8"/>
  <c r="O152" i="2" s="1"/>
  <c r="K47" i="8"/>
  <c r="O151" i="2" s="1"/>
  <c r="K40" i="8"/>
  <c r="O150" i="2" s="1"/>
  <c r="K32" i="8"/>
  <c r="O149" i="2" s="1"/>
  <c r="K20" i="8"/>
  <c r="O147" i="2" s="1"/>
  <c r="K12" i="8"/>
  <c r="O146" i="2" s="1"/>
  <c r="K136" i="7"/>
  <c r="O144" i="2" s="1"/>
  <c r="K106" i="7"/>
  <c r="O143" i="2" s="1"/>
  <c r="K98" i="7"/>
  <c r="O142" i="2" s="1"/>
  <c r="K91" i="7"/>
  <c r="O141" i="2" s="1"/>
  <c r="K72" i="7"/>
  <c r="O140" i="2" s="1"/>
  <c r="K65" i="7"/>
  <c r="O139" i="2" s="1"/>
  <c r="K59" i="7"/>
  <c r="O138" i="2" s="1"/>
  <c r="K50" i="7"/>
  <c r="O137" i="2" s="1"/>
  <c r="K40" i="7"/>
  <c r="O136" i="2" s="1"/>
  <c r="K27" i="7"/>
  <c r="O134" i="2" s="1"/>
  <c r="K21" i="7"/>
  <c r="O133" i="2" s="1"/>
  <c r="K12" i="7"/>
  <c r="O132" i="2" s="1"/>
  <c r="K114" i="6"/>
  <c r="O130" i="2" s="1"/>
  <c r="K108" i="6"/>
  <c r="O129" i="2" s="1"/>
  <c r="K102" i="6"/>
  <c r="O128" i="2" s="1"/>
  <c r="K96" i="6"/>
  <c r="O127" i="2" s="1"/>
  <c r="K90" i="6"/>
  <c r="O126" i="2" s="1"/>
  <c r="K82" i="6"/>
  <c r="O125" i="2" s="1"/>
  <c r="K74" i="6"/>
  <c r="O124" i="2" s="1"/>
  <c r="K66" i="6"/>
  <c r="O123" i="2" s="1"/>
  <c r="K57" i="6"/>
  <c r="O122" i="2" s="1"/>
  <c r="K49" i="6"/>
  <c r="O121" i="2" s="1"/>
  <c r="K42" i="6"/>
  <c r="O120" i="2" s="1"/>
  <c r="K30" i="6"/>
  <c r="O119" i="2" s="1"/>
  <c r="K22" i="6"/>
  <c r="O118" i="2" s="1"/>
  <c r="K12" i="6"/>
  <c r="O116" i="2" s="1"/>
  <c r="K431" i="5"/>
  <c r="O113" i="2" s="1"/>
  <c r="K417" i="5"/>
  <c r="O112" i="2" s="1"/>
  <c r="K387" i="5"/>
  <c r="O111" i="2" s="1"/>
  <c r="K357" i="5"/>
  <c r="O110" i="2" s="1"/>
  <c r="K327" i="5"/>
  <c r="O109" i="2" s="1"/>
  <c r="K295" i="5"/>
  <c r="O108" i="2" s="1"/>
  <c r="K264" i="5"/>
  <c r="O114" i="2" s="1"/>
  <c r="K233" i="5"/>
  <c r="O107" i="2" s="1"/>
  <c r="K224" i="5"/>
  <c r="O106" i="2" s="1"/>
  <c r="K216" i="5"/>
  <c r="O105" i="2" s="1"/>
  <c r="K206" i="5"/>
  <c r="O104" i="2" s="1"/>
  <c r="K195" i="5"/>
  <c r="O103" i="2" s="1"/>
  <c r="K183" i="5"/>
  <c r="O102" i="2" s="1"/>
  <c r="K173" i="5"/>
  <c r="O101" i="2" s="1"/>
  <c r="K164" i="5"/>
  <c r="O100" i="2" s="1"/>
  <c r="K155" i="5"/>
  <c r="O99" i="2" s="1"/>
  <c r="K141" i="5"/>
  <c r="O98" i="2" s="1"/>
  <c r="K132" i="5"/>
  <c r="O97" i="2" s="1"/>
  <c r="K123" i="5"/>
  <c r="O96" i="2" s="1"/>
  <c r="K113" i="5"/>
  <c r="O95" i="2" s="1"/>
  <c r="K102" i="5"/>
  <c r="O93" i="2" s="1"/>
  <c r="K95" i="5"/>
  <c r="O92" i="2" s="1"/>
  <c r="K84" i="5"/>
  <c r="O91" i="2" s="1"/>
  <c r="K76" i="5"/>
  <c r="O90" i="2" s="1"/>
  <c r="K45" i="5"/>
  <c r="O89" i="2" s="1"/>
  <c r="K39" i="5"/>
  <c r="O88" i="2" s="1"/>
  <c r="K33" i="5"/>
  <c r="O87" i="2" s="1"/>
  <c r="K27" i="5"/>
  <c r="O86" i="2" s="1"/>
  <c r="K17" i="5"/>
  <c r="O85" i="2" s="1"/>
  <c r="K224" i="3"/>
  <c r="O76" i="2" s="1"/>
  <c r="J224" i="3"/>
  <c r="K307" i="3"/>
  <c r="O83" i="2" s="1"/>
  <c r="K290" i="3"/>
  <c r="O82" i="2" s="1"/>
  <c r="K279" i="3"/>
  <c r="O81" i="2" s="1"/>
  <c r="K265" i="3"/>
  <c r="O80" i="2" s="1"/>
  <c r="K251" i="3"/>
  <c r="O79" i="2" s="1"/>
  <c r="K244" i="3"/>
  <c r="O78" i="2" s="1"/>
  <c r="K237" i="3"/>
  <c r="O77" i="2" s="1"/>
  <c r="K217" i="3"/>
  <c r="O75" i="2" s="1"/>
  <c r="K205" i="3"/>
  <c r="O74" i="2" s="1"/>
  <c r="K198" i="3"/>
  <c r="O73" i="2" s="1"/>
  <c r="K184" i="3"/>
  <c r="O72" i="2" s="1"/>
  <c r="O71" i="2"/>
  <c r="K156" i="3"/>
  <c r="O70" i="2" s="1"/>
  <c r="K144" i="3"/>
  <c r="O69" i="2" s="1"/>
  <c r="K129" i="3"/>
  <c r="O68" i="2" s="1"/>
  <c r="O67" i="2"/>
  <c r="K97" i="3"/>
  <c r="O65" i="2" s="1"/>
  <c r="K90" i="3"/>
  <c r="O64" i="2" s="1"/>
  <c r="K82" i="3"/>
  <c r="O63" i="2" s="1"/>
  <c r="K52" i="3"/>
  <c r="O62" i="2" s="1"/>
  <c r="K22" i="3"/>
  <c r="O61" i="2" s="1"/>
  <c r="K15" i="3"/>
  <c r="O60" i="2" s="1"/>
  <c r="N76" i="2" l="1"/>
  <c r="G376" i="8"/>
  <c r="H376" i="8"/>
  <c r="I376" i="8"/>
  <c r="J376" i="8"/>
  <c r="N167" i="2" s="1"/>
  <c r="G346" i="8"/>
  <c r="H346" i="8"/>
  <c r="I346" i="8"/>
  <c r="J346" i="8"/>
  <c r="N166" i="2" s="1"/>
  <c r="I316" i="8"/>
  <c r="J316" i="8"/>
  <c r="N165" i="2" s="1"/>
  <c r="I285" i="8"/>
  <c r="J285" i="8"/>
  <c r="N164" i="2" s="1"/>
  <c r="G255" i="8"/>
  <c r="H255" i="8"/>
  <c r="I255" i="8"/>
  <c r="J255" i="8"/>
  <c r="N163" i="2" s="1"/>
  <c r="I225" i="8"/>
  <c r="J225" i="8"/>
  <c r="N162" i="2" s="1"/>
  <c r="I206" i="8"/>
  <c r="J206" i="8"/>
  <c r="N161" i="2" s="1"/>
  <c r="I176" i="8"/>
  <c r="J176" i="8"/>
  <c r="N160" i="2" s="1"/>
  <c r="I146" i="8"/>
  <c r="J146" i="8"/>
  <c r="N159" i="2" s="1"/>
  <c r="G116" i="8"/>
  <c r="H116" i="8"/>
  <c r="I116" i="8"/>
  <c r="J116" i="8"/>
  <c r="N158" i="2" s="1"/>
  <c r="I86" i="8"/>
  <c r="J86" i="8"/>
  <c r="N157" i="2" s="1"/>
  <c r="I75" i="8"/>
  <c r="J75" i="8"/>
  <c r="N155" i="2" s="1"/>
  <c r="I68" i="8"/>
  <c r="J68" i="8"/>
  <c r="N154" i="2" s="1"/>
  <c r="I61" i="8"/>
  <c r="J61" i="8"/>
  <c r="N153" i="2" s="1"/>
  <c r="I54" i="8"/>
  <c r="J54" i="8"/>
  <c r="N152" i="2" s="1"/>
  <c r="I47" i="8"/>
  <c r="J47" i="8"/>
  <c r="N151" i="2" s="1"/>
  <c r="I40" i="8"/>
  <c r="J40" i="8"/>
  <c r="N150" i="2" s="1"/>
  <c r="I32" i="8"/>
  <c r="J32" i="8"/>
  <c r="N149" i="2" s="1"/>
  <c r="I20" i="8"/>
  <c r="J20" i="8"/>
  <c r="N147" i="2" s="1"/>
  <c r="I12" i="8"/>
  <c r="J12" i="8"/>
  <c r="N146" i="2" s="1"/>
  <c r="J390" i="8"/>
  <c r="N169" i="2" s="1"/>
  <c r="J383" i="8"/>
  <c r="N168" i="2" s="1"/>
  <c r="J136" i="7"/>
  <c r="N144" i="2" s="1"/>
  <c r="J106" i="7"/>
  <c r="N143" i="2" s="1"/>
  <c r="J98" i="7"/>
  <c r="N142" i="2" s="1"/>
  <c r="J91" i="7"/>
  <c r="N141" i="2" s="1"/>
  <c r="J72" i="7"/>
  <c r="N140" i="2" s="1"/>
  <c r="J65" i="7"/>
  <c r="N139" i="2" s="1"/>
  <c r="J59" i="7"/>
  <c r="N138" i="2" s="1"/>
  <c r="J50" i="7"/>
  <c r="N137" i="2" s="1"/>
  <c r="J40" i="7"/>
  <c r="N136" i="2" s="1"/>
  <c r="J27" i="7"/>
  <c r="N134" i="2" s="1"/>
  <c r="J21" i="7"/>
  <c r="N133" i="2" s="1"/>
  <c r="J12" i="7"/>
  <c r="N132" i="2" s="1"/>
  <c r="J114" i="6"/>
  <c r="N130" i="2" s="1"/>
  <c r="J108" i="6"/>
  <c r="N129" i="2" s="1"/>
  <c r="J102" i="6"/>
  <c r="N128" i="2" s="1"/>
  <c r="J96" i="6"/>
  <c r="N127" i="2" s="1"/>
  <c r="J90" i="6"/>
  <c r="N126" i="2" s="1"/>
  <c r="J82" i="6"/>
  <c r="N125" i="2" s="1"/>
  <c r="J74" i="6"/>
  <c r="N124" i="2" s="1"/>
  <c r="J66" i="6"/>
  <c r="N123" i="2" s="1"/>
  <c r="J57" i="6"/>
  <c r="N122" i="2" s="1"/>
  <c r="J49" i="6"/>
  <c r="N121" i="2" s="1"/>
  <c r="J42" i="6"/>
  <c r="N120" i="2" s="1"/>
  <c r="J30" i="6"/>
  <c r="N119" i="2" s="1"/>
  <c r="J22" i="6"/>
  <c r="N118" i="2" s="1"/>
  <c r="J12" i="6"/>
  <c r="N116" i="2" s="1"/>
  <c r="J431" i="5"/>
  <c r="N113" i="2" s="1"/>
  <c r="J417" i="5"/>
  <c r="N112" i="2" s="1"/>
  <c r="J387" i="5"/>
  <c r="N111" i="2" s="1"/>
  <c r="J357" i="5"/>
  <c r="N110" i="2" s="1"/>
  <c r="J327" i="5"/>
  <c r="N109" i="2" s="1"/>
  <c r="J295" i="5"/>
  <c r="N108" i="2" s="1"/>
  <c r="J264" i="5"/>
  <c r="N114" i="2" s="1"/>
  <c r="J233" i="5"/>
  <c r="N107" i="2" s="1"/>
  <c r="J224" i="5"/>
  <c r="N106" i="2" s="1"/>
  <c r="J216" i="5"/>
  <c r="N105" i="2" s="1"/>
  <c r="J206" i="5"/>
  <c r="N104" i="2" s="1"/>
  <c r="J195" i="5"/>
  <c r="N103" i="2" s="1"/>
  <c r="J183" i="5"/>
  <c r="N102" i="2" s="1"/>
  <c r="J173" i="5"/>
  <c r="N101" i="2" s="1"/>
  <c r="J164" i="5"/>
  <c r="N100" i="2" s="1"/>
  <c r="J155" i="5"/>
  <c r="N99" i="2" s="1"/>
  <c r="J141" i="5"/>
  <c r="N98" i="2" s="1"/>
  <c r="J132" i="5"/>
  <c r="N97" i="2" s="1"/>
  <c r="J123" i="5"/>
  <c r="N96" i="2" s="1"/>
  <c r="J113" i="5"/>
  <c r="N95" i="2" s="1"/>
  <c r="J102" i="5"/>
  <c r="N93" i="2" s="1"/>
  <c r="J95" i="5"/>
  <c r="N92" i="2" s="1"/>
  <c r="J84" i="5"/>
  <c r="N91" i="2" s="1"/>
  <c r="J76" i="5"/>
  <c r="N90" i="2" s="1"/>
  <c r="J45" i="5"/>
  <c r="N89" i="2" s="1"/>
  <c r="J39" i="5"/>
  <c r="N88" i="2" s="1"/>
  <c r="J33" i="5"/>
  <c r="N87" i="2" s="1"/>
  <c r="J27" i="5"/>
  <c r="N86" i="2" s="1"/>
  <c r="J17" i="5"/>
  <c r="N85" i="2" s="1"/>
  <c r="J307" i="3"/>
  <c r="N83" i="2" s="1"/>
  <c r="J290" i="3"/>
  <c r="N82" i="2" s="1"/>
  <c r="J279" i="3"/>
  <c r="N81" i="2" s="1"/>
  <c r="J265" i="3"/>
  <c r="N80" i="2" s="1"/>
  <c r="J251" i="3"/>
  <c r="N79" i="2" s="1"/>
  <c r="J244" i="3"/>
  <c r="N78" i="2" s="1"/>
  <c r="J237" i="3"/>
  <c r="N77" i="2" s="1"/>
  <c r="J217" i="3"/>
  <c r="N75" i="2" s="1"/>
  <c r="J205" i="3"/>
  <c r="N74" i="2" s="1"/>
  <c r="J198" i="3"/>
  <c r="N73" i="2" s="1"/>
  <c r="J184" i="3"/>
  <c r="N72" i="2" s="1"/>
  <c r="N71" i="2"/>
  <c r="J156" i="3"/>
  <c r="N70" i="2" s="1"/>
  <c r="J144" i="3"/>
  <c r="N69" i="2" s="1"/>
  <c r="J129" i="3"/>
  <c r="N68" i="2" s="1"/>
  <c r="N67" i="2"/>
  <c r="J97" i="3"/>
  <c r="N65" i="2" s="1"/>
  <c r="J90" i="3"/>
  <c r="N64" i="2" s="1"/>
  <c r="J82" i="3"/>
  <c r="N63" i="2" s="1"/>
  <c r="J52" i="3"/>
  <c r="N62" i="2" s="1"/>
  <c r="J22" i="3"/>
  <c r="N61" i="2" s="1"/>
  <c r="J15" i="3"/>
  <c r="N60" i="2" s="1"/>
  <c r="M146" i="2" l="1"/>
  <c r="M147" i="2"/>
  <c r="M149" i="2"/>
  <c r="M150" i="2"/>
  <c r="M151" i="2"/>
  <c r="M152" i="2"/>
  <c r="M153" i="2"/>
  <c r="M154" i="2"/>
  <c r="M155" i="2"/>
  <c r="M157" i="2"/>
  <c r="M158" i="2"/>
  <c r="M159" i="2"/>
  <c r="M160" i="2"/>
  <c r="M161" i="2"/>
  <c r="M162" i="2"/>
  <c r="M163" i="2"/>
  <c r="M164" i="2"/>
  <c r="M165" i="2"/>
  <c r="M166" i="2"/>
  <c r="M167" i="2"/>
  <c r="I390" i="8"/>
  <c r="M169" i="2" s="1"/>
  <c r="I383" i="8"/>
  <c r="M168" i="2" s="1"/>
  <c r="I136" i="7"/>
  <c r="M144" i="2" s="1"/>
  <c r="I106" i="7"/>
  <c r="M143" i="2" s="1"/>
  <c r="I98" i="7"/>
  <c r="M142" i="2" s="1"/>
  <c r="I91" i="7"/>
  <c r="M141" i="2" s="1"/>
  <c r="I72" i="7"/>
  <c r="M140" i="2" s="1"/>
  <c r="I65" i="7"/>
  <c r="M139" i="2" s="1"/>
  <c r="I59" i="7"/>
  <c r="M138" i="2" s="1"/>
  <c r="I50" i="7"/>
  <c r="M137" i="2" s="1"/>
  <c r="I40" i="7"/>
  <c r="M136" i="2" s="1"/>
  <c r="I27" i="7"/>
  <c r="M134" i="2" s="1"/>
  <c r="I21" i="7"/>
  <c r="M133" i="2" s="1"/>
  <c r="I12" i="7"/>
  <c r="M132" i="2" s="1"/>
  <c r="I114" i="6"/>
  <c r="M130" i="2" s="1"/>
  <c r="I108" i="6"/>
  <c r="M129" i="2" s="1"/>
  <c r="I102" i="6"/>
  <c r="M128" i="2" s="1"/>
  <c r="I96" i="6"/>
  <c r="M127" i="2" s="1"/>
  <c r="I90" i="6"/>
  <c r="M126" i="2" s="1"/>
  <c r="I82" i="6"/>
  <c r="M125" i="2" s="1"/>
  <c r="I74" i="6"/>
  <c r="M124" i="2" s="1"/>
  <c r="I66" i="6"/>
  <c r="M123" i="2" s="1"/>
  <c r="I57" i="6"/>
  <c r="M122" i="2" s="1"/>
  <c r="I49" i="6"/>
  <c r="M121" i="2" s="1"/>
  <c r="I42" i="6"/>
  <c r="M120" i="2" s="1"/>
  <c r="I30" i="6"/>
  <c r="M119" i="2" s="1"/>
  <c r="I22" i="6"/>
  <c r="M118" i="2" s="1"/>
  <c r="I12" i="6"/>
  <c r="M116" i="2" s="1"/>
  <c r="I431" i="5"/>
  <c r="M113" i="2" s="1"/>
  <c r="I417" i="5"/>
  <c r="M112" i="2" s="1"/>
  <c r="I387" i="5"/>
  <c r="M111" i="2" s="1"/>
  <c r="I357" i="5"/>
  <c r="M110" i="2" s="1"/>
  <c r="I327" i="5"/>
  <c r="M109" i="2" s="1"/>
  <c r="I295" i="5"/>
  <c r="M108" i="2" s="1"/>
  <c r="I264" i="5"/>
  <c r="M114" i="2" s="1"/>
  <c r="I233" i="5"/>
  <c r="M107" i="2" s="1"/>
  <c r="I224" i="5"/>
  <c r="M106" i="2" s="1"/>
  <c r="I216" i="5"/>
  <c r="M105" i="2" s="1"/>
  <c r="I206" i="5"/>
  <c r="M104" i="2" s="1"/>
  <c r="I195" i="5"/>
  <c r="M103" i="2" s="1"/>
  <c r="I183" i="5"/>
  <c r="M102" i="2" s="1"/>
  <c r="I173" i="5"/>
  <c r="M101" i="2" s="1"/>
  <c r="I164" i="5"/>
  <c r="M100" i="2" s="1"/>
  <c r="I155" i="5"/>
  <c r="M99" i="2" s="1"/>
  <c r="I141" i="5"/>
  <c r="M98" i="2" s="1"/>
  <c r="I132" i="5"/>
  <c r="M97" i="2" s="1"/>
  <c r="I123" i="5"/>
  <c r="M96" i="2" s="1"/>
  <c r="I113" i="5"/>
  <c r="M95" i="2" s="1"/>
  <c r="I102" i="5"/>
  <c r="M93" i="2" s="1"/>
  <c r="I95" i="5"/>
  <c r="M92" i="2" s="1"/>
  <c r="I84" i="5"/>
  <c r="M91" i="2" s="1"/>
  <c r="I76" i="5"/>
  <c r="M90" i="2" s="1"/>
  <c r="I45" i="5"/>
  <c r="M89" i="2" s="1"/>
  <c r="I39" i="5"/>
  <c r="M88" i="2" s="1"/>
  <c r="I33" i="5"/>
  <c r="M87" i="2" s="1"/>
  <c r="I27" i="5"/>
  <c r="M86" i="2" s="1"/>
  <c r="I17" i="5"/>
  <c r="M85" i="2" s="1"/>
  <c r="I224" i="3"/>
  <c r="M76" i="2" s="1"/>
  <c r="I307" i="3"/>
  <c r="M83" i="2" s="1"/>
  <c r="I290" i="3"/>
  <c r="M82" i="2" s="1"/>
  <c r="I279" i="3"/>
  <c r="M81" i="2" s="1"/>
  <c r="I265" i="3"/>
  <c r="M80" i="2" s="1"/>
  <c r="I251" i="3"/>
  <c r="M79" i="2" s="1"/>
  <c r="I244" i="3"/>
  <c r="M78" i="2" s="1"/>
  <c r="I237" i="3"/>
  <c r="M77" i="2" s="1"/>
  <c r="I217" i="3"/>
  <c r="M75" i="2" s="1"/>
  <c r="I205" i="3"/>
  <c r="M74" i="2" s="1"/>
  <c r="I198" i="3"/>
  <c r="M73" i="2" s="1"/>
  <c r="I184" i="3"/>
  <c r="M72" i="2" s="1"/>
  <c r="M71" i="2"/>
  <c r="I156" i="3"/>
  <c r="M70" i="2" s="1"/>
  <c r="I144" i="3"/>
  <c r="M69" i="2" s="1"/>
  <c r="I129" i="3"/>
  <c r="M68" i="2" s="1"/>
  <c r="M67" i="2"/>
  <c r="I97" i="3"/>
  <c r="M65" i="2" s="1"/>
  <c r="I90" i="3"/>
  <c r="M64" i="2" s="1"/>
  <c r="I82" i="3"/>
  <c r="M63" i="2" s="1"/>
  <c r="I52" i="3"/>
  <c r="M62" i="2" s="1"/>
  <c r="I22" i="3"/>
  <c r="M61" i="2" s="1"/>
  <c r="I15" i="3"/>
  <c r="M60" i="2" s="1"/>
  <c r="G316" i="8"/>
  <c r="K165" i="2" s="1"/>
  <c r="H316" i="8"/>
  <c r="L165" i="2" s="1"/>
  <c r="G285" i="8"/>
  <c r="K164" i="2" s="1"/>
  <c r="H285" i="8"/>
  <c r="L164" i="2" s="1"/>
  <c r="G225" i="8"/>
  <c r="K162" i="2" s="1"/>
  <c r="H225" i="8"/>
  <c r="L162" i="2" s="1"/>
  <c r="G206" i="8"/>
  <c r="H206" i="8"/>
  <c r="L161" i="2" s="1"/>
  <c r="G176" i="8"/>
  <c r="K160" i="2" s="1"/>
  <c r="H176" i="8"/>
  <c r="L160" i="2" s="1"/>
  <c r="G146" i="8"/>
  <c r="K159" i="2" s="1"/>
  <c r="H146" i="8"/>
  <c r="L159" i="2" s="1"/>
  <c r="G86" i="8"/>
  <c r="K157" i="2" s="1"/>
  <c r="H86" i="8"/>
  <c r="L157" i="2" s="1"/>
  <c r="G75" i="8"/>
  <c r="K155" i="2" s="1"/>
  <c r="H75" i="8"/>
  <c r="L155" i="2" s="1"/>
  <c r="G68" i="8"/>
  <c r="K154" i="2" s="1"/>
  <c r="H68" i="8"/>
  <c r="L154" i="2" s="1"/>
  <c r="G61" i="8"/>
  <c r="K153" i="2" s="1"/>
  <c r="H61" i="8"/>
  <c r="L153" i="2" s="1"/>
  <c r="G54" i="8"/>
  <c r="K152" i="2" s="1"/>
  <c r="H54" i="8"/>
  <c r="L152" i="2" s="1"/>
  <c r="G47" i="8"/>
  <c r="K151" i="2" s="1"/>
  <c r="H47" i="8"/>
  <c r="G40" i="8"/>
  <c r="H40" i="8"/>
  <c r="L150" i="2" s="1"/>
  <c r="G32" i="8"/>
  <c r="K149" i="2" s="1"/>
  <c r="H32" i="8"/>
  <c r="L149" i="2" s="1"/>
  <c r="G20" i="8"/>
  <c r="K147" i="2" s="1"/>
  <c r="H20" i="8"/>
  <c r="G12" i="8"/>
  <c r="K146" i="2" s="1"/>
  <c r="H12" i="8"/>
  <c r="H390" i="8"/>
  <c r="L169" i="2" s="1"/>
  <c r="G390" i="8"/>
  <c r="K169" i="2" s="1"/>
  <c r="H383" i="8"/>
  <c r="L168" i="2" s="1"/>
  <c r="G383" i="8"/>
  <c r="K168" i="2" s="1"/>
  <c r="L167" i="2"/>
  <c r="K167" i="2"/>
  <c r="L166" i="2"/>
  <c r="K166" i="2"/>
  <c r="L163" i="2"/>
  <c r="K158" i="2"/>
  <c r="H21" i="7"/>
  <c r="H136" i="7"/>
  <c r="L144" i="2" s="1"/>
  <c r="G136" i="7"/>
  <c r="K144" i="2" s="1"/>
  <c r="H106" i="7"/>
  <c r="L143" i="2" s="1"/>
  <c r="G106" i="7"/>
  <c r="K143" i="2" s="1"/>
  <c r="H98" i="7"/>
  <c r="L142" i="2" s="1"/>
  <c r="G98" i="7"/>
  <c r="K142" i="2" s="1"/>
  <c r="H91" i="7"/>
  <c r="L141" i="2" s="1"/>
  <c r="G91" i="7"/>
  <c r="K141" i="2" s="1"/>
  <c r="H72" i="7"/>
  <c r="L140" i="2" s="1"/>
  <c r="G72" i="7"/>
  <c r="H65" i="7"/>
  <c r="G65" i="7"/>
  <c r="K139" i="2" s="1"/>
  <c r="H59" i="7"/>
  <c r="L138" i="2" s="1"/>
  <c r="G59" i="7"/>
  <c r="K138" i="2" s="1"/>
  <c r="H50" i="7"/>
  <c r="L137" i="2" s="1"/>
  <c r="G50" i="7"/>
  <c r="K137" i="2" s="1"/>
  <c r="H40" i="7"/>
  <c r="L136" i="2" s="1"/>
  <c r="G40" i="7"/>
  <c r="K136" i="2" s="1"/>
  <c r="H27" i="7"/>
  <c r="L134" i="2" s="1"/>
  <c r="G27" i="7"/>
  <c r="K134" i="2" s="1"/>
  <c r="G21" i="7"/>
  <c r="K133" i="2" s="1"/>
  <c r="H12" i="7"/>
  <c r="L132" i="2" s="1"/>
  <c r="G12" i="7"/>
  <c r="K132" i="2" s="1"/>
  <c r="H114" i="6"/>
  <c r="L130" i="2" s="1"/>
  <c r="G114" i="6"/>
  <c r="K130" i="2" s="1"/>
  <c r="H108" i="6"/>
  <c r="L129" i="2" s="1"/>
  <c r="G108" i="6"/>
  <c r="K129" i="2" s="1"/>
  <c r="H102" i="6"/>
  <c r="L128" i="2" s="1"/>
  <c r="G102" i="6"/>
  <c r="H96" i="6"/>
  <c r="L127" i="2" s="1"/>
  <c r="G96" i="6"/>
  <c r="K127" i="2" s="1"/>
  <c r="H90" i="6"/>
  <c r="L126" i="2" s="1"/>
  <c r="G90" i="6"/>
  <c r="K126" i="2" s="1"/>
  <c r="H82" i="6"/>
  <c r="L125" i="2" s="1"/>
  <c r="G82" i="6"/>
  <c r="K125" i="2" s="1"/>
  <c r="H74" i="6"/>
  <c r="L124" i="2" s="1"/>
  <c r="G74" i="6"/>
  <c r="K124" i="2" s="1"/>
  <c r="H66" i="6"/>
  <c r="L123" i="2" s="1"/>
  <c r="G66" i="6"/>
  <c r="K123" i="2" s="1"/>
  <c r="H57" i="6"/>
  <c r="L122" i="2" s="1"/>
  <c r="G57" i="6"/>
  <c r="K122" i="2" s="1"/>
  <c r="H49" i="6"/>
  <c r="L121" i="2" s="1"/>
  <c r="G49" i="6"/>
  <c r="H42" i="6"/>
  <c r="L120" i="2" s="1"/>
  <c r="G42" i="6"/>
  <c r="K120" i="2" s="1"/>
  <c r="H30" i="6"/>
  <c r="L119" i="2" s="1"/>
  <c r="G30" i="6"/>
  <c r="K119" i="2" s="1"/>
  <c r="H22" i="6"/>
  <c r="L118" i="2" s="1"/>
  <c r="G22" i="6"/>
  <c r="K118" i="2" s="1"/>
  <c r="H12" i="6"/>
  <c r="L116" i="2" s="1"/>
  <c r="G12" i="6"/>
  <c r="K116" i="2" s="1"/>
  <c r="H431" i="5"/>
  <c r="L113" i="2" s="1"/>
  <c r="G431" i="5"/>
  <c r="K113" i="2" s="1"/>
  <c r="H417" i="5"/>
  <c r="L112" i="2" s="1"/>
  <c r="G417" i="5"/>
  <c r="K112" i="2" s="1"/>
  <c r="H387" i="5"/>
  <c r="L111" i="2" s="1"/>
  <c r="G387" i="5"/>
  <c r="K111" i="2" s="1"/>
  <c r="H357" i="5"/>
  <c r="L110" i="2" s="1"/>
  <c r="G357" i="5"/>
  <c r="K110" i="2" s="1"/>
  <c r="H327" i="5"/>
  <c r="L109" i="2" s="1"/>
  <c r="G327" i="5"/>
  <c r="K109" i="2" s="1"/>
  <c r="H295" i="5"/>
  <c r="L108" i="2" s="1"/>
  <c r="G295" i="5"/>
  <c r="K108" i="2" s="1"/>
  <c r="H264" i="5"/>
  <c r="L114" i="2" s="1"/>
  <c r="G264" i="5"/>
  <c r="K114" i="2" s="1"/>
  <c r="H233" i="5"/>
  <c r="L107" i="2" s="1"/>
  <c r="G233" i="5"/>
  <c r="K107" i="2" s="1"/>
  <c r="H224" i="5"/>
  <c r="L106" i="2" s="1"/>
  <c r="G224" i="5"/>
  <c r="K106" i="2" s="1"/>
  <c r="H216" i="5"/>
  <c r="L105" i="2" s="1"/>
  <c r="G216" i="5"/>
  <c r="K105" i="2" s="1"/>
  <c r="H206" i="5"/>
  <c r="L104" i="2" s="1"/>
  <c r="G206" i="5"/>
  <c r="K104" i="2" s="1"/>
  <c r="H195" i="5"/>
  <c r="L103" i="2" s="1"/>
  <c r="G195" i="5"/>
  <c r="K103" i="2" s="1"/>
  <c r="H183" i="5"/>
  <c r="L102" i="2" s="1"/>
  <c r="G183" i="5"/>
  <c r="K102" i="2" s="1"/>
  <c r="H173" i="5"/>
  <c r="L101" i="2" s="1"/>
  <c r="G173" i="5"/>
  <c r="K101" i="2" s="1"/>
  <c r="H164" i="5"/>
  <c r="L100" i="2" s="1"/>
  <c r="G164" i="5"/>
  <c r="K100" i="2" s="1"/>
  <c r="H155" i="5"/>
  <c r="L99" i="2" s="1"/>
  <c r="G155" i="5"/>
  <c r="K99" i="2" s="1"/>
  <c r="H141" i="5"/>
  <c r="L98" i="2" s="1"/>
  <c r="G141" i="5"/>
  <c r="K98" i="2" s="1"/>
  <c r="H132" i="5"/>
  <c r="L97" i="2" s="1"/>
  <c r="G132" i="5"/>
  <c r="K97" i="2" s="1"/>
  <c r="H123" i="5"/>
  <c r="L96" i="2" s="1"/>
  <c r="G123" i="5"/>
  <c r="K96" i="2" s="1"/>
  <c r="H113" i="5"/>
  <c r="L95" i="2" s="1"/>
  <c r="G113" i="5"/>
  <c r="K95" i="2" s="1"/>
  <c r="H102" i="5"/>
  <c r="L93" i="2" s="1"/>
  <c r="G102" i="5"/>
  <c r="K93" i="2" s="1"/>
  <c r="H95" i="5"/>
  <c r="L92" i="2" s="1"/>
  <c r="G95" i="5"/>
  <c r="K92" i="2" s="1"/>
  <c r="H84" i="5"/>
  <c r="L91" i="2" s="1"/>
  <c r="G84" i="5"/>
  <c r="K91" i="2" s="1"/>
  <c r="H76" i="5"/>
  <c r="L90" i="2" s="1"/>
  <c r="G76" i="5"/>
  <c r="K90" i="2" s="1"/>
  <c r="H45" i="5"/>
  <c r="L89" i="2" s="1"/>
  <c r="G45" i="5"/>
  <c r="K89" i="2" s="1"/>
  <c r="H39" i="5"/>
  <c r="L88" i="2" s="1"/>
  <c r="G39" i="5"/>
  <c r="K88" i="2" s="1"/>
  <c r="H33" i="5"/>
  <c r="L87" i="2" s="1"/>
  <c r="G33" i="5"/>
  <c r="K87" i="2" s="1"/>
  <c r="H27" i="5"/>
  <c r="L86" i="2" s="1"/>
  <c r="G27" i="5"/>
  <c r="K86" i="2" s="1"/>
  <c r="H17" i="5"/>
  <c r="L85" i="2" s="1"/>
  <c r="G17" i="5"/>
  <c r="K85" i="2" s="1"/>
  <c r="F224" i="3"/>
  <c r="G224" i="3"/>
  <c r="K76" i="2" s="1"/>
  <c r="H224" i="3"/>
  <c r="L76" i="2" s="1"/>
  <c r="H307" i="3"/>
  <c r="L83" i="2" s="1"/>
  <c r="G307" i="3"/>
  <c r="K83" i="2" s="1"/>
  <c r="H290" i="3"/>
  <c r="L82" i="2" s="1"/>
  <c r="G290" i="3"/>
  <c r="K82" i="2" s="1"/>
  <c r="H279" i="3"/>
  <c r="L81" i="2" s="1"/>
  <c r="G279" i="3"/>
  <c r="K81" i="2" s="1"/>
  <c r="H265" i="3"/>
  <c r="L80" i="2" s="1"/>
  <c r="G265" i="3"/>
  <c r="K80" i="2" s="1"/>
  <c r="H251" i="3"/>
  <c r="L79" i="2" s="1"/>
  <c r="G251" i="3"/>
  <c r="K79" i="2" s="1"/>
  <c r="H244" i="3"/>
  <c r="L78" i="2" s="1"/>
  <c r="G244" i="3"/>
  <c r="K78" i="2" s="1"/>
  <c r="H237" i="3"/>
  <c r="L77" i="2" s="1"/>
  <c r="G237" i="3"/>
  <c r="K77" i="2" s="1"/>
  <c r="H217" i="3"/>
  <c r="L75" i="2" s="1"/>
  <c r="G217" i="3"/>
  <c r="K75" i="2" s="1"/>
  <c r="H205" i="3"/>
  <c r="L74" i="2" s="1"/>
  <c r="G205" i="3"/>
  <c r="K74" i="2" s="1"/>
  <c r="H198" i="3"/>
  <c r="L73" i="2" s="1"/>
  <c r="G198" i="3"/>
  <c r="K73" i="2" s="1"/>
  <c r="H184" i="3"/>
  <c r="L72" i="2" s="1"/>
  <c r="G184" i="3"/>
  <c r="K72" i="2" s="1"/>
  <c r="L71" i="2"/>
  <c r="K71" i="2"/>
  <c r="H156" i="3"/>
  <c r="L70" i="2" s="1"/>
  <c r="G156" i="3"/>
  <c r="K70" i="2" s="1"/>
  <c r="H144" i="3"/>
  <c r="L69" i="2" s="1"/>
  <c r="G144" i="3"/>
  <c r="K69" i="2" s="1"/>
  <c r="H129" i="3"/>
  <c r="L68" i="2" s="1"/>
  <c r="G129" i="3"/>
  <c r="K68" i="2" s="1"/>
  <c r="L67" i="2"/>
  <c r="K67" i="2"/>
  <c r="H97" i="3"/>
  <c r="L65" i="2" s="1"/>
  <c r="G97" i="3"/>
  <c r="K65" i="2" s="1"/>
  <c r="H90" i="3"/>
  <c r="L64" i="2" s="1"/>
  <c r="G90" i="3"/>
  <c r="K64" i="2" s="1"/>
  <c r="H82" i="3"/>
  <c r="L63" i="2" s="1"/>
  <c r="G82" i="3"/>
  <c r="K63" i="2" s="1"/>
  <c r="H52" i="3"/>
  <c r="L62" i="2" s="1"/>
  <c r="G52" i="3"/>
  <c r="K62" i="2" s="1"/>
  <c r="H22" i="3"/>
  <c r="L61" i="2" s="1"/>
  <c r="G22" i="3"/>
  <c r="K61" i="2" s="1"/>
  <c r="H15" i="3"/>
  <c r="L60" i="2" s="1"/>
  <c r="G15" i="3"/>
  <c r="K60" i="2" s="1"/>
  <c r="K121" i="2"/>
  <c r="K128" i="2"/>
  <c r="L133" i="2"/>
  <c r="L139" i="2"/>
  <c r="K140" i="2"/>
  <c r="L146" i="2"/>
  <c r="L147" i="2"/>
  <c r="K150" i="2"/>
  <c r="L151" i="2"/>
  <c r="L158" i="2"/>
  <c r="K161" i="2"/>
  <c r="K163" i="2"/>
  <c r="I60" i="2" l="1"/>
  <c r="I61" i="2"/>
  <c r="I62" i="2"/>
  <c r="I63" i="2"/>
  <c r="I64" i="2"/>
  <c r="I65" i="2"/>
  <c r="I67" i="2"/>
  <c r="I68" i="2"/>
  <c r="I69" i="2"/>
  <c r="I70" i="2"/>
  <c r="I71" i="2"/>
  <c r="I72" i="2"/>
  <c r="I73" i="2"/>
  <c r="I74" i="2"/>
  <c r="I75" i="2"/>
  <c r="I76" i="2"/>
  <c r="J76" i="2"/>
  <c r="I77" i="2"/>
  <c r="I78" i="2"/>
  <c r="I79" i="2"/>
  <c r="I80" i="2"/>
  <c r="I81" i="2"/>
  <c r="I82" i="2"/>
  <c r="I83" i="2"/>
  <c r="I85" i="2"/>
  <c r="I86" i="2"/>
  <c r="I87" i="2"/>
  <c r="I88" i="2"/>
  <c r="I89" i="2"/>
  <c r="I90" i="2"/>
  <c r="I91" i="2"/>
  <c r="I92" i="2"/>
  <c r="I93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6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2" i="2"/>
  <c r="I133" i="2"/>
  <c r="I134" i="2"/>
  <c r="I136" i="2"/>
  <c r="I137" i="2"/>
  <c r="I138" i="2"/>
  <c r="I139" i="2"/>
  <c r="I140" i="2"/>
  <c r="I141" i="2"/>
  <c r="I142" i="2"/>
  <c r="I143" i="2"/>
  <c r="I144" i="2"/>
  <c r="I146" i="2"/>
  <c r="I147" i="2"/>
  <c r="I149" i="2"/>
  <c r="I150" i="2"/>
  <c r="I151" i="2"/>
  <c r="I152" i="2"/>
  <c r="I153" i="2"/>
  <c r="I154" i="2"/>
  <c r="I155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F225" i="8"/>
  <c r="J162" i="2" s="1"/>
  <c r="F390" i="8"/>
  <c r="J169" i="2" s="1"/>
  <c r="F383" i="8"/>
  <c r="J168" i="2" s="1"/>
  <c r="F376" i="8"/>
  <c r="J167" i="2" s="1"/>
  <c r="F346" i="8"/>
  <c r="J166" i="2" s="1"/>
  <c r="F316" i="8"/>
  <c r="J165" i="2" s="1"/>
  <c r="F285" i="8"/>
  <c r="J164" i="2" s="1"/>
  <c r="F255" i="8"/>
  <c r="J163" i="2" s="1"/>
  <c r="F206" i="8"/>
  <c r="J161" i="2" s="1"/>
  <c r="F176" i="8"/>
  <c r="J160" i="2" s="1"/>
  <c r="F146" i="8"/>
  <c r="J159" i="2" s="1"/>
  <c r="F116" i="8"/>
  <c r="J158" i="2" s="1"/>
  <c r="F86" i="8"/>
  <c r="J157" i="2" s="1"/>
  <c r="F75" i="8"/>
  <c r="J155" i="2" s="1"/>
  <c r="F68" i="8"/>
  <c r="J154" i="2" s="1"/>
  <c r="F61" i="8"/>
  <c r="J153" i="2" s="1"/>
  <c r="F54" i="8"/>
  <c r="J152" i="2" s="1"/>
  <c r="F47" i="8"/>
  <c r="J151" i="2" s="1"/>
  <c r="F40" i="8"/>
  <c r="J150" i="2" s="1"/>
  <c r="F32" i="8"/>
  <c r="J149" i="2" s="1"/>
  <c r="F20" i="8"/>
  <c r="J147" i="2" s="1"/>
  <c r="F12" i="8"/>
  <c r="J146" i="2" s="1"/>
  <c r="F136" i="7"/>
  <c r="J144" i="2" s="1"/>
  <c r="F106" i="7"/>
  <c r="J143" i="2" s="1"/>
  <c r="F98" i="7"/>
  <c r="J142" i="2" s="1"/>
  <c r="F91" i="7"/>
  <c r="J141" i="2" s="1"/>
  <c r="F72" i="7"/>
  <c r="J140" i="2" s="1"/>
  <c r="F65" i="7"/>
  <c r="J139" i="2" s="1"/>
  <c r="F59" i="7"/>
  <c r="J138" i="2" s="1"/>
  <c r="F50" i="7"/>
  <c r="J137" i="2" s="1"/>
  <c r="F40" i="7"/>
  <c r="J136" i="2" s="1"/>
  <c r="F27" i="7"/>
  <c r="J134" i="2" s="1"/>
  <c r="F21" i="7"/>
  <c r="J133" i="2" s="1"/>
  <c r="F12" i="7"/>
  <c r="J132" i="2" s="1"/>
  <c r="F114" i="6"/>
  <c r="J130" i="2" s="1"/>
  <c r="F108" i="6"/>
  <c r="J129" i="2" s="1"/>
  <c r="F102" i="6"/>
  <c r="J128" i="2" s="1"/>
  <c r="F96" i="6"/>
  <c r="J127" i="2" s="1"/>
  <c r="F90" i="6"/>
  <c r="J126" i="2" s="1"/>
  <c r="F82" i="6"/>
  <c r="J125" i="2" s="1"/>
  <c r="F74" i="6"/>
  <c r="J124" i="2" s="1"/>
  <c r="F66" i="6"/>
  <c r="J123" i="2" s="1"/>
  <c r="F57" i="6"/>
  <c r="J122" i="2" s="1"/>
  <c r="F49" i="6"/>
  <c r="J121" i="2" s="1"/>
  <c r="F42" i="6"/>
  <c r="J120" i="2" s="1"/>
  <c r="F30" i="6"/>
  <c r="J119" i="2" s="1"/>
  <c r="F22" i="6"/>
  <c r="J118" i="2" s="1"/>
  <c r="F12" i="6"/>
  <c r="J116" i="2" s="1"/>
  <c r="F431" i="5"/>
  <c r="J113" i="2" s="1"/>
  <c r="F417" i="5"/>
  <c r="J112" i="2" s="1"/>
  <c r="F387" i="5"/>
  <c r="J111" i="2" s="1"/>
  <c r="F357" i="5"/>
  <c r="J110" i="2" s="1"/>
  <c r="F327" i="5"/>
  <c r="J109" i="2" s="1"/>
  <c r="F295" i="5"/>
  <c r="J108" i="2" s="1"/>
  <c r="F264" i="5"/>
  <c r="J114" i="2" s="1"/>
  <c r="F233" i="5"/>
  <c r="J107" i="2" s="1"/>
  <c r="F224" i="5"/>
  <c r="J106" i="2" s="1"/>
  <c r="F216" i="5"/>
  <c r="J105" i="2" s="1"/>
  <c r="F206" i="5"/>
  <c r="J104" i="2" s="1"/>
  <c r="F195" i="5"/>
  <c r="J103" i="2" s="1"/>
  <c r="F183" i="5"/>
  <c r="J102" i="2" s="1"/>
  <c r="F173" i="5"/>
  <c r="J101" i="2" s="1"/>
  <c r="F164" i="5"/>
  <c r="J100" i="2" s="1"/>
  <c r="F155" i="5"/>
  <c r="J99" i="2" s="1"/>
  <c r="F141" i="5"/>
  <c r="J98" i="2" s="1"/>
  <c r="F132" i="5"/>
  <c r="J97" i="2" s="1"/>
  <c r="F123" i="5"/>
  <c r="J96" i="2" s="1"/>
  <c r="F113" i="5"/>
  <c r="J95" i="2" s="1"/>
  <c r="F102" i="5"/>
  <c r="J93" i="2" s="1"/>
  <c r="F95" i="5"/>
  <c r="J92" i="2" s="1"/>
  <c r="F84" i="5"/>
  <c r="J91" i="2" s="1"/>
  <c r="F76" i="5"/>
  <c r="J90" i="2" s="1"/>
  <c r="F45" i="5"/>
  <c r="J89" i="2" s="1"/>
  <c r="F39" i="5"/>
  <c r="J88" i="2" s="1"/>
  <c r="F33" i="5"/>
  <c r="J87" i="2" s="1"/>
  <c r="F27" i="5"/>
  <c r="J86" i="2" s="1"/>
  <c r="F17" i="5"/>
  <c r="J85" i="2" s="1"/>
  <c r="F307" i="3"/>
  <c r="J83" i="2" s="1"/>
  <c r="F290" i="3"/>
  <c r="J82" i="2" s="1"/>
  <c r="F279" i="3"/>
  <c r="J81" i="2" s="1"/>
  <c r="F265" i="3"/>
  <c r="J80" i="2" s="1"/>
  <c r="F251" i="3"/>
  <c r="J79" i="2" s="1"/>
  <c r="F244" i="3"/>
  <c r="J78" i="2" s="1"/>
  <c r="F237" i="3"/>
  <c r="J77" i="2" s="1"/>
  <c r="F217" i="3"/>
  <c r="J75" i="2" s="1"/>
  <c r="F205" i="3"/>
  <c r="J74" i="2" s="1"/>
  <c r="F198" i="3"/>
  <c r="J73" i="2" s="1"/>
  <c r="F184" i="3"/>
  <c r="J72" i="2" s="1"/>
  <c r="J71" i="2"/>
  <c r="F156" i="3"/>
  <c r="J70" i="2" s="1"/>
  <c r="F144" i="3"/>
  <c r="J69" i="2" s="1"/>
  <c r="F129" i="3"/>
  <c r="J68" i="2" s="1"/>
  <c r="J67" i="2"/>
  <c r="F97" i="3"/>
  <c r="J65" i="2" s="1"/>
  <c r="F90" i="3"/>
  <c r="J64" i="2" s="1"/>
  <c r="F82" i="3"/>
  <c r="J63" i="2" s="1"/>
  <c r="F52" i="3"/>
  <c r="J62" i="2" s="1"/>
  <c r="F22" i="3"/>
  <c r="J61" i="2" s="1"/>
  <c r="F15" i="3"/>
  <c r="J60" i="2" s="1"/>
  <c r="C225" i="8" l="1"/>
  <c r="F162" i="2" l="1"/>
  <c r="G162" i="2"/>
  <c r="Q350" i="4" l="1"/>
  <c r="P350" i="4"/>
  <c r="E9" i="2" l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60" i="2"/>
  <c r="E61" i="2"/>
  <c r="E62" i="2"/>
  <c r="E63" i="2"/>
  <c r="E64" i="2"/>
  <c r="E65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5" i="2"/>
  <c r="E86" i="2"/>
  <c r="E87" i="2"/>
  <c r="E88" i="2"/>
  <c r="E89" i="2"/>
  <c r="E90" i="2"/>
  <c r="E91" i="2"/>
  <c r="E92" i="2"/>
  <c r="E93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6" i="2"/>
  <c r="E115" i="2" s="1"/>
  <c r="E118" i="2"/>
  <c r="E119" i="2"/>
  <c r="E120" i="2"/>
  <c r="E121" i="2"/>
  <c r="E122" i="2"/>
  <c r="E123" i="2"/>
  <c r="E124" i="2"/>
  <c r="E125" i="2"/>
  <c r="E126" i="2"/>
  <c r="E128" i="2"/>
  <c r="E129" i="2"/>
  <c r="E130" i="2"/>
  <c r="E132" i="2"/>
  <c r="E133" i="2"/>
  <c r="E134" i="2"/>
  <c r="E136" i="2"/>
  <c r="E137" i="2"/>
  <c r="E138" i="2"/>
  <c r="E139" i="2"/>
  <c r="E140" i="2"/>
  <c r="E141" i="2"/>
  <c r="E142" i="2"/>
  <c r="E143" i="2"/>
  <c r="E144" i="2"/>
  <c r="E146" i="2"/>
  <c r="E147" i="2"/>
  <c r="E149" i="2"/>
  <c r="E150" i="2"/>
  <c r="E151" i="2"/>
  <c r="E152" i="2"/>
  <c r="E153" i="2"/>
  <c r="E154" i="2"/>
  <c r="E155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8" i="2"/>
  <c r="E84" i="2" l="1"/>
  <c r="E7" i="2"/>
  <c r="E131" i="2"/>
  <c r="E94" i="2"/>
  <c r="E59" i="2"/>
  <c r="E148" i="2"/>
  <c r="E66" i="2"/>
  <c r="E156" i="2"/>
  <c r="E170" i="2" s="1"/>
  <c r="E145" i="2"/>
  <c r="E135" i="2"/>
  <c r="E117" i="2"/>
  <c r="C307" i="3"/>
  <c r="C290" i="3"/>
  <c r="C237" i="3"/>
  <c r="C144" i="3"/>
  <c r="C184" i="3"/>
  <c r="C198" i="3"/>
  <c r="C205" i="3"/>
  <c r="F71" i="2" l="1"/>
  <c r="G71" i="2"/>
  <c r="F82" i="2"/>
  <c r="G82" i="2"/>
  <c r="G83" i="2"/>
  <c r="F83" i="2"/>
  <c r="F74" i="2"/>
  <c r="G74" i="2"/>
  <c r="F73" i="2"/>
  <c r="G73" i="2"/>
  <c r="F77" i="2"/>
  <c r="G77" i="2"/>
  <c r="F72" i="2"/>
  <c r="G72" i="2"/>
  <c r="F69" i="2"/>
  <c r="G69" i="2"/>
  <c r="C390" i="8"/>
  <c r="C383" i="8"/>
  <c r="C376" i="8"/>
  <c r="C346" i="8"/>
  <c r="C316" i="8"/>
  <c r="C285" i="8"/>
  <c r="C255" i="8"/>
  <c r="C206" i="8"/>
  <c r="C176" i="8"/>
  <c r="C146" i="8"/>
  <c r="C116" i="8"/>
  <c r="C86" i="8"/>
  <c r="C75" i="8"/>
  <c r="C68" i="8"/>
  <c r="C61" i="8"/>
  <c r="C54" i="8"/>
  <c r="C47" i="8"/>
  <c r="C40" i="8"/>
  <c r="C32" i="8"/>
  <c r="C20" i="8"/>
  <c r="C12" i="8"/>
  <c r="C136" i="7"/>
  <c r="C106" i="7"/>
  <c r="C98" i="7"/>
  <c r="C91" i="7"/>
  <c r="C72" i="7"/>
  <c r="C65" i="7"/>
  <c r="C59" i="7"/>
  <c r="C50" i="7"/>
  <c r="C40" i="7"/>
  <c r="C27" i="7"/>
  <c r="C21" i="7"/>
  <c r="C12" i="7"/>
  <c r="C114" i="6"/>
  <c r="C108" i="6"/>
  <c r="C102" i="6"/>
  <c r="C96" i="6"/>
  <c r="C90" i="6"/>
  <c r="C82" i="6"/>
  <c r="C74" i="6"/>
  <c r="C66" i="6"/>
  <c r="C57" i="6"/>
  <c r="C49" i="6"/>
  <c r="C42" i="6"/>
  <c r="C30" i="6"/>
  <c r="C22" i="6"/>
  <c r="C12" i="6"/>
  <c r="C431" i="5"/>
  <c r="C417" i="5"/>
  <c r="C387" i="5"/>
  <c r="C357" i="5"/>
  <c r="C327" i="5"/>
  <c r="C295" i="5"/>
  <c r="C264" i="5"/>
  <c r="C233" i="5"/>
  <c r="C224" i="5"/>
  <c r="C216" i="5"/>
  <c r="C206" i="5"/>
  <c r="C195" i="5"/>
  <c r="C183" i="5"/>
  <c r="C173" i="5"/>
  <c r="C164" i="5"/>
  <c r="C155" i="5"/>
  <c r="C141" i="5"/>
  <c r="C132" i="5"/>
  <c r="C123" i="5"/>
  <c r="C113" i="5"/>
  <c r="C102" i="5"/>
  <c r="C95" i="5"/>
  <c r="C84" i="5"/>
  <c r="C76" i="5"/>
  <c r="C45" i="5"/>
  <c r="C39" i="5"/>
  <c r="C33" i="5"/>
  <c r="C27" i="5"/>
  <c r="C17" i="5"/>
  <c r="F104" i="2" l="1"/>
  <c r="G104" i="2"/>
  <c r="F159" i="2"/>
  <c r="G159" i="2"/>
  <c r="Q115" i="4"/>
  <c r="P115" i="4"/>
  <c r="F88" i="2"/>
  <c r="O152" i="4" s="1"/>
  <c r="G88" i="2"/>
  <c r="F105" i="2"/>
  <c r="M197" i="4" s="1"/>
  <c r="G105" i="2"/>
  <c r="F123" i="2"/>
  <c r="O244" i="4" s="1"/>
  <c r="G123" i="2"/>
  <c r="F141" i="2"/>
  <c r="G141" i="2"/>
  <c r="F160" i="2"/>
  <c r="G160" i="2"/>
  <c r="F122" i="2"/>
  <c r="G122" i="2"/>
  <c r="F161" i="2"/>
  <c r="G161" i="2"/>
  <c r="P118" i="4"/>
  <c r="Q118" i="4"/>
  <c r="F140" i="2"/>
  <c r="G140" i="2"/>
  <c r="F163" i="2"/>
  <c r="G163" i="2"/>
  <c r="F139" i="2"/>
  <c r="G139" i="2"/>
  <c r="F107" i="2"/>
  <c r="N205" i="4" s="1"/>
  <c r="G107" i="2"/>
  <c r="F126" i="2"/>
  <c r="G126" i="2"/>
  <c r="F144" i="2"/>
  <c r="G144" i="2"/>
  <c r="G164" i="2"/>
  <c r="F164" i="2"/>
  <c r="Q123" i="4"/>
  <c r="P123" i="4"/>
  <c r="F158" i="2"/>
  <c r="G158" i="2"/>
  <c r="F87" i="2"/>
  <c r="O147" i="4" s="1"/>
  <c r="G87" i="2"/>
  <c r="G92" i="2"/>
  <c r="F92" i="2"/>
  <c r="M164" i="4" s="1"/>
  <c r="F106" i="2"/>
  <c r="O202" i="4" s="1"/>
  <c r="G106" i="2"/>
  <c r="P119" i="4"/>
  <c r="Q119" i="4"/>
  <c r="F103" i="2"/>
  <c r="G103" i="2"/>
  <c r="F142" i="2"/>
  <c r="G142" i="2"/>
  <c r="F114" i="2"/>
  <c r="G114" i="2"/>
  <c r="G147" i="2"/>
  <c r="F147" i="2"/>
  <c r="F110" i="2"/>
  <c r="G110" i="2"/>
  <c r="F129" i="2"/>
  <c r="O259" i="4" s="1"/>
  <c r="G129" i="2"/>
  <c r="F149" i="2"/>
  <c r="G149" i="2"/>
  <c r="F167" i="2"/>
  <c r="O355" i="4" s="1"/>
  <c r="G167" i="2"/>
  <c r="F108" i="2"/>
  <c r="G108" i="2"/>
  <c r="G127" i="2"/>
  <c r="F127" i="2"/>
  <c r="G109" i="2"/>
  <c r="F109" i="2"/>
  <c r="M211" i="4" s="1"/>
  <c r="F111" i="2"/>
  <c r="G111" i="2"/>
  <c r="F130" i="2"/>
  <c r="O260" i="4" s="1"/>
  <c r="G130" i="2"/>
  <c r="F150" i="2"/>
  <c r="O332" i="4" s="1"/>
  <c r="G150" i="2"/>
  <c r="F168" i="2"/>
  <c r="N360" i="4" s="1"/>
  <c r="G168" i="2"/>
  <c r="Q120" i="4"/>
  <c r="P120" i="4"/>
  <c r="F90" i="2"/>
  <c r="G90" i="2"/>
  <c r="F143" i="2"/>
  <c r="G143" i="2"/>
  <c r="G165" i="2"/>
  <c r="F165" i="2"/>
  <c r="F93" i="2"/>
  <c r="G93" i="2"/>
  <c r="F95" i="2"/>
  <c r="G95" i="2"/>
  <c r="F97" i="2"/>
  <c r="O182" i="4" s="1"/>
  <c r="G97" i="2"/>
  <c r="F112" i="2"/>
  <c r="N214" i="4" s="1"/>
  <c r="G112" i="2"/>
  <c r="F132" i="2"/>
  <c r="G132" i="2"/>
  <c r="F151" i="2"/>
  <c r="G151" i="2"/>
  <c r="F169" i="2"/>
  <c r="M365" i="4" s="1"/>
  <c r="G169" i="2"/>
  <c r="P133" i="4"/>
  <c r="Q133" i="4"/>
  <c r="F124" i="2"/>
  <c r="M245" i="4" s="1"/>
  <c r="G124" i="2"/>
  <c r="F91" i="2"/>
  <c r="N161" i="4" s="1"/>
  <c r="G91" i="2"/>
  <c r="G146" i="2"/>
  <c r="F146" i="2"/>
  <c r="G128" i="2"/>
  <c r="F128" i="2"/>
  <c r="F133" i="2"/>
  <c r="L271" i="4" s="1"/>
  <c r="G133" i="2"/>
  <c r="F152" i="2"/>
  <c r="G152" i="2"/>
  <c r="F121" i="2"/>
  <c r="O240" i="4" s="1"/>
  <c r="G121" i="2"/>
  <c r="F89" i="2"/>
  <c r="N157" i="4" s="1"/>
  <c r="G89" i="2"/>
  <c r="F125" i="2"/>
  <c r="N248" i="4" s="1"/>
  <c r="G125" i="2"/>
  <c r="F166" i="2"/>
  <c r="G166" i="2"/>
  <c r="F96" i="2"/>
  <c r="O177" i="4" s="1"/>
  <c r="G96" i="2"/>
  <c r="F98" i="2"/>
  <c r="O183" i="4" s="1"/>
  <c r="G98" i="2"/>
  <c r="F113" i="2"/>
  <c r="G113" i="2"/>
  <c r="F99" i="2"/>
  <c r="G99" i="2"/>
  <c r="F116" i="2"/>
  <c r="O223" i="4" s="1"/>
  <c r="G116" i="2"/>
  <c r="F134" i="2"/>
  <c r="O276" i="4" s="1"/>
  <c r="G134" i="2"/>
  <c r="F153" i="2"/>
  <c r="G153" i="2"/>
  <c r="F154" i="2"/>
  <c r="G154" i="2"/>
  <c r="Q132" i="4"/>
  <c r="P132" i="4"/>
  <c r="G101" i="2"/>
  <c r="F101" i="2"/>
  <c r="G119" i="2"/>
  <c r="F119" i="2"/>
  <c r="H232" i="4" s="1"/>
  <c r="G137" i="2"/>
  <c r="F137" i="2"/>
  <c r="G155" i="2"/>
  <c r="F155" i="2"/>
  <c r="F86" i="2"/>
  <c r="G86" i="2"/>
  <c r="F100" i="2"/>
  <c r="N189" i="4" s="1"/>
  <c r="G100" i="2"/>
  <c r="F118" i="2"/>
  <c r="O229" i="4" s="1"/>
  <c r="G118" i="2"/>
  <c r="F136" i="2"/>
  <c r="O283" i="4" s="1"/>
  <c r="G136" i="2"/>
  <c r="G85" i="2"/>
  <c r="F85" i="2"/>
  <c r="G102" i="2"/>
  <c r="F102" i="2"/>
  <c r="G120" i="2"/>
  <c r="F120" i="2"/>
  <c r="G138" i="2"/>
  <c r="F138" i="2"/>
  <c r="G157" i="2"/>
  <c r="F157" i="2"/>
  <c r="Q117" i="4"/>
  <c r="P117" i="4"/>
  <c r="O334" i="4"/>
  <c r="N334" i="4"/>
  <c r="M334" i="4"/>
  <c r="O349" i="4"/>
  <c r="N349" i="4"/>
  <c r="M349" i="4"/>
  <c r="O365" i="4"/>
  <c r="N365" i="4"/>
  <c r="O333" i="4"/>
  <c r="N333" i="4"/>
  <c r="M333" i="4"/>
  <c r="O350" i="4"/>
  <c r="N350" i="4"/>
  <c r="M350" i="4"/>
  <c r="O347" i="4"/>
  <c r="N347" i="4"/>
  <c r="M347" i="4"/>
  <c r="O302" i="4"/>
  <c r="N302" i="4"/>
  <c r="M302" i="4"/>
  <c r="O307" i="4"/>
  <c r="N307" i="4"/>
  <c r="M307" i="4"/>
  <c r="O312" i="4"/>
  <c r="N312" i="4"/>
  <c r="M312" i="4"/>
  <c r="O241" i="4"/>
  <c r="N241" i="4"/>
  <c r="M241" i="4"/>
  <c r="O245" i="4"/>
  <c r="N245" i="4"/>
  <c r="O248" i="4"/>
  <c r="M229" i="4"/>
  <c r="O235" i="4"/>
  <c r="N235" i="4"/>
  <c r="M235" i="4"/>
  <c r="N260" i="4"/>
  <c r="O210" i="4"/>
  <c r="N210" i="4"/>
  <c r="M210" i="4"/>
  <c r="O211" i="4"/>
  <c r="N211" i="4"/>
  <c r="M152" i="4"/>
  <c r="N193" i="4"/>
  <c r="O193" i="4"/>
  <c r="M193" i="4"/>
  <c r="O157" i="4"/>
  <c r="O197" i="4"/>
  <c r="N197" i="4"/>
  <c r="N147" i="4"/>
  <c r="M147" i="4"/>
  <c r="O160" i="4"/>
  <c r="N160" i="4"/>
  <c r="M160" i="4"/>
  <c r="O184" i="4"/>
  <c r="N184" i="4"/>
  <c r="M184" i="4"/>
  <c r="O205" i="4"/>
  <c r="M205" i="4"/>
  <c r="O216" i="4"/>
  <c r="N216" i="4"/>
  <c r="M216" i="4"/>
  <c r="L333" i="4"/>
  <c r="J333" i="4"/>
  <c r="K333" i="4"/>
  <c r="I333" i="4"/>
  <c r="H333" i="4"/>
  <c r="G333" i="4"/>
  <c r="K302" i="4"/>
  <c r="L302" i="4"/>
  <c r="J302" i="4"/>
  <c r="I302" i="4"/>
  <c r="H302" i="4"/>
  <c r="G302" i="4"/>
  <c r="L210" i="4"/>
  <c r="J210" i="4"/>
  <c r="K210" i="4"/>
  <c r="H210" i="4"/>
  <c r="I210" i="4"/>
  <c r="G210" i="4"/>
  <c r="K276" i="4"/>
  <c r="J276" i="4"/>
  <c r="L360" i="4"/>
  <c r="J360" i="4"/>
  <c r="K360" i="4"/>
  <c r="I360" i="4"/>
  <c r="H360" i="4"/>
  <c r="G360" i="4"/>
  <c r="L312" i="4"/>
  <c r="K312" i="4"/>
  <c r="J312" i="4"/>
  <c r="H312" i="4"/>
  <c r="I312" i="4"/>
  <c r="G312" i="4"/>
  <c r="L334" i="4"/>
  <c r="J334" i="4"/>
  <c r="K334" i="4"/>
  <c r="H334" i="4"/>
  <c r="I334" i="4"/>
  <c r="G334" i="4"/>
  <c r="L307" i="4"/>
  <c r="K307" i="4"/>
  <c r="J307" i="4"/>
  <c r="I307" i="4"/>
  <c r="H307" i="4"/>
  <c r="G307" i="4"/>
  <c r="L147" i="4"/>
  <c r="K147" i="4"/>
  <c r="J147" i="4"/>
  <c r="I147" i="4"/>
  <c r="H147" i="4"/>
  <c r="G147" i="4"/>
  <c r="L211" i="4"/>
  <c r="J211" i="4"/>
  <c r="K211" i="4"/>
  <c r="I211" i="4"/>
  <c r="H211" i="4"/>
  <c r="G211" i="4"/>
  <c r="L283" i="4"/>
  <c r="J283" i="4"/>
  <c r="L349" i="4"/>
  <c r="K349" i="4"/>
  <c r="J349" i="4"/>
  <c r="I349" i="4"/>
  <c r="H349" i="4"/>
  <c r="G349" i="4"/>
  <c r="L335" i="4"/>
  <c r="K335" i="4"/>
  <c r="J335" i="4"/>
  <c r="H335" i="4"/>
  <c r="I335" i="4"/>
  <c r="G335" i="4"/>
  <c r="J365" i="4"/>
  <c r="K365" i="4"/>
  <c r="L365" i="4"/>
  <c r="H365" i="4"/>
  <c r="I365" i="4"/>
  <c r="G365" i="4"/>
  <c r="L152" i="4"/>
  <c r="J152" i="4"/>
  <c r="K152" i="4"/>
  <c r="H152" i="4"/>
  <c r="I152" i="4"/>
  <c r="G152" i="4"/>
  <c r="L350" i="4"/>
  <c r="J350" i="4"/>
  <c r="K350" i="4"/>
  <c r="I350" i="4"/>
  <c r="H350" i="4"/>
  <c r="G350" i="4"/>
  <c r="J223" i="4"/>
  <c r="K223" i="4"/>
  <c r="H223" i="4"/>
  <c r="I223" i="4"/>
  <c r="G223" i="4"/>
  <c r="L193" i="4"/>
  <c r="K193" i="4"/>
  <c r="J193" i="4"/>
  <c r="H193" i="4"/>
  <c r="I193" i="4"/>
  <c r="G193" i="4"/>
  <c r="K229" i="4"/>
  <c r="L229" i="4"/>
  <c r="J229" i="4"/>
  <c r="G229" i="4"/>
  <c r="H182" i="4"/>
  <c r="I182" i="4"/>
  <c r="L157" i="4"/>
  <c r="K157" i="4"/>
  <c r="J157" i="4"/>
  <c r="I157" i="4"/>
  <c r="H157" i="4"/>
  <c r="G157" i="4"/>
  <c r="K235" i="4"/>
  <c r="J235" i="4"/>
  <c r="L235" i="4"/>
  <c r="H235" i="4"/>
  <c r="I235" i="4"/>
  <c r="G235" i="4"/>
  <c r="L197" i="4"/>
  <c r="K197" i="4"/>
  <c r="J197" i="4"/>
  <c r="H197" i="4"/>
  <c r="I197" i="4"/>
  <c r="G197" i="4"/>
  <c r="K240" i="4"/>
  <c r="J240" i="4"/>
  <c r="L240" i="4"/>
  <c r="H240" i="4"/>
  <c r="I240" i="4"/>
  <c r="G240" i="4"/>
  <c r="L241" i="4"/>
  <c r="J241" i="4"/>
  <c r="K241" i="4"/>
  <c r="I241" i="4"/>
  <c r="H241" i="4"/>
  <c r="G241" i="4"/>
  <c r="K160" i="4"/>
  <c r="L160" i="4"/>
  <c r="J160" i="4"/>
  <c r="H160" i="4"/>
  <c r="I160" i="4"/>
  <c r="G160" i="4"/>
  <c r="J214" i="4"/>
  <c r="G214" i="4"/>
  <c r="L244" i="4"/>
  <c r="J244" i="4"/>
  <c r="K244" i="4"/>
  <c r="I244" i="4"/>
  <c r="H244" i="4"/>
  <c r="G244" i="4"/>
  <c r="J245" i="4"/>
  <c r="K245" i="4"/>
  <c r="L245" i="4"/>
  <c r="H245" i="4"/>
  <c r="I245" i="4"/>
  <c r="G245" i="4"/>
  <c r="L184" i="4"/>
  <c r="J184" i="4"/>
  <c r="K184" i="4"/>
  <c r="I184" i="4"/>
  <c r="H184" i="4"/>
  <c r="G184" i="4"/>
  <c r="L248" i="4"/>
  <c r="K248" i="4"/>
  <c r="J248" i="4"/>
  <c r="I248" i="4"/>
  <c r="H248" i="4"/>
  <c r="G248" i="4"/>
  <c r="L161" i="4"/>
  <c r="J161" i="4"/>
  <c r="K161" i="4"/>
  <c r="I161" i="4"/>
  <c r="H161" i="4"/>
  <c r="L205" i="4"/>
  <c r="J205" i="4"/>
  <c r="K205" i="4"/>
  <c r="I205" i="4"/>
  <c r="H205" i="4"/>
  <c r="G205" i="4"/>
  <c r="L189" i="4"/>
  <c r="K189" i="4"/>
  <c r="J189" i="4"/>
  <c r="I189" i="4"/>
  <c r="H189" i="4"/>
  <c r="G189" i="4"/>
  <c r="J332" i="4"/>
  <c r="K332" i="4"/>
  <c r="L332" i="4"/>
  <c r="I332" i="4"/>
  <c r="H332" i="4"/>
  <c r="G332" i="4"/>
  <c r="K259" i="4"/>
  <c r="J259" i="4"/>
  <c r="H259" i="4"/>
  <c r="I259" i="4"/>
  <c r="G259" i="4"/>
  <c r="L216" i="4"/>
  <c r="J216" i="4"/>
  <c r="K216" i="4"/>
  <c r="H216" i="4"/>
  <c r="I216" i="4"/>
  <c r="G216" i="4"/>
  <c r="J347" i="4"/>
  <c r="L347" i="4"/>
  <c r="K347" i="4"/>
  <c r="H347" i="4"/>
  <c r="I347" i="4"/>
  <c r="G347" i="4"/>
  <c r="K260" i="4"/>
  <c r="J260" i="4"/>
  <c r="L260" i="4"/>
  <c r="H260" i="4"/>
  <c r="I260" i="4"/>
  <c r="G260" i="4"/>
  <c r="I283" i="4" l="1"/>
  <c r="M248" i="4"/>
  <c r="I229" i="4"/>
  <c r="L223" i="4"/>
  <c r="H229" i="4"/>
  <c r="I177" i="4"/>
  <c r="G161" i="4"/>
  <c r="H214" i="4"/>
  <c r="I214" i="4"/>
  <c r="L214" i="4"/>
  <c r="K214" i="4"/>
  <c r="M161" i="4"/>
  <c r="O161" i="4"/>
  <c r="G276" i="4"/>
  <c r="K283" i="4"/>
  <c r="I276" i="4"/>
  <c r="M157" i="4"/>
  <c r="H276" i="4"/>
  <c r="L276" i="4"/>
  <c r="K177" i="4"/>
  <c r="G283" i="4"/>
  <c r="M260" i="4"/>
  <c r="H283" i="4"/>
  <c r="O360" i="4"/>
  <c r="G355" i="4"/>
  <c r="L259" i="4"/>
  <c r="M244" i="4"/>
  <c r="N244" i="4"/>
  <c r="M259" i="4"/>
  <c r="N259" i="4"/>
  <c r="M240" i="4"/>
  <c r="M223" i="4"/>
  <c r="N240" i="4"/>
  <c r="N223" i="4"/>
  <c r="N229" i="4"/>
  <c r="G202" i="4"/>
  <c r="I202" i="4"/>
  <c r="H202" i="4"/>
  <c r="K202" i="4"/>
  <c r="J202" i="4"/>
  <c r="L202" i="4"/>
  <c r="H183" i="4"/>
  <c r="I183" i="4"/>
  <c r="G183" i="4"/>
  <c r="J183" i="4"/>
  <c r="K183" i="4"/>
  <c r="L183" i="4"/>
  <c r="N202" i="4"/>
  <c r="M202" i="4"/>
  <c r="M214" i="4"/>
  <c r="O214" i="4"/>
  <c r="M189" i="4"/>
  <c r="N152" i="4"/>
  <c r="O189" i="4"/>
  <c r="O164" i="4"/>
  <c r="N164" i="4"/>
  <c r="G177" i="4"/>
  <c r="G182" i="4"/>
  <c r="H177" i="4"/>
  <c r="L182" i="4"/>
  <c r="J177" i="4"/>
  <c r="K182" i="4"/>
  <c r="L177" i="4"/>
  <c r="J182" i="4"/>
  <c r="M183" i="4"/>
  <c r="N183" i="4"/>
  <c r="G164" i="4"/>
  <c r="I164" i="4"/>
  <c r="H164" i="4"/>
  <c r="L164" i="4"/>
  <c r="K164" i="4"/>
  <c r="J164" i="4"/>
  <c r="M177" i="4"/>
  <c r="N177" i="4"/>
  <c r="M182" i="4"/>
  <c r="N182" i="4"/>
  <c r="G190" i="4"/>
  <c r="H190" i="4"/>
  <c r="G256" i="4"/>
  <c r="I253" i="4"/>
  <c r="I190" i="4"/>
  <c r="M256" i="4"/>
  <c r="I256" i="4"/>
  <c r="J190" i="4"/>
  <c r="N256" i="4"/>
  <c r="H256" i="4"/>
  <c r="K190" i="4"/>
  <c r="O256" i="4"/>
  <c r="K256" i="4"/>
  <c r="L190" i="4"/>
  <c r="M190" i="4"/>
  <c r="J256" i="4"/>
  <c r="O190" i="4"/>
  <c r="L256" i="4"/>
  <c r="N190" i="4"/>
  <c r="M332" i="4"/>
  <c r="M276" i="4"/>
  <c r="N332" i="4"/>
  <c r="I271" i="4"/>
  <c r="N276" i="4"/>
  <c r="H271" i="4"/>
  <c r="M360" i="4"/>
  <c r="H253" i="4"/>
  <c r="P348" i="4"/>
  <c r="Q348" i="4"/>
  <c r="K271" i="4"/>
  <c r="K253" i="4"/>
  <c r="H355" i="4"/>
  <c r="P139" i="4"/>
  <c r="Q139" i="4"/>
  <c r="Q190" i="4"/>
  <c r="P190" i="4"/>
  <c r="Q256" i="4"/>
  <c r="P256" i="4"/>
  <c r="Q191" i="4"/>
  <c r="P191" i="4"/>
  <c r="J271" i="4"/>
  <c r="G215" i="4"/>
  <c r="J253" i="4"/>
  <c r="L355" i="4"/>
  <c r="N253" i="4"/>
  <c r="M355" i="4"/>
  <c r="P183" i="4"/>
  <c r="Q183" i="4"/>
  <c r="Q214" i="4"/>
  <c r="P214" i="4"/>
  <c r="Q360" i="4"/>
  <c r="P360" i="4"/>
  <c r="Q331" i="4"/>
  <c r="P331" i="4"/>
  <c r="P202" i="4"/>
  <c r="Q202" i="4"/>
  <c r="P205" i="4"/>
  <c r="Q205" i="4"/>
  <c r="Q301" i="4"/>
  <c r="P301" i="4"/>
  <c r="I215" i="4"/>
  <c r="G232" i="4"/>
  <c r="L253" i="4"/>
  <c r="J355" i="4"/>
  <c r="M253" i="4"/>
  <c r="N355" i="4"/>
  <c r="P319" i="4"/>
  <c r="P318" i="4" s="1"/>
  <c r="Q319" i="4"/>
  <c r="Q318" i="4" s="1"/>
  <c r="P164" i="4"/>
  <c r="Q164" i="4"/>
  <c r="P271" i="4"/>
  <c r="Q271" i="4"/>
  <c r="H215" i="4"/>
  <c r="I232" i="4"/>
  <c r="K355" i="4"/>
  <c r="O253" i="4"/>
  <c r="M271" i="4"/>
  <c r="M348" i="4"/>
  <c r="Q283" i="4"/>
  <c r="P283" i="4"/>
  <c r="P177" i="4"/>
  <c r="Q177" i="4"/>
  <c r="Q182" i="4"/>
  <c r="P182" i="4"/>
  <c r="Q332" i="4"/>
  <c r="P332" i="4"/>
  <c r="Q259" i="4"/>
  <c r="P259" i="4"/>
  <c r="P293" i="4"/>
  <c r="Q293" i="4"/>
  <c r="Q244" i="4"/>
  <c r="P244" i="4"/>
  <c r="Q355" i="4"/>
  <c r="P355" i="4"/>
  <c r="J215" i="4"/>
  <c r="N271" i="4"/>
  <c r="N348" i="4"/>
  <c r="Q232" i="4"/>
  <c r="P232" i="4"/>
  <c r="L215" i="4"/>
  <c r="J232" i="4"/>
  <c r="G348" i="4"/>
  <c r="M232" i="4"/>
  <c r="O271" i="4"/>
  <c r="O348" i="4"/>
  <c r="P229" i="4"/>
  <c r="Q229" i="4"/>
  <c r="Q336" i="4"/>
  <c r="P336" i="4"/>
  <c r="Q354" i="4"/>
  <c r="P354" i="4"/>
  <c r="Q161" i="4"/>
  <c r="P161" i="4"/>
  <c r="Q174" i="4"/>
  <c r="P174" i="4"/>
  <c r="P260" i="4"/>
  <c r="Q260" i="4"/>
  <c r="Q212" i="4"/>
  <c r="P212" i="4"/>
  <c r="P147" i="4"/>
  <c r="Q147" i="4"/>
  <c r="Q351" i="4"/>
  <c r="P351" i="4"/>
  <c r="Q197" i="4"/>
  <c r="P197" i="4"/>
  <c r="Q253" i="4"/>
  <c r="P253" i="4"/>
  <c r="K215" i="4"/>
  <c r="L232" i="4"/>
  <c r="I348" i="4"/>
  <c r="N232" i="4"/>
  <c r="Q324" i="4"/>
  <c r="P324" i="4"/>
  <c r="Q266" i="4"/>
  <c r="P266" i="4"/>
  <c r="K232" i="4"/>
  <c r="H348" i="4"/>
  <c r="O232" i="4"/>
  <c r="Q189" i="4"/>
  <c r="P189" i="4"/>
  <c r="Q335" i="4"/>
  <c r="P335" i="4"/>
  <c r="P248" i="4"/>
  <c r="Q248" i="4"/>
  <c r="Q245" i="4"/>
  <c r="P245" i="4"/>
  <c r="P167" i="4"/>
  <c r="Q167" i="4"/>
  <c r="P213" i="4"/>
  <c r="Q213" i="4"/>
  <c r="Q346" i="4"/>
  <c r="P346" i="4"/>
  <c r="Q296" i="4"/>
  <c r="P296" i="4"/>
  <c r="Q152" i="4"/>
  <c r="P152" i="4"/>
  <c r="K348" i="4"/>
  <c r="P343" i="4"/>
  <c r="Q343" i="4"/>
  <c r="Q353" i="4"/>
  <c r="P353" i="4"/>
  <c r="P211" i="4"/>
  <c r="Q211" i="4"/>
  <c r="L348" i="4"/>
  <c r="M215" i="4"/>
  <c r="P144" i="4"/>
  <c r="Q144" i="4"/>
  <c r="Q276" i="4"/>
  <c r="P276" i="4"/>
  <c r="P157" i="4"/>
  <c r="Q157" i="4"/>
  <c r="Q216" i="4"/>
  <c r="P216" i="4"/>
  <c r="J348" i="4"/>
  <c r="N215" i="4"/>
  <c r="M335" i="4"/>
  <c r="Q288" i="4"/>
  <c r="P288" i="4"/>
  <c r="Q337" i="4"/>
  <c r="P337" i="4"/>
  <c r="P352" i="4"/>
  <c r="Q352" i="4"/>
  <c r="O215" i="4"/>
  <c r="N335" i="4"/>
  <c r="P223" i="4"/>
  <c r="Q223" i="4"/>
  <c r="P240" i="4"/>
  <c r="Q240" i="4"/>
  <c r="Q365" i="4"/>
  <c r="P365" i="4"/>
  <c r="P307" i="4"/>
  <c r="Q307" i="4"/>
  <c r="Q302" i="4"/>
  <c r="P302" i="4"/>
  <c r="Q349" i="4"/>
  <c r="P349" i="4"/>
  <c r="P347" i="4"/>
  <c r="Q347" i="4"/>
  <c r="I355" i="4"/>
  <c r="M283" i="4"/>
  <c r="O335" i="4"/>
  <c r="P235" i="4"/>
  <c r="Q235" i="4"/>
  <c r="Q284" i="4"/>
  <c r="P284" i="4"/>
  <c r="P215" i="4"/>
  <c r="Q215" i="4"/>
  <c r="G271" i="4"/>
  <c r="G253" i="4"/>
  <c r="N283" i="4"/>
  <c r="P184" i="4"/>
  <c r="Q184" i="4"/>
  <c r="P334" i="4"/>
  <c r="Q334" i="4"/>
  <c r="Q333" i="4"/>
  <c r="P333" i="4"/>
  <c r="P160" i="4"/>
  <c r="Q160" i="4"/>
  <c r="P210" i="4"/>
  <c r="Q210" i="4"/>
  <c r="Q192" i="4"/>
  <c r="P192" i="4"/>
  <c r="Q312" i="4"/>
  <c r="P312" i="4"/>
  <c r="Q241" i="4"/>
  <c r="P241" i="4"/>
  <c r="P193" i="4"/>
  <c r="Q193" i="4"/>
  <c r="O351" i="4"/>
  <c r="N351" i="4"/>
  <c r="M351" i="4"/>
  <c r="O336" i="4"/>
  <c r="N336" i="4"/>
  <c r="M336" i="4"/>
  <c r="O354" i="4"/>
  <c r="N354" i="4"/>
  <c r="M354" i="4"/>
  <c r="O346" i="4"/>
  <c r="M346" i="4"/>
  <c r="N346" i="4"/>
  <c r="O352" i="4"/>
  <c r="N352" i="4"/>
  <c r="M352" i="4"/>
  <c r="O331" i="4"/>
  <c r="N331" i="4"/>
  <c r="M331" i="4"/>
  <c r="O343" i="4"/>
  <c r="N343" i="4"/>
  <c r="M343" i="4"/>
  <c r="O324" i="4"/>
  <c r="N324" i="4"/>
  <c r="M324" i="4"/>
  <c r="O337" i="4"/>
  <c r="N337" i="4"/>
  <c r="M337" i="4"/>
  <c r="O319" i="4"/>
  <c r="O318" i="4" s="1"/>
  <c r="N319" i="4"/>
  <c r="N318" i="4" s="1"/>
  <c r="M319" i="4"/>
  <c r="M318" i="4" s="1"/>
  <c r="N353" i="4"/>
  <c r="O353" i="4"/>
  <c r="M353" i="4"/>
  <c r="O293" i="4"/>
  <c r="N293" i="4"/>
  <c r="M293" i="4"/>
  <c r="O288" i="4"/>
  <c r="N288" i="4"/>
  <c r="M288" i="4"/>
  <c r="O301" i="4"/>
  <c r="N301" i="4"/>
  <c r="M301" i="4"/>
  <c r="O296" i="4"/>
  <c r="N296" i="4"/>
  <c r="M296" i="4"/>
  <c r="O284" i="4"/>
  <c r="N284" i="4"/>
  <c r="M284" i="4"/>
  <c r="O266" i="4"/>
  <c r="N266" i="4"/>
  <c r="M266" i="4"/>
  <c r="N191" i="4"/>
  <c r="O191" i="4"/>
  <c r="M191" i="4"/>
  <c r="O212" i="4"/>
  <c r="N212" i="4"/>
  <c r="M212" i="4"/>
  <c r="N192" i="4"/>
  <c r="O192" i="4"/>
  <c r="M192" i="4"/>
  <c r="O144" i="4"/>
  <c r="N144" i="4"/>
  <c r="M144" i="4"/>
  <c r="O139" i="4"/>
  <c r="N139" i="4"/>
  <c r="M139" i="4"/>
  <c r="O174" i="4"/>
  <c r="N174" i="4"/>
  <c r="M174" i="4"/>
  <c r="O167" i="4"/>
  <c r="N167" i="4"/>
  <c r="M167" i="4"/>
  <c r="O213" i="4"/>
  <c r="N213" i="4"/>
  <c r="M213" i="4"/>
  <c r="L346" i="4"/>
  <c r="J346" i="4"/>
  <c r="K346" i="4"/>
  <c r="I346" i="4"/>
  <c r="H346" i="4"/>
  <c r="G346" i="4"/>
  <c r="L293" i="4"/>
  <c r="K293" i="4"/>
  <c r="J293" i="4"/>
  <c r="H293" i="4"/>
  <c r="I293" i="4"/>
  <c r="G293" i="4"/>
  <c r="L288" i="4"/>
  <c r="K288" i="4"/>
  <c r="J288" i="4"/>
  <c r="I288" i="4"/>
  <c r="H288" i="4"/>
  <c r="G288" i="4"/>
  <c r="K324" i="4"/>
  <c r="J324" i="4"/>
  <c r="L324" i="4"/>
  <c r="H324" i="4"/>
  <c r="I324" i="4"/>
  <c r="G324" i="4"/>
  <c r="L284" i="4"/>
  <c r="K284" i="4"/>
  <c r="J284" i="4"/>
  <c r="I284" i="4"/>
  <c r="H284" i="4"/>
  <c r="G284" i="4"/>
  <c r="L352" i="4"/>
  <c r="J352" i="4"/>
  <c r="K352" i="4"/>
  <c r="H352" i="4"/>
  <c r="I352" i="4"/>
  <c r="G352" i="4"/>
  <c r="L337" i="4"/>
  <c r="J337" i="4"/>
  <c r="K337" i="4"/>
  <c r="H337" i="4"/>
  <c r="I337" i="4"/>
  <c r="G337" i="4"/>
  <c r="K139" i="4"/>
  <c r="L139" i="4"/>
  <c r="J139" i="4"/>
  <c r="H139" i="4"/>
  <c r="I139" i="4"/>
  <c r="G139" i="4"/>
  <c r="K191" i="4"/>
  <c r="L191" i="4"/>
  <c r="J191" i="4"/>
  <c r="H191" i="4"/>
  <c r="I191" i="4"/>
  <c r="G191" i="4"/>
  <c r="L301" i="4"/>
  <c r="J301" i="4"/>
  <c r="K301" i="4"/>
  <c r="H301" i="4"/>
  <c r="I301" i="4"/>
  <c r="G301" i="4"/>
  <c r="L296" i="4"/>
  <c r="J296" i="4"/>
  <c r="K296" i="4"/>
  <c r="H296" i="4"/>
  <c r="I296" i="4"/>
  <c r="G296" i="4"/>
  <c r="K331" i="4"/>
  <c r="L331" i="4"/>
  <c r="J331" i="4"/>
  <c r="I331" i="4"/>
  <c r="H331" i="4"/>
  <c r="G331" i="4"/>
  <c r="J353" i="4"/>
  <c r="K353" i="4"/>
  <c r="L353" i="4"/>
  <c r="H353" i="4"/>
  <c r="I353" i="4"/>
  <c r="G353" i="4"/>
  <c r="J343" i="4"/>
  <c r="K343" i="4"/>
  <c r="L343" i="4"/>
  <c r="I343" i="4"/>
  <c r="H343" i="4"/>
  <c r="G343" i="4"/>
  <c r="K192" i="4"/>
  <c r="L192" i="4"/>
  <c r="J192" i="4"/>
  <c r="H192" i="4"/>
  <c r="I192" i="4"/>
  <c r="G192" i="4"/>
  <c r="L174" i="4"/>
  <c r="J174" i="4"/>
  <c r="K174" i="4"/>
  <c r="I174" i="4"/>
  <c r="H174" i="4"/>
  <c r="G174" i="4"/>
  <c r="J144" i="4"/>
  <c r="L144" i="4"/>
  <c r="K144" i="4"/>
  <c r="I144" i="4"/>
  <c r="H144" i="4"/>
  <c r="G144" i="4"/>
  <c r="K319" i="4"/>
  <c r="K318" i="4" s="1"/>
  <c r="J319" i="4"/>
  <c r="J318" i="4" s="1"/>
  <c r="L319" i="4"/>
  <c r="L318" i="4" s="1"/>
  <c r="H319" i="4"/>
  <c r="H318" i="4" s="1"/>
  <c r="I319" i="4"/>
  <c r="I318" i="4" s="1"/>
  <c r="G319" i="4"/>
  <c r="G318" i="4" s="1"/>
  <c r="K167" i="4"/>
  <c r="J167" i="4"/>
  <c r="L167" i="4"/>
  <c r="H167" i="4"/>
  <c r="I167" i="4"/>
  <c r="G167" i="4"/>
  <c r="L213" i="4"/>
  <c r="J213" i="4"/>
  <c r="K213" i="4"/>
  <c r="I213" i="4"/>
  <c r="H213" i="4"/>
  <c r="G213" i="4"/>
  <c r="J351" i="4"/>
  <c r="K351" i="4"/>
  <c r="L351" i="4"/>
  <c r="I351" i="4"/>
  <c r="H351" i="4"/>
  <c r="G351" i="4"/>
  <c r="K212" i="4"/>
  <c r="L212" i="4"/>
  <c r="J212" i="4"/>
  <c r="H212" i="4"/>
  <c r="I212" i="4"/>
  <c r="G212" i="4"/>
  <c r="K336" i="4"/>
  <c r="L336" i="4"/>
  <c r="J336" i="4"/>
  <c r="H336" i="4"/>
  <c r="I336" i="4"/>
  <c r="G336" i="4"/>
  <c r="J266" i="4"/>
  <c r="K266" i="4"/>
  <c r="L266" i="4"/>
  <c r="H266" i="4"/>
  <c r="I266" i="4"/>
  <c r="G266" i="4"/>
  <c r="J354" i="4"/>
  <c r="L354" i="4"/>
  <c r="K354" i="4"/>
  <c r="H354" i="4"/>
  <c r="I354" i="4"/>
  <c r="G354" i="4"/>
  <c r="E130" i="4"/>
  <c r="E50" i="4" l="1"/>
  <c r="E44" i="4"/>
  <c r="E364" i="4"/>
  <c r="E359" i="4"/>
  <c r="E345" i="4"/>
  <c r="E342" i="4"/>
  <c r="E330" i="4"/>
  <c r="E323" i="4"/>
  <c r="E318" i="4"/>
  <c r="E311" i="4"/>
  <c r="E306" i="4"/>
  <c r="E300" i="4"/>
  <c r="E295" i="4"/>
  <c r="E292" i="4"/>
  <c r="E287" i="4"/>
  <c r="E282" i="4"/>
  <c r="E275" i="4"/>
  <c r="E270" i="4"/>
  <c r="E265" i="4"/>
  <c r="E258" i="4"/>
  <c r="E255" i="4"/>
  <c r="E252" i="4"/>
  <c r="E247" i="4"/>
  <c r="E243" i="4"/>
  <c r="E239" i="4"/>
  <c r="E234" i="4"/>
  <c r="E231" i="4"/>
  <c r="E228" i="4"/>
  <c r="E222" i="4"/>
  <c r="E209" i="4"/>
  <c r="E204" i="4"/>
  <c r="E201" i="4"/>
  <c r="E196" i="4"/>
  <c r="E188" i="4"/>
  <c r="E181" i="4"/>
  <c r="E180" i="4"/>
  <c r="E176" i="4"/>
  <c r="E173" i="4"/>
  <c r="E166" i="4"/>
  <c r="E163" i="4"/>
  <c r="E159" i="4"/>
  <c r="E156" i="4"/>
  <c r="E151" i="4"/>
  <c r="E146" i="4"/>
  <c r="E143" i="4"/>
  <c r="E138" i="4"/>
  <c r="E131" i="4"/>
  <c r="E127" i="4"/>
  <c r="E113" i="4"/>
  <c r="E110" i="4"/>
  <c r="E104" i="4"/>
  <c r="E103" i="4" s="1"/>
  <c r="E98" i="4"/>
  <c r="E97" i="4" s="1"/>
  <c r="E91" i="4"/>
  <c r="E90" i="4" s="1"/>
  <c r="E75" i="4"/>
  <c r="E74" i="4" s="1"/>
  <c r="E66" i="4"/>
  <c r="E59" i="4"/>
  <c r="E39" i="4"/>
  <c r="E32" i="4"/>
  <c r="E24" i="4"/>
  <c r="E17" i="4"/>
  <c r="E8" i="4"/>
  <c r="E137" i="4" l="1"/>
  <c r="O138" i="4"/>
  <c r="O137" i="4" s="1"/>
  <c r="M138" i="4"/>
  <c r="M137" i="4" s="1"/>
  <c r="N138" i="4"/>
  <c r="N137" i="4" s="1"/>
  <c r="Q138" i="4"/>
  <c r="Q137" i="4" s="1"/>
  <c r="I138" i="4"/>
  <c r="I137" i="4" s="1"/>
  <c r="J138" i="4"/>
  <c r="J137" i="4" s="1"/>
  <c r="P138" i="4"/>
  <c r="P137" i="4" s="1"/>
  <c r="G138" i="4"/>
  <c r="G137" i="4" s="1"/>
  <c r="K138" i="4"/>
  <c r="K137" i="4" s="1"/>
  <c r="H138" i="4"/>
  <c r="H137" i="4" s="1"/>
  <c r="L138" i="4"/>
  <c r="L137" i="4" s="1"/>
  <c r="I292" i="4"/>
  <c r="J292" i="4"/>
  <c r="H292" i="4"/>
  <c r="P292" i="4"/>
  <c r="O292" i="4"/>
  <c r="Q292" i="4"/>
  <c r="L292" i="4"/>
  <c r="K292" i="4"/>
  <c r="M292" i="4"/>
  <c r="N292" i="4"/>
  <c r="G292" i="4"/>
  <c r="P295" i="4"/>
  <c r="K295" i="4"/>
  <c r="O295" i="4"/>
  <c r="L295" i="4"/>
  <c r="N295" i="4"/>
  <c r="G295" i="4"/>
  <c r="I295" i="4"/>
  <c r="M295" i="4"/>
  <c r="J295" i="4"/>
  <c r="H295" i="4"/>
  <c r="Q295" i="4"/>
  <c r="L228" i="4"/>
  <c r="G228" i="4"/>
  <c r="M228" i="4"/>
  <c r="H228" i="4"/>
  <c r="J228" i="4"/>
  <c r="I228" i="4"/>
  <c r="O228" i="4"/>
  <c r="K228" i="4"/>
  <c r="Q228" i="4"/>
  <c r="P228" i="4"/>
  <c r="N228" i="4"/>
  <c r="H231" i="4"/>
  <c r="P231" i="4"/>
  <c r="O231" i="4"/>
  <c r="O227" i="4" s="1"/>
  <c r="K231" i="4"/>
  <c r="G231" i="4"/>
  <c r="I231" i="4"/>
  <c r="M231" i="4"/>
  <c r="L231" i="4"/>
  <c r="J231" i="4"/>
  <c r="Q231" i="4"/>
  <c r="N231" i="4"/>
  <c r="E310" i="4"/>
  <c r="G311" i="4"/>
  <c r="G310" i="4" s="1"/>
  <c r="O311" i="4"/>
  <c r="O310" i="4" s="1"/>
  <c r="K311" i="4"/>
  <c r="K310" i="4" s="1"/>
  <c r="H311" i="4"/>
  <c r="H310" i="4" s="1"/>
  <c r="M311" i="4"/>
  <c r="M310" i="4" s="1"/>
  <c r="N311" i="4"/>
  <c r="N310" i="4" s="1"/>
  <c r="I311" i="4"/>
  <c r="I310" i="4" s="1"/>
  <c r="L311" i="4"/>
  <c r="J311" i="4"/>
  <c r="Q311" i="4"/>
  <c r="Q310" i="4" s="1"/>
  <c r="P311" i="4"/>
  <c r="P310" i="4" s="1"/>
  <c r="E221" i="4"/>
  <c r="E220" i="4" s="1"/>
  <c r="G222" i="4"/>
  <c r="G221" i="4" s="1"/>
  <c r="G220" i="4" s="1"/>
  <c r="G13" i="10" s="1"/>
  <c r="L222" i="4"/>
  <c r="K222" i="4"/>
  <c r="H222" i="4"/>
  <c r="O222" i="4"/>
  <c r="J222" i="4"/>
  <c r="I222" i="4"/>
  <c r="N222" i="4"/>
  <c r="N221" i="4" s="1"/>
  <c r="N220" i="4" s="1"/>
  <c r="N13" i="10" s="1"/>
  <c r="M222" i="4"/>
  <c r="M221" i="4" s="1"/>
  <c r="M220" i="4" s="1"/>
  <c r="M13" i="10" s="1"/>
  <c r="P222" i="4"/>
  <c r="Q222" i="4"/>
  <c r="Q221" i="4" s="1"/>
  <c r="Q220" i="4" s="1"/>
  <c r="Q13" i="10" s="1"/>
  <c r="M146" i="4"/>
  <c r="H146" i="4"/>
  <c r="K146" i="4"/>
  <c r="J146" i="4"/>
  <c r="G146" i="4"/>
  <c r="L146" i="4"/>
  <c r="N146" i="4"/>
  <c r="O146" i="4"/>
  <c r="I146" i="4"/>
  <c r="Q146" i="4"/>
  <c r="P146" i="4"/>
  <c r="E150" i="4"/>
  <c r="I151" i="4"/>
  <c r="I150" i="4" s="1"/>
  <c r="K151" i="4"/>
  <c r="K150" i="4" s="1"/>
  <c r="L151" i="4"/>
  <c r="H151" i="4"/>
  <c r="H150" i="4" s="1"/>
  <c r="M151" i="4"/>
  <c r="G151" i="4"/>
  <c r="J151" i="4"/>
  <c r="O151" i="4"/>
  <c r="Q151" i="4"/>
  <c r="Q150" i="4" s="1"/>
  <c r="N151" i="4"/>
  <c r="N150" i="4" s="1"/>
  <c r="P151" i="4"/>
  <c r="E305" i="4"/>
  <c r="G306" i="4"/>
  <c r="O306" i="4"/>
  <c r="L306" i="4"/>
  <c r="J306" i="4"/>
  <c r="J305" i="4" s="1"/>
  <c r="M306" i="4"/>
  <c r="M305" i="4" s="1"/>
  <c r="H306" i="4"/>
  <c r="H305" i="4" s="1"/>
  <c r="K306" i="4"/>
  <c r="K305" i="4" s="1"/>
  <c r="N306" i="4"/>
  <c r="N305" i="4" s="1"/>
  <c r="I306" i="4"/>
  <c r="P306" i="4"/>
  <c r="Q306" i="4"/>
  <c r="I234" i="4"/>
  <c r="K234" i="4"/>
  <c r="N234" i="4"/>
  <c r="J234" i="4"/>
  <c r="G234" i="4"/>
  <c r="L234" i="4"/>
  <c r="O234" i="4"/>
  <c r="M234" i="4"/>
  <c r="H234" i="4"/>
  <c r="Q234" i="4"/>
  <c r="P234" i="4"/>
  <c r="E208" i="4"/>
  <c r="O209" i="4"/>
  <c r="O208" i="4" s="1"/>
  <c r="G209" i="4"/>
  <c r="H209" i="4"/>
  <c r="N209" i="4"/>
  <c r="Q209" i="4"/>
  <c r="Q208" i="4" s="1"/>
  <c r="J209" i="4"/>
  <c r="J208" i="4" s="1"/>
  <c r="L209" i="4"/>
  <c r="L208" i="4" s="1"/>
  <c r="P209" i="4"/>
  <c r="K209" i="4"/>
  <c r="I209" i="4"/>
  <c r="M209" i="4"/>
  <c r="E142" i="4"/>
  <c r="O143" i="4"/>
  <c r="O142" i="4" s="1"/>
  <c r="P143" i="4"/>
  <c r="P142" i="4" s="1"/>
  <c r="Q143" i="4"/>
  <c r="Q142" i="4" s="1"/>
  <c r="G143" i="4"/>
  <c r="J143" i="4"/>
  <c r="J142" i="4" s="1"/>
  <c r="N143" i="4"/>
  <c r="H143" i="4"/>
  <c r="H142" i="4" s="1"/>
  <c r="M143" i="4"/>
  <c r="M142" i="4" s="1"/>
  <c r="L143" i="4"/>
  <c r="I143" i="4"/>
  <c r="K143" i="4"/>
  <c r="K142" i="4" s="1"/>
  <c r="E299" i="4"/>
  <c r="N300" i="4"/>
  <c r="N299" i="4" s="1"/>
  <c r="O300" i="4"/>
  <c r="P300" i="4"/>
  <c r="P299" i="4" s="1"/>
  <c r="Q300" i="4"/>
  <c r="J300" i="4"/>
  <c r="J299" i="4" s="1"/>
  <c r="I300" i="4"/>
  <c r="I299" i="4" s="1"/>
  <c r="G300" i="4"/>
  <c r="G299" i="4" s="1"/>
  <c r="M300" i="4"/>
  <c r="M299" i="4" s="1"/>
  <c r="H300" i="4"/>
  <c r="H299" i="4" s="1"/>
  <c r="L300" i="4"/>
  <c r="K300" i="4"/>
  <c r="H156" i="4"/>
  <c r="I156" i="4"/>
  <c r="K156" i="4"/>
  <c r="G156" i="4"/>
  <c r="O156" i="4"/>
  <c r="N156" i="4"/>
  <c r="L156" i="4"/>
  <c r="J156" i="4"/>
  <c r="Q156" i="4"/>
  <c r="M156" i="4"/>
  <c r="P156" i="4"/>
  <c r="O166" i="4"/>
  <c r="G166" i="4"/>
  <c r="I166" i="4"/>
  <c r="M166" i="4"/>
  <c r="H166" i="4"/>
  <c r="K166" i="4"/>
  <c r="P166" i="4"/>
  <c r="L166" i="4"/>
  <c r="J166" i="4"/>
  <c r="Q166" i="4"/>
  <c r="N166" i="4"/>
  <c r="G247" i="4"/>
  <c r="K247" i="4"/>
  <c r="M247" i="4"/>
  <c r="I247" i="4"/>
  <c r="L247" i="4"/>
  <c r="J247" i="4"/>
  <c r="H247" i="4"/>
  <c r="O247" i="4"/>
  <c r="N247" i="4"/>
  <c r="P247" i="4"/>
  <c r="Q247" i="4"/>
  <c r="E329" i="4"/>
  <c r="E328" i="4" s="1"/>
  <c r="M330" i="4"/>
  <c r="M329" i="4" s="1"/>
  <c r="M328" i="4" s="1"/>
  <c r="M18" i="10" s="1"/>
  <c r="H330" i="4"/>
  <c r="H329" i="4" s="1"/>
  <c r="H328" i="4" s="1"/>
  <c r="H18" i="10" s="1"/>
  <c r="H33" i="10" s="1"/>
  <c r="N330" i="4"/>
  <c r="O330" i="4"/>
  <c r="P330" i="4"/>
  <c r="Q330" i="4"/>
  <c r="I330" i="4"/>
  <c r="G330" i="4"/>
  <c r="G329" i="4" s="1"/>
  <c r="G328" i="4" s="1"/>
  <c r="G18" i="10" s="1"/>
  <c r="J330" i="4"/>
  <c r="J329" i="4" s="1"/>
  <c r="J328" i="4" s="1"/>
  <c r="J18" i="10" s="1"/>
  <c r="L330" i="4"/>
  <c r="L329" i="4" s="1"/>
  <c r="L328" i="4" s="1"/>
  <c r="L18" i="10" s="1"/>
  <c r="K330" i="4"/>
  <c r="G159" i="4"/>
  <c r="O159" i="4"/>
  <c r="H159" i="4"/>
  <c r="N159" i="4"/>
  <c r="K159" i="4"/>
  <c r="J159" i="4"/>
  <c r="I159" i="4"/>
  <c r="M159" i="4"/>
  <c r="L159" i="4"/>
  <c r="P159" i="4"/>
  <c r="Q159" i="4"/>
  <c r="I239" i="4"/>
  <c r="H239" i="4"/>
  <c r="L239" i="4"/>
  <c r="L238" i="4" s="1"/>
  <c r="N239" i="4"/>
  <c r="N238" i="4" s="1"/>
  <c r="J239" i="4"/>
  <c r="O239" i="4"/>
  <c r="K239" i="4"/>
  <c r="G239" i="4"/>
  <c r="M239" i="4"/>
  <c r="Q239" i="4"/>
  <c r="P239" i="4"/>
  <c r="E317" i="4"/>
  <c r="E316" i="4" s="1"/>
  <c r="L317" i="4"/>
  <c r="J317" i="4"/>
  <c r="K317" i="4"/>
  <c r="O317" i="4"/>
  <c r="P317" i="4"/>
  <c r="I317" i="4"/>
  <c r="N317" i="4"/>
  <c r="M317" i="4"/>
  <c r="G317" i="4"/>
  <c r="Q317" i="4"/>
  <c r="H317" i="4"/>
  <c r="M163" i="4"/>
  <c r="H163" i="4"/>
  <c r="Q163" i="4"/>
  <c r="P163" i="4"/>
  <c r="I163" i="4"/>
  <c r="L163" i="4"/>
  <c r="G163" i="4"/>
  <c r="J163" i="4"/>
  <c r="N163" i="4"/>
  <c r="K163" i="4"/>
  <c r="O163" i="4"/>
  <c r="J243" i="4"/>
  <c r="M243" i="4"/>
  <c r="O243" i="4"/>
  <c r="I243" i="4"/>
  <c r="N243" i="4"/>
  <c r="L243" i="4"/>
  <c r="G243" i="4"/>
  <c r="H243" i="4"/>
  <c r="K243" i="4"/>
  <c r="P243" i="4"/>
  <c r="Q243" i="4"/>
  <c r="E322" i="4"/>
  <c r="Q323" i="4"/>
  <c r="K323" i="4"/>
  <c r="M323" i="4"/>
  <c r="O323" i="4"/>
  <c r="O322" i="4" s="1"/>
  <c r="N323" i="4"/>
  <c r="N322" i="4" s="1"/>
  <c r="H323" i="4"/>
  <c r="H322" i="4" s="1"/>
  <c r="L323" i="4"/>
  <c r="L322" i="4" s="1"/>
  <c r="P323" i="4"/>
  <c r="P322" i="4" s="1"/>
  <c r="I323" i="4"/>
  <c r="G323" i="4"/>
  <c r="J323" i="4"/>
  <c r="I173" i="4"/>
  <c r="N173" i="4"/>
  <c r="N172" i="4" s="1"/>
  <c r="M173" i="4"/>
  <c r="J173" i="4"/>
  <c r="K173" i="4"/>
  <c r="L173" i="4"/>
  <c r="G173" i="4"/>
  <c r="Q173" i="4"/>
  <c r="O173" i="4"/>
  <c r="H173" i="4"/>
  <c r="P173" i="4"/>
  <c r="I252" i="4"/>
  <c r="N252" i="4"/>
  <c r="L252" i="4"/>
  <c r="O252" i="4"/>
  <c r="P252" i="4"/>
  <c r="K252" i="4"/>
  <c r="Q252" i="4"/>
  <c r="G252" i="4"/>
  <c r="G251" i="4" s="1"/>
  <c r="M252" i="4"/>
  <c r="J252" i="4"/>
  <c r="H252" i="4"/>
  <c r="Q342" i="4"/>
  <c r="P342" i="4"/>
  <c r="L342" i="4"/>
  <c r="K342" i="4"/>
  <c r="I342" i="4"/>
  <c r="N342" i="4"/>
  <c r="O342" i="4"/>
  <c r="J342" i="4"/>
  <c r="H342" i="4"/>
  <c r="M342" i="4"/>
  <c r="G342" i="4"/>
  <c r="E109" i="4"/>
  <c r="E108" i="4" s="1"/>
  <c r="K188" i="4"/>
  <c r="K187" i="4" s="1"/>
  <c r="J188" i="4"/>
  <c r="M188" i="4"/>
  <c r="I188" i="4"/>
  <c r="O188" i="4"/>
  <c r="N188" i="4"/>
  <c r="G188" i="4"/>
  <c r="Q188" i="4"/>
  <c r="L188" i="4"/>
  <c r="H188" i="4"/>
  <c r="P188" i="4"/>
  <c r="E269" i="4"/>
  <c r="L270" i="4"/>
  <c r="L269" i="4" s="1"/>
  <c r="Q270" i="4"/>
  <c r="Q269" i="4" s="1"/>
  <c r="I270" i="4"/>
  <c r="I269" i="4" s="1"/>
  <c r="M270" i="4"/>
  <c r="M269" i="4" s="1"/>
  <c r="K270" i="4"/>
  <c r="K269" i="4" s="1"/>
  <c r="O270" i="4"/>
  <c r="O269" i="4" s="1"/>
  <c r="P270" i="4"/>
  <c r="P269" i="4" s="1"/>
  <c r="G270" i="4"/>
  <c r="G269" i="4" s="1"/>
  <c r="J270" i="4"/>
  <c r="J269" i="4" s="1"/>
  <c r="H270" i="4"/>
  <c r="H269" i="4" s="1"/>
  <c r="N270" i="4"/>
  <c r="N269" i="4" s="1"/>
  <c r="O176" i="4"/>
  <c r="I176" i="4"/>
  <c r="M176" i="4"/>
  <c r="G176" i="4"/>
  <c r="K176" i="4"/>
  <c r="H176" i="4"/>
  <c r="N176" i="4"/>
  <c r="L176" i="4"/>
  <c r="J176" i="4"/>
  <c r="P176" i="4"/>
  <c r="Q176" i="4"/>
  <c r="N255" i="4"/>
  <c r="P255" i="4"/>
  <c r="M255" i="4"/>
  <c r="H255" i="4"/>
  <c r="K255" i="4"/>
  <c r="I255" i="4"/>
  <c r="J255" i="4"/>
  <c r="G255" i="4"/>
  <c r="L255" i="4"/>
  <c r="O255" i="4"/>
  <c r="Q255" i="4"/>
  <c r="P345" i="4"/>
  <c r="J345" i="4"/>
  <c r="G345" i="4"/>
  <c r="Q345" i="4"/>
  <c r="M345" i="4"/>
  <c r="H345" i="4"/>
  <c r="K345" i="4"/>
  <c r="O345" i="4"/>
  <c r="I345" i="4"/>
  <c r="N345" i="4"/>
  <c r="L345" i="4"/>
  <c r="K258" i="4"/>
  <c r="N258" i="4"/>
  <c r="O258" i="4"/>
  <c r="I258" i="4"/>
  <c r="L258" i="4"/>
  <c r="H258" i="4"/>
  <c r="G258" i="4"/>
  <c r="J258" i="4"/>
  <c r="M258" i="4"/>
  <c r="P258" i="4"/>
  <c r="Q258" i="4"/>
  <c r="E358" i="4"/>
  <c r="L359" i="4"/>
  <c r="L358" i="4" s="1"/>
  <c r="N359" i="4"/>
  <c r="N358" i="4" s="1"/>
  <c r="K359" i="4"/>
  <c r="K358" i="4" s="1"/>
  <c r="H359" i="4"/>
  <c r="H358" i="4" s="1"/>
  <c r="G359" i="4"/>
  <c r="G358" i="4" s="1"/>
  <c r="I359" i="4"/>
  <c r="I358" i="4" s="1"/>
  <c r="J359" i="4"/>
  <c r="J358" i="4" s="1"/>
  <c r="P359" i="4"/>
  <c r="Q359" i="4"/>
  <c r="Q358" i="4" s="1"/>
  <c r="M359" i="4"/>
  <c r="M358" i="4" s="1"/>
  <c r="O359" i="4"/>
  <c r="O358" i="4" s="1"/>
  <c r="H181" i="4"/>
  <c r="H180" i="4" s="1"/>
  <c r="O181" i="4"/>
  <c r="O180" i="4" s="1"/>
  <c r="G181" i="4"/>
  <c r="G180" i="4" s="1"/>
  <c r="N181" i="4"/>
  <c r="N180" i="4" s="1"/>
  <c r="K181" i="4"/>
  <c r="K180" i="4" s="1"/>
  <c r="M181" i="4"/>
  <c r="M180" i="4" s="1"/>
  <c r="P181" i="4"/>
  <c r="P180" i="4" s="1"/>
  <c r="J181" i="4"/>
  <c r="J180" i="4" s="1"/>
  <c r="Q181" i="4"/>
  <c r="Q180" i="4" s="1"/>
  <c r="L181" i="4"/>
  <c r="L180" i="4" s="1"/>
  <c r="I181" i="4"/>
  <c r="I180" i="4" s="1"/>
  <c r="E264" i="4"/>
  <c r="E263" i="4" s="1"/>
  <c r="L265" i="4"/>
  <c r="N265" i="4"/>
  <c r="G265" i="4"/>
  <c r="Q265" i="4"/>
  <c r="J265" i="4"/>
  <c r="O265" i="4"/>
  <c r="I265" i="4"/>
  <c r="P265" i="4"/>
  <c r="H265" i="4"/>
  <c r="M265" i="4"/>
  <c r="K265" i="4"/>
  <c r="E363" i="4"/>
  <c r="N364" i="4"/>
  <c r="N363" i="4" s="1"/>
  <c r="H364" i="4"/>
  <c r="H363" i="4" s="1"/>
  <c r="G364" i="4"/>
  <c r="J364" i="4"/>
  <c r="J363" i="4" s="1"/>
  <c r="L364" i="4"/>
  <c r="O364" i="4"/>
  <c r="M364" i="4"/>
  <c r="I364" i="4"/>
  <c r="K364" i="4"/>
  <c r="K363" i="4" s="1"/>
  <c r="P364" i="4"/>
  <c r="P363" i="4" s="1"/>
  <c r="Q364" i="4"/>
  <c r="O201" i="4"/>
  <c r="Q201" i="4"/>
  <c r="P201" i="4"/>
  <c r="I201" i="4"/>
  <c r="N201" i="4"/>
  <c r="G201" i="4"/>
  <c r="G200" i="4" s="1"/>
  <c r="L201" i="4"/>
  <c r="H201" i="4"/>
  <c r="J201" i="4"/>
  <c r="K201" i="4"/>
  <c r="M201" i="4"/>
  <c r="L282" i="4"/>
  <c r="N282" i="4"/>
  <c r="I282" i="4"/>
  <c r="P282" i="4"/>
  <c r="G282" i="4"/>
  <c r="H282" i="4"/>
  <c r="O282" i="4"/>
  <c r="J282" i="4"/>
  <c r="M282" i="4"/>
  <c r="Q282" i="4"/>
  <c r="K282" i="4"/>
  <c r="J196" i="4"/>
  <c r="O196" i="4"/>
  <c r="G196" i="4"/>
  <c r="K196" i="4"/>
  <c r="H196" i="4"/>
  <c r="N196" i="4"/>
  <c r="L196" i="4"/>
  <c r="I196" i="4"/>
  <c r="M196" i="4"/>
  <c r="Q196" i="4"/>
  <c r="P196" i="4"/>
  <c r="E274" i="4"/>
  <c r="K275" i="4"/>
  <c r="K274" i="4" s="1"/>
  <c r="O275" i="4"/>
  <c r="O274" i="4" s="1"/>
  <c r="J275" i="4"/>
  <c r="J274" i="4" s="1"/>
  <c r="N275" i="4"/>
  <c r="N274" i="4" s="1"/>
  <c r="H275" i="4"/>
  <c r="H274" i="4" s="1"/>
  <c r="Q275" i="4"/>
  <c r="Q274" i="4" s="1"/>
  <c r="I275" i="4"/>
  <c r="I274" i="4" s="1"/>
  <c r="L275" i="4"/>
  <c r="L274" i="4" s="1"/>
  <c r="G275" i="4"/>
  <c r="G274" i="4" s="1"/>
  <c r="M275" i="4"/>
  <c r="M274" i="4" s="1"/>
  <c r="P275" i="4"/>
  <c r="P274" i="4" s="1"/>
  <c r="P131" i="4"/>
  <c r="Q130" i="4"/>
  <c r="P130" i="4"/>
  <c r="Q131" i="4"/>
  <c r="G204" i="4"/>
  <c r="H204" i="4"/>
  <c r="O204" i="4"/>
  <c r="N204" i="4"/>
  <c r="K204" i="4"/>
  <c r="L204" i="4"/>
  <c r="M204" i="4"/>
  <c r="J204" i="4"/>
  <c r="I204" i="4"/>
  <c r="Q204" i="4"/>
  <c r="P204" i="4"/>
  <c r="N287" i="4"/>
  <c r="M287" i="4"/>
  <c r="L287" i="4"/>
  <c r="Q287" i="4"/>
  <c r="K287" i="4"/>
  <c r="H287" i="4"/>
  <c r="J287" i="4"/>
  <c r="G287" i="4"/>
  <c r="I287" i="4"/>
  <c r="P287" i="4"/>
  <c r="O287" i="4"/>
  <c r="E7" i="4"/>
  <c r="E6" i="4" s="1"/>
  <c r="E341" i="4"/>
  <c r="E340" i="4" s="1"/>
  <c r="E187" i="4"/>
  <c r="E200" i="4"/>
  <c r="E251" i="4"/>
  <c r="E281" i="4"/>
  <c r="E291" i="4"/>
  <c r="E155" i="4"/>
  <c r="E136" i="4" s="1"/>
  <c r="E238" i="4"/>
  <c r="E89" i="4"/>
  <c r="E227" i="4"/>
  <c r="E172" i="4"/>
  <c r="P281" i="4" l="1"/>
  <c r="O238" i="4"/>
  <c r="N28" i="10"/>
  <c r="P187" i="4"/>
  <c r="L187" i="4"/>
  <c r="Q187" i="4"/>
  <c r="H200" i="4"/>
  <c r="H172" i="4"/>
  <c r="J200" i="4"/>
  <c r="O200" i="4"/>
  <c r="M172" i="4"/>
  <c r="I142" i="4"/>
  <c r="N142" i="4"/>
  <c r="M33" i="10"/>
  <c r="Q51" i="10"/>
  <c r="L56" i="10"/>
  <c r="M51" i="10"/>
  <c r="J56" i="10"/>
  <c r="N51" i="10"/>
  <c r="G56" i="10"/>
  <c r="H56" i="10"/>
  <c r="G51" i="10"/>
  <c r="M56" i="10"/>
  <c r="P291" i="4"/>
  <c r="G363" i="4"/>
  <c r="N251" i="4"/>
  <c r="H187" i="4"/>
  <c r="I251" i="4"/>
  <c r="J238" i="4"/>
  <c r="K329" i="4"/>
  <c r="K328" i="4" s="1"/>
  <c r="K18" i="10" s="1"/>
  <c r="K33" i="10" s="1"/>
  <c r="G142" i="4"/>
  <c r="L150" i="4"/>
  <c r="P221" i="4"/>
  <c r="P220" i="4" s="1"/>
  <c r="P13" i="10" s="1"/>
  <c r="H291" i="4"/>
  <c r="J291" i="4"/>
  <c r="P155" i="4"/>
  <c r="I291" i="4"/>
  <c r="Q281" i="4"/>
  <c r="M155" i="4"/>
  <c r="I221" i="4"/>
  <c r="I220" i="4" s="1"/>
  <c r="I13" i="10" s="1"/>
  <c r="P227" i="4"/>
  <c r="L341" i="4"/>
  <c r="G187" i="4"/>
  <c r="M281" i="4"/>
  <c r="I200" i="4"/>
  <c r="K264" i="4"/>
  <c r="K263" i="4" s="1"/>
  <c r="K15" i="10" s="1"/>
  <c r="I341" i="4"/>
  <c r="N187" i="4"/>
  <c r="Q172" i="4"/>
  <c r="M322" i="4"/>
  <c r="M316" i="4" s="1"/>
  <c r="M17" i="10" s="1"/>
  <c r="P316" i="4"/>
  <c r="P17" i="10" s="1"/>
  <c r="I238" i="4"/>
  <c r="I329" i="4"/>
  <c r="I328" i="4" s="1"/>
  <c r="I18" i="10" s="1"/>
  <c r="I33" i="10" s="1"/>
  <c r="Q299" i="4"/>
  <c r="L305" i="4"/>
  <c r="J221" i="4"/>
  <c r="J220" i="4" s="1"/>
  <c r="J13" i="10" s="1"/>
  <c r="Q227" i="4"/>
  <c r="K281" i="4"/>
  <c r="N200" i="4"/>
  <c r="O172" i="4"/>
  <c r="J281" i="4"/>
  <c r="P200" i="4"/>
  <c r="M264" i="4"/>
  <c r="M263" i="4" s="1"/>
  <c r="M15" i="10" s="1"/>
  <c r="O341" i="4"/>
  <c r="O187" i="4"/>
  <c r="G172" i="4"/>
  <c r="K322" i="4"/>
  <c r="K316" i="4" s="1"/>
  <c r="K17" i="10" s="1"/>
  <c r="O316" i="4"/>
  <c r="O17" i="10" s="1"/>
  <c r="Q155" i="4"/>
  <c r="Q136" i="4" s="1"/>
  <c r="Q11" i="10" s="1"/>
  <c r="Q329" i="4"/>
  <c r="Q328" i="4" s="1"/>
  <c r="Q18" i="10" s="1"/>
  <c r="J155" i="4"/>
  <c r="M208" i="4"/>
  <c r="O305" i="4"/>
  <c r="O221" i="4"/>
  <c r="O220" i="4" s="1"/>
  <c r="O13" i="10" s="1"/>
  <c r="O28" i="10" s="1"/>
  <c r="P172" i="4"/>
  <c r="N316" i="4"/>
  <c r="N17" i="10" s="1"/>
  <c r="N341" i="4"/>
  <c r="N340" i="4" s="1"/>
  <c r="N19" i="10" s="1"/>
  <c r="H238" i="4"/>
  <c r="O281" i="4"/>
  <c r="Q200" i="4"/>
  <c r="H264" i="4"/>
  <c r="H263" i="4" s="1"/>
  <c r="H15" i="10" s="1"/>
  <c r="K341" i="4"/>
  <c r="K340" i="4" s="1"/>
  <c r="K19" i="10" s="1"/>
  <c r="I187" i="4"/>
  <c r="H251" i="4"/>
  <c r="L172" i="4"/>
  <c r="Q322" i="4"/>
  <c r="Q316" i="4" s="1"/>
  <c r="Q17" i="10" s="1"/>
  <c r="P329" i="4"/>
  <c r="P328" i="4" s="1"/>
  <c r="P18" i="10" s="1"/>
  <c r="L155" i="4"/>
  <c r="O299" i="4"/>
  <c r="I208" i="4"/>
  <c r="G305" i="4"/>
  <c r="H221" i="4"/>
  <c r="H220" i="4" s="1"/>
  <c r="H13" i="10" s="1"/>
  <c r="H28" i="10" s="1"/>
  <c r="L200" i="4"/>
  <c r="H281" i="4"/>
  <c r="P264" i="4"/>
  <c r="P263" i="4" s="1"/>
  <c r="P15" i="10" s="1"/>
  <c r="Q251" i="4"/>
  <c r="H341" i="4"/>
  <c r="H340" i="4" s="1"/>
  <c r="H19" i="10" s="1"/>
  <c r="M187" i="4"/>
  <c r="J251" i="4"/>
  <c r="K172" i="4"/>
  <c r="O329" i="4"/>
  <c r="O328" i="4" s="1"/>
  <c r="O18" i="10" s="1"/>
  <c r="N155" i="4"/>
  <c r="N136" i="4" s="1"/>
  <c r="N11" i="10" s="1"/>
  <c r="K208" i="4"/>
  <c r="K221" i="4"/>
  <c r="K220" i="4" s="1"/>
  <c r="K13" i="10" s="1"/>
  <c r="K28" i="10" s="1"/>
  <c r="N227" i="4"/>
  <c r="I227" i="4"/>
  <c r="G281" i="4"/>
  <c r="Q363" i="4"/>
  <c r="I264" i="4"/>
  <c r="I263" i="4" s="1"/>
  <c r="I15" i="10" s="1"/>
  <c r="P251" i="4"/>
  <c r="M341" i="4"/>
  <c r="J187" i="4"/>
  <c r="M251" i="4"/>
  <c r="J172" i="4"/>
  <c r="L316" i="4"/>
  <c r="L17" i="10" s="1"/>
  <c r="N329" i="4"/>
  <c r="N328" i="4" s="1"/>
  <c r="N18" i="10" s="1"/>
  <c r="N33" i="10" s="1"/>
  <c r="O155" i="4"/>
  <c r="P208" i="4"/>
  <c r="P150" i="4"/>
  <c r="L221" i="4"/>
  <c r="L220" i="4" s="1"/>
  <c r="L13" i="10" s="1"/>
  <c r="G291" i="4"/>
  <c r="G155" i="4"/>
  <c r="J227" i="4"/>
  <c r="J226" i="4" s="1"/>
  <c r="J14" i="10" s="1"/>
  <c r="H227" i="4"/>
  <c r="N291" i="4"/>
  <c r="K155" i="4"/>
  <c r="K136" i="4" s="1"/>
  <c r="K11" i="10" s="1"/>
  <c r="M227" i="4"/>
  <c r="M291" i="4"/>
  <c r="J264" i="4"/>
  <c r="J263" i="4" s="1"/>
  <c r="J15" i="10" s="1"/>
  <c r="J341" i="4"/>
  <c r="J340" i="4" s="1"/>
  <c r="J19" i="10" s="1"/>
  <c r="Q238" i="4"/>
  <c r="Q226" i="4" s="1"/>
  <c r="Q14" i="10" s="1"/>
  <c r="I155" i="4"/>
  <c r="I136" i="4" s="1"/>
  <c r="I11" i="10" s="1"/>
  <c r="L142" i="4"/>
  <c r="O150" i="4"/>
  <c r="K291" i="4"/>
  <c r="E280" i="4"/>
  <c r="I281" i="4"/>
  <c r="Q264" i="4"/>
  <c r="Q263" i="4" s="1"/>
  <c r="Q15" i="10" s="1"/>
  <c r="K251" i="4"/>
  <c r="L281" i="4"/>
  <c r="M363" i="4"/>
  <c r="G264" i="4"/>
  <c r="G263" i="4" s="1"/>
  <c r="G15" i="10" s="1"/>
  <c r="P341" i="4"/>
  <c r="J322" i="4"/>
  <c r="J316" i="4" s="1"/>
  <c r="J17" i="10" s="1"/>
  <c r="M238" i="4"/>
  <c r="H155" i="4"/>
  <c r="H136" i="4" s="1"/>
  <c r="H11" i="10" s="1"/>
  <c r="N208" i="4"/>
  <c r="Q305" i="4"/>
  <c r="J150" i="4"/>
  <c r="L227" i="4"/>
  <c r="L291" i="4"/>
  <c r="O264" i="4"/>
  <c r="O263" i="4" s="1"/>
  <c r="O15" i="10" s="1"/>
  <c r="N281" i="4"/>
  <c r="I172" i="4"/>
  <c r="M200" i="4"/>
  <c r="O363" i="4"/>
  <c r="N264" i="4"/>
  <c r="N263" i="4" s="1"/>
  <c r="N15" i="10" s="1"/>
  <c r="O251" i="4"/>
  <c r="O226" i="4" s="1"/>
  <c r="O14" i="10" s="1"/>
  <c r="G322" i="4"/>
  <c r="G316" i="4" s="1"/>
  <c r="G17" i="10" s="1"/>
  <c r="G238" i="4"/>
  <c r="K299" i="4"/>
  <c r="H208" i="4"/>
  <c r="H171" i="4" s="1"/>
  <c r="H12" i="10" s="1"/>
  <c r="P305" i="4"/>
  <c r="P280" i="4" s="1"/>
  <c r="P16" i="10" s="1"/>
  <c r="G150" i="4"/>
  <c r="J310" i="4"/>
  <c r="G227" i="4"/>
  <c r="Q291" i="4"/>
  <c r="Q341" i="4"/>
  <c r="G341" i="4"/>
  <c r="G340" i="4" s="1"/>
  <c r="G19" i="10" s="1"/>
  <c r="P238" i="4"/>
  <c r="I363" i="4"/>
  <c r="K200" i="4"/>
  <c r="L363" i="4"/>
  <c r="L264" i="4"/>
  <c r="L263" i="4" s="1"/>
  <c r="L15" i="10" s="1"/>
  <c r="P358" i="4"/>
  <c r="L251" i="4"/>
  <c r="L226" i="4" s="1"/>
  <c r="L14" i="10" s="1"/>
  <c r="I322" i="4"/>
  <c r="I316" i="4" s="1"/>
  <c r="I17" i="10" s="1"/>
  <c r="H316" i="4"/>
  <c r="H17" i="10" s="1"/>
  <c r="K238" i="4"/>
  <c r="L299" i="4"/>
  <c r="G208" i="4"/>
  <c r="I305" i="4"/>
  <c r="M150" i="4"/>
  <c r="L310" i="4"/>
  <c r="K227" i="4"/>
  <c r="O291" i="4"/>
  <c r="E171" i="4"/>
  <c r="E226" i="4"/>
  <c r="E367" i="4" s="1"/>
  <c r="O32" i="10" l="1"/>
  <c r="Q340" i="4"/>
  <c r="Q19" i="10" s="1"/>
  <c r="Q33" i="10"/>
  <c r="L32" i="10"/>
  <c r="H34" i="10"/>
  <c r="J32" i="10"/>
  <c r="H32" i="10"/>
  <c r="I280" i="4"/>
  <c r="I16" i="10" s="1"/>
  <c r="L30" i="10"/>
  <c r="Q30" i="10"/>
  <c r="N30" i="10"/>
  <c r="J30" i="10"/>
  <c r="L28" i="10"/>
  <c r="G226" i="4"/>
  <c r="G14" i="10" s="1"/>
  <c r="N171" i="4"/>
  <c r="N12" i="10" s="1"/>
  <c r="L171" i="4"/>
  <c r="L12" i="10" s="1"/>
  <c r="M171" i="4"/>
  <c r="M12" i="10" s="1"/>
  <c r="N27" i="10" s="1"/>
  <c r="I171" i="4"/>
  <c r="I12" i="10" s="1"/>
  <c r="I50" i="10" s="1"/>
  <c r="L136" i="4"/>
  <c r="L11" i="10" s="1"/>
  <c r="L49" i="10" s="1"/>
  <c r="O136" i="4"/>
  <c r="O11" i="10" s="1"/>
  <c r="O26" i="10" s="1"/>
  <c r="J136" i="4"/>
  <c r="J11" i="10" s="1"/>
  <c r="K26" i="10" s="1"/>
  <c r="I26" i="10"/>
  <c r="O33" i="10"/>
  <c r="K32" i="10"/>
  <c r="J28" i="10"/>
  <c r="Q32" i="10"/>
  <c r="I28" i="10"/>
  <c r="K34" i="10"/>
  <c r="P32" i="10"/>
  <c r="M32" i="10"/>
  <c r="P30" i="10"/>
  <c r="I30" i="10"/>
  <c r="M30" i="10"/>
  <c r="P28" i="10"/>
  <c r="H30" i="10"/>
  <c r="M27" i="10"/>
  <c r="K30" i="10"/>
  <c r="N32" i="10"/>
  <c r="O30" i="10"/>
  <c r="J33" i="10"/>
  <c r="I32" i="10"/>
  <c r="M28" i="10"/>
  <c r="L33" i="10"/>
  <c r="P33" i="10"/>
  <c r="Q28" i="10"/>
  <c r="Q52" i="10"/>
  <c r="Q55" i="10"/>
  <c r="G52" i="10"/>
  <c r="Q49" i="10"/>
  <c r="K57" i="10"/>
  <c r="P55" i="10"/>
  <c r="H57" i="10"/>
  <c r="L53" i="10"/>
  <c r="O52" i="10"/>
  <c r="G53" i="10"/>
  <c r="H53" i="10"/>
  <c r="M55" i="10"/>
  <c r="N53" i="10"/>
  <c r="K49" i="10"/>
  <c r="P53" i="10"/>
  <c r="I53" i="10"/>
  <c r="M53" i="10"/>
  <c r="P51" i="10"/>
  <c r="M50" i="10"/>
  <c r="Q53" i="10"/>
  <c r="J52" i="10"/>
  <c r="H51" i="10"/>
  <c r="N57" i="10"/>
  <c r="K53" i="10"/>
  <c r="G55" i="10"/>
  <c r="G57" i="10"/>
  <c r="I54" i="10"/>
  <c r="N55" i="10"/>
  <c r="K56" i="10"/>
  <c r="P54" i="10"/>
  <c r="Q57" i="10"/>
  <c r="O53" i="10"/>
  <c r="O51" i="10"/>
  <c r="L52" i="10"/>
  <c r="I55" i="10"/>
  <c r="L51" i="10"/>
  <c r="N49" i="10"/>
  <c r="P56" i="10"/>
  <c r="K51" i="10"/>
  <c r="I49" i="10"/>
  <c r="O56" i="10"/>
  <c r="K55" i="10"/>
  <c r="J51" i="10"/>
  <c r="J55" i="10"/>
  <c r="I51" i="10"/>
  <c r="N56" i="10"/>
  <c r="H50" i="10"/>
  <c r="H49" i="10"/>
  <c r="J57" i="10"/>
  <c r="L55" i="10"/>
  <c r="L50" i="10"/>
  <c r="N50" i="10"/>
  <c r="Q56" i="10"/>
  <c r="H55" i="10"/>
  <c r="J53" i="10"/>
  <c r="O55" i="10"/>
  <c r="I56" i="10"/>
  <c r="P136" i="4"/>
  <c r="P11" i="10" s="1"/>
  <c r="H280" i="4"/>
  <c r="H16" i="10" s="1"/>
  <c r="I31" i="10" s="1"/>
  <c r="O280" i="4"/>
  <c r="O16" i="10" s="1"/>
  <c r="O340" i="4"/>
  <c r="O19" i="10" s="1"/>
  <c r="O34" i="10" s="1"/>
  <c r="Q171" i="4"/>
  <c r="Q12" i="10" s="1"/>
  <c r="P226" i="4"/>
  <c r="P14" i="10" s="1"/>
  <c r="P29" i="10" s="1"/>
  <c r="N280" i="4"/>
  <c r="N16" i="10" s="1"/>
  <c r="H226" i="4"/>
  <c r="H14" i="10" s="1"/>
  <c r="H29" i="10" s="1"/>
  <c r="I340" i="4"/>
  <c r="I19" i="10" s="1"/>
  <c r="I34" i="10" s="1"/>
  <c r="G136" i="4"/>
  <c r="G11" i="10" s="1"/>
  <c r="G280" i="4"/>
  <c r="G16" i="10" s="1"/>
  <c r="J280" i="4"/>
  <c r="J16" i="10" s="1"/>
  <c r="J31" i="10" s="1"/>
  <c r="N226" i="4"/>
  <c r="N14" i="10" s="1"/>
  <c r="O171" i="4"/>
  <c r="O12" i="10" s="1"/>
  <c r="O27" i="10" s="1"/>
  <c r="P171" i="4"/>
  <c r="P12" i="10" s="1"/>
  <c r="M280" i="4"/>
  <c r="M16" i="10" s="1"/>
  <c r="K280" i="4"/>
  <c r="K16" i="10" s="1"/>
  <c r="K31" i="10" s="1"/>
  <c r="K226" i="4"/>
  <c r="K14" i="10" s="1"/>
  <c r="K29" i="10" s="1"/>
  <c r="L340" i="4"/>
  <c r="L19" i="10" s="1"/>
  <c r="L34" i="10" s="1"/>
  <c r="J171" i="4"/>
  <c r="J12" i="10" s="1"/>
  <c r="M136" i="4"/>
  <c r="M11" i="10" s="1"/>
  <c r="M26" i="10" s="1"/>
  <c r="K171" i="4"/>
  <c r="K12" i="10" s="1"/>
  <c r="P340" i="4"/>
  <c r="P19" i="10" s="1"/>
  <c r="P34" i="10" s="1"/>
  <c r="Q280" i="4"/>
  <c r="Q16" i="10" s="1"/>
  <c r="Q31" i="10" s="1"/>
  <c r="M226" i="4"/>
  <c r="M14" i="10" s="1"/>
  <c r="M29" i="10" s="1"/>
  <c r="I226" i="4"/>
  <c r="I14" i="10" s="1"/>
  <c r="E5" i="4"/>
  <c r="L280" i="4"/>
  <c r="L16" i="10" s="1"/>
  <c r="M340" i="4"/>
  <c r="M19" i="10" s="1"/>
  <c r="G171" i="4"/>
  <c r="G12" i="10" s="1"/>
  <c r="C217" i="3"/>
  <c r="C244" i="3"/>
  <c r="C251" i="3"/>
  <c r="M34" i="10" l="1"/>
  <c r="L31" i="10"/>
  <c r="N31" i="10"/>
  <c r="O31" i="10"/>
  <c r="L29" i="10"/>
  <c r="N29" i="10"/>
  <c r="I29" i="10"/>
  <c r="P26" i="10"/>
  <c r="O49" i="10"/>
  <c r="K27" i="10"/>
  <c r="L26" i="10"/>
  <c r="I27" i="10"/>
  <c r="J27" i="10"/>
  <c r="J26" i="10"/>
  <c r="P27" i="10"/>
  <c r="Q27" i="10"/>
  <c r="J49" i="10"/>
  <c r="Q26" i="10"/>
  <c r="H27" i="10"/>
  <c r="L27" i="10"/>
  <c r="Q29" i="10"/>
  <c r="H31" i="10"/>
  <c r="P31" i="10"/>
  <c r="N26" i="10"/>
  <c r="M31" i="10"/>
  <c r="Q34" i="10"/>
  <c r="O29" i="10"/>
  <c r="H26" i="10"/>
  <c r="N34" i="10"/>
  <c r="J29" i="10"/>
  <c r="J34" i="10"/>
  <c r="P57" i="10"/>
  <c r="K50" i="10"/>
  <c r="P52" i="10"/>
  <c r="J50" i="10"/>
  <c r="O57" i="10"/>
  <c r="K52" i="10"/>
  <c r="H54" i="10"/>
  <c r="M54" i="10"/>
  <c r="P50" i="10"/>
  <c r="G50" i="10"/>
  <c r="O50" i="10"/>
  <c r="Q50" i="10"/>
  <c r="M49" i="10"/>
  <c r="P49" i="10"/>
  <c r="L54" i="10"/>
  <c r="J54" i="10"/>
  <c r="O54" i="10"/>
  <c r="M57" i="10"/>
  <c r="N52" i="10"/>
  <c r="G54" i="10"/>
  <c r="I52" i="10"/>
  <c r="G49" i="10"/>
  <c r="K54" i="10"/>
  <c r="Q54" i="10"/>
  <c r="H52" i="10"/>
  <c r="L57" i="10"/>
  <c r="M52" i="10"/>
  <c r="I57" i="10"/>
  <c r="N54" i="10"/>
  <c r="F79" i="2"/>
  <c r="G79" i="2"/>
  <c r="F125" i="4" s="1"/>
  <c r="F78" i="2"/>
  <c r="G78" i="2"/>
  <c r="G75" i="2"/>
  <c r="F75" i="2"/>
  <c r="F192" i="4"/>
  <c r="F343" i="4"/>
  <c r="F342" i="4" s="1"/>
  <c r="F302" i="4"/>
  <c r="F193" i="4"/>
  <c r="Q124" i="4" l="1"/>
  <c r="P124" i="4"/>
  <c r="P121" i="4"/>
  <c r="Q121" i="4"/>
  <c r="Q125" i="4"/>
  <c r="P125" i="4"/>
  <c r="O119" i="4"/>
  <c r="N119" i="4"/>
  <c r="M119" i="4"/>
  <c r="O133" i="4"/>
  <c r="N133" i="4"/>
  <c r="M133" i="4"/>
  <c r="O124" i="4"/>
  <c r="N124" i="4"/>
  <c r="M124" i="4"/>
  <c r="O125" i="4"/>
  <c r="N125" i="4"/>
  <c r="M125" i="4"/>
  <c r="O121" i="4"/>
  <c r="N121" i="4"/>
  <c r="M121" i="4"/>
  <c r="L119" i="4"/>
  <c r="K119" i="4"/>
  <c r="J119" i="4"/>
  <c r="I119" i="4"/>
  <c r="H119" i="4"/>
  <c r="G119" i="4"/>
  <c r="J133" i="4"/>
  <c r="L133" i="4"/>
  <c r="K133" i="4"/>
  <c r="H133" i="4"/>
  <c r="I133" i="4"/>
  <c r="G133" i="4"/>
  <c r="K124" i="4"/>
  <c r="J124" i="4"/>
  <c r="L124" i="4"/>
  <c r="H124" i="4"/>
  <c r="I124" i="4"/>
  <c r="G124" i="4"/>
  <c r="K125" i="4"/>
  <c r="L125" i="4"/>
  <c r="J125" i="4"/>
  <c r="H125" i="4"/>
  <c r="I125" i="4"/>
  <c r="G125" i="4"/>
  <c r="L121" i="4"/>
  <c r="K121" i="4"/>
  <c r="J121" i="4"/>
  <c r="H121" i="4"/>
  <c r="I121" i="4"/>
  <c r="G121" i="4"/>
  <c r="F124" i="4"/>
  <c r="F253" i="4" l="1"/>
  <c r="F252" i="4" s="1"/>
  <c r="F336" i="4"/>
  <c r="F354" i="4"/>
  <c r="F351" i="4"/>
  <c r="F353" i="4"/>
  <c r="F355" i="4"/>
  <c r="F348" i="4"/>
  <c r="F360" i="4"/>
  <c r="F359" i="4" s="1"/>
  <c r="F358" i="4" s="1"/>
  <c r="F324" i="4"/>
  <c r="F323" i="4" s="1"/>
  <c r="F322" i="4" s="1"/>
  <c r="F307" i="4"/>
  <c r="F306" i="4" s="1"/>
  <c r="F305" i="4" s="1"/>
  <c r="F284" i="4"/>
  <c r="F312" i="4"/>
  <c r="F311" i="4" s="1"/>
  <c r="F310" i="4" s="1"/>
  <c r="F301" i="4"/>
  <c r="F300" i="4" s="1"/>
  <c r="F299" i="4" s="1"/>
  <c r="F276" i="4"/>
  <c r="F275" i="4" s="1"/>
  <c r="F274" i="4" s="1"/>
  <c r="F293" i="4"/>
  <c r="F292" i="4" s="1"/>
  <c r="C279" i="3"/>
  <c r="C265" i="3"/>
  <c r="C224" i="3"/>
  <c r="C156" i="3"/>
  <c r="C129" i="3"/>
  <c r="C97" i="3"/>
  <c r="C90" i="3"/>
  <c r="C82" i="3"/>
  <c r="C52" i="3"/>
  <c r="C22" i="3"/>
  <c r="C15" i="3"/>
  <c r="F62" i="2" l="1"/>
  <c r="G62" i="2"/>
  <c r="F64" i="2"/>
  <c r="G64" i="2"/>
  <c r="G68" i="2"/>
  <c r="F68" i="2"/>
  <c r="F61" i="2"/>
  <c r="G61" i="2"/>
  <c r="F70" i="2"/>
  <c r="G70" i="2"/>
  <c r="F60" i="2"/>
  <c r="G60" i="2"/>
  <c r="F63" i="2"/>
  <c r="G63" i="2"/>
  <c r="G67" i="2"/>
  <c r="F67" i="2"/>
  <c r="G76" i="2"/>
  <c r="F76" i="2"/>
  <c r="F81" i="2"/>
  <c r="G81" i="2"/>
  <c r="F65" i="2"/>
  <c r="G65" i="2"/>
  <c r="F80" i="2"/>
  <c r="G80" i="2"/>
  <c r="F319" i="4"/>
  <c r="F318" i="4" s="1"/>
  <c r="F317" i="4" s="1"/>
  <c r="F316" i="4" s="1"/>
  <c r="F17" i="10" s="1"/>
  <c r="G32" i="10" s="1"/>
  <c r="F352" i="4"/>
  <c r="F347" i="4"/>
  <c r="F333" i="4"/>
  <c r="F337" i="4"/>
  <c r="F335" i="4"/>
  <c r="F296" i="4"/>
  <c r="F295" i="4" s="1"/>
  <c r="F291" i="4" s="1"/>
  <c r="F283" i="4"/>
  <c r="F282" i="4" s="1"/>
  <c r="F288" i="4"/>
  <c r="F287" i="4" s="1"/>
  <c r="F266" i="4"/>
  <c r="F265" i="4" s="1"/>
  <c r="F264" i="4" s="1"/>
  <c r="F271" i="4"/>
  <c r="F270" i="4" s="1"/>
  <c r="F269" i="4" s="1"/>
  <c r="F350" i="4"/>
  <c r="F365" i="4"/>
  <c r="F364" i="4" s="1"/>
  <c r="F363" i="4" s="1"/>
  <c r="F331" i="4"/>
  <c r="F334" i="4"/>
  <c r="F332" i="4"/>
  <c r="F349" i="4"/>
  <c r="F346" i="4"/>
  <c r="F232" i="4"/>
  <c r="F231" i="4" s="1"/>
  <c r="F260" i="4"/>
  <c r="F244" i="4"/>
  <c r="F133" i="4"/>
  <c r="F121" i="4"/>
  <c r="F119" i="4"/>
  <c r="F240" i="4"/>
  <c r="F229" i="4"/>
  <c r="F228" i="4" s="1"/>
  <c r="F189" i="4"/>
  <c r="Q99" i="4" l="1"/>
  <c r="P99" i="4"/>
  <c r="P92" i="4"/>
  <c r="Q92" i="4"/>
  <c r="P116" i="4"/>
  <c r="Q116" i="4"/>
  <c r="Q128" i="4"/>
  <c r="P128" i="4"/>
  <c r="P127" i="4" s="1"/>
  <c r="P93" i="4"/>
  <c r="Q93" i="4"/>
  <c r="Q114" i="4"/>
  <c r="P114" i="4"/>
  <c r="P105" i="4"/>
  <c r="P104" i="4" s="1"/>
  <c r="P103" i="4" s="1"/>
  <c r="Q105" i="4"/>
  <c r="Q104" i="4" s="1"/>
  <c r="Q103" i="4" s="1"/>
  <c r="Q111" i="4"/>
  <c r="Q110" i="4" s="1"/>
  <c r="P111" i="4"/>
  <c r="P110" i="4" s="1"/>
  <c r="P129" i="4"/>
  <c r="Q129" i="4"/>
  <c r="Q100" i="4"/>
  <c r="P100" i="4"/>
  <c r="Q122" i="4"/>
  <c r="P122" i="4"/>
  <c r="P94" i="4"/>
  <c r="Q94" i="4"/>
  <c r="O94" i="4"/>
  <c r="N94" i="4"/>
  <c r="M94" i="4"/>
  <c r="O92" i="4"/>
  <c r="N92" i="4"/>
  <c r="M92" i="4"/>
  <c r="O132" i="4"/>
  <c r="N132" i="4"/>
  <c r="M132" i="4"/>
  <c r="O116" i="4"/>
  <c r="N116" i="4"/>
  <c r="M116" i="4"/>
  <c r="O93" i="4"/>
  <c r="N93" i="4"/>
  <c r="M93" i="4"/>
  <c r="O129" i="4"/>
  <c r="N129" i="4"/>
  <c r="M129" i="4"/>
  <c r="O115" i="4"/>
  <c r="N115" i="4"/>
  <c r="M115" i="4"/>
  <c r="O122" i="4"/>
  <c r="N122" i="4"/>
  <c r="M122" i="4"/>
  <c r="O105" i="4"/>
  <c r="O104" i="4" s="1"/>
  <c r="O103" i="4" s="1"/>
  <c r="N105" i="4"/>
  <c r="N104" i="4" s="1"/>
  <c r="N103" i="4" s="1"/>
  <c r="M105" i="4"/>
  <c r="M104" i="4" s="1"/>
  <c r="M103" i="4" s="1"/>
  <c r="O128" i="4"/>
  <c r="N128" i="4"/>
  <c r="M128" i="4"/>
  <c r="O120" i="4"/>
  <c r="N120" i="4"/>
  <c r="M120" i="4"/>
  <c r="O123" i="4"/>
  <c r="N123" i="4"/>
  <c r="M123" i="4"/>
  <c r="O118" i="4"/>
  <c r="N118" i="4"/>
  <c r="M118" i="4"/>
  <c r="O111" i="4"/>
  <c r="O110" i="4" s="1"/>
  <c r="N111" i="4"/>
  <c r="N110" i="4" s="1"/>
  <c r="M111" i="4"/>
  <c r="M110" i="4" s="1"/>
  <c r="O114" i="4"/>
  <c r="N114" i="4"/>
  <c r="M114" i="4"/>
  <c r="O99" i="4"/>
  <c r="N99" i="4"/>
  <c r="M99" i="4"/>
  <c r="O117" i="4"/>
  <c r="N117" i="4"/>
  <c r="M117" i="4"/>
  <c r="O100" i="4"/>
  <c r="N100" i="4"/>
  <c r="M100" i="4"/>
  <c r="L100" i="4"/>
  <c r="J100" i="4"/>
  <c r="K100" i="4"/>
  <c r="H100" i="4"/>
  <c r="I100" i="4"/>
  <c r="G100" i="4"/>
  <c r="K92" i="4"/>
  <c r="L92" i="4"/>
  <c r="J92" i="4"/>
  <c r="I92" i="4"/>
  <c r="H92" i="4"/>
  <c r="G92" i="4"/>
  <c r="J116" i="4"/>
  <c r="L116" i="4"/>
  <c r="K116" i="4"/>
  <c r="I116" i="4"/>
  <c r="H116" i="4"/>
  <c r="G116" i="4"/>
  <c r="K93" i="4"/>
  <c r="L93" i="4"/>
  <c r="J93" i="4"/>
  <c r="H93" i="4"/>
  <c r="I93" i="4"/>
  <c r="G93" i="4"/>
  <c r="J129" i="4"/>
  <c r="K129" i="4"/>
  <c r="L129" i="4"/>
  <c r="H129" i="4"/>
  <c r="I129" i="4"/>
  <c r="G129" i="4"/>
  <c r="K115" i="4"/>
  <c r="J115" i="4"/>
  <c r="L115" i="4"/>
  <c r="I115" i="4"/>
  <c r="H115" i="4"/>
  <c r="G115" i="4"/>
  <c r="L117" i="4"/>
  <c r="K117" i="4"/>
  <c r="J117" i="4"/>
  <c r="H117" i="4"/>
  <c r="I117" i="4"/>
  <c r="G117" i="4"/>
  <c r="L94" i="4"/>
  <c r="J94" i="4"/>
  <c r="K94" i="4"/>
  <c r="H94" i="4"/>
  <c r="I94" i="4"/>
  <c r="G94" i="4"/>
  <c r="K132" i="4"/>
  <c r="L132" i="4"/>
  <c r="J132" i="4"/>
  <c r="H132" i="4"/>
  <c r="I132" i="4"/>
  <c r="G132" i="4"/>
  <c r="L122" i="4"/>
  <c r="J122" i="4"/>
  <c r="K122" i="4"/>
  <c r="I122" i="4"/>
  <c r="H122" i="4"/>
  <c r="G122" i="4"/>
  <c r="J105" i="4"/>
  <c r="J104" i="4" s="1"/>
  <c r="J103" i="4" s="1"/>
  <c r="L105" i="4"/>
  <c r="L104" i="4" s="1"/>
  <c r="L103" i="4" s="1"/>
  <c r="K105" i="4"/>
  <c r="K104" i="4" s="1"/>
  <c r="K103" i="4" s="1"/>
  <c r="H105" i="4"/>
  <c r="H104" i="4" s="1"/>
  <c r="H103" i="4" s="1"/>
  <c r="I105" i="4"/>
  <c r="I104" i="4" s="1"/>
  <c r="I103" i="4" s="1"/>
  <c r="G105" i="4"/>
  <c r="G104" i="4" s="1"/>
  <c r="G103" i="4" s="1"/>
  <c r="L128" i="4"/>
  <c r="J128" i="4"/>
  <c r="K128" i="4"/>
  <c r="H128" i="4"/>
  <c r="I128" i="4"/>
  <c r="G128" i="4"/>
  <c r="L120" i="4"/>
  <c r="J120" i="4"/>
  <c r="K120" i="4"/>
  <c r="I120" i="4"/>
  <c r="H120" i="4"/>
  <c r="G120" i="4"/>
  <c r="L123" i="4"/>
  <c r="J123" i="4"/>
  <c r="K123" i="4"/>
  <c r="I123" i="4"/>
  <c r="H123" i="4"/>
  <c r="G123" i="4"/>
  <c r="L118" i="4"/>
  <c r="J118" i="4"/>
  <c r="K118" i="4"/>
  <c r="I118" i="4"/>
  <c r="H118" i="4"/>
  <c r="G118" i="4"/>
  <c r="L111" i="4"/>
  <c r="L110" i="4" s="1"/>
  <c r="K111" i="4"/>
  <c r="K110" i="4" s="1"/>
  <c r="J111" i="4"/>
  <c r="J110" i="4" s="1"/>
  <c r="H111" i="4"/>
  <c r="H110" i="4" s="1"/>
  <c r="I111" i="4"/>
  <c r="I110" i="4" s="1"/>
  <c r="G111" i="4"/>
  <c r="G110" i="4" s="1"/>
  <c r="J114" i="4"/>
  <c r="K114" i="4"/>
  <c r="L114" i="4"/>
  <c r="I114" i="4"/>
  <c r="H114" i="4"/>
  <c r="G114" i="4"/>
  <c r="L99" i="4"/>
  <c r="J99" i="4"/>
  <c r="K99" i="4"/>
  <c r="H99" i="4"/>
  <c r="I99" i="4"/>
  <c r="G99" i="4"/>
  <c r="F71" i="4"/>
  <c r="F35" i="4"/>
  <c r="F69" i="4"/>
  <c r="F52" i="4"/>
  <c r="F46" i="4"/>
  <c r="F55" i="10"/>
  <c r="F68" i="4"/>
  <c r="F241" i="4"/>
  <c r="F239" i="4" s="1"/>
  <c r="F235" i="4"/>
  <c r="F234" i="4" s="1"/>
  <c r="F227" i="4" s="1"/>
  <c r="F182" i="4"/>
  <c r="F205" i="4"/>
  <c r="F204" i="4" s="1"/>
  <c r="F210" i="4"/>
  <c r="F211" i="4"/>
  <c r="F160" i="4"/>
  <c r="F190" i="4"/>
  <c r="F174" i="4"/>
  <c r="F173" i="4" s="1"/>
  <c r="F139" i="4"/>
  <c r="F138" i="4" s="1"/>
  <c r="F137" i="4" s="1"/>
  <c r="F263" i="4"/>
  <c r="F15" i="10" s="1"/>
  <c r="G30" i="10" s="1"/>
  <c r="F281" i="4"/>
  <c r="F280" i="4" s="1"/>
  <c r="F16" i="10" s="1"/>
  <c r="G31" i="10" s="1"/>
  <c r="F330" i="4"/>
  <c r="F329" i="4" s="1"/>
  <c r="F328" i="4" s="1"/>
  <c r="F18" i="10" s="1"/>
  <c r="G33" i="10" s="1"/>
  <c r="F345" i="4"/>
  <c r="F341" i="4" s="1"/>
  <c r="F340" i="4" s="1"/>
  <c r="F19" i="10" s="1"/>
  <c r="G34" i="10" s="1"/>
  <c r="F248" i="4"/>
  <c r="F247" i="4" s="1"/>
  <c r="F259" i="4"/>
  <c r="F258" i="4" s="1"/>
  <c r="F245" i="4"/>
  <c r="F243" i="4" s="1"/>
  <c r="F256" i="4"/>
  <c r="F255" i="4" s="1"/>
  <c r="F183" i="4"/>
  <c r="F177" i="4"/>
  <c r="F176" i="4" s="1"/>
  <c r="F164" i="4"/>
  <c r="F163" i="4" s="1"/>
  <c r="F144" i="4"/>
  <c r="F143" i="4" s="1"/>
  <c r="F214" i="4"/>
  <c r="F114" i="4"/>
  <c r="F132" i="4"/>
  <c r="F120" i="4"/>
  <c r="F92" i="4"/>
  <c r="F94" i="4"/>
  <c r="F116" i="4"/>
  <c r="F99" i="4"/>
  <c r="F118" i="4"/>
  <c r="F115" i="4"/>
  <c r="F122" i="4"/>
  <c r="F117" i="4"/>
  <c r="F123" i="4"/>
  <c r="F93" i="4"/>
  <c r="F128" i="4"/>
  <c r="F105" i="4"/>
  <c r="F104" i="4" s="1"/>
  <c r="F103" i="4" s="1"/>
  <c r="F100" i="4"/>
  <c r="F111" i="4"/>
  <c r="F110" i="4" s="1"/>
  <c r="F223" i="4"/>
  <c r="F222" i="4" s="1"/>
  <c r="F221" i="4" s="1"/>
  <c r="F220" i="4" s="1"/>
  <c r="F13" i="10" s="1"/>
  <c r="G28" i="10" s="1"/>
  <c r="F147" i="4"/>
  <c r="F146" i="4" s="1"/>
  <c r="F216" i="4"/>
  <c r="F215" i="4"/>
  <c r="F161" i="4"/>
  <c r="F184" i="4"/>
  <c r="F212" i="4"/>
  <c r="F152" i="4"/>
  <c r="F151" i="4" s="1"/>
  <c r="F150" i="4" s="1"/>
  <c r="F167" i="4"/>
  <c r="F166" i="4" s="1"/>
  <c r="F197" i="4"/>
  <c r="F196" i="4" s="1"/>
  <c r="F191" i="4"/>
  <c r="F213" i="4"/>
  <c r="F157" i="4"/>
  <c r="F156" i="4" s="1"/>
  <c r="F202" i="4"/>
  <c r="F201" i="4" s="1"/>
  <c r="F129" i="4"/>
  <c r="F56" i="10" l="1"/>
  <c r="F57" i="10"/>
  <c r="F53" i="10"/>
  <c r="F51" i="10"/>
  <c r="Q113" i="4"/>
  <c r="P113" i="4"/>
  <c r="P109" i="4" s="1"/>
  <c r="P108" i="4" s="1"/>
  <c r="P10" i="10" s="1"/>
  <c r="Q91" i="4"/>
  <c r="Q90" i="4" s="1"/>
  <c r="Q127" i="4"/>
  <c r="L127" i="4"/>
  <c r="L98" i="4"/>
  <c r="L97" i="4" s="1"/>
  <c r="P91" i="4"/>
  <c r="P90" i="4" s="1"/>
  <c r="P98" i="4"/>
  <c r="P97" i="4" s="1"/>
  <c r="Q98" i="4"/>
  <c r="Q97" i="4" s="1"/>
  <c r="O86" i="4"/>
  <c r="Q86" i="4"/>
  <c r="P86" i="4"/>
  <c r="O78" i="4"/>
  <c r="P78" i="4"/>
  <c r="Q78" i="4"/>
  <c r="O82" i="4"/>
  <c r="Q82" i="4"/>
  <c r="P82" i="4"/>
  <c r="O55" i="4"/>
  <c r="P55" i="4"/>
  <c r="Q55" i="4"/>
  <c r="O18" i="4"/>
  <c r="Q18" i="4"/>
  <c r="P18" i="4"/>
  <c r="O21" i="4"/>
  <c r="Q21" i="4"/>
  <c r="P21" i="4"/>
  <c r="O62" i="4"/>
  <c r="Q62" i="4"/>
  <c r="P62" i="4"/>
  <c r="O26" i="4"/>
  <c r="P26" i="4"/>
  <c r="Q26" i="4"/>
  <c r="O25" i="4"/>
  <c r="P25" i="4"/>
  <c r="Q25" i="4"/>
  <c r="O63" i="4"/>
  <c r="Q63" i="4"/>
  <c r="P63" i="4"/>
  <c r="O84" i="4"/>
  <c r="Q84" i="4"/>
  <c r="P84" i="4"/>
  <c r="O56" i="4"/>
  <c r="P56" i="4"/>
  <c r="Q56" i="4"/>
  <c r="O33" i="4"/>
  <c r="P33" i="4"/>
  <c r="Q33" i="4"/>
  <c r="O46" i="4"/>
  <c r="Q46" i="4"/>
  <c r="P46" i="4"/>
  <c r="O36" i="4"/>
  <c r="Q36" i="4"/>
  <c r="P36" i="4"/>
  <c r="O35" i="4"/>
  <c r="P35" i="4"/>
  <c r="Q35" i="4"/>
  <c r="O71" i="4"/>
  <c r="Q71" i="4"/>
  <c r="P71" i="4"/>
  <c r="O45" i="4"/>
  <c r="Q45" i="4"/>
  <c r="P45" i="4"/>
  <c r="O40" i="4"/>
  <c r="Q40" i="4"/>
  <c r="P40" i="4"/>
  <c r="O29" i="4"/>
  <c r="Q29" i="4"/>
  <c r="P29" i="4"/>
  <c r="O79" i="4"/>
  <c r="P79" i="4"/>
  <c r="Q79" i="4"/>
  <c r="O85" i="4"/>
  <c r="Q85" i="4"/>
  <c r="P85" i="4"/>
  <c r="O77" i="4"/>
  <c r="Q77" i="4"/>
  <c r="P77" i="4"/>
  <c r="O27" i="4"/>
  <c r="P27" i="4"/>
  <c r="Q27" i="4"/>
  <c r="O76" i="4"/>
  <c r="P76" i="4"/>
  <c r="Q76" i="4"/>
  <c r="O20" i="4"/>
  <c r="Q20" i="4"/>
  <c r="P20" i="4"/>
  <c r="O53" i="4"/>
  <c r="P53" i="4"/>
  <c r="Q53" i="4"/>
  <c r="O41" i="4"/>
  <c r="P41" i="4"/>
  <c r="Q41" i="4"/>
  <c r="O67" i="4"/>
  <c r="Q67" i="4"/>
  <c r="P67" i="4"/>
  <c r="O61" i="4"/>
  <c r="P61" i="4"/>
  <c r="Q61" i="4"/>
  <c r="O51" i="4"/>
  <c r="P51" i="4"/>
  <c r="Q51" i="4"/>
  <c r="O14" i="4"/>
  <c r="Q14" i="4"/>
  <c r="P14" i="4"/>
  <c r="O47" i="4"/>
  <c r="P47" i="4"/>
  <c r="Q47" i="4"/>
  <c r="O54" i="4"/>
  <c r="P54" i="4"/>
  <c r="Q54" i="4"/>
  <c r="O60" i="4"/>
  <c r="Q60" i="4"/>
  <c r="P60" i="4"/>
  <c r="O81" i="4"/>
  <c r="P81" i="4"/>
  <c r="Q81" i="4"/>
  <c r="O34" i="4"/>
  <c r="Q34" i="4"/>
  <c r="P34" i="4"/>
  <c r="O28" i="4"/>
  <c r="P28" i="4"/>
  <c r="Q28" i="4"/>
  <c r="O19" i="4"/>
  <c r="P19" i="4"/>
  <c r="Q19" i="4"/>
  <c r="P83" i="4"/>
  <c r="Q83" i="4"/>
  <c r="O68" i="4"/>
  <c r="Q68" i="4"/>
  <c r="P68" i="4"/>
  <c r="O80" i="4"/>
  <c r="P80" i="4"/>
  <c r="Q80" i="4"/>
  <c r="O52" i="4"/>
  <c r="P52" i="4"/>
  <c r="Q52" i="4"/>
  <c r="O69" i="4"/>
  <c r="P69" i="4"/>
  <c r="Q69" i="4"/>
  <c r="O48" i="4"/>
  <c r="P48" i="4"/>
  <c r="Q48" i="4"/>
  <c r="O70" i="4"/>
  <c r="Q70" i="4"/>
  <c r="P70" i="4"/>
  <c r="H91" i="4"/>
  <c r="H90" i="4" s="1"/>
  <c r="N113" i="4"/>
  <c r="N130" i="4"/>
  <c r="N131" i="4"/>
  <c r="O113" i="4"/>
  <c r="I113" i="4"/>
  <c r="M130" i="4"/>
  <c r="M131" i="4"/>
  <c r="M127" i="4"/>
  <c r="O131" i="4"/>
  <c r="O130" i="4"/>
  <c r="O127" i="4"/>
  <c r="M91" i="4"/>
  <c r="M90" i="4" s="1"/>
  <c r="G98" i="4"/>
  <c r="G97" i="4" s="1"/>
  <c r="N91" i="4"/>
  <c r="N90" i="4" s="1"/>
  <c r="I98" i="4"/>
  <c r="I97" i="4" s="1"/>
  <c r="I127" i="4"/>
  <c r="M98" i="4"/>
  <c r="M97" i="4" s="1"/>
  <c r="O91" i="4"/>
  <c r="O90" i="4" s="1"/>
  <c r="N98" i="4"/>
  <c r="N97" i="4" s="1"/>
  <c r="O98" i="4"/>
  <c r="O97" i="4" s="1"/>
  <c r="N127" i="4"/>
  <c r="J98" i="4"/>
  <c r="J97" i="4" s="1"/>
  <c r="J127" i="4"/>
  <c r="M113" i="4"/>
  <c r="F36" i="4"/>
  <c r="F80" i="4"/>
  <c r="F33" i="4"/>
  <c r="O83" i="4"/>
  <c r="F48" i="4"/>
  <c r="N28" i="4"/>
  <c r="M28" i="4"/>
  <c r="N79" i="4"/>
  <c r="M79" i="4"/>
  <c r="N84" i="4"/>
  <c r="M84" i="4"/>
  <c r="N45" i="4"/>
  <c r="M45" i="4"/>
  <c r="N67" i="4"/>
  <c r="M67" i="4"/>
  <c r="N71" i="4"/>
  <c r="M71" i="4"/>
  <c r="N34" i="4"/>
  <c r="M34" i="4"/>
  <c r="N78" i="4"/>
  <c r="M78" i="4"/>
  <c r="N27" i="4"/>
  <c r="M27" i="4"/>
  <c r="N56" i="4"/>
  <c r="M56" i="4"/>
  <c r="N63" i="4"/>
  <c r="M63" i="4"/>
  <c r="N14" i="4"/>
  <c r="M14" i="4"/>
  <c r="N41" i="4"/>
  <c r="M41" i="4"/>
  <c r="N20" i="4"/>
  <c r="M20" i="4"/>
  <c r="N35" i="4"/>
  <c r="M35" i="4"/>
  <c r="N83" i="4"/>
  <c r="M83" i="4"/>
  <c r="M46" i="4"/>
  <c r="N46" i="4"/>
  <c r="N86" i="4"/>
  <c r="M86" i="4"/>
  <c r="N77" i="4"/>
  <c r="M77" i="4"/>
  <c r="F70" i="4"/>
  <c r="N61" i="4"/>
  <c r="M61" i="4"/>
  <c r="N33" i="4"/>
  <c r="M33" i="4"/>
  <c r="N70" i="4"/>
  <c r="M70" i="4"/>
  <c r="N76" i="4"/>
  <c r="M76" i="4"/>
  <c r="M47" i="4"/>
  <c r="N47" i="4"/>
  <c r="N21" i="4"/>
  <c r="M21" i="4"/>
  <c r="N29" i="4"/>
  <c r="M29" i="4"/>
  <c r="N18" i="4"/>
  <c r="M18" i="4"/>
  <c r="N80" i="4"/>
  <c r="M80" i="4"/>
  <c r="N51" i="4"/>
  <c r="M51" i="4"/>
  <c r="N82" i="4"/>
  <c r="M82" i="4"/>
  <c r="N69" i="4"/>
  <c r="M69" i="4"/>
  <c r="N52" i="4"/>
  <c r="M52" i="4"/>
  <c r="M81" i="4"/>
  <c r="N81" i="4"/>
  <c r="N40" i="4"/>
  <c r="M40" i="4"/>
  <c r="N53" i="4"/>
  <c r="M53" i="4"/>
  <c r="N54" i="4"/>
  <c r="M54" i="4"/>
  <c r="N36" i="4"/>
  <c r="M36" i="4"/>
  <c r="N19" i="4"/>
  <c r="M19" i="4"/>
  <c r="N55" i="4"/>
  <c r="M55" i="4"/>
  <c r="N68" i="4"/>
  <c r="M68" i="4"/>
  <c r="N26" i="4"/>
  <c r="M26" i="4"/>
  <c r="N62" i="4"/>
  <c r="M62" i="4"/>
  <c r="N25" i="4"/>
  <c r="M25" i="4"/>
  <c r="N85" i="4"/>
  <c r="M85" i="4"/>
  <c r="N60" i="4"/>
  <c r="M60" i="4"/>
  <c r="N48" i="4"/>
  <c r="M48" i="4"/>
  <c r="L21" i="4"/>
  <c r="J21" i="4"/>
  <c r="K21" i="4"/>
  <c r="H21" i="4"/>
  <c r="I21" i="4"/>
  <c r="G21" i="4"/>
  <c r="L76" i="4"/>
  <c r="K76" i="4"/>
  <c r="J76" i="4"/>
  <c r="I76" i="4"/>
  <c r="H76" i="4"/>
  <c r="G76" i="4"/>
  <c r="J46" i="4"/>
  <c r="K46" i="4"/>
  <c r="L46" i="4"/>
  <c r="H46" i="4"/>
  <c r="I46" i="4"/>
  <c r="G46" i="4"/>
  <c r="J28" i="4"/>
  <c r="K28" i="4"/>
  <c r="L28" i="4"/>
  <c r="H28" i="4"/>
  <c r="I28" i="4"/>
  <c r="G28" i="4"/>
  <c r="L82" i="4"/>
  <c r="K82" i="4"/>
  <c r="J82" i="4"/>
  <c r="H82" i="4"/>
  <c r="I82" i="4"/>
  <c r="G82" i="4"/>
  <c r="L79" i="4"/>
  <c r="K79" i="4"/>
  <c r="J79" i="4"/>
  <c r="H79" i="4"/>
  <c r="I79" i="4"/>
  <c r="G79" i="4"/>
  <c r="K69" i="4"/>
  <c r="J69" i="4"/>
  <c r="L69" i="4"/>
  <c r="H69" i="4"/>
  <c r="I69" i="4"/>
  <c r="G69" i="4"/>
  <c r="L84" i="4"/>
  <c r="J84" i="4"/>
  <c r="K84" i="4"/>
  <c r="I84" i="4"/>
  <c r="H84" i="4"/>
  <c r="G84" i="4"/>
  <c r="G91" i="4"/>
  <c r="G90" i="4" s="1"/>
  <c r="J45" i="4"/>
  <c r="K45" i="4"/>
  <c r="L45" i="4"/>
  <c r="H45" i="4"/>
  <c r="I45" i="4"/>
  <c r="G45" i="4"/>
  <c r="I91" i="4"/>
  <c r="I90" i="4" s="1"/>
  <c r="I89" i="4" s="1"/>
  <c r="I9" i="10" s="1"/>
  <c r="J67" i="4"/>
  <c r="K67" i="4"/>
  <c r="L67" i="4"/>
  <c r="H67" i="4"/>
  <c r="I67" i="4"/>
  <c r="G67" i="4"/>
  <c r="J71" i="4"/>
  <c r="K71" i="4"/>
  <c r="L71" i="4"/>
  <c r="I71" i="4"/>
  <c r="H71" i="4"/>
  <c r="G71" i="4"/>
  <c r="H98" i="4"/>
  <c r="H97" i="4" s="1"/>
  <c r="H127" i="4"/>
  <c r="K98" i="4"/>
  <c r="K97" i="4" s="1"/>
  <c r="K127" i="4"/>
  <c r="J91" i="4"/>
  <c r="J90" i="4" s="1"/>
  <c r="L61" i="4"/>
  <c r="K61" i="4"/>
  <c r="J61" i="4"/>
  <c r="H61" i="4"/>
  <c r="I61" i="4"/>
  <c r="G61" i="4"/>
  <c r="K34" i="4"/>
  <c r="L34" i="4"/>
  <c r="J34" i="4"/>
  <c r="H34" i="4"/>
  <c r="I34" i="4"/>
  <c r="G34" i="4"/>
  <c r="J78" i="4"/>
  <c r="L78" i="4"/>
  <c r="K78" i="4"/>
  <c r="H78" i="4"/>
  <c r="I78" i="4"/>
  <c r="G78" i="4"/>
  <c r="J27" i="4"/>
  <c r="K27" i="4"/>
  <c r="L27" i="4"/>
  <c r="H27" i="4"/>
  <c r="I27" i="4"/>
  <c r="G27" i="4"/>
  <c r="L91" i="4"/>
  <c r="L90" i="4" s="1"/>
  <c r="L89" i="4" s="1"/>
  <c r="L9" i="10" s="1"/>
  <c r="K91" i="4"/>
  <c r="K90" i="4" s="1"/>
  <c r="L52" i="4"/>
  <c r="J52" i="4"/>
  <c r="K52" i="4"/>
  <c r="H52" i="4"/>
  <c r="I52" i="4"/>
  <c r="G52" i="4"/>
  <c r="K63" i="4"/>
  <c r="J63" i="4"/>
  <c r="L63" i="4"/>
  <c r="H63" i="4"/>
  <c r="I63" i="4"/>
  <c r="G63" i="4"/>
  <c r="K14" i="4"/>
  <c r="J14" i="4"/>
  <c r="L14" i="4"/>
  <c r="I14" i="4"/>
  <c r="H14" i="4"/>
  <c r="G14" i="4"/>
  <c r="J18" i="4"/>
  <c r="L18" i="4"/>
  <c r="K18" i="4"/>
  <c r="H18" i="4"/>
  <c r="I18" i="4"/>
  <c r="G18" i="4"/>
  <c r="K41" i="4"/>
  <c r="L41" i="4"/>
  <c r="J41" i="4"/>
  <c r="H41" i="4"/>
  <c r="I41" i="4"/>
  <c r="G41" i="4"/>
  <c r="L20" i="4"/>
  <c r="K20" i="4"/>
  <c r="J20" i="4"/>
  <c r="H20" i="4"/>
  <c r="I20" i="4"/>
  <c r="G20" i="4"/>
  <c r="J35" i="4"/>
  <c r="K35" i="4"/>
  <c r="L35" i="4"/>
  <c r="H35" i="4"/>
  <c r="I35" i="4"/>
  <c r="G35" i="4"/>
  <c r="L83" i="4"/>
  <c r="J83" i="4"/>
  <c r="K83" i="4"/>
  <c r="H83" i="4"/>
  <c r="I83" i="4"/>
  <c r="G83" i="4"/>
  <c r="J86" i="4"/>
  <c r="K86" i="4"/>
  <c r="L86" i="4"/>
  <c r="I86" i="4"/>
  <c r="H86" i="4"/>
  <c r="G86" i="4"/>
  <c r="L77" i="4"/>
  <c r="J77" i="4"/>
  <c r="K77" i="4"/>
  <c r="H77" i="4"/>
  <c r="I77" i="4"/>
  <c r="G77" i="4"/>
  <c r="J33" i="4"/>
  <c r="K33" i="4"/>
  <c r="L33" i="4"/>
  <c r="I33" i="4"/>
  <c r="H33" i="4"/>
  <c r="G33" i="4"/>
  <c r="L81" i="4"/>
  <c r="J81" i="4"/>
  <c r="K81" i="4"/>
  <c r="H81" i="4"/>
  <c r="I81" i="4"/>
  <c r="G81" i="4"/>
  <c r="J70" i="4"/>
  <c r="K70" i="4"/>
  <c r="L70" i="4"/>
  <c r="H70" i="4"/>
  <c r="I70" i="4"/>
  <c r="G70" i="4"/>
  <c r="J40" i="4"/>
  <c r="L40" i="4"/>
  <c r="K40" i="4"/>
  <c r="H40" i="4"/>
  <c r="I40" i="4"/>
  <c r="G40" i="4"/>
  <c r="K62" i="4"/>
  <c r="J62" i="4"/>
  <c r="L62" i="4"/>
  <c r="H62" i="4"/>
  <c r="I62" i="4"/>
  <c r="G62" i="4"/>
  <c r="L47" i="4"/>
  <c r="J47" i="4"/>
  <c r="K47" i="4"/>
  <c r="H47" i="4"/>
  <c r="I47" i="4"/>
  <c r="G47" i="4"/>
  <c r="G113" i="4"/>
  <c r="G130" i="4"/>
  <c r="G131" i="4"/>
  <c r="G127" i="4"/>
  <c r="L80" i="4"/>
  <c r="J80" i="4"/>
  <c r="K80" i="4"/>
  <c r="H80" i="4"/>
  <c r="I80" i="4"/>
  <c r="G80" i="4"/>
  <c r="L51" i="4"/>
  <c r="J51" i="4"/>
  <c r="K51" i="4"/>
  <c r="H51" i="4"/>
  <c r="I51" i="4"/>
  <c r="G51" i="4"/>
  <c r="H113" i="4"/>
  <c r="I130" i="4"/>
  <c r="I131" i="4"/>
  <c r="K56" i="4"/>
  <c r="L56" i="4"/>
  <c r="J56" i="4"/>
  <c r="H56" i="4"/>
  <c r="I56" i="4"/>
  <c r="G56" i="4"/>
  <c r="L68" i="4"/>
  <c r="J68" i="4"/>
  <c r="K68" i="4"/>
  <c r="I68" i="4"/>
  <c r="H68" i="4"/>
  <c r="G68" i="4"/>
  <c r="K29" i="4"/>
  <c r="J29" i="4"/>
  <c r="L29" i="4"/>
  <c r="H29" i="4"/>
  <c r="I29" i="4"/>
  <c r="G29" i="4"/>
  <c r="H131" i="4"/>
  <c r="H130" i="4"/>
  <c r="L53" i="4"/>
  <c r="K53" i="4"/>
  <c r="J53" i="4"/>
  <c r="I53" i="4"/>
  <c r="H53" i="4"/>
  <c r="G53" i="4"/>
  <c r="L54" i="4"/>
  <c r="K54" i="4"/>
  <c r="J54" i="4"/>
  <c r="H54" i="4"/>
  <c r="I54" i="4"/>
  <c r="G54" i="4"/>
  <c r="J36" i="4"/>
  <c r="K36" i="4"/>
  <c r="L36" i="4"/>
  <c r="H36" i="4"/>
  <c r="I36" i="4"/>
  <c r="G36" i="4"/>
  <c r="L19" i="4"/>
  <c r="J19" i="4"/>
  <c r="K19" i="4"/>
  <c r="H19" i="4"/>
  <c r="I19" i="4"/>
  <c r="G19" i="4"/>
  <c r="K55" i="4"/>
  <c r="J55" i="4"/>
  <c r="L55" i="4"/>
  <c r="I55" i="4"/>
  <c r="H55" i="4"/>
  <c r="G55" i="4"/>
  <c r="L113" i="4"/>
  <c r="L109" i="4" s="1"/>
  <c r="J130" i="4"/>
  <c r="J131" i="4"/>
  <c r="J25" i="4"/>
  <c r="L25" i="4"/>
  <c r="K25" i="4"/>
  <c r="H25" i="4"/>
  <c r="I25" i="4"/>
  <c r="G25" i="4"/>
  <c r="K85" i="4"/>
  <c r="L85" i="4"/>
  <c r="J85" i="4"/>
  <c r="H85" i="4"/>
  <c r="I85" i="4"/>
  <c r="G85" i="4"/>
  <c r="K26" i="4"/>
  <c r="L26" i="4"/>
  <c r="J26" i="4"/>
  <c r="H26" i="4"/>
  <c r="I26" i="4"/>
  <c r="G26" i="4"/>
  <c r="K113" i="4"/>
  <c r="L130" i="4"/>
  <c r="L131" i="4"/>
  <c r="L60" i="4"/>
  <c r="J60" i="4"/>
  <c r="K60" i="4"/>
  <c r="H60" i="4"/>
  <c r="I60" i="4"/>
  <c r="G60" i="4"/>
  <c r="L48" i="4"/>
  <c r="J48" i="4"/>
  <c r="K48" i="4"/>
  <c r="H48" i="4"/>
  <c r="I48" i="4"/>
  <c r="G48" i="4"/>
  <c r="J113" i="4"/>
  <c r="K130" i="4"/>
  <c r="K131" i="4"/>
  <c r="F78" i="4"/>
  <c r="F84" i="4"/>
  <c r="F54" i="10"/>
  <c r="F62" i="4"/>
  <c r="F86" i="4"/>
  <c r="F45" i="4"/>
  <c r="F53" i="4"/>
  <c r="F41" i="4"/>
  <c r="F25" i="4"/>
  <c r="F60" i="4"/>
  <c r="F81" i="4"/>
  <c r="F34" i="4"/>
  <c r="F28" i="4"/>
  <c r="F83" i="4"/>
  <c r="F26" i="4"/>
  <c r="F67" i="4"/>
  <c r="F63" i="4"/>
  <c r="F54" i="4"/>
  <c r="F29" i="4"/>
  <c r="F76" i="4"/>
  <c r="F61" i="4"/>
  <c r="F82" i="4"/>
  <c r="F55" i="4"/>
  <c r="F79" i="4"/>
  <c r="F85" i="4"/>
  <c r="F77" i="4"/>
  <c r="F47" i="4"/>
  <c r="F27" i="4"/>
  <c r="F56" i="4"/>
  <c r="F188" i="4"/>
  <c r="F187" i="4" s="1"/>
  <c r="F159" i="4"/>
  <c r="F155" i="4" s="1"/>
  <c r="F200" i="4"/>
  <c r="F172" i="4"/>
  <c r="F131" i="4"/>
  <c r="F130" i="4"/>
  <c r="F40" i="4"/>
  <c r="F142" i="4"/>
  <c r="F181" i="4"/>
  <c r="F180" i="4" s="1"/>
  <c r="F251" i="4"/>
  <c r="F209" i="4"/>
  <c r="F208" i="4" s="1"/>
  <c r="F238" i="4"/>
  <c r="F91" i="4"/>
  <c r="F90" i="4" s="1"/>
  <c r="F98" i="4"/>
  <c r="F97" i="4" s="1"/>
  <c r="F113" i="4"/>
  <c r="F127" i="4"/>
  <c r="F51" i="4"/>
  <c r="I47" i="10" l="1"/>
  <c r="L47" i="10"/>
  <c r="P48" i="10"/>
  <c r="O109" i="4"/>
  <c r="O108" i="4" s="1"/>
  <c r="O10" i="10" s="1"/>
  <c r="O24" i="4"/>
  <c r="Q109" i="4"/>
  <c r="Q108" i="4" s="1"/>
  <c r="Q10" i="10" s="1"/>
  <c r="Q25" i="10" s="1"/>
  <c r="Q89" i="4"/>
  <c r="Q9" i="10" s="1"/>
  <c r="H89" i="4"/>
  <c r="H9" i="10" s="1"/>
  <c r="O17" i="4"/>
  <c r="N109" i="4"/>
  <c r="N108" i="4" s="1"/>
  <c r="N10" i="10" s="1"/>
  <c r="P89" i="4"/>
  <c r="P9" i="10" s="1"/>
  <c r="O44" i="4"/>
  <c r="P39" i="4"/>
  <c r="Q39" i="4"/>
  <c r="O59" i="4"/>
  <c r="O39" i="4"/>
  <c r="M89" i="4"/>
  <c r="M9" i="10" s="1"/>
  <c r="M24" i="10" s="1"/>
  <c r="Q17" i="4"/>
  <c r="O32" i="4"/>
  <c r="O50" i="4"/>
  <c r="Q75" i="4"/>
  <c r="Q74" i="4" s="1"/>
  <c r="Q24" i="4"/>
  <c r="P75" i="4"/>
  <c r="P74" i="4" s="1"/>
  <c r="P24" i="4"/>
  <c r="P59" i="4"/>
  <c r="Q59" i="4"/>
  <c r="P66" i="4"/>
  <c r="Q66" i="4"/>
  <c r="O66" i="4"/>
  <c r="Q44" i="4"/>
  <c r="P17" i="4"/>
  <c r="Q50" i="4"/>
  <c r="P50" i="4"/>
  <c r="Q32" i="4"/>
  <c r="P32" i="4"/>
  <c r="O11" i="4"/>
  <c r="P11" i="4"/>
  <c r="Q11" i="4"/>
  <c r="P44" i="4"/>
  <c r="O13" i="4"/>
  <c r="Q13" i="4"/>
  <c r="P13" i="4"/>
  <c r="O75" i="4"/>
  <c r="O74" i="4" s="1"/>
  <c r="O10" i="4"/>
  <c r="P10" i="4"/>
  <c r="Q10" i="4"/>
  <c r="J109" i="4"/>
  <c r="J108" i="4" s="1"/>
  <c r="J10" i="10" s="1"/>
  <c r="J25" i="10" s="1"/>
  <c r="K109" i="4"/>
  <c r="K108" i="4" s="1"/>
  <c r="K10" i="10" s="1"/>
  <c r="I109" i="4"/>
  <c r="I108" i="4" s="1"/>
  <c r="I10" i="10" s="1"/>
  <c r="K89" i="4"/>
  <c r="K9" i="10" s="1"/>
  <c r="H109" i="4"/>
  <c r="H108" i="4" s="1"/>
  <c r="H10" i="10" s="1"/>
  <c r="M109" i="4"/>
  <c r="M108" i="4" s="1"/>
  <c r="M10" i="10" s="1"/>
  <c r="G89" i="4"/>
  <c r="G9" i="10" s="1"/>
  <c r="J89" i="4"/>
  <c r="J9" i="10" s="1"/>
  <c r="J24" i="10" s="1"/>
  <c r="L108" i="4"/>
  <c r="L10" i="10" s="1"/>
  <c r="O89" i="4"/>
  <c r="O9" i="10" s="1"/>
  <c r="N89" i="4"/>
  <c r="N9" i="10" s="1"/>
  <c r="N24" i="10" s="1"/>
  <c r="F32" i="4"/>
  <c r="M32" i="4"/>
  <c r="N24" i="4"/>
  <c r="N32" i="4"/>
  <c r="M24" i="4"/>
  <c r="K44" i="4"/>
  <c r="G66" i="4"/>
  <c r="M39" i="4"/>
  <c r="K17" i="4"/>
  <c r="I66" i="4"/>
  <c r="L66" i="4"/>
  <c r="M17" i="4"/>
  <c r="N39" i="4"/>
  <c r="I50" i="4"/>
  <c r="K39" i="4"/>
  <c r="H17" i="4"/>
  <c r="L75" i="4"/>
  <c r="L74" i="4" s="1"/>
  <c r="M50" i="4"/>
  <c r="N50" i="4"/>
  <c r="H66" i="4"/>
  <c r="N17" i="4"/>
  <c r="M66" i="4"/>
  <c r="N66" i="4"/>
  <c r="M44" i="4"/>
  <c r="N11" i="4"/>
  <c r="M11" i="4"/>
  <c r="N44" i="4"/>
  <c r="G39" i="4"/>
  <c r="M59" i="4"/>
  <c r="M75" i="4"/>
  <c r="M74" i="4" s="1"/>
  <c r="I39" i="4"/>
  <c r="G17" i="4"/>
  <c r="N59" i="4"/>
  <c r="N75" i="4"/>
  <c r="N74" i="4" s="1"/>
  <c r="J44" i="4"/>
  <c r="N13" i="4"/>
  <c r="M13" i="4"/>
  <c r="F66" i="4"/>
  <c r="M10" i="4"/>
  <c r="N10" i="4"/>
  <c r="G50" i="4"/>
  <c r="I17" i="4"/>
  <c r="J24" i="4"/>
  <c r="H39" i="4"/>
  <c r="H32" i="4"/>
  <c r="G75" i="4"/>
  <c r="G74" i="4" s="1"/>
  <c r="H50" i="4"/>
  <c r="L39" i="4"/>
  <c r="I32" i="4"/>
  <c r="G32" i="4"/>
  <c r="G44" i="4"/>
  <c r="H75" i="4"/>
  <c r="H74" i="4" s="1"/>
  <c r="K50" i="4"/>
  <c r="G109" i="4"/>
  <c r="G108" i="4" s="1"/>
  <c r="G10" i="10" s="1"/>
  <c r="G25" i="10" s="1"/>
  <c r="J39" i="4"/>
  <c r="L32" i="4"/>
  <c r="L17" i="4"/>
  <c r="I44" i="4"/>
  <c r="I75" i="4"/>
  <c r="I74" i="4" s="1"/>
  <c r="J50" i="4"/>
  <c r="K32" i="4"/>
  <c r="J17" i="4"/>
  <c r="H44" i="4"/>
  <c r="J75" i="4"/>
  <c r="J74" i="4" s="1"/>
  <c r="L50" i="4"/>
  <c r="J32" i="4"/>
  <c r="L44" i="4"/>
  <c r="K75" i="4"/>
  <c r="K74" i="4" s="1"/>
  <c r="J13" i="4"/>
  <c r="K13" i="4"/>
  <c r="L13" i="4"/>
  <c r="H13" i="4"/>
  <c r="I13" i="4"/>
  <c r="G13" i="4"/>
  <c r="G59" i="4"/>
  <c r="I59" i="4"/>
  <c r="K66" i="4"/>
  <c r="H59" i="4"/>
  <c r="J66" i="4"/>
  <c r="K59" i="4"/>
  <c r="G24" i="4"/>
  <c r="J59" i="4"/>
  <c r="I24" i="4"/>
  <c r="J10" i="4"/>
  <c r="K10" i="4"/>
  <c r="L10" i="4"/>
  <c r="I10" i="4"/>
  <c r="H10" i="4"/>
  <c r="G10" i="4"/>
  <c r="L59" i="4"/>
  <c r="H24" i="4"/>
  <c r="K24" i="4"/>
  <c r="J11" i="4"/>
  <c r="K11" i="4"/>
  <c r="L11" i="4"/>
  <c r="H11" i="4"/>
  <c r="I11" i="4"/>
  <c r="G11" i="4"/>
  <c r="L24" i="4"/>
  <c r="F52" i="10"/>
  <c r="F59" i="4"/>
  <c r="F39" i="4"/>
  <c r="F44" i="4"/>
  <c r="F24" i="4"/>
  <c r="F75" i="4"/>
  <c r="F74" i="4" s="1"/>
  <c r="F50" i="4"/>
  <c r="F109" i="4"/>
  <c r="F108" i="4" s="1"/>
  <c r="F10" i="10" s="1"/>
  <c r="F48" i="10" s="1"/>
  <c r="F226" i="4"/>
  <c r="F14" i="10" s="1"/>
  <c r="G29" i="10" s="1"/>
  <c r="F136" i="4"/>
  <c r="F11" i="10" s="1"/>
  <c r="G26" i="10" s="1"/>
  <c r="F171" i="4"/>
  <c r="F12" i="10" s="1"/>
  <c r="G27" i="10" s="1"/>
  <c r="F89" i="4"/>
  <c r="F9" i="10" s="1"/>
  <c r="F47" i="10" s="1"/>
  <c r="F14" i="4"/>
  <c r="F13" i="4"/>
  <c r="F10" i="4"/>
  <c r="F20" i="4"/>
  <c r="F11" i="4"/>
  <c r="F50" i="10" l="1"/>
  <c r="F49" i="10"/>
  <c r="G24" i="10"/>
  <c r="Q24" i="10"/>
  <c r="N25" i="10"/>
  <c r="K25" i="10"/>
  <c r="H25" i="10"/>
  <c r="O24" i="10"/>
  <c r="L25" i="10"/>
  <c r="H24" i="10"/>
  <c r="M25" i="10"/>
  <c r="K24" i="10"/>
  <c r="O25" i="10"/>
  <c r="I25" i="10"/>
  <c r="P25" i="10"/>
  <c r="P24" i="10"/>
  <c r="L24" i="10"/>
  <c r="I24" i="10"/>
  <c r="N48" i="10"/>
  <c r="N47" i="10"/>
  <c r="O47" i="10"/>
  <c r="L48" i="10"/>
  <c r="J47" i="10"/>
  <c r="H47" i="10"/>
  <c r="G47" i="10"/>
  <c r="Q47" i="10"/>
  <c r="M48" i="10"/>
  <c r="Q48" i="10"/>
  <c r="H48" i="10"/>
  <c r="K47" i="10"/>
  <c r="O48" i="10"/>
  <c r="M47" i="10"/>
  <c r="I48" i="10"/>
  <c r="K48" i="10"/>
  <c r="J48" i="10"/>
  <c r="G48" i="10"/>
  <c r="P47" i="10"/>
  <c r="O12" i="4"/>
  <c r="Q12" i="4"/>
  <c r="P12" i="4"/>
  <c r="O9" i="4"/>
  <c r="Q9" i="4"/>
  <c r="P9" i="4"/>
  <c r="N12" i="4"/>
  <c r="M12" i="4"/>
  <c r="N9" i="4"/>
  <c r="M9" i="4"/>
  <c r="J9" i="4"/>
  <c r="K9" i="4"/>
  <c r="L9" i="4"/>
  <c r="H9" i="4"/>
  <c r="I9" i="4"/>
  <c r="G9" i="4"/>
  <c r="K12" i="4"/>
  <c r="J12" i="4"/>
  <c r="L12" i="4"/>
  <c r="H12" i="4"/>
  <c r="I12" i="4"/>
  <c r="G12" i="4"/>
  <c r="F12" i="4"/>
  <c r="F9" i="4"/>
  <c r="F18" i="4"/>
  <c r="F19" i="4"/>
  <c r="F21" i="4"/>
  <c r="O8" i="4" l="1"/>
  <c r="O7" i="4" s="1"/>
  <c r="O6" i="4" s="1"/>
  <c r="O8" i="10" s="1"/>
  <c r="P8" i="4"/>
  <c r="P7" i="4" s="1"/>
  <c r="P6" i="4" s="1"/>
  <c r="P8" i="10" s="1"/>
  <c r="Q8" i="4"/>
  <c r="Q7" i="4" s="1"/>
  <c r="Q6" i="4" s="1"/>
  <c r="Q8" i="10" s="1"/>
  <c r="M8" i="4"/>
  <c r="M7" i="4" s="1"/>
  <c r="M6" i="4" s="1"/>
  <c r="M5" i="4" s="1"/>
  <c r="M7" i="10" s="1"/>
  <c r="N8" i="4"/>
  <c r="N7" i="4" s="1"/>
  <c r="N6" i="4" s="1"/>
  <c r="N5" i="4" s="1"/>
  <c r="N7" i="10" s="1"/>
  <c r="L8" i="4"/>
  <c r="L7" i="4" s="1"/>
  <c r="L6" i="4" s="1"/>
  <c r="L8" i="10" s="1"/>
  <c r="I8" i="4"/>
  <c r="I7" i="4" s="1"/>
  <c r="I6" i="4" s="1"/>
  <c r="H8" i="4"/>
  <c r="H7" i="4" s="1"/>
  <c r="H6" i="4" s="1"/>
  <c r="K8" i="4"/>
  <c r="K7" i="4" s="1"/>
  <c r="K6" i="4" s="1"/>
  <c r="J8" i="4"/>
  <c r="J7" i="4" s="1"/>
  <c r="J6" i="4" s="1"/>
  <c r="G8" i="4"/>
  <c r="G7" i="4" s="1"/>
  <c r="G6" i="4" s="1"/>
  <c r="F8" i="4"/>
  <c r="F17" i="4"/>
  <c r="Q23" i="10" l="1"/>
  <c r="N22" i="10"/>
  <c r="O5" i="4"/>
  <c r="O7" i="10" s="1"/>
  <c r="O22" i="10" s="1"/>
  <c r="P23" i="10"/>
  <c r="N8" i="10"/>
  <c r="O23" i="10" s="1"/>
  <c r="Q5" i="4"/>
  <c r="Q7" i="10" s="1"/>
  <c r="Q45" i="10" s="1"/>
  <c r="P5" i="4"/>
  <c r="P7" i="10" s="1"/>
  <c r="N46" i="10"/>
  <c r="L46" i="10"/>
  <c r="O46" i="10"/>
  <c r="Q46" i="10"/>
  <c r="P46" i="10"/>
  <c r="M45" i="10"/>
  <c r="N45" i="10"/>
  <c r="M8" i="10"/>
  <c r="M23" i="10" s="1"/>
  <c r="L5" i="4"/>
  <c r="L7" i="10" s="1"/>
  <c r="G8" i="10"/>
  <c r="G5" i="4"/>
  <c r="G7" i="10" s="1"/>
  <c r="I8" i="10"/>
  <c r="I5" i="4"/>
  <c r="I7" i="10" s="1"/>
  <c r="K8" i="10"/>
  <c r="K5" i="4"/>
  <c r="K7" i="10" s="1"/>
  <c r="J8" i="10"/>
  <c r="J5" i="4"/>
  <c r="J7" i="10" s="1"/>
  <c r="H8" i="10"/>
  <c r="H5" i="4"/>
  <c r="H7" i="10" s="1"/>
  <c r="F7" i="4"/>
  <c r="P22" i="10" l="1"/>
  <c r="O45" i="10"/>
  <c r="P45" i="10"/>
  <c r="L22" i="10"/>
  <c r="N23" i="10"/>
  <c r="J22" i="10"/>
  <c r="H22" i="10"/>
  <c r="K22" i="10"/>
  <c r="K23" i="10"/>
  <c r="H23" i="10"/>
  <c r="M22" i="10"/>
  <c r="J23" i="10"/>
  <c r="L23" i="10"/>
  <c r="Q22" i="10"/>
  <c r="I22" i="10"/>
  <c r="I23" i="10"/>
  <c r="L45" i="10"/>
  <c r="H46" i="10"/>
  <c r="J46" i="10"/>
  <c r="H45" i="10"/>
  <c r="K45" i="10"/>
  <c r="K46" i="10"/>
  <c r="J45" i="10"/>
  <c r="I45" i="10"/>
  <c r="I46" i="10"/>
  <c r="M46" i="10"/>
  <c r="G45" i="10"/>
  <c r="G46" i="10"/>
  <c r="F6" i="4"/>
  <c r="F5" i="4" l="1"/>
  <c r="F7" i="10" s="1"/>
  <c r="G22" i="10" s="1"/>
  <c r="F8" i="10"/>
  <c r="F45" i="10" l="1"/>
  <c r="G23" i="10"/>
  <c r="F4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  <author>Anataake Maurintekeraoi</author>
  </authors>
  <commentList>
    <comment ref="C4" authorId="0" shapeId="0" xr:uid="{FD0A6BE2-6D9A-4F8D-93E6-52B39D8C4AFF}">
      <text/>
    </comment>
    <comment ref="C36" authorId="0" shapeId="0" xr:uid="{D773B7B2-F2CD-40E3-8218-BFF3602BB1C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There was a shortage in rice within this Month</t>
        </r>
      </text>
    </comment>
    <comment ref="C130" authorId="0" shapeId="0" xr:uid="{79F1FB7D-81F9-4FF5-9A52-E0973DC8FF0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$37.50 25KG Punjas Bakers Flour (55lbs)
Price = $0.80/lbs
</t>
        </r>
      </text>
    </comment>
    <comment ref="C132" authorId="0" shapeId="0" xr:uid="{4AADBAEF-1F14-45BF-9C70-075B9EF75F5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25KG - $37</t>
        </r>
      </text>
    </comment>
    <comment ref="C133" authorId="0" shapeId="0" xr:uid="{8FE251DD-D6D8-4DBE-B149-327EF4702209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25KG - $38</t>
        </r>
      </text>
    </comment>
    <comment ref="B291" authorId="0" shapeId="0" xr:uid="{099AA998-2109-4A85-A853-27E032B0353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Yellowfin Tuna price per lbs</t>
        </r>
      </text>
    </comment>
    <comment ref="C336" authorId="0" shapeId="0" xr:uid="{F3534390-8CF1-45D3-A9D8-6AE324B6EAB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Solomon Blue 180g</t>
        </r>
      </text>
    </comment>
    <comment ref="J444" authorId="1" shapeId="0" xr:uid="{4BFEF341-79CF-4A7D-AD46-21914D79F4C5}">
      <text>
        <r>
          <rPr>
            <b/>
            <sz val="9"/>
            <color indexed="81"/>
            <rFont val="Tahoma"/>
            <family val="2"/>
          </rPr>
          <t>Anataake Maurintekeraoi:</t>
        </r>
        <r>
          <rPr>
            <sz val="9"/>
            <color indexed="81"/>
            <rFont val="Tahoma"/>
            <family val="2"/>
          </rPr>
          <t xml:space="preserve">
$15.00 for the substite goods(junior formula)</t>
        </r>
      </text>
    </comment>
    <comment ref="C446" authorId="0" shapeId="0" xr:uid="{EBB2AF5D-B7CA-4D80-83E5-89CB1F6350DB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SMA milk 900g</t>
        </r>
      </text>
    </comment>
    <comment ref="C487" authorId="0" shapeId="0" xr:uid="{1C8D14DB-368A-4C07-BDBC-4B239088BBD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Oki Margarine 250g</t>
        </r>
      </text>
    </comment>
    <comment ref="C518" authorId="0" shapeId="0" xr:uid="{6AA6DAE8-2E7B-4A56-B722-9D7811BA0F24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Cooking oil 500ml
</t>
        </r>
      </text>
    </comment>
    <comment ref="C561" authorId="0" shapeId="0" xr:uid="{3BA7C7AF-5DCD-4134-B242-02BE4B0E71FD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pieces
</t>
        </r>
      </text>
    </comment>
    <comment ref="C597" authorId="0" shapeId="0" xr:uid="{267957B3-E1D7-4297-B0E9-919F3C191F19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lbs
</t>
        </r>
      </text>
    </comment>
    <comment ref="B626" authorId="0" shapeId="0" xr:uid="{5F5DF254-92D9-403A-B771-EE67A395A58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1/2 Cut Pumpkin</t>
        </r>
      </text>
    </comment>
    <comment ref="C655" authorId="0" shapeId="0" xr:uid="{7FA13888-F90A-4A75-BAC3-B1521846D44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Pacifika choice minced garlic 230g</t>
        </r>
      </text>
    </comment>
    <comment ref="C664" authorId="0" shapeId="0" xr:uid="{E64CE631-52F6-4FC3-9F1F-F512A286C447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kg. Price: $6/kg
$2.70/lbs</t>
        </r>
      </text>
    </comment>
    <comment ref="C685" authorId="0" shapeId="0" xr:uid="{1830A331-D3D6-4B66-8FDA-C1CFD8C5D8D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per kg</t>
        </r>
      </text>
    </comment>
    <comment ref="C687" authorId="0" shapeId="0" xr:uid="{9340CC25-8F85-407E-BCD4-89C1DD56DD09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per kg</t>
        </r>
      </text>
    </comment>
    <comment ref="C717" authorId="0" shapeId="0" xr:uid="{4D0E7BEA-CE37-4164-BD16-EA09D4E1F577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per kg</t>
        </r>
      </text>
    </comment>
    <comment ref="C742" authorId="0" shapeId="0" xr:uid="{2341E863-4D8B-47DB-9DFD-44AC2C86135B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kg</t>
        </r>
      </text>
    </comment>
    <comment ref="C745" authorId="0" shapeId="0" xr:uid="{5A68CAD2-6F43-4302-9713-B36263481D53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.60/pcs</t>
        </r>
      </text>
    </comment>
    <comment ref="C755" authorId="0" shapeId="0" xr:uid="{1A73BEA3-5349-43C7-9F2E-721C6D235B2F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lbs</t>
        </r>
      </text>
    </comment>
    <comment ref="C764" authorId="0" shapeId="0" xr:uid="{A19687ED-F5E4-4A73-A4A2-0163A17C147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$140.00 - 50KG</t>
        </r>
      </text>
    </comment>
    <comment ref="C876" authorId="0" shapeId="0" xr:uid="{BB4D8F90-350B-4BB9-B63D-0BF893591DB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lbs</t>
        </r>
      </text>
    </comment>
    <comment ref="C936" authorId="0" shapeId="0" xr:uid="{E89779CC-79CF-4598-9FBC-E6AFE41D0A6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20g Bongo Snack</t>
        </r>
      </text>
    </comment>
    <comment ref="C987" authorId="0" shapeId="0" xr:uid="{14F255F3-14DF-44FE-B9A2-8F080222236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Tiffany Tomato Ketchup 340g</t>
        </r>
      </text>
    </comment>
    <comment ref="C1027" authorId="0" shapeId="0" xr:uid="{4E62F1C4-26EF-4F23-9A18-4AE6D1618948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50g Teabags
</t>
        </r>
      </text>
    </comment>
    <comment ref="C1057" authorId="0" shapeId="0" xr:uid="{188304F2-1F5A-49A2-B470-1D26613BC3B7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50g Coffee</t>
        </r>
      </text>
    </comment>
    <comment ref="C1087" authorId="0" shapeId="0" xr:uid="{8F7D853C-DB44-4346-B2D3-80FB4F6768B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450g Milo</t>
        </r>
      </text>
    </comment>
    <comment ref="C1137" authorId="0" shapeId="0" xr:uid="{629DD7E1-12C9-44C8-9F46-62052EA7703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Golden Harvest 200g</t>
        </r>
      </text>
    </comment>
    <comment ref="C1147" authorId="0" shapeId="0" xr:uid="{2956715D-3F3E-4299-9782-1140CF4FE3DE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Kimbo Water 2L</t>
        </r>
      </text>
    </comment>
    <comment ref="C1197" authorId="0" shapeId="0" xr:uid="{A36A3242-C86F-41C9-9597-109CFED1E55E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Sunquick 840mls</t>
        </r>
      </text>
    </comment>
    <comment ref="C1208" authorId="0" shapeId="0" xr:uid="{05ACA984-B256-405D-82D4-09AC3824B8C8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Fanta 330mls</t>
        </r>
      </text>
    </comment>
    <comment ref="C1228" authorId="0" shapeId="0" xr:uid="{990A6591-B44B-45C8-AA5C-EEC19A69A9DC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Fanta 320mls</t>
        </r>
      </text>
    </comment>
    <comment ref="C1239" authorId="0" shapeId="0" xr:uid="{6B478DC3-1E6F-482B-B4B9-5DF3B391653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Sprite 330mls</t>
        </r>
      </text>
    </comment>
    <comment ref="C1269" authorId="0" shapeId="0" xr:uid="{A05E7C5F-F620-47D7-9C20-0A38EACE6E3B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1L Juice</t>
        </r>
      </text>
    </comment>
    <comment ref="C1299" authorId="0" shapeId="0" xr:uid="{91A8F097-FC5A-4321-A528-0486A1DC2899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1.5L</t>
        </r>
      </text>
    </comment>
    <comment ref="C1305" authorId="0" shapeId="0" xr:uid="{4FA05624-FBD2-4D35-BF7D-EFD816C75D7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320mls Cola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B8" authorId="0" shapeId="0" xr:uid="{429C43AC-15F8-4F06-A5DD-ADC9993F1EAB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Overproof Premium 375mls
</t>
        </r>
      </text>
    </comment>
    <comment ref="C9" authorId="0" shapeId="0" xr:uid="{795F9C0E-D180-4FAD-8965-BB6EAEA1DD5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Overproof Premium 375mls</t>
        </r>
      </text>
    </comment>
    <comment ref="B147" authorId="0" shapeId="0" xr:uid="{9632F206-F0A0-425B-8068-7C1DA86D4A3A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Sport type shorts</t>
        </r>
      </text>
    </comment>
    <comment ref="C153" authorId="0" shapeId="0" xr:uid="{438763C8-C17A-402D-B645-609604E17AF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Sport Type</t>
        </r>
      </text>
    </comment>
    <comment ref="B208" authorId="0" shapeId="0" xr:uid="{221C877F-4F8C-43F0-BECC-F6B421FFAE8A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Skirt</t>
        </r>
      </text>
    </comment>
    <comment ref="B240" authorId="0" shapeId="0" xr:uid="{F642F364-BBDF-4459-B624-30AB45DECD8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Secondary School</t>
        </r>
      </text>
    </comment>
    <comment ref="B247" authorId="0" shapeId="0" xr:uid="{F01293E8-8207-40EF-B613-48121607634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Secondary School
</t>
        </r>
      </text>
    </comment>
    <comment ref="B254" authorId="0" shapeId="0" xr:uid="{01E6FC44-B2B6-448F-AD6B-CE6B9F22513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Hats/caps</t>
        </r>
      </text>
    </comment>
    <comment ref="B268" authorId="0" shapeId="0" xr:uid="{89312BEF-5F1A-48E5-A5AE-DA357B11FE3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Sewing threads</t>
        </r>
      </text>
    </comment>
    <comment ref="B293" authorId="0" shapeId="0" xr:uid="{02447EF0-D678-458A-A7C7-73A96419919D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Slippers - Men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D63" authorId="0" shapeId="0" xr:uid="{BC48A857-52C9-2A40-AE70-0B58AC98F90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PK Chewing Gum</t>
        </r>
      </text>
    </comment>
    <comment ref="C110" authorId="0" shapeId="0" xr:uid="{80BFD6FC-9B41-4162-9300-EFD457C327FD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up = class index = item index</t>
        </r>
      </text>
    </comment>
    <comment ref="D256" authorId="0" shapeId="0" xr:uid="{0233FA77-13EE-45F8-BB22-ECC03795B004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Geomean of Domestic &amp; International Travels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B8" authorId="0" shapeId="0" xr:uid="{C320D7C8-7F29-4C94-BD21-EB2C601F1E2F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Kiribati Housing Corporation
</t>
        </r>
      </text>
    </comment>
    <comment ref="B36" authorId="0" shapeId="0" xr:uid="{C0D9D1B6-92B7-4550-B531-CB79B7D20A8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tonne</t>
        </r>
      </text>
    </comment>
    <comment ref="C37" authorId="0" shapeId="0" xr:uid="{07D76384-611A-441A-962F-C0C5B5F0843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tonne</t>
        </r>
      </text>
    </comment>
    <comment ref="B42" authorId="0" shapeId="0" xr:uid="{37AD03BE-A9BD-4B65-9E10-4BEF5D5197FC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1-100KW</t>
        </r>
      </text>
    </comment>
    <comment ref="C43" authorId="0" shapeId="0" xr:uid="{80432FE5-8CF2-445E-8497-6CFC95A17AA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1-100 KW
</t>
        </r>
      </text>
    </comment>
    <comment ref="C54" authorId="0" shapeId="0" xr:uid="{57692F25-7570-4567-A17B-07CAA4CEFBBA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Sky Butane Gas 250g</t>
        </r>
      </text>
    </comment>
    <comment ref="B80" authorId="0" shapeId="0" xr:uid="{6C452229-AB09-4A00-A5DD-053C28987EB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9KG Cylinder fill only</t>
        </r>
      </text>
    </comment>
    <comment ref="B87" authorId="0" shapeId="0" xr:uid="{DA4957AE-138A-4282-8095-1F7A83C9C06E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Sold per Litre</t>
        </r>
      </text>
    </comment>
    <comment ref="C160" authorId="0" shapeId="0" xr:uid="{9CE787C0-AAA8-4B81-8B89-72B186FFCB51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150Liter Freezer
</t>
        </r>
      </text>
    </comment>
    <comment ref="C169" authorId="0" shapeId="0" xr:uid="{13E15D90-2AEB-467E-9B95-D1480E82EE8B}">
      <text>
        <r>
          <rPr>
            <sz val="9"/>
            <color indexed="81"/>
            <rFont val="Tahoma"/>
            <family val="2"/>
          </rPr>
          <t>9KG</t>
        </r>
      </text>
    </comment>
    <comment ref="C219" authorId="0" shapeId="0" xr:uid="{14A616C0-A934-4C14-BBED-6AD98FC5A70A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Solar Pump</t>
        </r>
      </text>
    </comment>
    <comment ref="C238" authorId="0" shapeId="0" xr:uid="{FB7AE037-4763-4C9E-AE2C-E3EF38447F8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30m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B8" authorId="0" shapeId="0" xr:uid="{9F327140-0D54-4421-812D-3FC5CA6B4CA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Panadol</t>
        </r>
      </text>
    </comment>
    <comment ref="B18" authorId="0" shapeId="0" xr:uid="{58D816F0-E604-40EB-9AD8-5EC45B69783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Forester Subaru</t>
        </r>
      </text>
    </comment>
    <comment ref="B44" authorId="0" shapeId="0" xr:uid="{CEEA4EF7-47A5-46CD-BAE9-47000DEDDFD1}">
      <text>
        <r>
          <rPr>
            <b/>
            <sz val="9"/>
            <color indexed="81"/>
            <rFont val="Tahoma"/>
            <family val="2"/>
          </rPr>
          <t xml:space="preserve">tbenitera:
</t>
        </r>
        <r>
          <rPr>
            <sz val="9"/>
            <color indexed="81"/>
            <rFont val="Tahoma"/>
            <family val="2"/>
          </rPr>
          <t>225/25</t>
        </r>
      </text>
    </comment>
    <comment ref="B52" authorId="0" shapeId="0" xr:uid="{7490FDEC-027F-475A-968F-FB2DA90807B9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Break Pad</t>
        </r>
      </text>
    </comment>
    <comment ref="B86" authorId="0" shapeId="0" xr:uid="{CEF5C617-BE2B-4481-85AD-D50DD93B96FD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Bikenibeu to Bairiki</t>
        </r>
      </text>
    </comment>
    <comment ref="C87" authorId="0" shapeId="0" xr:uid="{46AB3D47-1946-454A-8B58-8297A4C7090A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Bikenibeu - Bairiki</t>
        </r>
      </text>
    </comment>
    <comment ref="C94" authorId="0" shapeId="0" xr:uid="{8FC594ED-3350-4059-BC2B-A8B31BF3C2F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Return Airfare to Tab-North and Tarawa</t>
        </r>
      </text>
    </comment>
    <comment ref="B99" authorId="0" shapeId="0" xr:uid="{27ED3065-46B6-4E5E-A9EF-80370C2B60E3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Air fare to Fiji</t>
        </r>
      </text>
    </comment>
    <comment ref="B111" authorId="0" shapeId="0" xr:uid="{2CAAA655-0071-450A-BF45-75B8080FD49C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Tarawa to Abaiang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B8" authorId="0" shapeId="0" xr:uid="{38628095-C74C-41A0-9B2F-B94820C01383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Postage per kg</t>
        </r>
      </text>
    </comment>
    <comment ref="C17" authorId="0" shapeId="0" xr:uid="{510E2552-8502-484B-B7ED-AEB6A6A4AFF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Galaxy A03</t>
        </r>
      </text>
    </comment>
    <comment ref="C35" authorId="0" shapeId="0" xr:uid="{CC40960C-8AED-45D6-9836-100510A37218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32' LED</t>
        </r>
      </text>
    </comment>
    <comment ref="C44" authorId="0" shapeId="0" xr:uid="{E2D293A4-60EF-498D-B2DA-9275E8738FD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JBL PartyBox 110</t>
        </r>
      </text>
    </comment>
    <comment ref="B102" authorId="0" shapeId="0" xr:uid="{298ABF0E-CC50-4D36-9E71-4843D351090D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Bingo - Payday week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B15" authorId="0" shapeId="0" xr:uid="{DA469BB2-67CA-48A9-A0D1-3AAEAAD05990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100-Level General
</t>
        </r>
      </text>
    </comment>
    <comment ref="B35" authorId="0" shapeId="0" xr:uid="{33F75C54-D4B2-46B5-A6BA-801B1358ACD6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500mls bottle</t>
        </r>
      </text>
    </comment>
    <comment ref="B43" authorId="0" shapeId="0" xr:uid="{FF7CCBC3-4E7A-4A0E-9397-501C1F4058E2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Popcorn</t>
        </r>
      </text>
    </comment>
    <comment ref="B64" authorId="0" shapeId="0" xr:uid="{5845DF84-CF75-42F4-91F5-AA054879492F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Heineken</t>
        </r>
      </text>
    </comment>
    <comment ref="C236" authorId="0" shapeId="0" xr:uid="{8C9E88DF-BA9E-45D4-9BD0-9D2E2BE3E8EC}">
      <text>
        <r>
          <rPr>
            <b/>
            <sz val="9"/>
            <color indexed="81"/>
            <rFont val="Tahoma"/>
            <family val="2"/>
          </rPr>
          <t xml:space="preserve">tbenitera:
</t>
        </r>
        <r>
          <rPr>
            <sz val="9"/>
            <color indexed="81"/>
            <rFont val="Tahoma"/>
            <family val="2"/>
          </rPr>
          <t>Dove 150mls Deodorant</t>
        </r>
      </text>
    </comment>
    <comment ref="C266" authorId="0" shapeId="0" xr:uid="{B613E4E7-DFD4-49B0-AE0B-1D325A4E422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BIC razors
</t>
        </r>
      </text>
    </comment>
    <comment ref="B379" authorId="0" shapeId="0" xr:uid="{4D444009-8B06-4F58-89AE-4382C97F5175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Fortnightly deduction 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tbenitera</author>
  </authors>
  <commentList>
    <comment ref="D42" authorId="0" shapeId="0" xr:uid="{C2D34AFB-AE43-4906-AAF0-C086047BE6AF}">
      <text>
        <r>
          <rPr>
            <b/>
            <sz val="9"/>
            <color indexed="81"/>
            <rFont val="Tahoma"/>
            <family val="2"/>
          </rPr>
          <t>tbenitera:</t>
        </r>
        <r>
          <rPr>
            <sz val="9"/>
            <color indexed="81"/>
            <rFont val="Tahoma"/>
            <family val="2"/>
          </rPr>
          <t xml:space="preserve">
PK Chewing Gum</t>
        </r>
      </text>
    </comment>
  </commentList>
</comments>
</file>

<file path=xl/sharedStrings.xml><?xml version="1.0" encoding="utf-8"?>
<sst xmlns="http://schemas.openxmlformats.org/spreadsheetml/2006/main" count="2791" uniqueCount="594">
  <si>
    <t>Example CPI calculation workbook</t>
  </si>
  <si>
    <t>Price entry sheet</t>
  </si>
  <si>
    <t>Bread &amp; Cereals</t>
  </si>
  <si>
    <t>Bread and cereals</t>
  </si>
  <si>
    <t>01.1.1</t>
  </si>
  <si>
    <t>Rice</t>
  </si>
  <si>
    <t>Local Bread</t>
  </si>
  <si>
    <t>Doughnuts</t>
  </si>
  <si>
    <t>Noodles/Pasta</t>
  </si>
  <si>
    <t>Biscuits Cracker (cabin)</t>
  </si>
  <si>
    <t>Flour</t>
  </si>
  <si>
    <t>Item name</t>
  </si>
  <si>
    <t>Geomean average prices</t>
  </si>
  <si>
    <t>Meat</t>
  </si>
  <si>
    <t>01.1.2</t>
  </si>
  <si>
    <t>Fish &amp; Seafood</t>
  </si>
  <si>
    <t>01.1.3</t>
  </si>
  <si>
    <t>Milk, Cheese &amp; Eggs</t>
  </si>
  <si>
    <t>01.1.4</t>
  </si>
  <si>
    <t>Oils &amp; Fats</t>
  </si>
  <si>
    <t>01.1.5</t>
  </si>
  <si>
    <t>Fruits &amp; Vegetables</t>
  </si>
  <si>
    <t>01.1.6</t>
  </si>
  <si>
    <t>01.1.7</t>
  </si>
  <si>
    <t>Sugar, snacks &amp; Candies</t>
  </si>
  <si>
    <t>01.1.8</t>
  </si>
  <si>
    <t>Food Products NEC</t>
  </si>
  <si>
    <t>01.1.9</t>
  </si>
  <si>
    <t>Non-Alcoholic Bevereges</t>
  </si>
  <si>
    <t>01.2.1</t>
  </si>
  <si>
    <t>01.2.2</t>
  </si>
  <si>
    <t>Alcohol, Tobacco, Kava &amp; Toddy</t>
  </si>
  <si>
    <t>02.1.1</t>
  </si>
  <si>
    <t>02.1.2</t>
  </si>
  <si>
    <t>02.1.3</t>
  </si>
  <si>
    <t>02.2.0</t>
  </si>
  <si>
    <t>02.3.0</t>
  </si>
  <si>
    <t>Clothing and footwear</t>
  </si>
  <si>
    <t>03.1.1</t>
  </si>
  <si>
    <t>03.1.2</t>
  </si>
  <si>
    <t>03.1.3</t>
  </si>
  <si>
    <t>03.2.1</t>
  </si>
  <si>
    <t>Housing, Water, electricity, gas and other Fuels</t>
  </si>
  <si>
    <t>04.1.1</t>
  </si>
  <si>
    <t>04.3.1</t>
  </si>
  <si>
    <t>04.3.2</t>
  </si>
  <si>
    <t>04.4.1</t>
  </si>
  <si>
    <t>04.5.1</t>
  </si>
  <si>
    <t>04.5.2</t>
  </si>
  <si>
    <t>04.5.3</t>
  </si>
  <si>
    <t>04.5.4</t>
  </si>
  <si>
    <t>Furnishings, Household equipment and routine Household Maintenance</t>
  </si>
  <si>
    <t>05.1.1</t>
  </si>
  <si>
    <t>05.1.2</t>
  </si>
  <si>
    <t>05.2.0</t>
  </si>
  <si>
    <t>05.3.1</t>
  </si>
  <si>
    <t>05.3.2</t>
  </si>
  <si>
    <t>05.5.1</t>
  </si>
  <si>
    <t>05.5.2</t>
  </si>
  <si>
    <t>05.6.1</t>
  </si>
  <si>
    <t>Medication</t>
  </si>
  <si>
    <t>06.1.1</t>
  </si>
  <si>
    <t>Transport</t>
  </si>
  <si>
    <t>07.1.1</t>
  </si>
  <si>
    <t>07.1.2</t>
  </si>
  <si>
    <t>07.1.3</t>
  </si>
  <si>
    <t>07.2.1</t>
  </si>
  <si>
    <t>07.2.2</t>
  </si>
  <si>
    <t>07.3.2</t>
  </si>
  <si>
    <t>07.3.3</t>
  </si>
  <si>
    <t>07.3.4</t>
  </si>
  <si>
    <t>Communication</t>
  </si>
  <si>
    <t>08.1.0</t>
  </si>
  <si>
    <t>08.2.0</t>
  </si>
  <si>
    <t>08.3.0</t>
  </si>
  <si>
    <t>Recreation &amp; Culture</t>
  </si>
  <si>
    <t>09.1.1</t>
  </si>
  <si>
    <t>09.1.3</t>
  </si>
  <si>
    <t>09.2.1</t>
  </si>
  <si>
    <t>09.2.3</t>
  </si>
  <si>
    <t>09.3.4</t>
  </si>
  <si>
    <t>09.4.1</t>
  </si>
  <si>
    <t>09.4.3</t>
  </si>
  <si>
    <t>09.5.4</t>
  </si>
  <si>
    <t>Education/School Fees</t>
  </si>
  <si>
    <t>10.2.0</t>
  </si>
  <si>
    <t>10.4.0</t>
  </si>
  <si>
    <t>Restaurants &amp; Hotels</t>
  </si>
  <si>
    <t>11.1.1</t>
  </si>
  <si>
    <t>Miscellaneous goods and Services</t>
  </si>
  <si>
    <t>12.1.1</t>
  </si>
  <si>
    <t>12.1.3</t>
  </si>
  <si>
    <t>12.5.1</t>
  </si>
  <si>
    <t>12.7.0</t>
  </si>
  <si>
    <t>Item No.</t>
  </si>
  <si>
    <t>Canned CornBeef</t>
  </si>
  <si>
    <t>Chicken Meat (Fresh or Frozen)</t>
  </si>
  <si>
    <t>Sausage, Hot dog</t>
  </si>
  <si>
    <t>Other Tinned Meat</t>
  </si>
  <si>
    <t>Lagoon And Sandflat Fish</t>
  </si>
  <si>
    <t>Pelagic Fish (Tuna, Wahoo, Mahi-mahi, Etc.)</t>
  </si>
  <si>
    <t>Tinned Mackerel</t>
  </si>
  <si>
    <t>Reef Fish (Fresh or Frozen)</t>
  </si>
  <si>
    <t>Tinned Tuna</t>
  </si>
  <si>
    <t>Powder condensed Milk</t>
  </si>
  <si>
    <t>Condensed Milk with Sugar (Carnation…)</t>
  </si>
  <si>
    <t>Baby Powdered Milk</t>
  </si>
  <si>
    <t>Eggs</t>
  </si>
  <si>
    <t>Butter (Any type)</t>
  </si>
  <si>
    <t>Cooking oil</t>
  </si>
  <si>
    <t>Breadfruit</t>
  </si>
  <si>
    <t>Ripe Banana</t>
  </si>
  <si>
    <t>Orange</t>
  </si>
  <si>
    <t>Brown Coconut</t>
  </si>
  <si>
    <t>Onion Round</t>
  </si>
  <si>
    <t>Pumpkin</t>
  </si>
  <si>
    <t>Garlic</t>
  </si>
  <si>
    <t>Potatoes</t>
  </si>
  <si>
    <t>Cassava</t>
  </si>
  <si>
    <t>Carrot</t>
  </si>
  <si>
    <t>Sugar</t>
  </si>
  <si>
    <t>Ice Cream</t>
  </si>
  <si>
    <t>Candies / Lollies</t>
  </si>
  <si>
    <t>Chewing Gum</t>
  </si>
  <si>
    <t>Salt</t>
  </si>
  <si>
    <t>Soy Sauce</t>
  </si>
  <si>
    <t>Snacks (Pop Corns, Twisties, Bongoes....)</t>
  </si>
  <si>
    <t>Tomato Sauce</t>
  </si>
  <si>
    <t>Tea Bags</t>
  </si>
  <si>
    <t>Coffee Instant</t>
  </si>
  <si>
    <t>Beverage, Chocolate Flavour, From Base (Milo)</t>
  </si>
  <si>
    <t>Cocoa, Cocoa Powder</t>
  </si>
  <si>
    <t>Bottled Water/Spring</t>
  </si>
  <si>
    <t>Cordial, Syrup,</t>
  </si>
  <si>
    <t>Lemonade, Soft Drink ONE</t>
  </si>
  <si>
    <t>Lemonade, Soft Drink TWO</t>
  </si>
  <si>
    <t>Fruit Juice (Apple, Orange…)</t>
  </si>
  <si>
    <t>Coconut Toddy, Fresh</t>
  </si>
  <si>
    <t>Cola Flavour Soft Drink (Coca, Pepsi….)</t>
  </si>
  <si>
    <t>Spirits (Whisky, Rum...)</t>
  </si>
  <si>
    <t>Sour Toddy</t>
  </si>
  <si>
    <t>Beer</t>
  </si>
  <si>
    <t>Smoking Tobacco</t>
  </si>
  <si>
    <t>Smokeless Tobacco</t>
  </si>
  <si>
    <t>Kava</t>
  </si>
  <si>
    <t>Raw Fabric, Calico</t>
  </si>
  <si>
    <t>Pant, Jean, Short WOMEN</t>
  </si>
  <si>
    <t>Pant, Jean, Short MEN</t>
  </si>
  <si>
    <t>Pant, Jean, Short CHILDREN</t>
  </si>
  <si>
    <t>Pant, Jean, Short INFANT</t>
  </si>
  <si>
    <t>Shirt, T-shirt WOMEN</t>
  </si>
  <si>
    <t>Shirt, T-shirt MEN</t>
  </si>
  <si>
    <t>Shirt, T-shirt CHILDREN</t>
  </si>
  <si>
    <t>Skirt, Dress WOMEN</t>
  </si>
  <si>
    <t>MENS SULU</t>
  </si>
  <si>
    <t>Underwear, socks</t>
  </si>
  <si>
    <t>School Uniform for FEMALES</t>
  </si>
  <si>
    <t>School Uniform for MALES</t>
  </si>
  <si>
    <t>Other Clothing Items</t>
  </si>
  <si>
    <t>Clothing Accessories</t>
  </si>
  <si>
    <t>Shoes Sandals</t>
  </si>
  <si>
    <t>Slipper</t>
  </si>
  <si>
    <t>House Rent</t>
  </si>
  <si>
    <t>Cement</t>
  </si>
  <si>
    <t>Roofing Maintenance</t>
  </si>
  <si>
    <t>Water Supply</t>
  </si>
  <si>
    <t>Electricity Grid</t>
  </si>
  <si>
    <t>Butane (Small Can)</t>
  </si>
  <si>
    <t>LPG Gas</t>
  </si>
  <si>
    <t>Kerosene</t>
  </si>
  <si>
    <t>Wood, Charcoal, Leaves, Husks</t>
  </si>
  <si>
    <t>Beds or Mattresses</t>
  </si>
  <si>
    <t>Mats, Carpet</t>
  </si>
  <si>
    <t>Bed Sheet</t>
  </si>
  <si>
    <t>Mosquito Net</t>
  </si>
  <si>
    <t>Towel</t>
  </si>
  <si>
    <t>Freezer</t>
  </si>
  <si>
    <t>Washing Machine, Clothes Dryer</t>
  </si>
  <si>
    <t>Cooking Stove - Kerosene</t>
  </si>
  <si>
    <t>Cooking Stove - Gas</t>
  </si>
  <si>
    <t>Gas Burner (Butane)</t>
  </si>
  <si>
    <t>Electric Fan</t>
  </si>
  <si>
    <t>Water Pump</t>
  </si>
  <si>
    <t>Flash light</t>
  </si>
  <si>
    <t>Laundry Detergent</t>
  </si>
  <si>
    <t>Soap Joy</t>
  </si>
  <si>
    <t>Matches</t>
  </si>
  <si>
    <t>Mosquito Coil</t>
  </si>
  <si>
    <t>Bathroom &amp; Toilet Bowl Cleaners</t>
  </si>
  <si>
    <t>Broom, sponge, mop</t>
  </si>
  <si>
    <t>Food Storage Container, foil</t>
  </si>
  <si>
    <t>Non Prescription medication</t>
  </si>
  <si>
    <t>Car</t>
  </si>
  <si>
    <t>2 Wheels, motor Cycle</t>
  </si>
  <si>
    <t>Bicycle</t>
  </si>
  <si>
    <t>Tires</t>
  </si>
  <si>
    <t>Spare Parts</t>
  </si>
  <si>
    <t>Fuel Not Specified Petrol</t>
  </si>
  <si>
    <t>Fuel Not Specified Diesel</t>
  </si>
  <si>
    <t>Car Rental</t>
  </si>
  <si>
    <t>Bus/Taxi Service</t>
  </si>
  <si>
    <t>Air Fare - Domestic</t>
  </si>
  <si>
    <t>Air Fare - International</t>
  </si>
  <si>
    <t>Sea Fare - Domestic Ferry North Tarawa</t>
  </si>
  <si>
    <t>Sea Fare - Domestic Ferry Outer Island</t>
  </si>
  <si>
    <t>Postage Courier - Post</t>
  </si>
  <si>
    <t>Cell Phone - NEW</t>
  </si>
  <si>
    <t>Phone Top Up</t>
  </si>
  <si>
    <t>TV Set</t>
  </si>
  <si>
    <t>Speaker</t>
  </si>
  <si>
    <t>Laptop - NEW</t>
  </si>
  <si>
    <t>Outboard Motor</t>
  </si>
  <si>
    <t>Maintenance of Boat</t>
  </si>
  <si>
    <t>Pet Food / Vet Services</t>
  </si>
  <si>
    <t>Rental Premise for Ceremonies</t>
  </si>
  <si>
    <t>Gambling, Gaming</t>
  </si>
  <si>
    <t>Stationeries</t>
  </si>
  <si>
    <t>School Fees - Senior Secondary</t>
  </si>
  <si>
    <t>School Fees - Tertiary</t>
  </si>
  <si>
    <t>Lunch Away From Home</t>
  </si>
  <si>
    <t>Non-Alcoholic Drinks Away From Home</t>
  </si>
  <si>
    <t>Snacks Away from Home</t>
  </si>
  <si>
    <t>Bottled Water Away From Home</t>
  </si>
  <si>
    <t>Dinner Away From Home</t>
  </si>
  <si>
    <t>Restaurant and Bars onsale ALCOHOL</t>
  </si>
  <si>
    <t>School Meals</t>
  </si>
  <si>
    <t>Haircut, Beauty salon</t>
  </si>
  <si>
    <t>Baby Diapers, wipes</t>
  </si>
  <si>
    <t>Body Soap, Shower Gel</t>
  </si>
  <si>
    <t>Hair Shampoo, conditioner</t>
  </si>
  <si>
    <t>Dental Product (Toothpaste)</t>
  </si>
  <si>
    <t>Dental Product (Tooth brush)</t>
  </si>
  <si>
    <t>Body Spray, Deodorant</t>
  </si>
  <si>
    <t>Shaving Articles</t>
  </si>
  <si>
    <t>Cosmetic Fragance</t>
  </si>
  <si>
    <t>Toilet Paper</t>
  </si>
  <si>
    <t>Feminine Products (Pads..)</t>
  </si>
  <si>
    <t>Life Insurance</t>
  </si>
  <si>
    <t>Legal Fees - Property</t>
  </si>
  <si>
    <t>Price Reference</t>
  </si>
  <si>
    <t xml:space="preserve">Price </t>
  </si>
  <si>
    <t>Index calculation aggrgation</t>
  </si>
  <si>
    <t>Item nos</t>
  </si>
  <si>
    <t>Class name</t>
  </si>
  <si>
    <t>Weights</t>
  </si>
  <si>
    <t>May 2023=100</t>
  </si>
  <si>
    <t>All-items CPI</t>
  </si>
  <si>
    <t>COICOP</t>
  </si>
  <si>
    <t>01</t>
  </si>
  <si>
    <t>0</t>
  </si>
  <si>
    <t xml:space="preserve">Food </t>
  </si>
  <si>
    <t>Monthly indexes</t>
  </si>
  <si>
    <t>01.2</t>
  </si>
  <si>
    <t>Coicop</t>
  </si>
  <si>
    <t>class</t>
  </si>
  <si>
    <t>Name</t>
  </si>
  <si>
    <t>Fish and Sea food</t>
  </si>
  <si>
    <t>Milk, Cheese &amp; eggs</t>
  </si>
  <si>
    <t>Oils and Fats</t>
  </si>
  <si>
    <t>Suigar, snacks, candies</t>
  </si>
  <si>
    <t>Food products NEC</t>
  </si>
  <si>
    <t>02 Alcoholic beverages, tobbaco &amp; Narcotics</t>
  </si>
  <si>
    <t>Alcohol</t>
  </si>
  <si>
    <t>02</t>
  </si>
  <si>
    <t>Tobacco</t>
  </si>
  <si>
    <t>Narcotics</t>
  </si>
  <si>
    <t>02.3</t>
  </si>
  <si>
    <t>02.1</t>
  </si>
  <si>
    <t>02.2</t>
  </si>
  <si>
    <t>03 Clothing &amp; footear</t>
  </si>
  <si>
    <t>03</t>
  </si>
  <si>
    <t>Garments</t>
  </si>
  <si>
    <t>03.1</t>
  </si>
  <si>
    <t>Fabric</t>
  </si>
  <si>
    <t>Footwear</t>
  </si>
  <si>
    <t>Clothing</t>
  </si>
  <si>
    <t>04 Housing, water, electricty and other fuels</t>
  </si>
  <si>
    <t>04</t>
  </si>
  <si>
    <t>Actual rentals</t>
  </si>
  <si>
    <t>04.1</t>
  </si>
  <si>
    <t>Materials</t>
  </si>
  <si>
    <t>Maintainance &amp; repair</t>
  </si>
  <si>
    <t>04.3</t>
  </si>
  <si>
    <t>Services</t>
  </si>
  <si>
    <t>Water supply</t>
  </si>
  <si>
    <t>04.4</t>
  </si>
  <si>
    <t>Electricity</t>
  </si>
  <si>
    <t>05.5</t>
  </si>
  <si>
    <t>Liquid fuels</t>
  </si>
  <si>
    <t>Solid fuels</t>
  </si>
  <si>
    <t>05 Furnishings, household equipment &amp; routine maintainance</t>
  </si>
  <si>
    <t>05</t>
  </si>
  <si>
    <t>Furniture and floor coverings</t>
  </si>
  <si>
    <t>05.1</t>
  </si>
  <si>
    <t>Furniture and furnishing</t>
  </si>
  <si>
    <t>Furniture &amp;furnishings</t>
  </si>
  <si>
    <t>Floor coverings</t>
  </si>
  <si>
    <t>Houshold textiles</t>
  </si>
  <si>
    <t>05.2</t>
  </si>
  <si>
    <t>Household appliances</t>
  </si>
  <si>
    <t>Major houshold appliances</t>
  </si>
  <si>
    <t>05.3</t>
  </si>
  <si>
    <t>Small household appliances</t>
  </si>
  <si>
    <t>Tools &amp; equipment for house &amp; garden</t>
  </si>
  <si>
    <t>Major tools and equipment</t>
  </si>
  <si>
    <t>Small tools</t>
  </si>
  <si>
    <t>05.6</t>
  </si>
  <si>
    <t>Non-durable household goods</t>
  </si>
  <si>
    <t>06</t>
  </si>
  <si>
    <t>06.1</t>
  </si>
  <si>
    <t>medical products</t>
  </si>
  <si>
    <t>Pharmaceutical products</t>
  </si>
  <si>
    <t>07.2.4</t>
  </si>
  <si>
    <t>Motor Cars</t>
  </si>
  <si>
    <t>07</t>
  </si>
  <si>
    <t>Purchase of Vehicles</t>
  </si>
  <si>
    <t>07.1</t>
  </si>
  <si>
    <t>Cars</t>
  </si>
  <si>
    <t>Motor Cycles</t>
  </si>
  <si>
    <t>Bicycles</t>
  </si>
  <si>
    <t>Operation of personal Transport Equipment</t>
  </si>
  <si>
    <t>Spare parts &amp; accessories</t>
  </si>
  <si>
    <t>07.2</t>
  </si>
  <si>
    <t>Fuels &amp; Lubricants for personal Transport</t>
  </si>
  <si>
    <t>Other services for personal transport equipment</t>
  </si>
  <si>
    <t>Transport Services</t>
  </si>
  <si>
    <t>07.3</t>
  </si>
  <si>
    <t>Passenger Travel by Road</t>
  </si>
  <si>
    <t>Passenger Travel by Air</t>
  </si>
  <si>
    <t>Passenger Travel by Sea</t>
  </si>
  <si>
    <t>08</t>
  </si>
  <si>
    <t>Postal Services</t>
  </si>
  <si>
    <t>08.1</t>
  </si>
  <si>
    <t>Telephone &amp; Telefax equipment</t>
  </si>
  <si>
    <t>08.2</t>
  </si>
  <si>
    <t>Telephone</t>
  </si>
  <si>
    <t>Telephone &amp; Telefax services</t>
  </si>
  <si>
    <t>08.3</t>
  </si>
  <si>
    <t>Mobile Topup</t>
  </si>
  <si>
    <t>09</t>
  </si>
  <si>
    <t>09.1</t>
  </si>
  <si>
    <t>Audi visual equipment</t>
  </si>
  <si>
    <t>Audio Visual and information processing equipment</t>
  </si>
  <si>
    <t>Audio visula equipment</t>
  </si>
  <si>
    <t>Laptop</t>
  </si>
  <si>
    <t>IT equipment</t>
  </si>
  <si>
    <t>major durable for recreation and culture</t>
  </si>
  <si>
    <t>09.2</t>
  </si>
  <si>
    <t>Major durables for outdoor recreation</t>
  </si>
  <si>
    <t>Maintainance and repair of major durables for outdoor recreation</t>
  </si>
  <si>
    <t>09.3</t>
  </si>
  <si>
    <t>OTHER RECREATIONAL ITEMS AND PETS</t>
  </si>
  <si>
    <t>Pets and pet related products</t>
  </si>
  <si>
    <t>09.4</t>
  </si>
  <si>
    <t>Games of chance</t>
  </si>
  <si>
    <t>Bingo</t>
  </si>
  <si>
    <t>09.5</t>
  </si>
  <si>
    <t>Secondary education</t>
  </si>
  <si>
    <t>Tertiary education</t>
  </si>
  <si>
    <t>Tertiary Education</t>
  </si>
  <si>
    <t>Restaurants, cafes, and the like</t>
  </si>
  <si>
    <t>Catering services</t>
  </si>
  <si>
    <t>Resturants caffes and the like</t>
  </si>
  <si>
    <t>Hair cut</t>
  </si>
  <si>
    <t>Hairdressing and personal grooming</t>
  </si>
  <si>
    <t>Personal care</t>
  </si>
  <si>
    <t>Other products for personal care</t>
  </si>
  <si>
    <t>Insurance</t>
  </si>
  <si>
    <t>Life isurance</t>
  </si>
  <si>
    <t>Other services NEC</t>
  </si>
  <si>
    <t>COICOP division</t>
  </si>
  <si>
    <t>10</t>
  </si>
  <si>
    <t>11</t>
  </si>
  <si>
    <t>12</t>
  </si>
  <si>
    <t>All-Items CPI</t>
  </si>
  <si>
    <t>Weights check</t>
  </si>
  <si>
    <t>ALWAYS USE UNROUNDED INDEXES</t>
  </si>
  <si>
    <t>Coppy in actual curent CPI indexes at maxium precision</t>
  </si>
  <si>
    <t>Link indexes starting with the June 2023 index</t>
  </si>
  <si>
    <t>Do not link this month</t>
  </si>
  <si>
    <t>Updated indexes copiied from previos worksheet</t>
  </si>
  <si>
    <t>First chain linked month</t>
  </si>
  <si>
    <t>Updated CPI</t>
  </si>
  <si>
    <t>Geomean</t>
  </si>
  <si>
    <t>1. Food and Non-Alcoholic Beverages</t>
  </si>
  <si>
    <t>Punjas</t>
  </si>
  <si>
    <t>Yeast &amp; Baby Food</t>
  </si>
  <si>
    <t>Non-Alcoholic Beverages</t>
  </si>
  <si>
    <t>2. ALCOHOLIC BEVERAGES, TOBACCO AND NARCOTICS</t>
  </si>
  <si>
    <t>3. CLOTHING AND FOOTWEAR</t>
  </si>
  <si>
    <t>4. HOUSING, WATER, ELECTRICITY, GAS AND OTHER FUELS</t>
  </si>
  <si>
    <t>2. ALCOHOLIC BEVERAGES, TOBACCO, AND NARCOTICS</t>
  </si>
  <si>
    <t>1. FOOD AND NON-ALCOHOLIC BEVERAGES</t>
  </si>
  <si>
    <t>5. Furnishings, Household Equipment, and Routine Household Maintenance</t>
  </si>
  <si>
    <t>6. HEALTH</t>
  </si>
  <si>
    <t>7. TRANSPORT</t>
  </si>
  <si>
    <t>8. COMMUNICATION</t>
  </si>
  <si>
    <t>9. RECREATION AND CULTURE</t>
  </si>
  <si>
    <t>10. EDUCATION</t>
  </si>
  <si>
    <t>11. RESTAURANTS AND HOTELS</t>
  </si>
  <si>
    <t>12. MISCELLANEOUS GOODS AND SERVICES</t>
  </si>
  <si>
    <t>01.1</t>
  </si>
  <si>
    <t>01 Food and Non-alcoholic beveages</t>
  </si>
  <si>
    <t>Food &amp; Non-Alcoholic Beverages</t>
  </si>
  <si>
    <t>Alcoholic Beverages, Tobacco and Narcotics</t>
  </si>
  <si>
    <t>Clothing and Footwear</t>
  </si>
  <si>
    <t>Housing, Water, Electricity, Gas and Other Fuels</t>
  </si>
  <si>
    <t>Furnishings, Household Equipment and Routine Household Maintenance</t>
  </si>
  <si>
    <t>Health</t>
  </si>
  <si>
    <t>Recreation and Culture</t>
  </si>
  <si>
    <t>Education</t>
  </si>
  <si>
    <t>Restaurants and Hotels</t>
  </si>
  <si>
    <t>Miscellaneous Goods and Services</t>
  </si>
  <si>
    <t>5.Furnishings, Household Equipment and Routine Household Maintanance</t>
  </si>
  <si>
    <t>Flash Light</t>
  </si>
  <si>
    <t>Food Storage Container, Foil</t>
  </si>
  <si>
    <t>6. MEDICATION</t>
  </si>
  <si>
    <t>Non-Prescription Medication</t>
  </si>
  <si>
    <t>2 Wheels, Motor Cycle</t>
  </si>
  <si>
    <t>Snacks Away From Home</t>
  </si>
  <si>
    <t>Restaurants and Bars onsale ALCOHOL</t>
  </si>
  <si>
    <t>Miscellaneous Goods &amp; Services</t>
  </si>
  <si>
    <t>Haircut, Beauty Salon</t>
  </si>
  <si>
    <t>Dental Product (Tooth Brush)</t>
  </si>
  <si>
    <t>Cosmetic Fragrance</t>
  </si>
  <si>
    <t>LMTA (Antebuka)</t>
  </si>
  <si>
    <t>Public Bus</t>
  </si>
  <si>
    <t>Vodafone</t>
  </si>
  <si>
    <t>Ocean Link</t>
  </si>
  <si>
    <t>Slippers</t>
  </si>
  <si>
    <t>Local ferry</t>
  </si>
  <si>
    <t>06 HEALTH</t>
  </si>
  <si>
    <t>07 TRANSPORT</t>
  </si>
  <si>
    <t>08 COMMUNICATION</t>
  </si>
  <si>
    <t>09 RECREATION AND CULTURE</t>
  </si>
  <si>
    <t>10 EDUCATION</t>
  </si>
  <si>
    <t>11 RESTAURANTS AND HOTELS</t>
  </si>
  <si>
    <t>12 MISCELANEOUS GOODS AND SERVICES</t>
  </si>
  <si>
    <t>Clothing Acessories</t>
  </si>
  <si>
    <t>Electricity, gas &amp; other fules</t>
  </si>
  <si>
    <t>Gas (ND)</t>
  </si>
  <si>
    <t>Goods and services for routine household maintainance</t>
  </si>
  <si>
    <t>Recreational and Cultural services</t>
  </si>
  <si>
    <t>Newspapers, books and stationery</t>
  </si>
  <si>
    <t>Stationery &amp; Drawing materials</t>
  </si>
  <si>
    <t>Clothing Materials</t>
  </si>
  <si>
    <t>Fruits</t>
  </si>
  <si>
    <t>Vegetables</t>
  </si>
  <si>
    <t>B Type</t>
  </si>
  <si>
    <t>C Type</t>
  </si>
  <si>
    <t>D Type</t>
  </si>
  <si>
    <t>E Type</t>
  </si>
  <si>
    <t>F Type</t>
  </si>
  <si>
    <t>03.2</t>
  </si>
  <si>
    <t>150Litre Freezer</t>
  </si>
  <si>
    <t>9-10KG Washing machine</t>
  </si>
  <si>
    <t>2 burner kerosene stove</t>
  </si>
  <si>
    <t>2 burner flat gas stove (no oven)</t>
  </si>
  <si>
    <t>Portable gas stove - 1 burner</t>
  </si>
  <si>
    <t>30m Aluminium Foil</t>
  </si>
  <si>
    <t>B29 Detergent + Softener 777g</t>
  </si>
  <si>
    <t>Toobu te Kai (Grace)</t>
  </si>
  <si>
    <t>Paracetamol (Panadol)</t>
  </si>
  <si>
    <t>Forester Subaru</t>
  </si>
  <si>
    <t>225/25 Tires</t>
  </si>
  <si>
    <t>Break Pads</t>
  </si>
  <si>
    <t>Petrol</t>
  </si>
  <si>
    <t>Diesel</t>
  </si>
  <si>
    <t>Samsung Galaxy A03</t>
  </si>
  <si>
    <t>32" LED TV</t>
  </si>
  <si>
    <t>JBL Party Box 110</t>
  </si>
  <si>
    <t>DELL V3510-D1500L Laptop 4GBRAM</t>
  </si>
  <si>
    <t xml:space="preserve">Eat-in/Takeaway - Kamwarake </t>
  </si>
  <si>
    <t>500mls bottled drink</t>
  </si>
  <si>
    <t>Nivea Body Lotion 250mls</t>
  </si>
  <si>
    <t>Ox &amp; Palm Corned Beef 326g</t>
  </si>
  <si>
    <t>Inghams Chicken Drumstick 2KG</t>
  </si>
  <si>
    <t>Canned Sliced Pork 198g</t>
  </si>
  <si>
    <t>Cooking oil 500mls</t>
  </si>
  <si>
    <t>Minced Garlic 250g</t>
  </si>
  <si>
    <t>Wishing Star Imported Cigarettes - pck (20pcs)</t>
  </si>
  <si>
    <t>Fanta Orange - 330ml</t>
  </si>
  <si>
    <t>Sprite 320mls</t>
  </si>
  <si>
    <t>Red Snapper</t>
  </si>
  <si>
    <t>Flying Fish - pcs</t>
  </si>
  <si>
    <t>Bluefin/Yellowfin Tuna - lbs</t>
  </si>
  <si>
    <t>Hats / Caps</t>
  </si>
  <si>
    <t>Sewing Threads</t>
  </si>
  <si>
    <t>Air Fare</t>
  </si>
  <si>
    <t>Air Kiribati</t>
  </si>
  <si>
    <t>JMB</t>
  </si>
  <si>
    <t>KUC Banana</t>
  </si>
  <si>
    <t xml:space="preserve">Asan </t>
  </si>
  <si>
    <t>Btakin</t>
  </si>
  <si>
    <t>JTS- Reiti</t>
  </si>
  <si>
    <t>Kings holding</t>
  </si>
  <si>
    <t>San BJ</t>
  </si>
  <si>
    <t>Roimwi (Miriamwa)</t>
  </si>
  <si>
    <t>Tekoiti - Teoti</t>
  </si>
  <si>
    <t>Triple T</t>
  </si>
  <si>
    <t>Nems</t>
  </si>
  <si>
    <t>Betty Trading</t>
  </si>
  <si>
    <t>Temio Str</t>
  </si>
  <si>
    <t>WISHING StR</t>
  </si>
  <si>
    <t>Roimwi</t>
  </si>
  <si>
    <t>London</t>
  </si>
  <si>
    <t>Tabwakea</t>
  </si>
  <si>
    <t>london</t>
  </si>
  <si>
    <t>Banana</t>
  </si>
  <si>
    <t>Betty trading</t>
  </si>
  <si>
    <t>King Hoilding</t>
  </si>
  <si>
    <t>Teoti</t>
  </si>
  <si>
    <t>tabwakea</t>
  </si>
  <si>
    <t>banana</t>
  </si>
  <si>
    <t xml:space="preserve">Wishing Star </t>
  </si>
  <si>
    <t>King holding</t>
  </si>
  <si>
    <t>Asan</t>
  </si>
  <si>
    <t>B Takin</t>
  </si>
  <si>
    <t>SANBJ</t>
  </si>
  <si>
    <t>Tripple T</t>
  </si>
  <si>
    <t xml:space="preserve">Teoti </t>
  </si>
  <si>
    <t>Wishing Star</t>
  </si>
  <si>
    <t>Triple TTT</t>
  </si>
  <si>
    <t>Temio</t>
  </si>
  <si>
    <t>Romwi</t>
  </si>
  <si>
    <t>NEMS</t>
  </si>
  <si>
    <t>Miriamwa Str</t>
  </si>
  <si>
    <t>JTS</t>
  </si>
  <si>
    <t>King Holding</t>
  </si>
  <si>
    <t>Wisihing star</t>
  </si>
  <si>
    <t>King hoilding</t>
  </si>
  <si>
    <t>Miriamwa</t>
  </si>
  <si>
    <t>B takin</t>
  </si>
  <si>
    <t>SAN BJ</t>
  </si>
  <si>
    <t>Wishing star</t>
  </si>
  <si>
    <t>Triple ttt</t>
  </si>
  <si>
    <t>Betty</t>
  </si>
  <si>
    <t>King holdings</t>
  </si>
  <si>
    <t xml:space="preserve">Miriamwa </t>
  </si>
  <si>
    <t>Triple T (Tabwakea)</t>
  </si>
  <si>
    <t>Centre RC london</t>
  </si>
  <si>
    <t>Tripple T (tabwakea)</t>
  </si>
  <si>
    <t>Centre london</t>
  </si>
  <si>
    <t xml:space="preserve">Betty </t>
  </si>
  <si>
    <t>AType</t>
  </si>
  <si>
    <t>private</t>
  </si>
  <si>
    <t>Cormecial</t>
  </si>
  <si>
    <t>cormercial</t>
  </si>
  <si>
    <t>Koil Gas (London) 13kg</t>
  </si>
  <si>
    <t>koil london 17.4kg</t>
  </si>
  <si>
    <t>HMM Gas Station</t>
  </si>
  <si>
    <t>Kiribati Copra Mill ( London) Xmas</t>
  </si>
  <si>
    <t xml:space="preserve">King holding </t>
  </si>
  <si>
    <t>Triple T (tabwakea)</t>
  </si>
  <si>
    <t>teoti</t>
  </si>
  <si>
    <t>Jmb</t>
  </si>
  <si>
    <t>Taotin london</t>
  </si>
  <si>
    <t>Betty london</t>
  </si>
  <si>
    <t>LMTA  (Tabwakea)</t>
  </si>
  <si>
    <t>TTT</t>
  </si>
  <si>
    <t>LMTA (Tabwakea)</t>
  </si>
  <si>
    <t>lndependance gas station(london)</t>
  </si>
  <si>
    <t>JMB gas station (Banana)</t>
  </si>
  <si>
    <t xml:space="preserve">JMB gas station </t>
  </si>
  <si>
    <t>Independence gas station london</t>
  </si>
  <si>
    <t>Taake Car rental london</t>
  </si>
  <si>
    <t>Nikomi KTTW(IEC)</t>
  </si>
  <si>
    <t>JMB Banana</t>
  </si>
  <si>
    <t>Taburuea</t>
  </si>
  <si>
    <t>Air Kiribati Limited (AKL - london)</t>
  </si>
  <si>
    <t>Kimere Private -  Airways nauru</t>
  </si>
  <si>
    <t>`1350.65</t>
  </si>
  <si>
    <t>Tabuaeran - Teraina</t>
  </si>
  <si>
    <t>Post Office (london)</t>
  </si>
  <si>
    <t>wishing star</t>
  </si>
  <si>
    <t>Peter Sons</t>
  </si>
  <si>
    <t>Copra Mill</t>
  </si>
  <si>
    <t>Spivy</t>
  </si>
  <si>
    <t>Saint Fransic</t>
  </si>
  <si>
    <t>LONDON</t>
  </si>
  <si>
    <t>Mums Restraunts</t>
  </si>
  <si>
    <t>Vampire London</t>
  </si>
  <si>
    <t xml:space="preserve">London </t>
  </si>
  <si>
    <t>Court (London)</t>
  </si>
  <si>
    <t>Month-on-month CPI</t>
  </si>
  <si>
    <t>Housing, Water, Electricity and Other</t>
  </si>
  <si>
    <t>Furnishings, Household Equipment</t>
  </si>
  <si>
    <t>n/a</t>
  </si>
  <si>
    <t>04.5</t>
  </si>
  <si>
    <t>Bread and Cereals</t>
  </si>
  <si>
    <t>Condensed Milk with Sugar (Carnation)</t>
  </si>
  <si>
    <t>Cooking Oil</t>
  </si>
  <si>
    <t>Fruit Juice (Apple, Orange)</t>
  </si>
  <si>
    <t>Cola Flavour Soft Drink (Coca, Pepsi)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</si>
</sst>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0.0%"/>
    <numFmt numFmtId="165" formatCode="0.000"/>
    <numFmt numFmtId="166" formatCode="[$-409]mmm\-yy;@"/>
  </numFmts>
  <fonts count="5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rgb="FFFF0000"/>
      <name val="Calibri"/>
      <family val="2"/>
      <scheme val="minor"/>
    </font>
    <font>
      <i/>
      <sz val="12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7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/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/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indexed="64"/>
      </top>
      <bottom/>
      <diagonal/>
    </border>
    <border>
      <left/>
      <right style="medium">
        <color theme="1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theme="1"/>
      </bottom>
      <diagonal/>
    </border>
  </borders>
  <cellStyleXfs count="4">
    <xf numFmtId="0" fontId="0" fillId="0" borderId="0"/>
    <xf numFmtId="9" fontId="52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</cellStyleXfs>
  <cellXfs count="477">
    <xf numFmtId="0" fontId="0" fillId="0" borderId="0" xfId="0"/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left" vertical="center"/>
    </xf>
    <xf numFmtId="0" fontId="23" fillId="0" borderId="8" xfId="0" applyFont="1" applyBorder="1" applyAlignment="1">
      <alignment horizontal="left" vertical="center"/>
    </xf>
    <xf numFmtId="0" fontId="23" fillId="0" borderId="9" xfId="0" applyFont="1" applyBorder="1" applyAlignment="1">
      <alignment horizontal="left" vertical="center"/>
    </xf>
    <xf numFmtId="0" fontId="0" fillId="3" borderId="0" xfId="0" applyFill="1"/>
    <xf numFmtId="0" fontId="25" fillId="0" borderId="0" xfId="0" applyFont="1"/>
    <xf numFmtId="2" fontId="0" fillId="0" borderId="0" xfId="0" applyNumberFormat="1"/>
    <xf numFmtId="0" fontId="21" fillId="0" borderId="6" xfId="0" applyFont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3" fillId="4" borderId="8" xfId="0" applyFont="1" applyFill="1" applyBorder="1" applyAlignment="1">
      <alignment horizontal="left" vertical="center"/>
    </xf>
    <xf numFmtId="0" fontId="23" fillId="0" borderId="8" xfId="0" applyFont="1" applyBorder="1" applyAlignment="1">
      <alignment horizontal="left" vertical="center" wrapText="1"/>
    </xf>
    <xf numFmtId="0" fontId="23" fillId="0" borderId="14" xfId="0" applyFont="1" applyBorder="1" applyAlignment="1">
      <alignment horizontal="left" vertical="center"/>
    </xf>
    <xf numFmtId="0" fontId="32" fillId="0" borderId="0" xfId="0" applyFont="1"/>
    <xf numFmtId="0" fontId="33" fillId="0" borderId="0" xfId="0" applyFont="1"/>
    <xf numFmtId="0" fontId="19" fillId="5" borderId="0" xfId="0" applyFont="1" applyFill="1"/>
    <xf numFmtId="0" fontId="19" fillId="7" borderId="0" xfId="0" applyFont="1" applyFill="1"/>
    <xf numFmtId="0" fontId="0" fillId="7" borderId="0" xfId="0" applyFill="1"/>
    <xf numFmtId="0" fontId="18" fillId="0" borderId="0" xfId="0" applyFont="1"/>
    <xf numFmtId="0" fontId="35" fillId="0" borderId="0" xfId="0" applyFont="1"/>
    <xf numFmtId="0" fontId="28" fillId="0" borderId="0" xfId="0" applyFont="1"/>
    <xf numFmtId="0" fontId="0" fillId="8" borderId="0" xfId="0" applyFill="1"/>
    <xf numFmtId="0" fontId="0" fillId="6" borderId="0" xfId="0" applyFill="1"/>
    <xf numFmtId="0" fontId="19" fillId="6" borderId="0" xfId="0" applyFont="1" applyFill="1" applyAlignment="1">
      <alignment wrapText="1"/>
    </xf>
    <xf numFmtId="0" fontId="19" fillId="6" borderId="0" xfId="0" applyFont="1" applyFill="1"/>
    <xf numFmtId="2" fontId="19" fillId="6" borderId="0" xfId="0" applyNumberFormat="1" applyFont="1" applyFill="1"/>
    <xf numFmtId="0" fontId="20" fillId="0" borderId="0" xfId="0" applyFont="1" applyAlignment="1">
      <alignment horizontal="left"/>
    </xf>
    <xf numFmtId="0" fontId="38" fillId="0" borderId="12" xfId="0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0" fontId="21" fillId="0" borderId="3" xfId="0" applyFont="1" applyBorder="1" applyAlignment="1">
      <alignment vertical="center" wrapText="1"/>
    </xf>
    <xf numFmtId="0" fontId="0" fillId="0" borderId="0" xfId="0" applyAlignment="1">
      <alignment horizontal="left"/>
    </xf>
    <xf numFmtId="0" fontId="19" fillId="0" borderId="0" xfId="0" quotePrefix="1" applyFont="1" applyAlignment="1">
      <alignment horizontal="left" wrapText="1"/>
    </xf>
    <xf numFmtId="0" fontId="19" fillId="6" borderId="0" xfId="0" quotePrefix="1" applyFont="1" applyFill="1" applyAlignment="1">
      <alignment horizontal="left" wrapText="1"/>
    </xf>
    <xf numFmtId="0" fontId="19" fillId="5" borderId="0" xfId="0" applyFont="1" applyFill="1" applyAlignment="1">
      <alignment horizontal="left" wrapText="1"/>
    </xf>
    <xf numFmtId="0" fontId="19" fillId="7" borderId="0" xfId="0" applyFont="1" applyFill="1" applyAlignment="1">
      <alignment horizontal="left" wrapText="1"/>
    </xf>
    <xf numFmtId="0" fontId="21" fillId="0" borderId="4" xfId="0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21" fillId="4" borderId="5" xfId="0" applyFont="1" applyFill="1" applyBorder="1" applyAlignment="1">
      <alignment horizontal="left" vertical="center"/>
    </xf>
    <xf numFmtId="0" fontId="21" fillId="0" borderId="4" xfId="0" applyFont="1" applyBorder="1" applyAlignment="1">
      <alignment horizontal="left" vertical="center" wrapText="1"/>
    </xf>
    <xf numFmtId="0" fontId="21" fillId="0" borderId="5" xfId="0" applyFont="1" applyBorder="1" applyAlignment="1">
      <alignment horizontal="left" vertical="center" wrapText="1"/>
    </xf>
    <xf numFmtId="0" fontId="21" fillId="0" borderId="6" xfId="0" applyFont="1" applyBorder="1" applyAlignment="1">
      <alignment horizontal="left" vertical="center" wrapText="1"/>
    </xf>
    <xf numFmtId="0" fontId="29" fillId="0" borderId="5" xfId="0" applyFont="1" applyBorder="1" applyAlignment="1">
      <alignment horizontal="left" vertical="center" wrapText="1"/>
    </xf>
    <xf numFmtId="0" fontId="38" fillId="0" borderId="12" xfId="0" applyFont="1" applyBorder="1" applyAlignment="1">
      <alignment horizontal="left" vertical="center" wrapText="1"/>
    </xf>
    <xf numFmtId="0" fontId="21" fillId="0" borderId="13" xfId="0" applyFont="1" applyBorder="1" applyAlignment="1">
      <alignment horizontal="left" vertical="center" wrapText="1"/>
    </xf>
    <xf numFmtId="0" fontId="19" fillId="0" borderId="0" xfId="0" applyFont="1"/>
    <xf numFmtId="0" fontId="27" fillId="0" borderId="0" xfId="0" applyFont="1"/>
    <xf numFmtId="0" fontId="41" fillId="0" borderId="0" xfId="0" applyFont="1"/>
    <xf numFmtId="0" fontId="42" fillId="0" borderId="0" xfId="0" applyFont="1"/>
    <xf numFmtId="17" fontId="42" fillId="0" borderId="0" xfId="0" applyNumberFormat="1" applyFont="1"/>
    <xf numFmtId="0" fontId="43" fillId="0" borderId="0" xfId="0" applyFont="1"/>
    <xf numFmtId="0" fontId="28" fillId="3" borderId="0" xfId="0" applyFont="1" applyFill="1"/>
    <xf numFmtId="17" fontId="41" fillId="6" borderId="0" xfId="0" applyNumberFormat="1" applyFont="1" applyFill="1"/>
    <xf numFmtId="2" fontId="0" fillId="6" borderId="0" xfId="0" applyNumberFormat="1" applyFill="1"/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22" xfId="0" applyFill="1" applyBorder="1" applyAlignment="1">
      <alignment horizontal="left" vertical="center" wrapText="1"/>
    </xf>
    <xf numFmtId="2" fontId="0" fillId="2" borderId="22" xfId="0" applyNumberFormat="1" applyFill="1" applyBorder="1" applyAlignment="1">
      <alignment horizontal="left" vertical="center" wrapText="1"/>
    </xf>
    <xf numFmtId="2" fontId="0" fillId="8" borderId="0" xfId="0" applyNumberFormat="1" applyFill="1"/>
    <xf numFmtId="0" fontId="44" fillId="0" borderId="0" xfId="0" applyFont="1" applyAlignment="1">
      <alignment horizontal="left" vertical="center"/>
    </xf>
    <xf numFmtId="0" fontId="46" fillId="0" borderId="0" xfId="0" applyFont="1" applyAlignment="1">
      <alignment horizontal="left" vertical="center"/>
    </xf>
    <xf numFmtId="2" fontId="20" fillId="8" borderId="18" xfId="0" applyNumberFormat="1" applyFont="1" applyFill="1" applyBorder="1" applyAlignment="1">
      <alignment horizontal="center" vertical="center" wrapText="1"/>
    </xf>
    <xf numFmtId="2" fontId="20" fillId="8" borderId="19" xfId="0" applyNumberFormat="1" applyFont="1" applyFill="1" applyBorder="1" applyAlignment="1">
      <alignment horizontal="center" vertical="center" wrapText="1"/>
    </xf>
    <xf numFmtId="2" fontId="17" fillId="2" borderId="27" xfId="0" applyNumberFormat="1" applyFont="1" applyFill="1" applyBorder="1" applyAlignment="1">
      <alignment horizontal="left" vertical="center" wrapText="1"/>
    </xf>
    <xf numFmtId="2" fontId="20" fillId="8" borderId="12" xfId="0" applyNumberFormat="1" applyFont="1" applyFill="1" applyBorder="1" applyAlignment="1">
      <alignment horizontal="center" vertical="center" wrapText="1"/>
    </xf>
    <xf numFmtId="2" fontId="20" fillId="8" borderId="33" xfId="0" applyNumberFormat="1" applyFont="1" applyFill="1" applyBorder="1" applyAlignment="1">
      <alignment horizontal="center" vertical="center" wrapText="1"/>
    </xf>
    <xf numFmtId="0" fontId="19" fillId="9" borderId="0" xfId="0" applyFont="1" applyFill="1" applyAlignment="1">
      <alignment horizontal="center"/>
    </xf>
    <xf numFmtId="0" fontId="0" fillId="0" borderId="17" xfId="0" applyBorder="1" applyAlignment="1">
      <alignment horizontal="center"/>
    </xf>
    <xf numFmtId="2" fontId="0" fillId="0" borderId="2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/>
    <xf numFmtId="1" fontId="0" fillId="8" borderId="0" xfId="0" applyNumberFormat="1" applyFill="1"/>
    <xf numFmtId="2" fontId="20" fillId="8" borderId="18" xfId="0" applyNumberFormat="1" applyFont="1" applyFill="1" applyBorder="1" applyAlignment="1">
      <alignment horizontal="left" vertical="center" wrapText="1"/>
    </xf>
    <xf numFmtId="0" fontId="20" fillId="8" borderId="12" xfId="0" applyFont="1" applyFill="1" applyBorder="1" applyAlignment="1">
      <alignment horizontal="left" vertical="center" wrapText="1"/>
    </xf>
    <xf numFmtId="2" fontId="0" fillId="0" borderId="31" xfId="0" applyNumberFormat="1" applyBorder="1" applyAlignment="1">
      <alignment horizontal="center"/>
    </xf>
    <xf numFmtId="0" fontId="45" fillId="9" borderId="0" xfId="0" applyFont="1" applyFill="1" applyAlignment="1">
      <alignment horizontal="left"/>
    </xf>
    <xf numFmtId="0" fontId="46" fillId="0" borderId="0" xfId="0" applyFont="1" applyAlignment="1">
      <alignment horizontal="left" vertical="center" wrapText="1"/>
    </xf>
    <xf numFmtId="17" fontId="47" fillId="0" borderId="0" xfId="0" applyNumberFormat="1" applyFont="1" applyAlignment="1">
      <alignment horizontal="center"/>
    </xf>
    <xf numFmtId="2" fontId="19" fillId="9" borderId="0" xfId="0" applyNumberFormat="1" applyFont="1" applyFill="1" applyAlignment="1">
      <alignment horizontal="center"/>
    </xf>
    <xf numFmtId="0" fontId="45" fillId="10" borderId="11" xfId="0" applyFont="1" applyFill="1" applyBorder="1"/>
    <xf numFmtId="0" fontId="45" fillId="10" borderId="14" xfId="0" applyFont="1" applyFill="1" applyBorder="1"/>
    <xf numFmtId="0" fontId="45" fillId="10" borderId="10" xfId="0" applyFont="1" applyFill="1" applyBorder="1" applyAlignment="1">
      <alignment wrapText="1"/>
    </xf>
    <xf numFmtId="0" fontId="45" fillId="10" borderId="11" xfId="0" applyFont="1" applyFill="1" applyBorder="1" applyAlignment="1">
      <alignment wrapText="1"/>
    </xf>
    <xf numFmtId="0" fontId="29" fillId="0" borderId="5" xfId="0" applyFont="1" applyBorder="1" applyAlignment="1">
      <alignment horizontal="center" vertical="center"/>
    </xf>
    <xf numFmtId="17" fontId="47" fillId="0" borderId="0" xfId="0" applyNumberFormat="1" applyFont="1"/>
    <xf numFmtId="0" fontId="21" fillId="0" borderId="5" xfId="0" applyFont="1" applyBorder="1" applyAlignment="1">
      <alignment vertical="center"/>
    </xf>
    <xf numFmtId="0" fontId="19" fillId="3" borderId="0" xfId="0" applyFont="1" applyFill="1" applyAlignment="1">
      <alignment horizontal="center"/>
    </xf>
    <xf numFmtId="17" fontId="19" fillId="3" borderId="0" xfId="0" applyNumberFormat="1" applyFont="1" applyFill="1" applyAlignment="1">
      <alignment horizontal="center"/>
    </xf>
    <xf numFmtId="0" fontId="23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4" fillId="7" borderId="0" xfId="0" quotePrefix="1" applyFont="1" applyFill="1" applyAlignment="1">
      <alignment horizontal="left" vertical="center"/>
    </xf>
    <xf numFmtId="0" fontId="21" fillId="0" borderId="0" xfId="0" applyFont="1" applyAlignment="1">
      <alignment horizontal="left" vertical="center" wrapText="1"/>
    </xf>
    <xf numFmtId="0" fontId="24" fillId="5" borderId="0" xfId="0" quotePrefix="1" applyFont="1" applyFill="1" applyAlignment="1">
      <alignment horizontal="left" vertical="center" wrapText="1"/>
    </xf>
    <xf numFmtId="0" fontId="24" fillId="7" borderId="0" xfId="0" applyFont="1" applyFill="1" applyAlignment="1">
      <alignment horizontal="left" vertical="center" wrapText="1"/>
    </xf>
    <xf numFmtId="0" fontId="38" fillId="7" borderId="0" xfId="0" applyFont="1" applyFill="1" applyAlignment="1">
      <alignment horizontal="left" vertical="center" wrapText="1"/>
    </xf>
    <xf numFmtId="0" fontId="24" fillId="6" borderId="0" xfId="0" applyFont="1" applyFill="1" applyAlignment="1">
      <alignment horizontal="left" vertical="center" wrapText="1"/>
    </xf>
    <xf numFmtId="0" fontId="24" fillId="5" borderId="0" xfId="0" applyFont="1" applyFill="1" applyAlignment="1">
      <alignment horizontal="left" vertical="center" wrapText="1"/>
    </xf>
    <xf numFmtId="0" fontId="21" fillId="7" borderId="0" xfId="0" applyFont="1" applyFill="1" applyAlignment="1">
      <alignment horizontal="left" vertical="center"/>
    </xf>
    <xf numFmtId="0" fontId="21" fillId="0" borderId="38" xfId="0" applyFont="1" applyBorder="1" applyAlignment="1">
      <alignment horizontal="left" vertical="center"/>
    </xf>
    <xf numFmtId="0" fontId="21" fillId="0" borderId="15" xfId="0" applyFont="1" applyBorder="1" applyAlignment="1">
      <alignment horizontal="left" vertical="center"/>
    </xf>
    <xf numFmtId="0" fontId="21" fillId="0" borderId="39" xfId="0" applyFont="1" applyBorder="1" applyAlignment="1">
      <alignment horizontal="left" vertical="center"/>
    </xf>
    <xf numFmtId="0" fontId="24" fillId="7" borderId="0" xfId="0" applyFont="1" applyFill="1" applyAlignment="1">
      <alignment horizontal="left" vertical="center"/>
    </xf>
    <xf numFmtId="0" fontId="23" fillId="7" borderId="0" xfId="0" applyFont="1" applyFill="1" applyAlignment="1">
      <alignment horizontal="left" vertical="center"/>
    </xf>
    <xf numFmtId="0" fontId="37" fillId="6" borderId="0" xfId="0" applyFont="1" applyFill="1" applyAlignment="1">
      <alignment horizontal="left" vertical="center"/>
    </xf>
    <xf numFmtId="0" fontId="37" fillId="7" borderId="0" xfId="0" applyFont="1" applyFill="1" applyAlignment="1">
      <alignment horizontal="left" vertical="center"/>
    </xf>
    <xf numFmtId="0" fontId="37" fillId="5" borderId="0" xfId="0" applyFont="1" applyFill="1" applyAlignment="1">
      <alignment horizontal="left" vertical="center"/>
    </xf>
    <xf numFmtId="0" fontId="38" fillId="7" borderId="0" xfId="0" applyFont="1" applyFill="1" applyAlignment="1">
      <alignment vertical="center" wrapText="1"/>
    </xf>
    <xf numFmtId="0" fontId="21" fillId="0" borderId="12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21" fillId="0" borderId="37" xfId="0" applyFont="1" applyBorder="1" applyAlignment="1">
      <alignment horizontal="left" vertical="center"/>
    </xf>
    <xf numFmtId="0" fontId="21" fillId="0" borderId="36" xfId="0" applyFont="1" applyBorder="1" applyAlignment="1">
      <alignment horizontal="left" vertical="center"/>
    </xf>
    <xf numFmtId="0" fontId="24" fillId="0" borderId="12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center" vertical="center" wrapText="1"/>
    </xf>
    <xf numFmtId="0" fontId="21" fillId="0" borderId="12" xfId="0" applyFont="1" applyBorder="1" applyAlignment="1">
      <alignment vertical="center" wrapText="1"/>
    </xf>
    <xf numFmtId="0" fontId="23" fillId="0" borderId="14" xfId="0" applyFont="1" applyBorder="1" applyAlignment="1">
      <alignment vertical="center"/>
    </xf>
    <xf numFmtId="0" fontId="29" fillId="0" borderId="4" xfId="0" applyFont="1" applyBorder="1" applyAlignment="1">
      <alignment horizontal="left" vertical="center" wrapText="1"/>
    </xf>
    <xf numFmtId="0" fontId="21" fillId="0" borderId="12" xfId="0" applyFont="1" applyBorder="1" applyAlignment="1">
      <alignment horizontal="center" vertical="center"/>
    </xf>
    <xf numFmtId="0" fontId="23" fillId="0" borderId="4" xfId="0" applyFont="1" applyBorder="1" applyAlignment="1">
      <alignment horizontal="left" vertical="center"/>
    </xf>
    <xf numFmtId="0" fontId="23" fillId="0" borderId="5" xfId="0" applyFont="1" applyBorder="1" applyAlignment="1">
      <alignment horizontal="left" vertical="center"/>
    </xf>
    <xf numFmtId="0" fontId="23" fillId="0" borderId="6" xfId="0" applyFont="1" applyBorder="1" applyAlignment="1">
      <alignment horizontal="left" vertical="center"/>
    </xf>
    <xf numFmtId="0" fontId="23" fillId="4" borderId="5" xfId="0" applyFont="1" applyFill="1" applyBorder="1" applyAlignment="1">
      <alignment horizontal="left" vertical="center"/>
    </xf>
    <xf numFmtId="0" fontId="23" fillId="0" borderId="5" xfId="0" applyFont="1" applyBorder="1" applyAlignment="1">
      <alignment horizontal="left" vertical="center" wrapText="1"/>
    </xf>
    <xf numFmtId="0" fontId="23" fillId="0" borderId="8" xfId="0" applyFont="1" applyBorder="1" applyAlignment="1">
      <alignment vertical="center"/>
    </xf>
    <xf numFmtId="2" fontId="18" fillId="0" borderId="0" xfId="0" applyNumberFormat="1" applyFont="1" applyAlignment="1">
      <alignment horizontal="center"/>
    </xf>
    <xf numFmtId="2" fontId="18" fillId="5" borderId="0" xfId="0" applyNumberFormat="1" applyFont="1" applyFill="1" applyAlignment="1">
      <alignment horizontal="center"/>
    </xf>
    <xf numFmtId="2" fontId="20" fillId="5" borderId="0" xfId="0" applyNumberFormat="1" applyFont="1" applyFill="1" applyAlignment="1">
      <alignment horizontal="center"/>
    </xf>
    <xf numFmtId="2" fontId="20" fillId="6" borderId="0" xfId="0" applyNumberFormat="1" applyFont="1" applyFill="1" applyAlignment="1">
      <alignment horizontal="center"/>
    </xf>
    <xf numFmtId="2" fontId="19" fillId="5" borderId="0" xfId="0" applyNumberFormat="1" applyFont="1" applyFill="1" applyAlignment="1">
      <alignment horizontal="center"/>
    </xf>
    <xf numFmtId="2" fontId="20" fillId="7" borderId="0" xfId="0" applyNumberFormat="1" applyFont="1" applyFill="1" applyAlignment="1">
      <alignment horizontal="center"/>
    </xf>
    <xf numFmtId="2" fontId="18" fillId="7" borderId="0" xfId="0" applyNumberFormat="1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39" fillId="7" borderId="0" xfId="0" applyNumberFormat="1" applyFont="1" applyFill="1" applyAlignment="1">
      <alignment horizontal="center"/>
    </xf>
    <xf numFmtId="0" fontId="34" fillId="0" borderId="0" xfId="0" applyFont="1" applyAlignment="1">
      <alignment horizontal="center" vertical="center"/>
    </xf>
    <xf numFmtId="0" fontId="34" fillId="0" borderId="0" xfId="0" quotePrefix="1" applyFont="1" applyAlignment="1">
      <alignment horizontal="left" vertical="center"/>
    </xf>
    <xf numFmtId="0" fontId="36" fillId="0" borderId="0" xfId="0" applyFont="1" applyAlignment="1">
      <alignment horizontal="left" vertical="center"/>
    </xf>
    <xf numFmtId="0" fontId="19" fillId="5" borderId="0" xfId="0" quotePrefix="1" applyFont="1" applyFill="1" applyAlignment="1">
      <alignment horizontal="left" wrapText="1"/>
    </xf>
    <xf numFmtId="0" fontId="21" fillId="4" borderId="6" xfId="0" applyFont="1" applyFill="1" applyBorder="1" applyAlignment="1">
      <alignment horizontal="left" vertical="center"/>
    </xf>
    <xf numFmtId="0" fontId="23" fillId="4" borderId="6" xfId="0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17" fontId="19" fillId="8" borderId="0" xfId="0" applyNumberFormat="1" applyFont="1" applyFill="1" applyAlignment="1">
      <alignment horizontal="center"/>
    </xf>
    <xf numFmtId="17" fontId="47" fillId="8" borderId="0" xfId="0" applyNumberFormat="1" applyFont="1" applyFill="1"/>
    <xf numFmtId="2" fontId="19" fillId="0" borderId="0" xfId="0" applyNumberFormat="1" applyFont="1"/>
    <xf numFmtId="0" fontId="16" fillId="2" borderId="24" xfId="0" applyFont="1" applyFill="1" applyBorder="1" applyAlignment="1">
      <alignment horizontal="left" vertical="center" wrapText="1"/>
    </xf>
    <xf numFmtId="0" fontId="16" fillId="2" borderId="30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20" fillId="8" borderId="0" xfId="0" applyFont="1" applyFill="1" applyAlignment="1">
      <alignment horizontal="left" vertical="center" wrapText="1"/>
    </xf>
    <xf numFmtId="2" fontId="20" fillId="8" borderId="0" xfId="0" applyNumberFormat="1" applyFont="1" applyFill="1" applyAlignment="1">
      <alignment horizontal="center" vertical="center" wrapText="1"/>
    </xf>
    <xf numFmtId="0" fontId="16" fillId="2" borderId="40" xfId="0" applyFont="1" applyFill="1" applyBorder="1" applyAlignment="1">
      <alignment horizontal="left" vertical="center" wrapText="1"/>
    </xf>
    <xf numFmtId="0" fontId="45" fillId="0" borderId="0" xfId="0" applyFont="1"/>
    <xf numFmtId="0" fontId="19" fillId="0" borderId="0" xfId="0" applyFont="1" applyAlignment="1">
      <alignment horizontal="center"/>
    </xf>
    <xf numFmtId="0" fontId="45" fillId="10" borderId="12" xfId="0" applyFont="1" applyFill="1" applyBorder="1" applyAlignment="1">
      <alignment wrapText="1"/>
    </xf>
    <xf numFmtId="2" fontId="0" fillId="0" borderId="41" xfId="0" applyNumberFormat="1" applyBorder="1" applyAlignment="1">
      <alignment horizontal="center"/>
    </xf>
    <xf numFmtId="0" fontId="20" fillId="0" borderId="0" xfId="0" applyFont="1" applyAlignment="1">
      <alignment horizontal="left" vertical="center" wrapText="1"/>
    </xf>
    <xf numFmtId="2" fontId="20" fillId="0" borderId="0" xfId="0" applyNumberFormat="1" applyFont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/>
    </xf>
    <xf numFmtId="0" fontId="23" fillId="0" borderId="9" xfId="0" applyFont="1" applyBorder="1" applyAlignment="1">
      <alignment vertical="center"/>
    </xf>
    <xf numFmtId="0" fontId="29" fillId="0" borderId="12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/>
    </xf>
    <xf numFmtId="1" fontId="44" fillId="0" borderId="0" xfId="0" applyNumberFormat="1" applyFont="1" applyAlignment="1">
      <alignment horizontal="left" vertical="center"/>
    </xf>
    <xf numFmtId="2" fontId="17" fillId="2" borderId="24" xfId="0" applyNumberFormat="1" applyFont="1" applyFill="1" applyBorder="1" applyAlignment="1">
      <alignment horizontal="left" vertical="center" wrapText="1"/>
    </xf>
    <xf numFmtId="2" fontId="17" fillId="2" borderId="30" xfId="0" applyNumberFormat="1" applyFont="1" applyFill="1" applyBorder="1" applyAlignment="1">
      <alignment horizontal="left" vertical="center" wrapText="1"/>
    </xf>
    <xf numFmtId="2" fontId="0" fillId="0" borderId="0" xfId="0" applyNumberFormat="1" applyAlignment="1">
      <alignment horizontal="left"/>
    </xf>
    <xf numFmtId="2" fontId="46" fillId="0" borderId="0" xfId="0" applyNumberFormat="1" applyFont="1" applyAlignment="1">
      <alignment horizontal="left" vertical="center"/>
    </xf>
    <xf numFmtId="2" fontId="20" fillId="8" borderId="12" xfId="0" applyNumberFormat="1" applyFont="1" applyFill="1" applyBorder="1" applyAlignment="1">
      <alignment horizontal="left" vertical="center" wrapText="1"/>
    </xf>
    <xf numFmtId="2" fontId="45" fillId="9" borderId="21" xfId="0" applyNumberFormat="1" applyFont="1" applyFill="1" applyBorder="1" applyAlignment="1">
      <alignment horizontal="left"/>
    </xf>
    <xf numFmtId="2" fontId="46" fillId="0" borderId="0" xfId="0" applyNumberFormat="1" applyFont="1" applyAlignment="1">
      <alignment horizontal="left" vertical="center" wrapText="1"/>
    </xf>
    <xf numFmtId="2" fontId="17" fillId="0" borderId="0" xfId="0" applyNumberFormat="1" applyFont="1" applyAlignment="1">
      <alignment horizontal="left" vertical="center" wrapText="1"/>
    </xf>
    <xf numFmtId="2" fontId="0" fillId="0" borderId="42" xfId="0" applyNumberFormat="1" applyBorder="1" applyAlignment="1">
      <alignment horizontal="center"/>
    </xf>
    <xf numFmtId="0" fontId="0" fillId="2" borderId="40" xfId="0" applyFill="1" applyBorder="1" applyAlignment="1">
      <alignment horizontal="left" vertical="center" wrapText="1"/>
    </xf>
    <xf numFmtId="0" fontId="0" fillId="2" borderId="24" xfId="0" applyFill="1" applyBorder="1" applyAlignment="1">
      <alignment horizontal="left" vertical="center" wrapText="1"/>
    </xf>
    <xf numFmtId="2" fontId="15" fillId="2" borderId="24" xfId="0" applyNumberFormat="1" applyFont="1" applyFill="1" applyBorder="1" applyAlignment="1">
      <alignment horizontal="left" vertical="center" wrapText="1"/>
    </xf>
    <xf numFmtId="0" fontId="18" fillId="6" borderId="0" xfId="0" applyFont="1" applyFill="1" applyAlignment="1">
      <alignment wrapText="1"/>
    </xf>
    <xf numFmtId="0" fontId="21" fillId="5" borderId="0" xfId="0" applyFont="1" applyFill="1" applyAlignment="1">
      <alignment horizontal="left" vertical="center"/>
    </xf>
    <xf numFmtId="2" fontId="0" fillId="11" borderId="0" xfId="0" applyNumberFormat="1" applyFill="1"/>
    <xf numFmtId="2" fontId="0" fillId="6" borderId="0" xfId="0" applyNumberFormat="1" applyFill="1" applyAlignment="1">
      <alignment horizontal="right"/>
    </xf>
    <xf numFmtId="2" fontId="0" fillId="5" borderId="0" xfId="0" applyNumberFormat="1" applyFill="1" applyAlignment="1">
      <alignment horizontal="right"/>
    </xf>
    <xf numFmtId="2" fontId="0" fillId="7" borderId="0" xfId="0" applyNumberFormat="1" applyFill="1" applyAlignment="1">
      <alignment horizontal="right"/>
    </xf>
    <xf numFmtId="2" fontId="39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/>
    </xf>
    <xf numFmtId="2" fontId="39" fillId="7" borderId="0" xfId="0" applyNumberFormat="1" applyFont="1" applyFill="1" applyAlignment="1">
      <alignment horizontal="right"/>
    </xf>
    <xf numFmtId="2" fontId="19" fillId="6" borderId="0" xfId="0" applyNumberFormat="1" applyFont="1" applyFill="1" applyAlignment="1">
      <alignment horizontal="right"/>
    </xf>
    <xf numFmtId="2" fontId="19" fillId="5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2" fontId="26" fillId="0" borderId="0" xfId="0" applyNumberFormat="1" applyFont="1" applyAlignment="1">
      <alignment horizontal="right"/>
    </xf>
    <xf numFmtId="2" fontId="26" fillId="7" borderId="0" xfId="0" applyNumberFormat="1" applyFont="1" applyFill="1" applyAlignment="1">
      <alignment horizontal="right"/>
    </xf>
    <xf numFmtId="2" fontId="27" fillId="0" borderId="0" xfId="0" applyNumberFormat="1" applyFont="1" applyAlignment="1">
      <alignment horizontal="right"/>
    </xf>
    <xf numFmtId="2" fontId="0" fillId="0" borderId="0" xfId="0" applyNumberFormat="1" applyAlignment="1">
      <alignment horizontal="right" vertical="center"/>
    </xf>
    <xf numFmtId="0" fontId="24" fillId="5" borderId="0" xfId="0" applyFont="1" applyFill="1"/>
    <xf numFmtId="2" fontId="24" fillId="5" borderId="0" xfId="0" applyNumberFormat="1" applyFont="1" applyFill="1" applyAlignment="1">
      <alignment horizontal="center"/>
    </xf>
    <xf numFmtId="2" fontId="24" fillId="5" borderId="0" xfId="0" applyNumberFormat="1" applyFont="1" applyFill="1" applyAlignment="1">
      <alignment horizontal="right"/>
    </xf>
    <xf numFmtId="0" fontId="24" fillId="7" borderId="0" xfId="0" applyFont="1" applyFill="1"/>
    <xf numFmtId="0" fontId="24" fillId="7" borderId="0" xfId="0" applyFont="1" applyFill="1" applyAlignment="1">
      <alignment horizontal="left" wrapText="1"/>
    </xf>
    <xf numFmtId="0" fontId="14" fillId="7" borderId="0" xfId="0" applyFont="1" applyFill="1"/>
    <xf numFmtId="2" fontId="29" fillId="7" borderId="0" xfId="0" applyNumberFormat="1" applyFont="1" applyFill="1" applyAlignment="1">
      <alignment horizontal="center"/>
    </xf>
    <xf numFmtId="2" fontId="14" fillId="7" borderId="0" xfId="0" applyNumberFormat="1" applyFont="1" applyFill="1" applyAlignment="1">
      <alignment horizontal="right"/>
    </xf>
    <xf numFmtId="2" fontId="48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right"/>
    </xf>
    <xf numFmtId="0" fontId="19" fillId="0" borderId="0" xfId="0" applyFont="1" applyAlignment="1">
      <alignment horizontal="left" wrapText="1"/>
    </xf>
    <xf numFmtId="0" fontId="38" fillId="0" borderId="0" xfId="0" applyFont="1" applyAlignment="1">
      <alignment horizontal="center" vertical="center" wrapText="1"/>
    </xf>
    <xf numFmtId="0" fontId="38" fillId="0" borderId="0" xfId="0" applyFont="1" applyAlignment="1">
      <alignment horizontal="left" vertical="center" wrapText="1"/>
    </xf>
    <xf numFmtId="0" fontId="21" fillId="0" borderId="0" xfId="0" applyFont="1" applyAlignment="1">
      <alignment vertical="center" wrapText="1"/>
    </xf>
    <xf numFmtId="0" fontId="24" fillId="5" borderId="0" xfId="0" applyFont="1" applyFill="1" applyAlignment="1">
      <alignment wrapText="1"/>
    </xf>
    <xf numFmtId="0" fontId="19" fillId="0" borderId="0" xfId="0" applyFont="1" applyAlignment="1">
      <alignment horizontal="left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0" fontId="21" fillId="0" borderId="2" xfId="0" applyFont="1" applyBorder="1" applyAlignment="1">
      <alignment vertical="center"/>
    </xf>
    <xf numFmtId="0" fontId="20" fillId="8" borderId="3" xfId="0" applyFont="1" applyFill="1" applyBorder="1" applyAlignment="1">
      <alignment horizontal="left" vertical="center" wrapText="1"/>
    </xf>
    <xf numFmtId="2" fontId="20" fillId="8" borderId="45" xfId="0" applyNumberFormat="1" applyFont="1" applyFill="1" applyBorder="1" applyAlignment="1">
      <alignment horizontal="center" vertical="center" wrapText="1"/>
    </xf>
    <xf numFmtId="2" fontId="20" fillId="8" borderId="46" xfId="0" applyNumberFormat="1" applyFont="1" applyFill="1" applyBorder="1" applyAlignment="1">
      <alignment horizontal="center" vertical="center" wrapText="1"/>
    </xf>
    <xf numFmtId="0" fontId="19" fillId="7" borderId="0" xfId="0" applyFont="1" applyFill="1" applyAlignment="1">
      <alignment horizontal="left" vertical="center" wrapText="1"/>
    </xf>
    <xf numFmtId="0" fontId="44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7" borderId="0" xfId="0" quotePrefix="1" applyFont="1" applyFill="1" applyAlignment="1">
      <alignment horizontal="left" vertical="center" wrapText="1"/>
    </xf>
    <xf numFmtId="0" fontId="44" fillId="0" borderId="12" xfId="0" applyFont="1" applyBorder="1" applyAlignment="1">
      <alignment horizontal="center" vertical="center" wrapText="1"/>
    </xf>
    <xf numFmtId="0" fontId="44" fillId="0" borderId="12" xfId="0" applyFont="1" applyBorder="1" applyAlignment="1">
      <alignment horizontal="left" vertical="center" wrapText="1"/>
    </xf>
    <xf numFmtId="0" fontId="44" fillId="0" borderId="11" xfId="0" applyFont="1" applyBorder="1" applyAlignment="1">
      <alignment horizontal="left" vertical="center"/>
    </xf>
    <xf numFmtId="0" fontId="39" fillId="0" borderId="14" xfId="0" applyFont="1" applyBorder="1" applyAlignment="1">
      <alignment horizontal="left" vertical="center"/>
    </xf>
    <xf numFmtId="0" fontId="19" fillId="5" borderId="0" xfId="0" applyFont="1" applyFill="1" applyAlignment="1">
      <alignment wrapText="1"/>
    </xf>
    <xf numFmtId="0" fontId="19" fillId="5" borderId="0" xfId="0" applyFont="1" applyFill="1" applyAlignment="1">
      <alignment horizontal="left" vertical="center" wrapText="1"/>
    </xf>
    <xf numFmtId="0" fontId="19" fillId="7" borderId="0" xfId="0" applyFont="1" applyFill="1" applyAlignment="1">
      <alignment wrapText="1"/>
    </xf>
    <xf numFmtId="0" fontId="19" fillId="5" borderId="0" xfId="0" quotePrefix="1" applyFont="1" applyFill="1" applyAlignment="1">
      <alignment horizontal="left" vertical="center" wrapText="1"/>
    </xf>
    <xf numFmtId="2" fontId="19" fillId="5" borderId="0" xfId="0" applyNumberFormat="1" applyFont="1" applyFill="1" applyAlignment="1">
      <alignment horizontal="center" vertical="center"/>
    </xf>
    <xf numFmtId="2" fontId="19" fillId="5" borderId="0" xfId="0" applyNumberFormat="1" applyFont="1" applyFill="1" applyAlignment="1">
      <alignment horizontal="right" vertical="center"/>
    </xf>
    <xf numFmtId="0" fontId="19" fillId="6" borderId="0" xfId="0" quotePrefix="1" applyFont="1" applyFill="1" applyAlignment="1">
      <alignment horizontal="left" vertical="center" wrapText="1"/>
    </xf>
    <xf numFmtId="0" fontId="19" fillId="6" borderId="0" xfId="0" applyFont="1" applyFill="1" applyAlignment="1">
      <alignment horizontal="left" vertical="center" wrapText="1"/>
    </xf>
    <xf numFmtId="0" fontId="44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44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19" fillId="5" borderId="0" xfId="0" applyFont="1" applyFill="1" applyAlignment="1">
      <alignment horizontal="left" vertical="center"/>
    </xf>
    <xf numFmtId="2" fontId="18" fillId="0" borderId="0" xfId="0" applyNumberFormat="1" applyFont="1" applyAlignment="1">
      <alignment horizontal="center" vertical="center"/>
    </xf>
    <xf numFmtId="2" fontId="19" fillId="0" borderId="0" xfId="0" quotePrefix="1" applyNumberFormat="1" applyFont="1" applyAlignment="1">
      <alignment horizontal="center"/>
    </xf>
    <xf numFmtId="2" fontId="19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wrapText="1"/>
    </xf>
    <xf numFmtId="2" fontId="0" fillId="6" borderId="0" xfId="0" applyNumberFormat="1" applyFill="1" applyAlignment="1">
      <alignment vertical="center"/>
    </xf>
    <xf numFmtId="2" fontId="0" fillId="0" borderId="0" xfId="0" applyNumberFormat="1" applyAlignment="1">
      <alignment vertical="center" wrapText="1"/>
    </xf>
    <xf numFmtId="0" fontId="0" fillId="4" borderId="0" xfId="0" applyFill="1"/>
    <xf numFmtId="17" fontId="42" fillId="4" borderId="0" xfId="0" applyNumberFormat="1" applyFont="1" applyFill="1"/>
    <xf numFmtId="2" fontId="19" fillId="4" borderId="0" xfId="0" applyNumberFormat="1" applyFont="1" applyFill="1"/>
    <xf numFmtId="2" fontId="0" fillId="4" borderId="0" xfId="0" applyNumberFormat="1" applyFill="1"/>
    <xf numFmtId="0" fontId="18" fillId="4" borderId="0" xfId="0" applyFont="1" applyFill="1" applyAlignment="1">
      <alignment wrapText="1"/>
    </xf>
    <xf numFmtId="0" fontId="41" fillId="3" borderId="0" xfId="0" applyFont="1" applyFill="1"/>
    <xf numFmtId="165" fontId="41" fillId="3" borderId="0" xfId="0" applyNumberFormat="1" applyFont="1" applyFill="1" applyAlignment="1">
      <alignment horizontal="center"/>
    </xf>
    <xf numFmtId="2" fontId="20" fillId="6" borderId="0" xfId="0" applyNumberFormat="1" applyFont="1" applyFill="1" applyAlignment="1">
      <alignment horizontal="right"/>
    </xf>
    <xf numFmtId="0" fontId="13" fillId="2" borderId="24" xfId="0" applyFont="1" applyFill="1" applyBorder="1" applyAlignment="1">
      <alignment horizontal="left" vertical="center" wrapText="1"/>
    </xf>
    <xf numFmtId="2" fontId="13" fillId="2" borderId="24" xfId="0" applyNumberFormat="1" applyFont="1" applyFill="1" applyBorder="1" applyAlignment="1">
      <alignment horizontal="left" vertical="center" wrapText="1"/>
    </xf>
    <xf numFmtId="0" fontId="13" fillId="2" borderId="27" xfId="0" applyFont="1" applyFill="1" applyBorder="1" applyAlignment="1">
      <alignment horizontal="left" vertical="center" wrapText="1"/>
    </xf>
    <xf numFmtId="0" fontId="13" fillId="2" borderId="22" xfId="0" applyFont="1" applyFill="1" applyBorder="1" applyAlignment="1">
      <alignment horizontal="left" vertical="center" wrapText="1"/>
    </xf>
    <xf numFmtId="0" fontId="13" fillId="2" borderId="30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2" borderId="16" xfId="0" applyFont="1" applyFill="1" applyBorder="1" applyAlignment="1">
      <alignment horizontal="left" vertical="center" wrapText="1"/>
    </xf>
    <xf numFmtId="0" fontId="49" fillId="0" borderId="0" xfId="0" applyFont="1" applyAlignment="1">
      <alignment horizontal="left" vertical="center"/>
    </xf>
    <xf numFmtId="2" fontId="13" fillId="2" borderId="30" xfId="0" applyNumberFormat="1" applyFont="1" applyFill="1" applyBorder="1" applyAlignment="1">
      <alignment horizontal="left" vertical="center" wrapText="1"/>
    </xf>
    <xf numFmtId="0" fontId="49" fillId="0" borderId="0" xfId="0" applyFont="1" applyAlignment="1">
      <alignment horizontal="left" vertical="center" wrapText="1"/>
    </xf>
    <xf numFmtId="2" fontId="49" fillId="0" borderId="0" xfId="0" applyNumberFormat="1" applyFont="1" applyAlignment="1">
      <alignment horizontal="left" vertical="center"/>
    </xf>
    <xf numFmtId="2" fontId="50" fillId="0" borderId="0" xfId="0" applyNumberFormat="1" applyFont="1" applyAlignment="1">
      <alignment horizontal="left" vertical="center"/>
    </xf>
    <xf numFmtId="2" fontId="51" fillId="0" borderId="0" xfId="0" applyNumberFormat="1" applyFont="1" applyAlignment="1">
      <alignment horizontal="left" vertical="center"/>
    </xf>
    <xf numFmtId="1" fontId="12" fillId="0" borderId="0" xfId="0" applyNumberFormat="1" applyFont="1"/>
    <xf numFmtId="0" fontId="12" fillId="0" borderId="0" xfId="0" applyFont="1" applyAlignment="1">
      <alignment horizontal="center"/>
    </xf>
    <xf numFmtId="0" fontId="12" fillId="0" borderId="0" xfId="0" applyFont="1"/>
    <xf numFmtId="0" fontId="51" fillId="0" borderId="0" xfId="0" applyFont="1" applyAlignment="1">
      <alignment horizontal="left" vertical="center"/>
    </xf>
    <xf numFmtId="2" fontId="50" fillId="0" borderId="0" xfId="0" applyNumberFormat="1" applyFont="1" applyAlignment="1">
      <alignment horizontal="left" vertical="center" wrapText="1"/>
    </xf>
    <xf numFmtId="0" fontId="0" fillId="2" borderId="30" xfId="0" applyFill="1" applyBorder="1" applyAlignment="1">
      <alignment horizontal="left" vertical="center" wrapText="1"/>
    </xf>
    <xf numFmtId="0" fontId="11" fillId="2" borderId="24" xfId="0" applyFont="1" applyFill="1" applyBorder="1" applyAlignment="1">
      <alignment horizontal="left" vertical="center" wrapText="1"/>
    </xf>
    <xf numFmtId="2" fontId="20" fillId="8" borderId="3" xfId="0" applyNumberFormat="1" applyFont="1" applyFill="1" applyBorder="1" applyAlignment="1">
      <alignment horizontal="left" vertical="center" wrapText="1"/>
    </xf>
    <xf numFmtId="2" fontId="0" fillId="0" borderId="16" xfId="0" applyNumberFormat="1" applyBorder="1"/>
    <xf numFmtId="2" fontId="39" fillId="0" borderId="0" xfId="0" applyNumberFormat="1" applyFont="1" applyAlignment="1">
      <alignment horizontal="center" vertical="center"/>
    </xf>
    <xf numFmtId="2" fontId="20" fillId="0" borderId="0" xfId="0" applyNumberFormat="1" applyFont="1" applyAlignment="1">
      <alignment horizontal="center"/>
    </xf>
    <xf numFmtId="2" fontId="19" fillId="8" borderId="0" xfId="0" applyNumberFormat="1" applyFont="1" applyFill="1" applyAlignment="1">
      <alignment horizontal="center"/>
    </xf>
    <xf numFmtId="2" fontId="20" fillId="0" borderId="0" xfId="0" applyNumberFormat="1" applyFont="1" applyAlignment="1">
      <alignment horizontal="left"/>
    </xf>
    <xf numFmtId="2" fontId="45" fillId="10" borderId="12" xfId="0" applyNumberFormat="1" applyFont="1" applyFill="1" applyBorder="1" applyAlignment="1">
      <alignment wrapText="1"/>
    </xf>
    <xf numFmtId="2" fontId="45" fillId="0" borderId="0" xfId="0" applyNumberFormat="1" applyFont="1"/>
    <xf numFmtId="2" fontId="45" fillId="9" borderId="0" xfId="0" applyNumberFormat="1" applyFont="1" applyFill="1" applyAlignment="1">
      <alignment horizontal="left"/>
    </xf>
    <xf numFmtId="2" fontId="20" fillId="0" borderId="0" xfId="0" applyNumberFormat="1" applyFont="1" applyAlignment="1">
      <alignment horizontal="left" vertical="center" wrapText="1"/>
    </xf>
    <xf numFmtId="2" fontId="49" fillId="0" borderId="0" xfId="0" applyNumberFormat="1" applyFont="1" applyAlignment="1">
      <alignment horizontal="left" vertical="center" wrapText="1"/>
    </xf>
    <xf numFmtId="2" fontId="45" fillId="9" borderId="0" xfId="0" applyNumberFormat="1" applyFont="1" applyFill="1" applyAlignment="1">
      <alignment horizontal="left" wrapText="1"/>
    </xf>
    <xf numFmtId="166" fontId="0" fillId="0" borderId="0" xfId="0" applyNumberFormat="1" applyAlignment="1">
      <alignment horizontal="left"/>
    </xf>
    <xf numFmtId="166" fontId="47" fillId="0" borderId="0" xfId="0" applyNumberFormat="1" applyFont="1" applyAlignment="1">
      <alignment horizontal="center"/>
    </xf>
    <xf numFmtId="166" fontId="0" fillId="0" borderId="0" xfId="0" applyNumberFormat="1"/>
    <xf numFmtId="1" fontId="0" fillId="0" borderId="0" xfId="0" applyNumberFormat="1" applyAlignment="1">
      <alignment horizontal="center"/>
    </xf>
    <xf numFmtId="1" fontId="44" fillId="0" borderId="0" xfId="0" applyNumberFormat="1" applyFont="1" applyAlignment="1">
      <alignment horizontal="center" vertical="center"/>
    </xf>
    <xf numFmtId="1" fontId="0" fillId="8" borderId="0" xfId="0" applyNumberFormat="1" applyFill="1" applyAlignment="1">
      <alignment horizontal="center"/>
    </xf>
    <xf numFmtId="164" fontId="0" fillId="0" borderId="0" xfId="1" applyNumberFormat="1" applyFont="1"/>
    <xf numFmtId="2" fontId="20" fillId="8" borderId="10" xfId="0" applyNumberFormat="1" applyFont="1" applyFill="1" applyBorder="1" applyAlignment="1">
      <alignment horizontal="center" vertical="center" wrapText="1"/>
    </xf>
    <xf numFmtId="2" fontId="20" fillId="8" borderId="56" xfId="0" applyNumberFormat="1" applyFont="1" applyFill="1" applyBorder="1" applyAlignment="1">
      <alignment horizontal="center" vertical="center" wrapText="1"/>
    </xf>
    <xf numFmtId="0" fontId="0" fillId="12" borderId="0" xfId="0" applyFill="1"/>
    <xf numFmtId="1" fontId="0" fillId="0" borderId="0" xfId="0" applyNumberFormat="1" applyAlignment="1">
      <alignment horizontal="right"/>
    </xf>
    <xf numFmtId="0" fontId="10" fillId="0" borderId="0" xfId="0" applyFont="1"/>
    <xf numFmtId="2" fontId="20" fillId="8" borderId="16" xfId="0" applyNumberFormat="1" applyFont="1" applyFill="1" applyBorder="1" applyAlignment="1">
      <alignment horizontal="center" vertical="center" wrapText="1"/>
    </xf>
    <xf numFmtId="0" fontId="9" fillId="0" borderId="0" xfId="0" applyFont="1"/>
    <xf numFmtId="2" fontId="9" fillId="0" borderId="0" xfId="0" applyNumberFormat="1" applyFont="1"/>
    <xf numFmtId="17" fontId="53" fillId="0" borderId="0" xfId="0" applyNumberFormat="1" applyFont="1" applyAlignment="1">
      <alignment horizontal="center"/>
    </xf>
    <xf numFmtId="0" fontId="8" fillId="0" borderId="0" xfId="0" applyFont="1"/>
    <xf numFmtId="2" fontId="8" fillId="0" borderId="0" xfId="0" applyNumberFormat="1" applyFont="1"/>
    <xf numFmtId="1" fontId="8" fillId="0" borderId="0" xfId="0" applyNumberFormat="1" applyFont="1" applyAlignment="1">
      <alignment horizontal="center"/>
    </xf>
    <xf numFmtId="0" fontId="7" fillId="0" borderId="0" xfId="0" applyFont="1"/>
    <xf numFmtId="2" fontId="7" fillId="0" borderId="0" xfId="0" applyNumberFormat="1" applyFont="1"/>
    <xf numFmtId="0" fontId="6" fillId="0" borderId="0" xfId="0" applyFont="1"/>
    <xf numFmtId="2" fontId="6" fillId="0" borderId="0" xfId="0" applyNumberFormat="1" applyFont="1"/>
    <xf numFmtId="0" fontId="0" fillId="8" borderId="0" xfId="0" applyFill="1" applyAlignment="1">
      <alignment horizontal="center"/>
    </xf>
    <xf numFmtId="9" fontId="0" fillId="0" borderId="0" xfId="1" applyFont="1" applyAlignment="1">
      <alignment horizontal="center"/>
    </xf>
    <xf numFmtId="0" fontId="5" fillId="0" borderId="0" xfId="0" applyFont="1"/>
    <xf numFmtId="2" fontId="5" fillId="0" borderId="0" xfId="0" applyNumberFormat="1" applyFont="1"/>
    <xf numFmtId="17" fontId="0" fillId="0" borderId="0" xfId="0" applyNumberFormat="1" applyAlignment="1">
      <alignment horizontal="center"/>
    </xf>
    <xf numFmtId="17" fontId="0" fillId="0" borderId="0" xfId="0" applyNumberFormat="1"/>
    <xf numFmtId="2" fontId="0" fillId="0" borderId="22" xfId="0" applyNumberFormat="1" applyBorder="1" applyAlignment="1">
      <alignment horizontal="left" vertical="center" wrapText="1"/>
    </xf>
    <xf numFmtId="2" fontId="17" fillId="0" borderId="24" xfId="0" applyNumberFormat="1" applyFont="1" applyBorder="1" applyAlignment="1">
      <alignment horizontal="left" vertical="center" wrapText="1"/>
    </xf>
    <xf numFmtId="2" fontId="17" fillId="0" borderId="30" xfId="0" applyNumberFormat="1" applyFont="1" applyBorder="1" applyAlignment="1">
      <alignment horizontal="left" vertical="center" wrapText="1"/>
    </xf>
    <xf numFmtId="2" fontId="4" fillId="2" borderId="58" xfId="0" applyNumberFormat="1" applyFont="1" applyFill="1" applyBorder="1" applyAlignment="1">
      <alignment horizontal="left" vertical="center" wrapText="1"/>
    </xf>
    <xf numFmtId="2" fontId="0" fillId="2" borderId="61" xfId="0" applyNumberFormat="1" applyFill="1" applyBorder="1" applyAlignment="1">
      <alignment horizontal="left" vertical="center" wrapText="1"/>
    </xf>
    <xf numFmtId="2" fontId="4" fillId="2" borderId="61" xfId="0" applyNumberFormat="1" applyFont="1" applyFill="1" applyBorder="1" applyAlignment="1">
      <alignment horizontal="left" vertical="center" wrapText="1"/>
    </xf>
    <xf numFmtId="2" fontId="4" fillId="2" borderId="34" xfId="0" applyNumberFormat="1" applyFont="1" applyFill="1" applyBorder="1" applyAlignment="1">
      <alignment horizontal="left" vertical="center" wrapText="1"/>
    </xf>
    <xf numFmtId="2" fontId="0" fillId="13" borderId="16" xfId="0" applyNumberFormat="1" applyFill="1" applyBorder="1" applyAlignment="1">
      <alignment horizontal="center"/>
    </xf>
    <xf numFmtId="2" fontId="17" fillId="0" borderId="22" xfId="0" applyNumberFormat="1" applyFont="1" applyBorder="1" applyAlignment="1">
      <alignment horizontal="left" vertical="center" wrapText="1"/>
    </xf>
    <xf numFmtId="2" fontId="17" fillId="0" borderId="43" xfId="0" applyNumberFormat="1" applyFont="1" applyBorder="1" applyAlignment="1">
      <alignment horizontal="left" vertical="center" wrapText="1"/>
    </xf>
    <xf numFmtId="2" fontId="0" fillId="0" borderId="27" xfId="0" applyNumberFormat="1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13" borderId="23" xfId="0" applyNumberFormat="1" applyFill="1" applyBorder="1" applyAlignment="1">
      <alignment horizontal="center"/>
    </xf>
    <xf numFmtId="2" fontId="0" fillId="13" borderId="17" xfId="0" applyNumberFormat="1" applyFill="1" applyBorder="1" applyAlignment="1">
      <alignment horizontal="center"/>
    </xf>
    <xf numFmtId="2" fontId="0" fillId="0" borderId="23" xfId="0" applyNumberFormat="1" applyBorder="1" applyAlignment="1">
      <alignment horizontal="center" vertical="center"/>
    </xf>
    <xf numFmtId="2" fontId="0" fillId="0" borderId="24" xfId="0" applyNumberFormat="1" applyBorder="1" applyAlignment="1">
      <alignment horizontal="center"/>
    </xf>
    <xf numFmtId="2" fontId="4" fillId="2" borderId="27" xfId="0" applyNumberFormat="1" applyFont="1" applyFill="1" applyBorder="1" applyAlignment="1">
      <alignment horizontal="left" vertical="center" wrapText="1"/>
    </xf>
    <xf numFmtId="2" fontId="0" fillId="0" borderId="28" xfId="0" applyNumberFormat="1" applyBorder="1"/>
    <xf numFmtId="2" fontId="0" fillId="0" borderId="31" xfId="0" applyNumberFormat="1" applyBorder="1"/>
    <xf numFmtId="2" fontId="0" fillId="13" borderId="0" xfId="0" applyNumberFormat="1" applyFill="1"/>
    <xf numFmtId="2" fontId="0" fillId="13" borderId="28" xfId="0" applyNumberFormat="1" applyFill="1" applyBorder="1" applyAlignment="1">
      <alignment horizontal="center"/>
    </xf>
    <xf numFmtId="2" fontId="0" fillId="13" borderId="29" xfId="0" applyNumberFormat="1" applyFill="1" applyBorder="1" applyAlignment="1">
      <alignment horizontal="center"/>
    </xf>
    <xf numFmtId="2" fontId="0" fillId="0" borderId="57" xfId="0" applyNumberFormat="1" applyBorder="1" applyAlignment="1">
      <alignment horizontal="center"/>
    </xf>
    <xf numFmtId="2" fontId="0" fillId="0" borderId="29" xfId="0" applyNumberFormat="1" applyBorder="1"/>
    <xf numFmtId="2" fontId="0" fillId="0" borderId="23" xfId="0" applyNumberFormat="1" applyBorder="1"/>
    <xf numFmtId="2" fontId="0" fillId="13" borderId="16" xfId="0" applyNumberFormat="1" applyFill="1" applyBorder="1"/>
    <xf numFmtId="2" fontId="0" fillId="0" borderId="57" xfId="0" applyNumberFormat="1" applyBorder="1"/>
    <xf numFmtId="2" fontId="0" fillId="0" borderId="6" xfId="0" applyNumberFormat="1" applyBorder="1"/>
    <xf numFmtId="2" fontId="0" fillId="0" borderId="27" xfId="0" applyNumberFormat="1" applyBorder="1"/>
    <xf numFmtId="2" fontId="0" fillId="0" borderId="22" xfId="0" applyNumberFormat="1" applyBorder="1"/>
    <xf numFmtId="2" fontId="4" fillId="2" borderId="24" xfId="0" applyNumberFormat="1" applyFont="1" applyFill="1" applyBorder="1" applyAlignment="1">
      <alignment horizontal="left" vertical="center" wrapText="1"/>
    </xf>
    <xf numFmtId="2" fontId="4" fillId="2" borderId="22" xfId="0" applyNumberFormat="1" applyFont="1" applyFill="1" applyBorder="1" applyAlignment="1">
      <alignment horizontal="left" vertical="center" wrapText="1"/>
    </xf>
    <xf numFmtId="0" fontId="16" fillId="0" borderId="24" xfId="0" applyFont="1" applyBorder="1" applyAlignment="1">
      <alignment horizontal="left" vertical="center" wrapText="1"/>
    </xf>
    <xf numFmtId="2" fontId="0" fillId="13" borderId="25" xfId="0" applyNumberFormat="1" applyFill="1" applyBorder="1" applyAlignment="1">
      <alignment horizontal="center"/>
    </xf>
    <xf numFmtId="2" fontId="0" fillId="2" borderId="27" xfId="0" applyNumberFormat="1" applyFill="1" applyBorder="1" applyAlignment="1">
      <alignment horizontal="left" vertical="center"/>
    </xf>
    <xf numFmtId="2" fontId="0" fillId="0" borderId="35" xfId="0" applyNumberFormat="1" applyBorder="1" applyAlignment="1">
      <alignment horizontal="center"/>
    </xf>
    <xf numFmtId="2" fontId="4" fillId="2" borderId="32" xfId="0" applyNumberFormat="1" applyFont="1" applyFill="1" applyBorder="1" applyAlignment="1">
      <alignment horizontal="left" vertical="center" wrapText="1"/>
    </xf>
    <xf numFmtId="2" fontId="4" fillId="2" borderId="43" xfId="0" applyNumberFormat="1" applyFont="1" applyFill="1" applyBorder="1" applyAlignment="1">
      <alignment horizontal="left" vertical="center" wrapText="1"/>
    </xf>
    <xf numFmtId="2" fontId="0" fillId="13" borderId="26" xfId="0" applyNumberFormat="1" applyFill="1" applyBorder="1" applyAlignment="1">
      <alignment horizontal="center"/>
    </xf>
    <xf numFmtId="0" fontId="16" fillId="0" borderId="30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2" fontId="16" fillId="0" borderId="24" xfId="0" applyNumberFormat="1" applyFont="1" applyBorder="1" applyAlignment="1">
      <alignment horizontal="left" vertical="center" wrapText="1"/>
    </xf>
    <xf numFmtId="0" fontId="16" fillId="2" borderId="43" xfId="0" applyFont="1" applyFill="1" applyBorder="1" applyAlignment="1">
      <alignment horizontal="left" vertical="center" wrapText="1"/>
    </xf>
    <xf numFmtId="2" fontId="0" fillId="0" borderId="47" xfId="0" applyNumberFormat="1" applyBorder="1" applyAlignment="1">
      <alignment horizontal="center"/>
    </xf>
    <xf numFmtId="2" fontId="4" fillId="2" borderId="44" xfId="0" applyNumberFormat="1" applyFont="1" applyFill="1" applyBorder="1" applyAlignment="1">
      <alignment horizontal="left" vertical="center" wrapText="1"/>
    </xf>
    <xf numFmtId="0" fontId="0" fillId="0" borderId="26" xfId="0" applyBorder="1" applyAlignment="1">
      <alignment horizontal="center"/>
    </xf>
    <xf numFmtId="0" fontId="16" fillId="0" borderId="22" xfId="0" applyFont="1" applyBorder="1" applyAlignment="1">
      <alignment horizontal="left" vertical="center" wrapText="1"/>
    </xf>
    <xf numFmtId="0" fontId="4" fillId="2" borderId="24" xfId="0" applyFont="1" applyFill="1" applyBorder="1" applyAlignment="1">
      <alignment horizontal="left" vertical="center" wrapText="1"/>
    </xf>
    <xf numFmtId="0" fontId="4" fillId="2" borderId="27" xfId="0" applyFont="1" applyFill="1" applyBorder="1" applyAlignment="1">
      <alignment horizontal="left" vertical="center" wrapText="1"/>
    </xf>
    <xf numFmtId="0" fontId="4" fillId="2" borderId="32" xfId="0" applyFont="1" applyFill="1" applyBorder="1" applyAlignment="1">
      <alignment horizontal="left" vertical="center" wrapText="1"/>
    </xf>
    <xf numFmtId="0" fontId="0" fillId="0" borderId="16" xfId="0" applyBorder="1"/>
    <xf numFmtId="0" fontId="16" fillId="0" borderId="27" xfId="0" applyFont="1" applyBorder="1" applyAlignment="1">
      <alignment horizontal="left" vertical="center" wrapText="1"/>
    </xf>
    <xf numFmtId="2" fontId="0" fillId="0" borderId="20" xfId="0" applyNumberFormat="1" applyBorder="1" applyAlignment="1">
      <alignment horizontal="center"/>
    </xf>
    <xf numFmtId="2" fontId="0" fillId="13" borderId="47" xfId="0" applyNumberFormat="1" applyFill="1" applyBorder="1" applyAlignment="1">
      <alignment horizontal="center"/>
    </xf>
    <xf numFmtId="0" fontId="4" fillId="2" borderId="16" xfId="0" applyFont="1" applyFill="1" applyBorder="1" applyAlignment="1">
      <alignment horizontal="left" vertical="center" wrapText="1"/>
    </xf>
    <xf numFmtId="0" fontId="4" fillId="2" borderId="22" xfId="0" applyFont="1" applyFill="1" applyBorder="1" applyAlignment="1">
      <alignment horizontal="left" vertical="center" wrapText="1"/>
    </xf>
    <xf numFmtId="0" fontId="4" fillId="2" borderId="30" xfId="0" applyFont="1" applyFill="1" applyBorder="1" applyAlignment="1">
      <alignment horizontal="left" vertical="center" wrapText="1"/>
    </xf>
    <xf numFmtId="2" fontId="0" fillId="13" borderId="31" xfId="0" applyNumberFormat="1" applyFill="1" applyBorder="1" applyAlignment="1">
      <alignment horizontal="center"/>
    </xf>
    <xf numFmtId="2" fontId="0" fillId="13" borderId="52" xfId="0" applyNumberFormat="1" applyFill="1" applyBorder="1" applyAlignment="1">
      <alignment horizontal="center"/>
    </xf>
    <xf numFmtId="2" fontId="0" fillId="13" borderId="55" xfId="0" applyNumberFormat="1" applyFill="1" applyBorder="1" applyAlignment="1">
      <alignment horizontal="center"/>
    </xf>
    <xf numFmtId="2" fontId="0" fillId="13" borderId="53" xfId="0" applyNumberFormat="1" applyFill="1" applyBorder="1" applyAlignment="1">
      <alignment horizontal="center"/>
    </xf>
    <xf numFmtId="0" fontId="11" fillId="0" borderId="48" xfId="0" applyFont="1" applyBorder="1" applyAlignment="1">
      <alignment horizontal="left" vertical="center" wrapText="1"/>
    </xf>
    <xf numFmtId="0" fontId="4" fillId="2" borderId="40" xfId="0" applyFont="1" applyFill="1" applyBorder="1" applyAlignment="1">
      <alignment horizontal="left" vertical="center" wrapText="1"/>
    </xf>
    <xf numFmtId="2" fontId="0" fillId="0" borderId="45" xfId="0" applyNumberFormat="1" applyBorder="1" applyAlignment="1">
      <alignment horizontal="center"/>
    </xf>
    <xf numFmtId="2" fontId="13" fillId="0" borderId="32" xfId="0" applyNumberFormat="1" applyFont="1" applyBorder="1" applyAlignment="1">
      <alignment horizontal="left" vertical="center" wrapText="1"/>
    </xf>
    <xf numFmtId="2" fontId="0" fillId="0" borderId="52" xfId="0" applyNumberFormat="1" applyBorder="1" applyAlignment="1">
      <alignment horizontal="center"/>
    </xf>
    <xf numFmtId="2" fontId="0" fillId="0" borderId="53" xfId="0" applyNumberFormat="1" applyBorder="1" applyAlignment="1">
      <alignment horizontal="center"/>
    </xf>
    <xf numFmtId="2" fontId="0" fillId="0" borderId="55" xfId="0" applyNumberFormat="1" applyBorder="1" applyAlignment="1">
      <alignment horizontal="center"/>
    </xf>
    <xf numFmtId="2" fontId="0" fillId="0" borderId="50" xfId="0" applyNumberFormat="1" applyBorder="1" applyAlignment="1">
      <alignment horizontal="center"/>
    </xf>
    <xf numFmtId="2" fontId="0" fillId="0" borderId="54" xfId="0" applyNumberFormat="1" applyBorder="1" applyAlignment="1">
      <alignment horizontal="center"/>
    </xf>
    <xf numFmtId="2" fontId="0" fillId="13" borderId="50" xfId="0" applyNumberFormat="1" applyFill="1" applyBorder="1" applyAlignment="1">
      <alignment horizontal="center"/>
    </xf>
    <xf numFmtId="2" fontId="0" fillId="13" borderId="54" xfId="0" applyNumberFormat="1" applyFill="1" applyBorder="1" applyAlignment="1">
      <alignment horizontal="center"/>
    </xf>
    <xf numFmtId="2" fontId="0" fillId="0" borderId="51" xfId="0" applyNumberFormat="1" applyBorder="1" applyAlignment="1">
      <alignment horizontal="center"/>
    </xf>
    <xf numFmtId="2" fontId="0" fillId="13" borderId="51" xfId="0" applyNumberFormat="1" applyFill="1" applyBorder="1" applyAlignment="1">
      <alignment horizontal="center"/>
    </xf>
    <xf numFmtId="0" fontId="4" fillId="2" borderId="49" xfId="0" applyFont="1" applyFill="1" applyBorder="1" applyAlignment="1">
      <alignment horizontal="left" vertical="center" wrapText="1"/>
    </xf>
    <xf numFmtId="0" fontId="4" fillId="2" borderId="26" xfId="0" applyFont="1" applyFill="1" applyBorder="1" applyAlignment="1">
      <alignment horizontal="left" vertical="center" wrapText="1"/>
    </xf>
    <xf numFmtId="2" fontId="0" fillId="0" borderId="59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4" fillId="2" borderId="43" xfId="0" applyFont="1" applyFill="1" applyBorder="1" applyAlignment="1">
      <alignment horizontal="left" vertical="center" wrapText="1"/>
    </xf>
    <xf numFmtId="0" fontId="13" fillId="0" borderId="24" xfId="0" applyFont="1" applyBorder="1" applyAlignment="1">
      <alignment horizontal="left" vertical="center" wrapText="1"/>
    </xf>
    <xf numFmtId="0" fontId="0" fillId="0" borderId="28" xfId="0" applyBorder="1" applyAlignment="1">
      <alignment horizontal="center"/>
    </xf>
    <xf numFmtId="0" fontId="13" fillId="0" borderId="30" xfId="0" applyFont="1" applyBorder="1" applyAlignment="1">
      <alignment horizontal="left" vertical="center" wrapText="1"/>
    </xf>
    <xf numFmtId="0" fontId="0" fillId="2" borderId="27" xfId="0" applyFill="1" applyBorder="1" applyAlignment="1">
      <alignment horizontal="left" vertical="center" wrapText="1"/>
    </xf>
    <xf numFmtId="2" fontId="0" fillId="13" borderId="41" xfId="0" applyNumberFormat="1" applyFill="1" applyBorder="1" applyAlignment="1">
      <alignment horizontal="center"/>
    </xf>
    <xf numFmtId="0" fontId="4" fillId="2" borderId="44" xfId="0" applyFont="1" applyFill="1" applyBorder="1" applyAlignment="1">
      <alignment horizontal="left" vertical="center" wrapText="1"/>
    </xf>
    <xf numFmtId="2" fontId="0" fillId="13" borderId="42" xfId="0" applyNumberFormat="1" applyFill="1" applyBorder="1" applyAlignment="1">
      <alignment horizontal="center"/>
    </xf>
    <xf numFmtId="0" fontId="4" fillId="2" borderId="62" xfId="0" applyFont="1" applyFill="1" applyBorder="1" applyAlignment="1">
      <alignment horizontal="left" vertical="center" wrapText="1"/>
    </xf>
    <xf numFmtId="2" fontId="0" fillId="0" borderId="63" xfId="0" applyNumberFormat="1" applyBorder="1" applyAlignment="1">
      <alignment horizontal="center"/>
    </xf>
    <xf numFmtId="0" fontId="4" fillId="2" borderId="66" xfId="0" applyFont="1" applyFill="1" applyBorder="1" applyAlignment="1">
      <alignment horizontal="left" vertical="center" wrapText="1"/>
    </xf>
    <xf numFmtId="0" fontId="4" fillId="2" borderId="68" xfId="0" applyFont="1" applyFill="1" applyBorder="1" applyAlignment="1">
      <alignment horizontal="left" vertical="center" wrapText="1"/>
    </xf>
    <xf numFmtId="0" fontId="4" fillId="2" borderId="69" xfId="0" applyFont="1" applyFill="1" applyBorder="1" applyAlignment="1">
      <alignment horizontal="left" vertical="center" wrapText="1"/>
    </xf>
    <xf numFmtId="2" fontId="0" fillId="0" borderId="70" xfId="0" applyNumberFormat="1" applyBorder="1" applyAlignment="1">
      <alignment horizontal="center"/>
    </xf>
    <xf numFmtId="2" fontId="0" fillId="13" borderId="70" xfId="0" applyNumberFormat="1" applyFill="1" applyBorder="1" applyAlignment="1">
      <alignment horizontal="center"/>
    </xf>
    <xf numFmtId="2" fontId="0" fillId="13" borderId="35" xfId="0" applyNumberFormat="1" applyFill="1" applyBorder="1" applyAlignment="1">
      <alignment horizontal="center"/>
    </xf>
    <xf numFmtId="2" fontId="13" fillId="0" borderId="24" xfId="0" applyNumberFormat="1" applyFont="1" applyBorder="1" applyAlignment="1">
      <alignment horizontal="left" vertical="center" wrapText="1"/>
    </xf>
    <xf numFmtId="2" fontId="4" fillId="2" borderId="30" xfId="0" applyNumberFormat="1" applyFont="1" applyFill="1" applyBorder="1" applyAlignment="1">
      <alignment horizontal="left" vertical="center" wrapText="1"/>
    </xf>
    <xf numFmtId="2" fontId="0" fillId="13" borderId="45" xfId="0" applyNumberFormat="1" applyFill="1" applyBorder="1" applyAlignment="1">
      <alignment horizontal="center"/>
    </xf>
    <xf numFmtId="2" fontId="13" fillId="0" borderId="30" xfId="0" applyNumberFormat="1" applyFont="1" applyBorder="1" applyAlignment="1">
      <alignment horizontal="left" vertical="center" wrapText="1"/>
    </xf>
    <xf numFmtId="2" fontId="4" fillId="2" borderId="40" xfId="0" applyNumberFormat="1" applyFont="1" applyFill="1" applyBorder="1" applyAlignment="1">
      <alignment horizontal="left" vertical="center" wrapText="1"/>
    </xf>
    <xf numFmtId="0" fontId="0" fillId="0" borderId="42" xfId="0" applyBorder="1" applyAlignment="1">
      <alignment horizontal="center"/>
    </xf>
    <xf numFmtId="2" fontId="0" fillId="0" borderId="60" xfId="0" applyNumberFormat="1" applyBorder="1" applyAlignment="1">
      <alignment horizontal="center"/>
    </xf>
    <xf numFmtId="2" fontId="0" fillId="0" borderId="49" xfId="0" applyNumberFormat="1" applyBorder="1" applyAlignment="1">
      <alignment horizontal="center"/>
    </xf>
    <xf numFmtId="2" fontId="0" fillId="13" borderId="20" xfId="0" applyNumberFormat="1" applyFill="1" applyBorder="1" applyAlignment="1">
      <alignment horizontal="center"/>
    </xf>
    <xf numFmtId="2" fontId="8" fillId="0" borderId="24" xfId="0" applyNumberFormat="1" applyFont="1" applyBorder="1" applyAlignment="1">
      <alignment horizontal="left" vertical="center" wrapText="1"/>
    </xf>
    <xf numFmtId="2" fontId="8" fillId="0" borderId="26" xfId="0" applyNumberFormat="1" applyFont="1" applyBorder="1" applyAlignment="1">
      <alignment horizontal="center"/>
    </xf>
    <xf numFmtId="2" fontId="0" fillId="0" borderId="64" xfId="0" applyNumberFormat="1" applyBorder="1" applyAlignment="1">
      <alignment horizontal="center"/>
    </xf>
    <xf numFmtId="2" fontId="4" fillId="2" borderId="72" xfId="0" applyNumberFormat="1" applyFont="1" applyFill="1" applyBorder="1" applyAlignment="1">
      <alignment horizontal="left" vertical="center" wrapText="1"/>
    </xf>
    <xf numFmtId="2" fontId="0" fillId="0" borderId="65" xfId="0" applyNumberFormat="1" applyBorder="1" applyAlignment="1">
      <alignment horizontal="center"/>
    </xf>
    <xf numFmtId="2" fontId="0" fillId="2" borderId="66" xfId="0" applyNumberFormat="1" applyFill="1" applyBorder="1" applyAlignment="1">
      <alignment horizontal="left" vertical="center" wrapText="1"/>
    </xf>
    <xf numFmtId="2" fontId="0" fillId="0" borderId="67" xfId="0" applyNumberFormat="1" applyBorder="1" applyAlignment="1">
      <alignment horizontal="center"/>
    </xf>
    <xf numFmtId="2" fontId="4" fillId="2" borderId="66" xfId="0" applyNumberFormat="1" applyFont="1" applyFill="1" applyBorder="1" applyAlignment="1">
      <alignment horizontal="left" vertical="center" wrapText="1"/>
    </xf>
    <xf numFmtId="2" fontId="0" fillId="0" borderId="73" xfId="0" applyNumberFormat="1" applyBorder="1" applyAlignment="1">
      <alignment horizontal="center"/>
    </xf>
    <xf numFmtId="2" fontId="4" fillId="2" borderId="68" xfId="0" applyNumberFormat="1" applyFont="1" applyFill="1" applyBorder="1" applyAlignment="1">
      <alignment horizontal="left" vertical="center" wrapText="1"/>
    </xf>
    <xf numFmtId="2" fontId="0" fillId="0" borderId="74" xfId="0" applyNumberFormat="1" applyBorder="1" applyAlignment="1">
      <alignment horizontal="center"/>
    </xf>
    <xf numFmtId="2" fontId="0" fillId="0" borderId="75" xfId="0" applyNumberFormat="1" applyBorder="1" applyAlignment="1">
      <alignment horizontal="center"/>
    </xf>
    <xf numFmtId="2" fontId="4" fillId="2" borderId="69" xfId="0" applyNumberFormat="1" applyFont="1" applyFill="1" applyBorder="1" applyAlignment="1">
      <alignment horizontal="left" vertical="center" wrapText="1"/>
    </xf>
    <xf numFmtId="2" fontId="0" fillId="0" borderId="76" xfId="0" applyNumberFormat="1" applyBorder="1" applyAlignment="1">
      <alignment horizontal="center"/>
    </xf>
    <xf numFmtId="2" fontId="0" fillId="0" borderId="71" xfId="0" applyNumberFormat="1" applyBorder="1" applyAlignment="1">
      <alignment horizontal="center"/>
    </xf>
    <xf numFmtId="2" fontId="0" fillId="13" borderId="65" xfId="0" applyNumberFormat="1" applyFill="1" applyBorder="1" applyAlignment="1">
      <alignment horizontal="center"/>
    </xf>
    <xf numFmtId="2" fontId="0" fillId="13" borderId="67" xfId="0" applyNumberFormat="1" applyFill="1" applyBorder="1" applyAlignment="1">
      <alignment horizontal="center"/>
    </xf>
    <xf numFmtId="2" fontId="0" fillId="13" borderId="73" xfId="0" applyNumberFormat="1" applyFill="1" applyBorder="1" applyAlignment="1">
      <alignment horizontal="center"/>
    </xf>
    <xf numFmtId="2" fontId="0" fillId="13" borderId="71" xfId="0" applyNumberFormat="1" applyFill="1" applyBorder="1" applyAlignment="1">
      <alignment horizontal="center"/>
    </xf>
    <xf numFmtId="2" fontId="0" fillId="0" borderId="26" xfId="0" applyNumberFormat="1" applyBorder="1"/>
    <xf numFmtId="0" fontId="38" fillId="0" borderId="5" xfId="0" applyFont="1" applyBorder="1" applyAlignment="1">
      <alignment horizontal="center" vertical="center" wrapText="1"/>
    </xf>
    <xf numFmtId="2" fontId="17" fillId="0" borderId="16" xfId="0" applyNumberFormat="1" applyFont="1" applyBorder="1" applyAlignment="1">
      <alignment horizontal="left" vertical="center" wrapText="1"/>
    </xf>
    <xf numFmtId="0" fontId="38" fillId="0" borderId="5" xfId="0" applyFont="1" applyBorder="1" applyAlignment="1">
      <alignment horizontal="center" vertical="center"/>
    </xf>
    <xf numFmtId="2" fontId="39" fillId="0" borderId="0" xfId="0" applyNumberFormat="1" applyFont="1" applyAlignment="1">
      <alignment horizontal="center"/>
    </xf>
    <xf numFmtId="2" fontId="39" fillId="0" borderId="0" xfId="0" applyNumberFormat="1" applyFont="1"/>
    <xf numFmtId="0" fontId="3" fillId="2" borderId="40" xfId="0" applyFont="1" applyFill="1" applyBorder="1" applyAlignment="1">
      <alignment horizontal="left" vertical="center" wrapText="1"/>
    </xf>
    <xf numFmtId="0" fontId="3" fillId="2" borderId="24" xfId="0" applyFont="1" applyFill="1" applyBorder="1" applyAlignment="1">
      <alignment horizontal="left" vertical="center" wrapText="1"/>
    </xf>
    <xf numFmtId="2" fontId="3" fillId="2" borderId="27" xfId="0" applyNumberFormat="1" applyFont="1" applyFill="1" applyBorder="1" applyAlignment="1">
      <alignment horizontal="left" vertical="center" wrapText="1"/>
    </xf>
    <xf numFmtId="2" fontId="20" fillId="8" borderId="0" xfId="0" applyNumberFormat="1" applyFont="1" applyFill="1" applyAlignment="1">
      <alignment horizontal="left" vertical="center" wrapText="1"/>
    </xf>
    <xf numFmtId="2" fontId="2" fillId="2" borderId="58" xfId="0" applyNumberFormat="1" applyFont="1" applyFill="1" applyBorder="1" applyAlignment="1">
      <alignment horizontal="left" vertical="center" wrapText="1"/>
    </xf>
    <xf numFmtId="2" fontId="1" fillId="2" borderId="27" xfId="0" applyNumberFormat="1" applyFont="1" applyFill="1" applyBorder="1" applyAlignment="1">
      <alignment horizontal="left" vertical="center" wrapText="1"/>
    </xf>
    <xf numFmtId="2" fontId="1" fillId="2" borderId="22" xfId="0" applyNumberFormat="1" applyFont="1" applyFill="1" applyBorder="1" applyAlignment="1">
      <alignment horizontal="left" vertical="center" wrapText="1"/>
    </xf>
    <xf numFmtId="0" fontId="45" fillId="10" borderId="11" xfId="0" applyFont="1" applyFill="1" applyBorder="1" applyAlignment="1">
      <alignment horizontal="center"/>
    </xf>
    <xf numFmtId="0" fontId="45" fillId="10" borderId="14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45" fillId="8" borderId="36" xfId="0" applyFont="1" applyFill="1" applyBorder="1" applyAlignment="1">
      <alignment horizontal="left" vertical="center" wrapText="1"/>
    </xf>
    <xf numFmtId="0" fontId="45" fillId="8" borderId="10" xfId="0" applyFont="1" applyFill="1" applyBorder="1" applyAlignment="1">
      <alignment horizontal="left" vertical="center" wrapText="1"/>
    </xf>
    <xf numFmtId="0" fontId="45" fillId="8" borderId="11" xfId="0" applyFont="1" applyFill="1" applyBorder="1" applyAlignment="1">
      <alignment horizontal="left" vertical="center" wrapText="1"/>
    </xf>
    <xf numFmtId="0" fontId="45" fillId="8" borderId="14" xfId="0" applyFont="1" applyFill="1" applyBorder="1" applyAlignment="1">
      <alignment horizontal="left" vertical="center" wrapText="1"/>
    </xf>
  </cellXfs>
  <cellStyles count="4">
    <cellStyle name="Currency 2" xfId="3" xr:uid="{1A5B5D95-6A9C-4C1E-9366-892BD88B91F0}"/>
    <cellStyle name="Normal" xfId="0" builtinId="0"/>
    <cellStyle name="Normal 2" xfId="2" xr:uid="{4BF42A23-6DBC-4490-BCCD-B031BDC9F80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088D1-F151-2F48-83C7-C55E1C5B7080}">
  <sheetPr codeName="Sheet1"/>
  <dimension ref="A1:N1331"/>
  <sheetViews>
    <sheetView zoomScale="60" zoomScaleNormal="60" workbookViewId="0">
      <pane xSplit="2" ySplit="4" topLeftCell="C583" activePane="bottomRight" state="frozen"/>
      <selection pane="topRight" activeCell="C1" sqref="C1"/>
      <selection pane="bottomLeft" activeCell="A5" sqref="A5"/>
      <selection pane="bottomRight" activeCell="B628" sqref="B628"/>
    </sheetView>
  </sheetViews>
  <sheetFormatPr defaultColWidth="11.25" defaultRowHeight="15.75" x14ac:dyDescent="0.25"/>
  <cols>
    <col min="1" max="1" width="7.75" style="86" customWidth="1"/>
    <col min="2" max="2" width="32.75" style="40" bestFit="1" customWidth="1"/>
    <col min="3" max="3" width="11.25" style="85"/>
  </cols>
  <sheetData>
    <row r="1" spans="1:14" x14ac:dyDescent="0.25">
      <c r="B1" s="36" t="s">
        <v>0</v>
      </c>
    </row>
    <row r="2" spans="1:14" x14ac:dyDescent="0.25">
      <c r="B2" s="36"/>
    </row>
    <row r="3" spans="1:14" x14ac:dyDescent="0.25">
      <c r="B3" s="36" t="s">
        <v>1</v>
      </c>
    </row>
    <row r="4" spans="1:14" ht="16.5" thickBot="1" x14ac:dyDescent="0.3">
      <c r="C4" s="93">
        <v>45444</v>
      </c>
      <c r="D4" s="93">
        <v>45474</v>
      </c>
      <c r="E4" s="93">
        <v>45505</v>
      </c>
      <c r="F4" s="93">
        <v>45536</v>
      </c>
      <c r="G4" s="93">
        <v>45566</v>
      </c>
      <c r="H4" s="93">
        <v>45597</v>
      </c>
      <c r="I4" s="93">
        <v>45627</v>
      </c>
      <c r="J4" s="93">
        <v>45658</v>
      </c>
      <c r="K4" s="93">
        <v>45689</v>
      </c>
      <c r="L4" s="93">
        <v>45717</v>
      </c>
      <c r="M4" s="93">
        <v>45748</v>
      </c>
      <c r="N4" s="93">
        <v>45778</v>
      </c>
    </row>
    <row r="5" spans="1:14" ht="36" customHeight="1" thickBot="1" x14ac:dyDescent="0.35">
      <c r="B5" s="97" t="s">
        <v>384</v>
      </c>
      <c r="C5" s="98"/>
      <c r="D5" s="95"/>
      <c r="E5" s="96"/>
      <c r="F5" s="96"/>
    </row>
    <row r="6" spans="1:14" ht="18.75" x14ac:dyDescent="0.3">
      <c r="B6" s="91" t="s">
        <v>589</v>
      </c>
      <c r="C6" s="94"/>
      <c r="D6" s="77"/>
      <c r="E6" s="77"/>
    </row>
    <row r="7" spans="1:14" ht="19.5" thickBot="1" x14ac:dyDescent="0.3">
      <c r="A7" s="179" t="s">
        <v>4</v>
      </c>
      <c r="B7" s="71" t="s">
        <v>5</v>
      </c>
    </row>
    <row r="8" spans="1:14" s="9" customFormat="1" x14ac:dyDescent="0.25">
      <c r="A8" s="86">
        <v>1</v>
      </c>
      <c r="B8" s="331" t="s">
        <v>490</v>
      </c>
      <c r="C8" s="79">
        <v>37</v>
      </c>
      <c r="D8" s="79">
        <v>37</v>
      </c>
      <c r="E8" s="79">
        <v>37</v>
      </c>
      <c r="F8" s="79">
        <v>29</v>
      </c>
      <c r="G8" s="79">
        <v>35</v>
      </c>
      <c r="H8" s="79">
        <v>35</v>
      </c>
      <c r="I8" s="339">
        <v>35</v>
      </c>
      <c r="J8" s="79">
        <v>35</v>
      </c>
      <c r="K8" s="79">
        <v>31</v>
      </c>
      <c r="L8" s="79">
        <v>32</v>
      </c>
      <c r="M8" s="350">
        <v>32</v>
      </c>
      <c r="N8" s="350">
        <v>32</v>
      </c>
    </row>
    <row r="9" spans="1:14" s="9" customFormat="1" x14ac:dyDescent="0.25">
      <c r="A9" s="86">
        <v>2</v>
      </c>
      <c r="B9" s="332" t="s">
        <v>491</v>
      </c>
      <c r="C9" s="80">
        <v>30</v>
      </c>
      <c r="D9" s="80">
        <v>30</v>
      </c>
      <c r="E9" s="80">
        <v>30</v>
      </c>
      <c r="F9" s="80">
        <v>29.5</v>
      </c>
      <c r="G9" s="80">
        <v>31.5</v>
      </c>
      <c r="H9" s="80">
        <v>31.5</v>
      </c>
      <c r="I9" s="81">
        <v>32</v>
      </c>
      <c r="J9" s="80">
        <v>30</v>
      </c>
      <c r="K9" s="335">
        <v>30</v>
      </c>
      <c r="L9" s="335">
        <v>30</v>
      </c>
      <c r="M9" s="335">
        <v>30</v>
      </c>
      <c r="N9" s="81">
        <v>36</v>
      </c>
    </row>
    <row r="10" spans="1:14" s="9" customFormat="1" x14ac:dyDescent="0.25">
      <c r="A10" s="86">
        <v>3</v>
      </c>
      <c r="B10" s="333" t="s">
        <v>492</v>
      </c>
      <c r="C10" s="80">
        <v>28</v>
      </c>
      <c r="D10" s="80">
        <v>28</v>
      </c>
      <c r="E10" s="80">
        <v>32</v>
      </c>
      <c r="F10" s="80">
        <v>28</v>
      </c>
      <c r="G10" s="80">
        <v>29.5</v>
      </c>
      <c r="H10" s="80">
        <v>29.5</v>
      </c>
      <c r="I10" s="81">
        <v>29</v>
      </c>
      <c r="J10" s="80">
        <v>29.5</v>
      </c>
      <c r="K10" s="80">
        <v>29.5</v>
      </c>
      <c r="L10" s="80">
        <v>29.5</v>
      </c>
      <c r="M10" s="335">
        <v>29.5</v>
      </c>
      <c r="N10" s="81">
        <v>34.5</v>
      </c>
    </row>
    <row r="11" spans="1:14" s="9" customFormat="1" x14ac:dyDescent="0.25">
      <c r="A11" s="86">
        <v>4</v>
      </c>
      <c r="B11" s="333" t="s">
        <v>493</v>
      </c>
      <c r="C11" s="80">
        <v>30</v>
      </c>
      <c r="D11" s="80">
        <v>30</v>
      </c>
      <c r="E11" s="80">
        <v>34.5</v>
      </c>
      <c r="F11" s="80">
        <v>30</v>
      </c>
      <c r="G11" s="80">
        <v>32</v>
      </c>
      <c r="H11" s="80">
        <v>33.5</v>
      </c>
      <c r="I11" s="81">
        <v>34.5</v>
      </c>
      <c r="J11" s="80">
        <v>29.5</v>
      </c>
      <c r="K11" s="80">
        <v>29.5</v>
      </c>
      <c r="L11" s="80">
        <v>29.5</v>
      </c>
      <c r="M11" s="335">
        <v>29.5</v>
      </c>
      <c r="N11" s="81">
        <v>35.25</v>
      </c>
    </row>
    <row r="12" spans="1:14" s="9" customFormat="1" x14ac:dyDescent="0.25">
      <c r="A12" s="86">
        <v>5</v>
      </c>
      <c r="B12" s="334" t="s">
        <v>494</v>
      </c>
      <c r="C12" s="80">
        <v>29</v>
      </c>
      <c r="D12" s="80">
        <v>29</v>
      </c>
      <c r="E12" s="80">
        <v>29</v>
      </c>
      <c r="F12" s="80">
        <v>29.5</v>
      </c>
      <c r="G12" s="80">
        <v>29.5</v>
      </c>
      <c r="H12" s="80">
        <v>29.5</v>
      </c>
      <c r="I12" s="81">
        <v>29.5</v>
      </c>
      <c r="J12" s="80">
        <v>29.5</v>
      </c>
      <c r="K12" s="80">
        <v>33.5</v>
      </c>
      <c r="L12" s="335">
        <v>33.5</v>
      </c>
      <c r="M12" s="335">
        <v>33.5</v>
      </c>
      <c r="N12" s="335">
        <v>33.5</v>
      </c>
    </row>
    <row r="13" spans="1:14" s="9" customFormat="1" x14ac:dyDescent="0.25">
      <c r="A13" s="86">
        <v>6</v>
      </c>
      <c r="B13" s="334" t="s">
        <v>495</v>
      </c>
      <c r="C13" s="80">
        <v>29</v>
      </c>
      <c r="D13" s="80">
        <v>29</v>
      </c>
      <c r="E13" s="80">
        <v>29</v>
      </c>
      <c r="F13" s="80">
        <v>29</v>
      </c>
      <c r="G13" s="80">
        <v>29</v>
      </c>
      <c r="H13" s="80">
        <v>29</v>
      </c>
      <c r="I13" s="80">
        <v>29</v>
      </c>
      <c r="J13" s="80">
        <v>29</v>
      </c>
      <c r="K13" s="80">
        <v>32</v>
      </c>
      <c r="L13" s="80">
        <v>32</v>
      </c>
      <c r="M13" s="335">
        <v>32</v>
      </c>
      <c r="N13" s="80">
        <v>34.5</v>
      </c>
    </row>
    <row r="14" spans="1:14" s="9" customFormat="1" x14ac:dyDescent="0.25">
      <c r="A14" s="86">
        <v>7</v>
      </c>
      <c r="B14" s="334" t="s">
        <v>496</v>
      </c>
      <c r="C14" s="80">
        <v>32.5</v>
      </c>
      <c r="D14" s="80">
        <v>32.5</v>
      </c>
      <c r="E14" s="80">
        <v>32.5</v>
      </c>
      <c r="F14" s="80">
        <v>32.5</v>
      </c>
      <c r="G14" s="80">
        <v>32</v>
      </c>
      <c r="H14" s="80">
        <v>27</v>
      </c>
      <c r="I14" s="81">
        <v>27</v>
      </c>
      <c r="J14" s="80">
        <v>27</v>
      </c>
      <c r="K14" s="335">
        <v>27</v>
      </c>
      <c r="L14" s="80">
        <v>29</v>
      </c>
      <c r="M14" s="335">
        <v>29</v>
      </c>
      <c r="N14" s="81">
        <v>36</v>
      </c>
    </row>
    <row r="15" spans="1:14" s="9" customFormat="1" x14ac:dyDescent="0.25">
      <c r="A15" s="86">
        <v>8</v>
      </c>
      <c r="B15" s="334" t="s">
        <v>497</v>
      </c>
      <c r="C15" s="80">
        <v>29.5</v>
      </c>
      <c r="D15" s="80">
        <v>29.5</v>
      </c>
      <c r="E15" s="80">
        <v>29</v>
      </c>
      <c r="F15" s="80">
        <v>29</v>
      </c>
      <c r="G15" s="80">
        <v>32</v>
      </c>
      <c r="H15" s="80">
        <v>32</v>
      </c>
      <c r="I15" s="81">
        <v>27.5</v>
      </c>
      <c r="J15" s="80">
        <v>28.5</v>
      </c>
      <c r="K15" s="335">
        <v>28.5</v>
      </c>
      <c r="L15" s="80">
        <v>30.5</v>
      </c>
      <c r="M15" s="335">
        <v>30.5</v>
      </c>
      <c r="N15" s="81">
        <v>34.5</v>
      </c>
    </row>
    <row r="16" spans="1:14" s="9" customFormat="1" x14ac:dyDescent="0.25">
      <c r="A16" s="86">
        <v>9</v>
      </c>
      <c r="B16" s="334" t="s">
        <v>498</v>
      </c>
      <c r="C16" s="80">
        <v>33</v>
      </c>
      <c r="D16" s="80">
        <v>33</v>
      </c>
      <c r="E16" s="80">
        <v>33</v>
      </c>
      <c r="F16" s="80">
        <v>28.5</v>
      </c>
      <c r="G16" s="80">
        <v>32.5</v>
      </c>
      <c r="H16" s="80">
        <v>32.5</v>
      </c>
      <c r="I16" s="81">
        <v>32.5</v>
      </c>
      <c r="J16" s="80">
        <v>32.5</v>
      </c>
      <c r="K16" s="335">
        <v>32.5</v>
      </c>
      <c r="L16" s="335">
        <v>32.5</v>
      </c>
      <c r="M16" s="335">
        <v>32.5</v>
      </c>
      <c r="N16" s="81">
        <v>34</v>
      </c>
    </row>
    <row r="17" spans="1:14" s="9" customFormat="1" x14ac:dyDescent="0.25">
      <c r="A17" s="86">
        <v>10</v>
      </c>
      <c r="B17" s="334" t="s">
        <v>499</v>
      </c>
      <c r="C17" s="80"/>
      <c r="D17" s="80"/>
      <c r="E17" s="80"/>
      <c r="F17" s="80"/>
      <c r="G17" s="80"/>
      <c r="H17" s="80"/>
      <c r="I17" s="81"/>
      <c r="J17" s="80"/>
      <c r="K17" s="80"/>
      <c r="L17" s="80"/>
      <c r="M17" s="81"/>
      <c r="N17" s="81"/>
    </row>
    <row r="18" spans="1:14" s="9" customFormat="1" x14ac:dyDescent="0.25">
      <c r="A18" s="86">
        <v>11</v>
      </c>
      <c r="B18" s="334" t="s">
        <v>500</v>
      </c>
      <c r="C18" s="80">
        <v>32.5</v>
      </c>
      <c r="D18" s="80">
        <v>32.5</v>
      </c>
      <c r="E18" s="80">
        <v>32.5</v>
      </c>
      <c r="F18" s="80">
        <v>32.5</v>
      </c>
      <c r="G18" s="80">
        <v>29</v>
      </c>
      <c r="H18" s="80">
        <v>29</v>
      </c>
      <c r="I18" s="81">
        <v>32</v>
      </c>
      <c r="J18" s="80">
        <v>32</v>
      </c>
      <c r="K18" s="80">
        <v>32</v>
      </c>
      <c r="L18" s="335">
        <v>32</v>
      </c>
      <c r="M18" s="335">
        <v>32</v>
      </c>
      <c r="N18" s="335">
        <v>32</v>
      </c>
    </row>
    <row r="19" spans="1:14" s="9" customFormat="1" x14ac:dyDescent="0.25">
      <c r="A19" s="86">
        <v>12</v>
      </c>
      <c r="B19" s="334" t="s">
        <v>385</v>
      </c>
      <c r="C19" s="80">
        <v>31.5</v>
      </c>
      <c r="D19" s="80">
        <v>31.5</v>
      </c>
      <c r="E19" s="80">
        <v>31.5</v>
      </c>
      <c r="F19" s="80">
        <v>31.5</v>
      </c>
      <c r="G19" s="80">
        <v>31.5</v>
      </c>
      <c r="H19" s="80">
        <v>31.5</v>
      </c>
      <c r="I19" s="81">
        <v>31.5</v>
      </c>
      <c r="J19" s="80">
        <v>31.5</v>
      </c>
      <c r="K19" s="80">
        <v>31.5</v>
      </c>
      <c r="L19" s="80">
        <v>31.5</v>
      </c>
      <c r="M19" s="335">
        <v>31.5</v>
      </c>
      <c r="N19" s="335">
        <v>31.5</v>
      </c>
    </row>
    <row r="20" spans="1:14" s="9" customFormat="1" x14ac:dyDescent="0.25">
      <c r="A20" s="86">
        <v>13</v>
      </c>
      <c r="B20" s="334" t="s">
        <v>501</v>
      </c>
      <c r="C20" s="80">
        <v>27</v>
      </c>
      <c r="D20" s="80">
        <v>27</v>
      </c>
      <c r="E20" s="80">
        <v>27</v>
      </c>
      <c r="F20" s="80">
        <v>27</v>
      </c>
      <c r="G20" s="80">
        <v>27.5</v>
      </c>
      <c r="H20" s="80">
        <v>27.5</v>
      </c>
      <c r="I20" s="81">
        <v>27.5</v>
      </c>
      <c r="J20" s="80">
        <v>27.5</v>
      </c>
      <c r="K20" s="80">
        <v>27.5</v>
      </c>
      <c r="L20" s="335">
        <v>27.5</v>
      </c>
      <c r="M20" s="335">
        <v>27.5</v>
      </c>
      <c r="N20" s="81">
        <v>33.700000000000003</v>
      </c>
    </row>
    <row r="21" spans="1:14" s="9" customFormat="1" x14ac:dyDescent="0.25">
      <c r="A21" s="86">
        <v>14</v>
      </c>
      <c r="B21" s="334" t="s">
        <v>502</v>
      </c>
      <c r="C21" s="80">
        <v>29</v>
      </c>
      <c r="D21" s="80">
        <v>29</v>
      </c>
      <c r="E21" s="80">
        <v>29</v>
      </c>
      <c r="F21" s="80">
        <v>29</v>
      </c>
      <c r="G21" s="80">
        <v>29</v>
      </c>
      <c r="H21" s="80">
        <v>30</v>
      </c>
      <c r="I21" s="81">
        <v>30</v>
      </c>
      <c r="J21" s="80">
        <v>30</v>
      </c>
      <c r="K21" s="80">
        <v>30</v>
      </c>
      <c r="L21" s="80">
        <v>30</v>
      </c>
      <c r="M21" s="335">
        <v>30</v>
      </c>
      <c r="N21" s="81">
        <v>34</v>
      </c>
    </row>
    <row r="22" spans="1:14" s="9" customFormat="1" x14ac:dyDescent="0.25">
      <c r="A22" s="86">
        <v>15</v>
      </c>
      <c r="B22" s="334" t="s">
        <v>503</v>
      </c>
      <c r="C22" s="80">
        <v>31</v>
      </c>
      <c r="D22" s="80">
        <v>31</v>
      </c>
      <c r="E22" s="80">
        <v>31</v>
      </c>
      <c r="F22" s="80">
        <v>31</v>
      </c>
      <c r="G22" s="80">
        <v>31</v>
      </c>
      <c r="H22" s="80">
        <v>31</v>
      </c>
      <c r="I22" s="81">
        <v>31</v>
      </c>
      <c r="J22" s="80">
        <v>28.5</v>
      </c>
      <c r="K22" s="80">
        <v>28.5</v>
      </c>
      <c r="L22" s="80">
        <v>28.5</v>
      </c>
      <c r="M22" s="335">
        <v>28.5</v>
      </c>
      <c r="N22" s="335">
        <v>28.5</v>
      </c>
    </row>
    <row r="23" spans="1:14" s="9" customFormat="1" x14ac:dyDescent="0.25">
      <c r="A23" s="86">
        <v>16</v>
      </c>
      <c r="B23" s="329"/>
      <c r="C23" s="82"/>
      <c r="D23" s="80"/>
      <c r="E23" s="81"/>
      <c r="F23" s="288"/>
    </row>
    <row r="24" spans="1:14" s="9" customFormat="1" x14ac:dyDescent="0.25">
      <c r="A24" s="86">
        <v>17</v>
      </c>
      <c r="B24" s="329"/>
      <c r="C24" s="82"/>
      <c r="D24" s="80"/>
      <c r="E24" s="81"/>
      <c r="F24" s="288"/>
    </row>
    <row r="25" spans="1:14" s="9" customFormat="1" x14ac:dyDescent="0.25">
      <c r="A25" s="86">
        <v>18</v>
      </c>
      <c r="B25" s="329"/>
      <c r="C25" s="82"/>
      <c r="D25" s="80"/>
      <c r="E25" s="81"/>
      <c r="F25" s="288"/>
    </row>
    <row r="26" spans="1:14" s="9" customFormat="1" x14ac:dyDescent="0.25">
      <c r="A26" s="86">
        <v>19</v>
      </c>
      <c r="B26" s="329"/>
      <c r="C26" s="82"/>
      <c r="D26" s="80"/>
      <c r="E26" s="81"/>
      <c r="F26" s="288"/>
    </row>
    <row r="27" spans="1:14" s="9" customFormat="1" x14ac:dyDescent="0.25">
      <c r="A27" s="86">
        <v>20</v>
      </c>
      <c r="B27" s="329"/>
      <c r="C27" s="82"/>
      <c r="D27" s="80"/>
      <c r="E27" s="81"/>
      <c r="F27" s="288"/>
    </row>
    <row r="28" spans="1:14" s="9" customFormat="1" x14ac:dyDescent="0.25">
      <c r="A28" s="86">
        <v>21</v>
      </c>
      <c r="B28" s="329"/>
      <c r="C28" s="82"/>
      <c r="D28" s="80"/>
      <c r="E28" s="81"/>
      <c r="F28" s="288"/>
    </row>
    <row r="29" spans="1:14" s="9" customFormat="1" x14ac:dyDescent="0.25">
      <c r="A29" s="86">
        <v>22</v>
      </c>
      <c r="B29" s="329"/>
      <c r="C29" s="82"/>
      <c r="D29" s="80"/>
      <c r="E29" s="81"/>
      <c r="F29" s="288"/>
    </row>
    <row r="30" spans="1:14" s="9" customFormat="1" x14ac:dyDescent="0.25">
      <c r="A30" s="86">
        <v>23</v>
      </c>
      <c r="B30" s="329"/>
      <c r="C30" s="82"/>
      <c r="D30" s="80"/>
      <c r="E30" s="81"/>
      <c r="F30" s="288"/>
    </row>
    <row r="31" spans="1:14" s="9" customFormat="1" x14ac:dyDescent="0.25">
      <c r="A31" s="86">
        <v>24</v>
      </c>
      <c r="B31" s="329"/>
      <c r="C31" s="82"/>
      <c r="D31" s="80"/>
      <c r="E31" s="81"/>
      <c r="F31" s="288"/>
    </row>
    <row r="32" spans="1:14" s="9" customFormat="1" x14ac:dyDescent="0.25">
      <c r="A32" s="86">
        <v>25</v>
      </c>
      <c r="B32" s="329"/>
      <c r="C32" s="82"/>
      <c r="D32" s="80"/>
      <c r="E32" s="81"/>
      <c r="F32" s="288"/>
    </row>
    <row r="33" spans="1:14" s="9" customFormat="1" x14ac:dyDescent="0.25">
      <c r="A33" s="86">
        <v>26</v>
      </c>
      <c r="B33" s="329"/>
      <c r="C33" s="82"/>
      <c r="D33" s="80"/>
      <c r="E33" s="81"/>
      <c r="F33" s="288"/>
    </row>
    <row r="34" spans="1:14" s="9" customFormat="1" x14ac:dyDescent="0.25">
      <c r="A34" s="86"/>
      <c r="B34" s="329"/>
      <c r="C34" s="82"/>
      <c r="D34" s="80"/>
      <c r="E34" s="81"/>
      <c r="F34" s="288"/>
    </row>
    <row r="35" spans="1:14" s="9" customFormat="1" ht="16.5" thickBot="1" x14ac:dyDescent="0.3">
      <c r="A35" s="86"/>
      <c r="B35" s="330"/>
      <c r="C35" s="90"/>
      <c r="D35" s="82"/>
      <c r="E35" s="341"/>
      <c r="F35" s="288"/>
    </row>
    <row r="36" spans="1:14" s="69" customFormat="1" ht="16.5" thickBot="1" x14ac:dyDescent="0.3">
      <c r="A36" s="87"/>
      <c r="B36" s="88" t="s">
        <v>383</v>
      </c>
      <c r="C36" s="72">
        <f>GEOMEAN(C8:C35)</f>
        <v>30.548884284755122</v>
      </c>
      <c r="D36" s="306">
        <f t="shared" ref="D36:N36" si="0">GEOMEAN(D8:D35)</f>
        <v>30.548884284755122</v>
      </c>
      <c r="E36" s="306">
        <f t="shared" si="0"/>
        <v>31.113073030493531</v>
      </c>
      <c r="F36" s="311">
        <f t="shared" si="0"/>
        <v>29.673500292651671</v>
      </c>
      <c r="G36" s="311">
        <f t="shared" si="0"/>
        <v>30.728377741813777</v>
      </c>
      <c r="H36" s="311">
        <f t="shared" si="0"/>
        <v>30.531061880548705</v>
      </c>
      <c r="I36" s="311">
        <f t="shared" si="0"/>
        <v>30.476499311028178</v>
      </c>
      <c r="J36" s="311">
        <f t="shared" si="0"/>
        <v>29.932021459064561</v>
      </c>
      <c r="K36" s="311">
        <f t="shared" si="0"/>
        <v>30.155706416468586</v>
      </c>
      <c r="L36" s="311">
        <f t="shared" si="0"/>
        <v>30.526361441011197</v>
      </c>
      <c r="M36" s="311">
        <f t="shared" si="0"/>
        <v>30.526361441011197</v>
      </c>
      <c r="N36" s="311">
        <f t="shared" si="0"/>
        <v>33.509268814800308</v>
      </c>
    </row>
    <row r="37" spans="1:14" s="9" customFormat="1" x14ac:dyDescent="0.25">
      <c r="A37" s="86"/>
      <c r="B37" s="182"/>
      <c r="C37" s="85"/>
    </row>
    <row r="38" spans="1:14" s="9" customFormat="1" x14ac:dyDescent="0.25">
      <c r="B38" s="182"/>
      <c r="C38" s="85"/>
    </row>
    <row r="39" spans="1:14" s="9" customFormat="1" ht="19.5" thickBot="1" x14ac:dyDescent="0.3">
      <c r="A39" s="179" t="s">
        <v>4</v>
      </c>
      <c r="B39" s="183" t="s">
        <v>6</v>
      </c>
      <c r="C39" s="85"/>
    </row>
    <row r="40" spans="1:14" s="9" customFormat="1" x14ac:dyDescent="0.25">
      <c r="A40" s="86">
        <v>1</v>
      </c>
      <c r="B40" s="331" t="s">
        <v>490</v>
      </c>
      <c r="C40" s="79">
        <v>4</v>
      </c>
      <c r="D40" s="79">
        <v>4</v>
      </c>
      <c r="E40" s="79">
        <v>3</v>
      </c>
      <c r="F40" s="79">
        <v>3</v>
      </c>
      <c r="G40" s="79">
        <v>3</v>
      </c>
      <c r="H40" s="79">
        <v>3</v>
      </c>
      <c r="I40" s="339">
        <v>3</v>
      </c>
      <c r="J40" s="79">
        <v>3</v>
      </c>
      <c r="K40" s="79">
        <v>3</v>
      </c>
      <c r="L40" s="79">
        <v>3</v>
      </c>
      <c r="M40" s="79">
        <v>3</v>
      </c>
      <c r="N40" s="79">
        <v>3</v>
      </c>
    </row>
    <row r="41" spans="1:14" s="9" customFormat="1" x14ac:dyDescent="0.25">
      <c r="A41" s="86">
        <v>3</v>
      </c>
      <c r="B41" s="332" t="s">
        <v>491</v>
      </c>
      <c r="C41" s="80"/>
      <c r="D41" s="80"/>
      <c r="E41" s="80"/>
      <c r="F41" s="80"/>
      <c r="G41" s="80"/>
      <c r="H41" s="80"/>
      <c r="I41" s="81"/>
      <c r="J41" s="80"/>
      <c r="K41" s="80"/>
      <c r="L41" s="80"/>
      <c r="M41" s="81"/>
      <c r="N41" s="81"/>
    </row>
    <row r="42" spans="1:14" s="9" customFormat="1" x14ac:dyDescent="0.25">
      <c r="A42" s="86">
        <v>5</v>
      </c>
      <c r="B42" s="333" t="s">
        <v>492</v>
      </c>
      <c r="C42" s="80">
        <v>5</v>
      </c>
      <c r="D42" s="80">
        <v>5</v>
      </c>
      <c r="E42" s="80">
        <v>5</v>
      </c>
      <c r="F42" s="80">
        <v>5</v>
      </c>
      <c r="G42" s="80">
        <v>5</v>
      </c>
      <c r="H42" s="80">
        <v>5</v>
      </c>
      <c r="I42" s="81">
        <v>5</v>
      </c>
      <c r="J42" s="80">
        <v>5</v>
      </c>
      <c r="K42" s="80">
        <v>5</v>
      </c>
      <c r="L42" s="80">
        <v>5</v>
      </c>
      <c r="M42" s="80">
        <v>5</v>
      </c>
      <c r="N42" s="81">
        <v>5</v>
      </c>
    </row>
    <row r="43" spans="1:14" s="9" customFormat="1" x14ac:dyDescent="0.25">
      <c r="A43" s="86">
        <v>6</v>
      </c>
      <c r="B43" s="333" t="s">
        <v>493</v>
      </c>
      <c r="C43" s="340"/>
      <c r="D43" s="80"/>
      <c r="E43" s="80"/>
      <c r="F43" s="80"/>
      <c r="G43" s="80"/>
      <c r="H43" s="80"/>
      <c r="I43" s="81"/>
      <c r="J43" s="80"/>
      <c r="K43" s="80"/>
      <c r="L43" s="80"/>
      <c r="M43" s="81"/>
      <c r="N43" s="81"/>
    </row>
    <row r="44" spans="1:14" s="9" customFormat="1" x14ac:dyDescent="0.25">
      <c r="A44" s="86">
        <v>8</v>
      </c>
      <c r="B44" s="334" t="s">
        <v>494</v>
      </c>
      <c r="C44" s="340"/>
      <c r="D44" s="80"/>
      <c r="E44" s="80"/>
      <c r="F44" s="80"/>
      <c r="G44" s="80"/>
      <c r="H44" s="80"/>
      <c r="I44" s="81"/>
      <c r="J44" s="80"/>
      <c r="K44" s="80"/>
      <c r="L44" s="80"/>
      <c r="M44" s="81"/>
      <c r="N44" s="81"/>
    </row>
    <row r="45" spans="1:14" s="9" customFormat="1" x14ac:dyDescent="0.25">
      <c r="A45" s="86">
        <v>10</v>
      </c>
      <c r="B45" s="334" t="s">
        <v>495</v>
      </c>
      <c r="C45" s="340"/>
      <c r="D45" s="80"/>
      <c r="E45" s="80"/>
      <c r="F45" s="80"/>
      <c r="G45" s="80"/>
      <c r="H45" s="80"/>
      <c r="I45" s="81"/>
      <c r="J45" s="80"/>
      <c r="K45" s="80"/>
      <c r="L45" s="80"/>
      <c r="M45" s="81"/>
      <c r="N45" s="81"/>
    </row>
    <row r="46" spans="1:14" s="9" customFormat="1" x14ac:dyDescent="0.25">
      <c r="A46" s="86">
        <v>12</v>
      </c>
      <c r="B46" s="334" t="s">
        <v>496</v>
      </c>
      <c r="C46" s="340"/>
      <c r="D46" s="80"/>
      <c r="E46" s="80"/>
      <c r="F46" s="80"/>
      <c r="G46" s="80"/>
      <c r="H46" s="80"/>
      <c r="I46" s="81"/>
      <c r="J46" s="80"/>
      <c r="K46" s="80"/>
      <c r="L46" s="80"/>
      <c r="M46" s="81"/>
      <c r="N46" s="81"/>
    </row>
    <row r="47" spans="1:14" s="9" customFormat="1" x14ac:dyDescent="0.25">
      <c r="A47" s="86">
        <v>17</v>
      </c>
      <c r="B47" s="334" t="s">
        <v>504</v>
      </c>
      <c r="C47" s="340"/>
      <c r="D47" s="80"/>
      <c r="E47" s="80"/>
      <c r="F47" s="80"/>
      <c r="G47" s="80"/>
      <c r="H47" s="80"/>
      <c r="I47" s="81"/>
      <c r="J47" s="80"/>
      <c r="K47" s="80"/>
      <c r="L47" s="80"/>
      <c r="M47" s="81"/>
      <c r="N47" s="81"/>
    </row>
    <row r="48" spans="1:14" s="9" customFormat="1" x14ac:dyDescent="0.25">
      <c r="A48" s="86">
        <v>19</v>
      </c>
      <c r="B48" s="334" t="s">
        <v>498</v>
      </c>
      <c r="C48" s="340"/>
      <c r="D48" s="80"/>
      <c r="E48" s="80"/>
      <c r="F48" s="80"/>
      <c r="G48" s="80"/>
      <c r="H48" s="80"/>
      <c r="I48" s="81"/>
      <c r="J48" s="80"/>
      <c r="K48" s="80"/>
      <c r="L48" s="80"/>
      <c r="M48" s="81"/>
      <c r="N48" s="81"/>
    </row>
    <row r="49" spans="1:14" s="9" customFormat="1" x14ac:dyDescent="0.25">
      <c r="A49" s="86">
        <v>20</v>
      </c>
      <c r="B49" s="334" t="s">
        <v>499</v>
      </c>
      <c r="C49" s="340"/>
      <c r="D49" s="80"/>
      <c r="E49" s="80"/>
      <c r="F49" s="80"/>
      <c r="G49" s="80"/>
      <c r="H49" s="80"/>
      <c r="I49" s="81"/>
      <c r="J49" s="80"/>
      <c r="K49" s="80"/>
      <c r="L49" s="80"/>
      <c r="M49" s="81"/>
      <c r="N49" s="81"/>
    </row>
    <row r="50" spans="1:14" s="9" customFormat="1" x14ac:dyDescent="0.25">
      <c r="A50" s="86">
        <v>22</v>
      </c>
      <c r="B50" s="334" t="s">
        <v>500</v>
      </c>
      <c r="C50" s="340"/>
      <c r="D50" s="80"/>
      <c r="E50" s="80"/>
      <c r="F50" s="80"/>
      <c r="G50" s="80"/>
      <c r="H50" s="80"/>
      <c r="I50" s="81"/>
      <c r="J50" s="80"/>
      <c r="K50" s="80"/>
      <c r="L50" s="80"/>
      <c r="M50" s="81"/>
      <c r="N50" s="81"/>
    </row>
    <row r="51" spans="1:14" s="9" customFormat="1" ht="16.5" thickBot="1" x14ac:dyDescent="0.3">
      <c r="A51" s="86"/>
      <c r="B51" s="191"/>
      <c r="C51" s="82"/>
      <c r="D51" s="80"/>
      <c r="E51" s="81"/>
      <c r="F51" s="288"/>
    </row>
    <row r="52" spans="1:14" s="69" customFormat="1" ht="16.5" thickBot="1" x14ac:dyDescent="0.3">
      <c r="A52" s="87"/>
      <c r="B52" s="88" t="s">
        <v>383</v>
      </c>
      <c r="C52" s="73">
        <f t="shared" ref="C52" si="1">GEOMEAN(C40:C51)</f>
        <v>4.4721359549995796</v>
      </c>
      <c r="D52" s="307">
        <f t="shared" ref="D52:N52" si="2">GEOMEAN(D40:D51)</f>
        <v>4.4721359549995796</v>
      </c>
      <c r="E52" s="307">
        <f t="shared" si="2"/>
        <v>3.872983346207417</v>
      </c>
      <c r="F52" s="311">
        <f t="shared" si="2"/>
        <v>3.872983346207417</v>
      </c>
      <c r="G52" s="311">
        <f t="shared" si="2"/>
        <v>3.872983346207417</v>
      </c>
      <c r="H52" s="311">
        <f t="shared" si="2"/>
        <v>3.872983346207417</v>
      </c>
      <c r="I52" s="311">
        <f t="shared" si="2"/>
        <v>3.872983346207417</v>
      </c>
      <c r="J52" s="311">
        <f t="shared" si="2"/>
        <v>3.872983346207417</v>
      </c>
      <c r="K52" s="311">
        <f t="shared" si="2"/>
        <v>3.872983346207417</v>
      </c>
      <c r="L52" s="311">
        <f t="shared" si="2"/>
        <v>3.872983346207417</v>
      </c>
      <c r="M52" s="311">
        <f t="shared" si="2"/>
        <v>3.872983346207417</v>
      </c>
      <c r="N52" s="311">
        <f t="shared" si="2"/>
        <v>3.872983346207417</v>
      </c>
    </row>
    <row r="53" spans="1:14" s="9" customFormat="1" x14ac:dyDescent="0.25">
      <c r="A53" s="86"/>
      <c r="B53" s="182"/>
      <c r="C53" s="85"/>
    </row>
    <row r="54" spans="1:14" s="9" customFormat="1" x14ac:dyDescent="0.25">
      <c r="B54" s="182"/>
      <c r="C54" s="85"/>
    </row>
    <row r="55" spans="1:14" s="9" customFormat="1" ht="19.5" thickBot="1" x14ac:dyDescent="0.3">
      <c r="A55" s="179" t="s">
        <v>4</v>
      </c>
      <c r="B55" s="183" t="s">
        <v>7</v>
      </c>
      <c r="C55" s="85"/>
    </row>
    <row r="56" spans="1:14" s="9" customFormat="1" x14ac:dyDescent="0.25">
      <c r="A56" s="86">
        <v>1</v>
      </c>
      <c r="B56" s="346" t="s">
        <v>490</v>
      </c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8"/>
      <c r="N56" s="288"/>
    </row>
    <row r="57" spans="1:14" s="9" customFormat="1" x14ac:dyDescent="0.25">
      <c r="A57" s="86">
        <v>3</v>
      </c>
      <c r="B57" s="68" t="s">
        <v>491</v>
      </c>
      <c r="C57" s="288">
        <v>5</v>
      </c>
      <c r="D57" s="288">
        <v>5</v>
      </c>
      <c r="E57" s="288">
        <v>5</v>
      </c>
      <c r="F57" s="288">
        <v>5</v>
      </c>
      <c r="G57" s="288">
        <v>5</v>
      </c>
      <c r="H57" s="288">
        <v>5</v>
      </c>
      <c r="I57" s="288">
        <v>5</v>
      </c>
      <c r="J57" s="288">
        <v>5</v>
      </c>
      <c r="K57" s="288">
        <v>5</v>
      </c>
      <c r="L57" s="288">
        <v>5</v>
      </c>
      <c r="M57" s="288">
        <v>6</v>
      </c>
      <c r="N57" s="355">
        <v>6</v>
      </c>
    </row>
    <row r="58" spans="1:14" s="9" customFormat="1" x14ac:dyDescent="0.25">
      <c r="A58" s="86">
        <v>4</v>
      </c>
      <c r="B58" s="361" t="s">
        <v>492</v>
      </c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8"/>
      <c r="N58" s="288"/>
    </row>
    <row r="59" spans="1:14" s="9" customFormat="1" x14ac:dyDescent="0.25">
      <c r="A59" s="86">
        <v>5</v>
      </c>
      <c r="B59" s="361" t="s">
        <v>493</v>
      </c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8"/>
      <c r="N59" s="288"/>
    </row>
    <row r="60" spans="1:14" s="9" customFormat="1" x14ac:dyDescent="0.25">
      <c r="A60" s="86">
        <v>6</v>
      </c>
      <c r="B60" s="360" t="s">
        <v>494</v>
      </c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8"/>
      <c r="N60" s="288"/>
    </row>
    <row r="61" spans="1:14" s="9" customFormat="1" x14ac:dyDescent="0.25">
      <c r="A61" s="86">
        <v>8</v>
      </c>
      <c r="B61" s="360" t="s">
        <v>495</v>
      </c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8"/>
      <c r="N61" s="288"/>
    </row>
    <row r="62" spans="1:14" s="9" customFormat="1" x14ac:dyDescent="0.25">
      <c r="A62" s="86">
        <v>12</v>
      </c>
      <c r="B62" s="360" t="s">
        <v>496</v>
      </c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8"/>
      <c r="N62" s="288"/>
    </row>
    <row r="63" spans="1:14" s="9" customFormat="1" x14ac:dyDescent="0.25">
      <c r="A63" s="86">
        <v>17</v>
      </c>
      <c r="B63" s="360" t="s">
        <v>504</v>
      </c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8"/>
      <c r="N63" s="288"/>
    </row>
    <row r="64" spans="1:14" s="9" customFormat="1" x14ac:dyDescent="0.25">
      <c r="A64" s="86">
        <v>20</v>
      </c>
      <c r="B64" s="360" t="s">
        <v>498</v>
      </c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8"/>
      <c r="N64" s="288"/>
    </row>
    <row r="65" spans="1:14" s="9" customFormat="1" ht="16.5" thickBot="1" x14ac:dyDescent="0.3">
      <c r="A65" s="86">
        <v>22</v>
      </c>
      <c r="B65" s="360" t="s">
        <v>499</v>
      </c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8"/>
      <c r="N65" s="288"/>
    </row>
    <row r="66" spans="1:14" s="69" customFormat="1" ht="16.5" thickBot="1" x14ac:dyDescent="0.3">
      <c r="A66" s="87"/>
      <c r="B66" s="88" t="s">
        <v>383</v>
      </c>
      <c r="C66" s="72">
        <f>GEOMEAN((C56:C64))</f>
        <v>5</v>
      </c>
      <c r="D66" s="306">
        <f t="shared" ref="D66:N66" si="3">GEOMEAN(D56:D65)</f>
        <v>5</v>
      </c>
      <c r="E66" s="306">
        <f t="shared" si="3"/>
        <v>5</v>
      </c>
      <c r="F66" s="311">
        <f t="shared" si="3"/>
        <v>5</v>
      </c>
      <c r="G66" s="311">
        <f t="shared" si="3"/>
        <v>5</v>
      </c>
      <c r="H66" s="311">
        <f t="shared" si="3"/>
        <v>5</v>
      </c>
      <c r="I66" s="311">
        <f t="shared" si="3"/>
        <v>5</v>
      </c>
      <c r="J66" s="311">
        <f t="shared" si="3"/>
        <v>5</v>
      </c>
      <c r="K66" s="311">
        <f t="shared" si="3"/>
        <v>5</v>
      </c>
      <c r="L66" s="311">
        <f t="shared" si="3"/>
        <v>5</v>
      </c>
      <c r="M66" s="311">
        <f t="shared" si="3"/>
        <v>6</v>
      </c>
      <c r="N66" s="311">
        <f t="shared" si="3"/>
        <v>6</v>
      </c>
    </row>
    <row r="67" spans="1:14" s="9" customFormat="1" x14ac:dyDescent="0.25">
      <c r="A67" s="86"/>
      <c r="B67" s="182"/>
      <c r="C67" s="85"/>
    </row>
    <row r="68" spans="1:14" s="9" customFormat="1" x14ac:dyDescent="0.25">
      <c r="B68" s="182"/>
      <c r="C68" s="85"/>
    </row>
    <row r="69" spans="1:14" s="9" customFormat="1" ht="19.5" thickBot="1" x14ac:dyDescent="0.3">
      <c r="A69" s="179" t="s">
        <v>4</v>
      </c>
      <c r="B69" s="183" t="s">
        <v>8</v>
      </c>
      <c r="C69" s="85"/>
    </row>
    <row r="70" spans="1:14" s="9" customFormat="1" x14ac:dyDescent="0.25">
      <c r="A70" s="86">
        <v>1</v>
      </c>
      <c r="B70" s="331" t="s">
        <v>490</v>
      </c>
      <c r="C70" s="79">
        <v>2.2000000000000002</v>
      </c>
      <c r="D70" s="79">
        <v>2.2000000000000002</v>
      </c>
      <c r="E70" s="79">
        <v>2.2000000000000002</v>
      </c>
      <c r="F70" s="79">
        <v>2.2000000000000002</v>
      </c>
      <c r="G70" s="79">
        <v>2.2000000000000002</v>
      </c>
      <c r="H70" s="79">
        <v>2.2000000000000002</v>
      </c>
      <c r="I70" s="339">
        <v>2.2000000000000002</v>
      </c>
      <c r="J70" s="79">
        <v>2.2000000000000002</v>
      </c>
      <c r="K70" s="79">
        <v>2.2000000000000002</v>
      </c>
      <c r="L70" s="79">
        <v>2.2999999999999998</v>
      </c>
      <c r="M70" s="79">
        <v>2.2999999999999998</v>
      </c>
      <c r="N70" s="395">
        <v>2.2999999999999998</v>
      </c>
    </row>
    <row r="71" spans="1:14" s="9" customFormat="1" x14ac:dyDescent="0.25">
      <c r="A71" s="86">
        <v>2</v>
      </c>
      <c r="B71" s="332" t="s">
        <v>491</v>
      </c>
      <c r="C71" s="80">
        <v>2.4</v>
      </c>
      <c r="D71" s="80">
        <v>2.4</v>
      </c>
      <c r="E71" s="80">
        <v>2.4</v>
      </c>
      <c r="F71" s="80">
        <v>2.4</v>
      </c>
      <c r="G71" s="80">
        <v>2.4</v>
      </c>
      <c r="H71" s="80">
        <v>2.4</v>
      </c>
      <c r="I71" s="81">
        <v>2.4</v>
      </c>
      <c r="J71" s="80">
        <v>2.4</v>
      </c>
      <c r="K71" s="80">
        <v>2.4</v>
      </c>
      <c r="L71" s="80">
        <v>2.4</v>
      </c>
      <c r="M71" s="80">
        <v>2.4</v>
      </c>
      <c r="N71" s="396">
        <v>2.4</v>
      </c>
    </row>
    <row r="72" spans="1:14" s="9" customFormat="1" x14ac:dyDescent="0.25">
      <c r="A72" s="86">
        <v>3</v>
      </c>
      <c r="B72" s="333" t="s">
        <v>492</v>
      </c>
      <c r="C72" s="80">
        <v>2.5</v>
      </c>
      <c r="D72" s="80">
        <v>2.5</v>
      </c>
      <c r="E72" s="80">
        <v>2.5</v>
      </c>
      <c r="F72" s="80">
        <v>2.5</v>
      </c>
      <c r="G72" s="80">
        <v>2.5</v>
      </c>
      <c r="H72" s="80">
        <v>2.5</v>
      </c>
      <c r="I72" s="81">
        <v>2.2999999999999998</v>
      </c>
      <c r="J72" s="80">
        <v>2.2999999999999998</v>
      </c>
      <c r="K72" s="80">
        <v>2.2999999999999998</v>
      </c>
      <c r="L72" s="80">
        <v>2.2999999999999998</v>
      </c>
      <c r="M72" s="80">
        <v>2.5</v>
      </c>
      <c r="N72" s="335">
        <v>2.5</v>
      </c>
    </row>
    <row r="73" spans="1:14" s="9" customFormat="1" x14ac:dyDescent="0.25">
      <c r="A73" s="86">
        <v>4</v>
      </c>
      <c r="B73" s="333" t="s">
        <v>493</v>
      </c>
      <c r="C73" s="80">
        <v>2.2000000000000002</v>
      </c>
      <c r="D73" s="80">
        <v>2.2000000000000002</v>
      </c>
      <c r="E73" s="80">
        <v>2.2000000000000002</v>
      </c>
      <c r="F73" s="80">
        <v>2.2000000000000002</v>
      </c>
      <c r="G73" s="80">
        <v>2.2000000000000002</v>
      </c>
      <c r="H73" s="80">
        <v>2.2000000000000002</v>
      </c>
      <c r="I73" s="81">
        <v>2.2000000000000002</v>
      </c>
      <c r="J73" s="81">
        <v>2.2000000000000002</v>
      </c>
      <c r="K73" s="80">
        <v>2.2000000000000002</v>
      </c>
      <c r="L73" s="80">
        <v>2.2000000000000002</v>
      </c>
      <c r="M73" s="80">
        <v>2.2000000000000002</v>
      </c>
      <c r="N73" s="396">
        <v>2.2000000000000002</v>
      </c>
    </row>
    <row r="74" spans="1:14" s="9" customFormat="1" x14ac:dyDescent="0.25">
      <c r="A74" s="86">
        <v>5</v>
      </c>
      <c r="B74" s="334" t="s">
        <v>494</v>
      </c>
      <c r="C74" s="80">
        <v>2.2999999999999998</v>
      </c>
      <c r="D74" s="80">
        <v>2.2999999999999998</v>
      </c>
      <c r="E74" s="80">
        <v>2.2999999999999998</v>
      </c>
      <c r="F74" s="80">
        <v>2.2999999999999998</v>
      </c>
      <c r="G74" s="80">
        <v>2.2999999999999998</v>
      </c>
      <c r="H74" s="80">
        <v>2.2999999999999998</v>
      </c>
      <c r="I74" s="80">
        <v>2.2999999999999998</v>
      </c>
      <c r="J74" s="80">
        <v>2.2999999999999998</v>
      </c>
      <c r="K74" s="80">
        <v>2.2999999999999998</v>
      </c>
      <c r="L74" s="80">
        <v>2.2999999999999998</v>
      </c>
      <c r="M74" s="80">
        <v>2.2999999999999998</v>
      </c>
      <c r="N74" s="335">
        <v>2.2999999999999998</v>
      </c>
    </row>
    <row r="75" spans="1:14" s="9" customFormat="1" x14ac:dyDescent="0.25">
      <c r="A75" s="86">
        <v>6</v>
      </c>
      <c r="B75" s="334" t="s">
        <v>495</v>
      </c>
      <c r="C75" s="80">
        <v>2.2000000000000002</v>
      </c>
      <c r="D75" s="80">
        <v>2.2000000000000002</v>
      </c>
      <c r="E75" s="80">
        <v>2.2000000000000002</v>
      </c>
      <c r="F75" s="80">
        <v>2.2000000000000002</v>
      </c>
      <c r="G75" s="80">
        <v>2.2000000000000002</v>
      </c>
      <c r="H75" s="80">
        <v>2.2000000000000002</v>
      </c>
      <c r="I75" s="81">
        <v>2.2000000000000002</v>
      </c>
      <c r="J75" s="80">
        <v>2.2000000000000002</v>
      </c>
      <c r="K75" s="80">
        <v>2.2000000000000002</v>
      </c>
      <c r="L75" s="80">
        <v>2.2000000000000002</v>
      </c>
      <c r="M75" s="80">
        <v>2.2000000000000002</v>
      </c>
      <c r="N75" s="80">
        <v>2.2000000000000002</v>
      </c>
    </row>
    <row r="76" spans="1:14" s="9" customFormat="1" x14ac:dyDescent="0.25">
      <c r="A76" s="86">
        <v>7</v>
      </c>
      <c r="B76" s="334" t="s">
        <v>496</v>
      </c>
      <c r="C76" s="80">
        <v>2</v>
      </c>
      <c r="D76" s="80">
        <v>2</v>
      </c>
      <c r="E76" s="80">
        <v>2</v>
      </c>
      <c r="F76" s="80">
        <v>2</v>
      </c>
      <c r="G76" s="80">
        <v>2</v>
      </c>
      <c r="H76" s="80">
        <v>2</v>
      </c>
      <c r="I76" s="81">
        <v>2</v>
      </c>
      <c r="J76" s="80">
        <v>2</v>
      </c>
      <c r="K76" s="80">
        <v>2</v>
      </c>
      <c r="L76" s="80">
        <v>2</v>
      </c>
      <c r="M76" s="335">
        <v>2</v>
      </c>
      <c r="N76" s="335">
        <v>2</v>
      </c>
    </row>
    <row r="77" spans="1:14" s="9" customFormat="1" x14ac:dyDescent="0.25">
      <c r="A77" s="86">
        <v>8</v>
      </c>
      <c r="B77" s="334" t="s">
        <v>504</v>
      </c>
      <c r="C77" s="80">
        <v>2</v>
      </c>
      <c r="D77" s="80">
        <v>2</v>
      </c>
      <c r="E77" s="80">
        <v>2.2999999999999998</v>
      </c>
      <c r="F77" s="80">
        <v>2.2999999999999998</v>
      </c>
      <c r="G77" s="80">
        <v>2.2999999999999998</v>
      </c>
      <c r="H77" s="80">
        <v>2.5</v>
      </c>
      <c r="I77" s="81">
        <v>2.2000000000000002</v>
      </c>
      <c r="J77" s="80">
        <v>2.2000000000000002</v>
      </c>
      <c r="K77" s="80"/>
      <c r="L77" s="80">
        <v>2.5</v>
      </c>
      <c r="M77" s="80">
        <v>2.5</v>
      </c>
      <c r="N77" s="396">
        <v>2.5</v>
      </c>
    </row>
    <row r="78" spans="1:14" s="9" customFormat="1" x14ac:dyDescent="0.25">
      <c r="A78" s="86">
        <v>9</v>
      </c>
      <c r="B78" s="334" t="s">
        <v>498</v>
      </c>
      <c r="C78" s="80">
        <v>2</v>
      </c>
      <c r="D78" s="80">
        <v>2</v>
      </c>
      <c r="E78" s="80">
        <v>2</v>
      </c>
      <c r="F78" s="80">
        <v>2</v>
      </c>
      <c r="G78" s="80">
        <v>2</v>
      </c>
      <c r="H78" s="80">
        <v>2</v>
      </c>
      <c r="I78" s="81">
        <v>2</v>
      </c>
      <c r="J78" s="80">
        <v>2</v>
      </c>
      <c r="K78" s="80">
        <v>2</v>
      </c>
      <c r="L78" s="80">
        <v>2</v>
      </c>
      <c r="M78" s="80">
        <v>2</v>
      </c>
      <c r="N78" s="396">
        <v>2</v>
      </c>
    </row>
    <row r="79" spans="1:14" s="9" customFormat="1" x14ac:dyDescent="0.25">
      <c r="A79" s="86">
        <v>10</v>
      </c>
      <c r="B79" s="334" t="s">
        <v>499</v>
      </c>
      <c r="C79" s="80"/>
      <c r="D79" s="80"/>
      <c r="E79" s="80"/>
      <c r="F79" s="80"/>
      <c r="G79" s="80"/>
      <c r="H79" s="80"/>
      <c r="I79" s="81"/>
      <c r="J79" s="80"/>
      <c r="K79" s="80"/>
      <c r="L79" s="80"/>
      <c r="M79" s="80"/>
      <c r="N79" s="396"/>
    </row>
    <row r="80" spans="1:14" s="9" customFormat="1" x14ac:dyDescent="0.25">
      <c r="A80" s="86">
        <v>11</v>
      </c>
      <c r="B80" s="334" t="s">
        <v>500</v>
      </c>
      <c r="C80" s="80">
        <v>2.5</v>
      </c>
      <c r="D80" s="80">
        <v>2.5</v>
      </c>
      <c r="E80" s="80">
        <v>2.5</v>
      </c>
      <c r="F80" s="80">
        <v>2.5</v>
      </c>
      <c r="G80" s="80">
        <v>2.5</v>
      </c>
      <c r="H80" s="80">
        <v>2.5</v>
      </c>
      <c r="I80" s="80">
        <v>2.5</v>
      </c>
      <c r="J80" s="80">
        <v>2.5</v>
      </c>
      <c r="K80" s="80">
        <v>2.5</v>
      </c>
      <c r="L80" s="80">
        <v>2.5</v>
      </c>
      <c r="M80" s="335">
        <v>2.5</v>
      </c>
      <c r="N80" s="335">
        <v>2.5</v>
      </c>
    </row>
    <row r="81" spans="1:14" s="9" customFormat="1" x14ac:dyDescent="0.25">
      <c r="A81" s="86">
        <v>12</v>
      </c>
      <c r="B81" s="334" t="s">
        <v>385</v>
      </c>
      <c r="C81" s="80">
        <v>2</v>
      </c>
      <c r="D81" s="80">
        <v>2</v>
      </c>
      <c r="E81" s="80">
        <v>2</v>
      </c>
      <c r="F81" s="80">
        <v>2</v>
      </c>
      <c r="G81" s="80">
        <v>2</v>
      </c>
      <c r="H81" s="80">
        <v>2</v>
      </c>
      <c r="I81" s="80">
        <v>2</v>
      </c>
      <c r="J81" s="80">
        <v>2</v>
      </c>
      <c r="K81" s="80">
        <v>2</v>
      </c>
      <c r="L81" s="80">
        <v>2</v>
      </c>
      <c r="M81" s="335">
        <v>2</v>
      </c>
      <c r="N81" s="335">
        <v>2</v>
      </c>
    </row>
    <row r="82" spans="1:14" s="9" customFormat="1" x14ac:dyDescent="0.25">
      <c r="A82" s="86">
        <v>13</v>
      </c>
      <c r="B82" s="334" t="s">
        <v>501</v>
      </c>
      <c r="C82" s="80">
        <v>2</v>
      </c>
      <c r="D82" s="80">
        <v>2</v>
      </c>
      <c r="E82" s="80">
        <v>2</v>
      </c>
      <c r="F82" s="80">
        <v>2</v>
      </c>
      <c r="G82" s="80">
        <v>2</v>
      </c>
      <c r="H82" s="80">
        <v>2</v>
      </c>
      <c r="I82" s="81">
        <v>2</v>
      </c>
      <c r="J82" s="80"/>
      <c r="K82" s="80"/>
      <c r="L82" s="80"/>
      <c r="M82" s="80"/>
      <c r="N82" s="396"/>
    </row>
    <row r="83" spans="1:14" s="9" customFormat="1" x14ac:dyDescent="0.25">
      <c r="A83" s="86">
        <v>14</v>
      </c>
      <c r="B83" s="334" t="s">
        <v>502</v>
      </c>
      <c r="C83" s="80">
        <v>2.5</v>
      </c>
      <c r="D83" s="80">
        <v>2.5</v>
      </c>
      <c r="E83" s="80">
        <v>2.5</v>
      </c>
      <c r="F83" s="80">
        <v>2.5</v>
      </c>
      <c r="G83" s="80">
        <v>2.5</v>
      </c>
      <c r="H83" s="80">
        <v>2.5</v>
      </c>
      <c r="I83" s="81">
        <v>2.5</v>
      </c>
      <c r="J83" s="80">
        <v>2.5</v>
      </c>
      <c r="K83" s="80">
        <v>2.5</v>
      </c>
      <c r="L83" s="80">
        <v>2.5</v>
      </c>
      <c r="M83" s="80">
        <v>2.5</v>
      </c>
      <c r="N83" s="335">
        <v>2.5</v>
      </c>
    </row>
    <row r="84" spans="1:14" s="9" customFormat="1" x14ac:dyDescent="0.25">
      <c r="A84" s="86">
        <v>15</v>
      </c>
      <c r="B84" s="334" t="s">
        <v>503</v>
      </c>
      <c r="C84" s="340"/>
      <c r="D84" s="80"/>
      <c r="E84" s="80"/>
      <c r="F84" s="80"/>
      <c r="G84" s="80"/>
      <c r="H84" s="80"/>
      <c r="I84" s="81"/>
      <c r="J84" s="80"/>
      <c r="K84" s="80"/>
      <c r="L84" s="80"/>
      <c r="M84" s="80"/>
      <c r="N84" s="396"/>
    </row>
    <row r="85" spans="1:14" s="9" customFormat="1" x14ac:dyDescent="0.25">
      <c r="A85" s="86">
        <v>16</v>
      </c>
      <c r="B85" s="329"/>
      <c r="C85" s="83"/>
      <c r="D85" s="80"/>
      <c r="E85" s="81"/>
      <c r="F85" s="288"/>
    </row>
    <row r="86" spans="1:14" s="9" customFormat="1" x14ac:dyDescent="0.25">
      <c r="A86" s="86">
        <v>17</v>
      </c>
      <c r="B86" s="329"/>
      <c r="C86" s="82"/>
      <c r="D86" s="80"/>
      <c r="E86" s="81"/>
      <c r="F86" s="288"/>
    </row>
    <row r="87" spans="1:14" s="9" customFormat="1" x14ac:dyDescent="0.25">
      <c r="A87" s="86">
        <v>18</v>
      </c>
      <c r="B87" s="329"/>
      <c r="C87" s="83"/>
      <c r="D87" s="80"/>
      <c r="E87" s="80"/>
      <c r="F87" s="288"/>
    </row>
    <row r="88" spans="1:14" s="9" customFormat="1" x14ac:dyDescent="0.25">
      <c r="A88" s="86">
        <v>19</v>
      </c>
      <c r="B88" s="329"/>
      <c r="C88" s="83"/>
      <c r="D88" s="80"/>
      <c r="E88" s="81"/>
      <c r="F88" s="288"/>
    </row>
    <row r="89" spans="1:14" s="9" customFormat="1" x14ac:dyDescent="0.25">
      <c r="A89" s="86">
        <v>20</v>
      </c>
      <c r="B89" s="329"/>
      <c r="C89" s="83"/>
      <c r="D89" s="80"/>
      <c r="E89" s="81"/>
      <c r="F89" s="288"/>
    </row>
    <row r="90" spans="1:14" s="9" customFormat="1" x14ac:dyDescent="0.25">
      <c r="A90" s="86">
        <v>21</v>
      </c>
      <c r="B90" s="329"/>
      <c r="C90" s="83"/>
      <c r="D90" s="80"/>
      <c r="E90" s="81"/>
      <c r="F90" s="288"/>
    </row>
    <row r="91" spans="1:14" s="9" customFormat="1" x14ac:dyDescent="0.25">
      <c r="A91" s="86">
        <v>22</v>
      </c>
      <c r="B91" s="329"/>
      <c r="C91" s="83"/>
      <c r="D91" s="80"/>
      <c r="E91" s="81"/>
      <c r="F91" s="288"/>
    </row>
    <row r="92" spans="1:14" s="9" customFormat="1" x14ac:dyDescent="0.25">
      <c r="A92" s="86">
        <v>23</v>
      </c>
      <c r="B92" s="329"/>
      <c r="C92" s="83"/>
      <c r="D92" s="80"/>
      <c r="E92" s="81"/>
      <c r="F92" s="288"/>
    </row>
    <row r="93" spans="1:14" s="9" customFormat="1" x14ac:dyDescent="0.25">
      <c r="A93" s="86">
        <v>24</v>
      </c>
      <c r="B93" s="329"/>
      <c r="C93" s="83"/>
      <c r="D93" s="80"/>
      <c r="E93" s="81"/>
      <c r="F93" s="288"/>
    </row>
    <row r="94" spans="1:14" s="9" customFormat="1" x14ac:dyDescent="0.25">
      <c r="A94" s="86">
        <v>25</v>
      </c>
      <c r="B94" s="329"/>
      <c r="C94" s="80"/>
      <c r="D94" s="80"/>
      <c r="E94" s="81"/>
      <c r="F94" s="288"/>
    </row>
    <row r="95" spans="1:14" s="9" customFormat="1" ht="16.5" thickBot="1" x14ac:dyDescent="0.3">
      <c r="A95" s="86">
        <v>26</v>
      </c>
      <c r="B95" s="330"/>
      <c r="C95" s="90"/>
      <c r="D95" s="80"/>
      <c r="E95" s="81"/>
      <c r="F95" s="288"/>
    </row>
    <row r="96" spans="1:14" s="69" customFormat="1" ht="16.5" thickBot="1" x14ac:dyDescent="0.3">
      <c r="A96" s="87"/>
      <c r="B96" s="184" t="s">
        <v>383</v>
      </c>
      <c r="C96" s="76">
        <f t="shared" ref="C96" si="4">GEOMEAN((C70:C95))</f>
        <v>2.2065101657672699</v>
      </c>
      <c r="D96" s="72">
        <f t="shared" ref="D96:N96" si="5">GEOMEAN(D70:D95)</f>
        <v>2.2065101657672699</v>
      </c>
      <c r="E96" s="72">
        <f t="shared" si="5"/>
        <v>2.2303601519585836</v>
      </c>
      <c r="F96" s="311">
        <f t="shared" si="5"/>
        <v>2.2303601519585836</v>
      </c>
      <c r="G96" s="311">
        <f t="shared" si="5"/>
        <v>2.2303601519585836</v>
      </c>
      <c r="H96" s="311">
        <f t="shared" si="5"/>
        <v>2.2447115905277548</v>
      </c>
      <c r="I96" s="311">
        <f t="shared" si="5"/>
        <v>2.2085357497819587</v>
      </c>
      <c r="J96" s="311">
        <f t="shared" si="5"/>
        <v>2.2268654136158088</v>
      </c>
      <c r="K96" s="311">
        <f t="shared" si="5"/>
        <v>2.2293239319480311</v>
      </c>
      <c r="L96" s="311">
        <f t="shared" si="5"/>
        <v>2.2590673407318986</v>
      </c>
      <c r="M96" s="311">
        <f t="shared" si="5"/>
        <v>2.2748190583017274</v>
      </c>
      <c r="N96" s="311">
        <f t="shared" si="5"/>
        <v>2.2748190583017274</v>
      </c>
    </row>
    <row r="97" spans="1:14" s="9" customFormat="1" x14ac:dyDescent="0.25">
      <c r="A97" s="86"/>
      <c r="B97" s="182"/>
      <c r="C97" s="85"/>
    </row>
    <row r="98" spans="1:14" s="9" customFormat="1" x14ac:dyDescent="0.25">
      <c r="B98" s="182"/>
      <c r="C98" s="85"/>
    </row>
    <row r="99" spans="1:14" s="9" customFormat="1" ht="19.5" thickBot="1" x14ac:dyDescent="0.3">
      <c r="A99" s="179" t="s">
        <v>4</v>
      </c>
      <c r="B99" s="183" t="s">
        <v>9</v>
      </c>
      <c r="C99" s="85"/>
    </row>
    <row r="100" spans="1:14" s="9" customFormat="1" x14ac:dyDescent="0.25">
      <c r="A100" s="86">
        <v>1</v>
      </c>
      <c r="B100" s="331" t="s">
        <v>490</v>
      </c>
      <c r="C100" s="80">
        <v>2.4</v>
      </c>
      <c r="D100" s="80">
        <v>2.4</v>
      </c>
      <c r="E100" s="80">
        <v>2.4</v>
      </c>
      <c r="F100" s="80">
        <v>2.4</v>
      </c>
      <c r="G100" s="80">
        <v>2.4</v>
      </c>
      <c r="H100" s="80">
        <v>2.4</v>
      </c>
      <c r="I100" s="80">
        <v>2.4</v>
      </c>
      <c r="J100" s="80">
        <v>2.4</v>
      </c>
      <c r="K100" s="80">
        <v>2.4</v>
      </c>
      <c r="L100" s="80">
        <v>2.4</v>
      </c>
      <c r="M100" s="80">
        <v>2.8</v>
      </c>
      <c r="N100" s="396">
        <v>2.8</v>
      </c>
    </row>
    <row r="101" spans="1:14" s="9" customFormat="1" x14ac:dyDescent="0.25">
      <c r="A101" s="86">
        <v>2</v>
      </c>
      <c r="B101" s="332" t="s">
        <v>491</v>
      </c>
      <c r="C101" s="80">
        <v>2.2999999999999998</v>
      </c>
      <c r="D101" s="80">
        <v>2.2999999999999998</v>
      </c>
      <c r="E101" s="80">
        <v>2.2999999999999998</v>
      </c>
      <c r="F101" s="80">
        <v>2.2999999999999998</v>
      </c>
      <c r="G101" s="80">
        <v>2.2999999999999998</v>
      </c>
      <c r="H101" s="80">
        <v>2.2999999999999998</v>
      </c>
      <c r="I101" s="80">
        <v>2.2999999999999998</v>
      </c>
      <c r="J101" s="80">
        <v>2.2999999999999998</v>
      </c>
      <c r="K101" s="80">
        <v>2.2999999999999998</v>
      </c>
      <c r="L101" s="80">
        <v>2.2999999999999998</v>
      </c>
      <c r="M101" s="80">
        <v>2.9</v>
      </c>
      <c r="N101" s="396">
        <v>2.9</v>
      </c>
    </row>
    <row r="102" spans="1:14" s="9" customFormat="1" x14ac:dyDescent="0.25">
      <c r="A102" s="86">
        <v>3</v>
      </c>
      <c r="B102" s="333" t="s">
        <v>492</v>
      </c>
      <c r="C102" s="80">
        <v>2.5</v>
      </c>
      <c r="D102" s="80">
        <v>2.5</v>
      </c>
      <c r="E102" s="80">
        <v>2.5</v>
      </c>
      <c r="F102" s="80">
        <v>2.5</v>
      </c>
      <c r="G102" s="80">
        <v>2.5</v>
      </c>
      <c r="H102" s="80">
        <v>2.5</v>
      </c>
      <c r="I102" s="80">
        <v>2.2000000000000002</v>
      </c>
      <c r="J102" s="80">
        <v>2.5</v>
      </c>
      <c r="K102" s="80">
        <v>2.5</v>
      </c>
      <c r="L102" s="80">
        <v>2.5</v>
      </c>
      <c r="M102" s="80">
        <v>2.5</v>
      </c>
      <c r="N102" s="396">
        <v>2.5</v>
      </c>
    </row>
    <row r="103" spans="1:14" s="9" customFormat="1" x14ac:dyDescent="0.25">
      <c r="A103" s="86">
        <v>4</v>
      </c>
      <c r="B103" s="333" t="s">
        <v>493</v>
      </c>
      <c r="C103" s="80">
        <v>2.5</v>
      </c>
      <c r="D103" s="80">
        <v>2.5</v>
      </c>
      <c r="E103" s="80">
        <v>2.5</v>
      </c>
      <c r="F103" s="80">
        <v>2.5</v>
      </c>
      <c r="G103" s="80">
        <v>2.5</v>
      </c>
      <c r="H103" s="80">
        <v>2.5</v>
      </c>
      <c r="I103" s="80">
        <v>2.5</v>
      </c>
      <c r="J103" s="80">
        <v>2.5</v>
      </c>
      <c r="K103" s="80">
        <v>2.5</v>
      </c>
      <c r="L103" s="80">
        <v>2.5</v>
      </c>
      <c r="M103" s="80">
        <v>2.5</v>
      </c>
      <c r="N103" s="396">
        <v>2.5</v>
      </c>
    </row>
    <row r="104" spans="1:14" s="9" customFormat="1" x14ac:dyDescent="0.25">
      <c r="A104" s="86">
        <v>5</v>
      </c>
      <c r="B104" s="334" t="s">
        <v>494</v>
      </c>
      <c r="C104" s="80">
        <v>2.5</v>
      </c>
      <c r="D104" s="80">
        <v>2.5</v>
      </c>
      <c r="E104" s="80">
        <v>2.5</v>
      </c>
      <c r="F104" s="80">
        <v>2.5</v>
      </c>
      <c r="G104" s="80">
        <v>2.5</v>
      </c>
      <c r="H104" s="80">
        <v>2.5</v>
      </c>
      <c r="I104" s="80">
        <v>2.5</v>
      </c>
      <c r="J104" s="80">
        <v>2.5</v>
      </c>
      <c r="K104" s="80">
        <v>2.5</v>
      </c>
      <c r="L104" s="80">
        <v>3</v>
      </c>
      <c r="M104" s="80">
        <v>3</v>
      </c>
      <c r="N104" s="396">
        <v>3</v>
      </c>
    </row>
    <row r="105" spans="1:14" s="9" customFormat="1" x14ac:dyDescent="0.25">
      <c r="A105" s="86">
        <v>6</v>
      </c>
      <c r="B105" s="334" t="s">
        <v>495</v>
      </c>
      <c r="C105" s="80">
        <v>2.5</v>
      </c>
      <c r="D105" s="80">
        <v>2.5</v>
      </c>
      <c r="E105" s="80">
        <v>2.5</v>
      </c>
      <c r="F105" s="80">
        <v>2.5</v>
      </c>
      <c r="G105" s="80">
        <v>2.5</v>
      </c>
      <c r="H105" s="80">
        <v>2.5</v>
      </c>
      <c r="I105" s="80">
        <v>2</v>
      </c>
      <c r="J105" s="80">
        <v>2.5</v>
      </c>
      <c r="K105" s="80">
        <v>2.5</v>
      </c>
      <c r="L105" s="80">
        <v>2.5</v>
      </c>
      <c r="M105" s="80">
        <v>2.5</v>
      </c>
      <c r="N105" s="396">
        <v>2.5</v>
      </c>
    </row>
    <row r="106" spans="1:14" s="9" customFormat="1" x14ac:dyDescent="0.25">
      <c r="A106" s="86">
        <v>7</v>
      </c>
      <c r="B106" s="334" t="s">
        <v>496</v>
      </c>
      <c r="C106" s="80">
        <v>3.5</v>
      </c>
      <c r="D106" s="80">
        <v>3.5</v>
      </c>
      <c r="E106" s="80">
        <v>3.5</v>
      </c>
      <c r="F106" s="80">
        <v>3.5</v>
      </c>
      <c r="G106" s="80">
        <v>3.5</v>
      </c>
      <c r="H106" s="80">
        <v>3.5</v>
      </c>
      <c r="I106" s="80">
        <v>2.2000000000000002</v>
      </c>
      <c r="J106" s="80">
        <v>2.2000000000000002</v>
      </c>
      <c r="K106" s="80">
        <v>2.2000000000000002</v>
      </c>
      <c r="L106" s="80">
        <v>2.2999999999999998</v>
      </c>
      <c r="M106" s="80">
        <v>2.2999999999999998</v>
      </c>
      <c r="N106" s="396">
        <v>2.2999999999999998</v>
      </c>
    </row>
    <row r="107" spans="1:14" s="9" customFormat="1" x14ac:dyDescent="0.25">
      <c r="A107" s="86">
        <v>8</v>
      </c>
      <c r="B107" s="334" t="s">
        <v>504</v>
      </c>
      <c r="C107" s="80">
        <v>2.5</v>
      </c>
      <c r="D107" s="80">
        <v>2.5</v>
      </c>
      <c r="E107" s="80">
        <v>2.5</v>
      </c>
      <c r="F107" s="80">
        <v>2.8</v>
      </c>
      <c r="G107" s="80">
        <v>2.6</v>
      </c>
      <c r="H107" s="80">
        <v>2.5</v>
      </c>
      <c r="I107" s="80">
        <v>2</v>
      </c>
      <c r="J107" s="80">
        <v>2.4</v>
      </c>
      <c r="K107" s="80">
        <v>2.4</v>
      </c>
      <c r="L107" s="80">
        <v>2.4</v>
      </c>
      <c r="M107" s="80">
        <v>2.4</v>
      </c>
      <c r="N107" s="396">
        <v>2.4</v>
      </c>
    </row>
    <row r="108" spans="1:14" s="9" customFormat="1" x14ac:dyDescent="0.25">
      <c r="A108" s="86">
        <v>9</v>
      </c>
      <c r="B108" s="334" t="s">
        <v>498</v>
      </c>
      <c r="C108" s="80">
        <v>2.2999999999999998</v>
      </c>
      <c r="D108" s="80">
        <v>2.2999999999999998</v>
      </c>
      <c r="E108" s="80">
        <v>2.2999999999999998</v>
      </c>
      <c r="F108" s="80">
        <v>2.2999999999999998</v>
      </c>
      <c r="G108" s="80">
        <v>2.5</v>
      </c>
      <c r="H108" s="80">
        <v>2</v>
      </c>
      <c r="I108" s="80">
        <v>2</v>
      </c>
      <c r="J108" s="80">
        <v>2.5</v>
      </c>
      <c r="K108" s="80">
        <v>2.4</v>
      </c>
      <c r="L108" s="80">
        <v>2.4</v>
      </c>
      <c r="M108" s="80">
        <v>2.5</v>
      </c>
      <c r="N108" s="396">
        <v>2.5</v>
      </c>
    </row>
    <row r="109" spans="1:14" s="9" customFormat="1" x14ac:dyDescent="0.25">
      <c r="A109" s="86">
        <v>10</v>
      </c>
      <c r="B109" s="334" t="s">
        <v>499</v>
      </c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396"/>
    </row>
    <row r="110" spans="1:14" s="9" customFormat="1" x14ac:dyDescent="0.25">
      <c r="A110" s="86">
        <v>11</v>
      </c>
      <c r="B110" s="334" t="s">
        <v>500</v>
      </c>
      <c r="C110" s="80">
        <v>2.5</v>
      </c>
      <c r="D110" s="80">
        <v>2.5</v>
      </c>
      <c r="E110" s="80">
        <v>2.5</v>
      </c>
      <c r="F110" s="80">
        <v>2.5</v>
      </c>
      <c r="G110" s="80">
        <v>2.5</v>
      </c>
      <c r="H110" s="80">
        <v>2.5</v>
      </c>
      <c r="I110" s="80">
        <v>2.5</v>
      </c>
      <c r="J110" s="80">
        <v>2.5</v>
      </c>
      <c r="K110" s="80">
        <v>2.5</v>
      </c>
      <c r="L110" s="80">
        <v>2.5</v>
      </c>
      <c r="M110" s="80">
        <v>2.5</v>
      </c>
      <c r="N110" s="396">
        <v>2.5</v>
      </c>
    </row>
    <row r="111" spans="1:14" s="9" customFormat="1" x14ac:dyDescent="0.25">
      <c r="A111" s="86">
        <v>12</v>
      </c>
      <c r="B111" s="334" t="s">
        <v>385</v>
      </c>
      <c r="C111" s="80">
        <v>2.5</v>
      </c>
      <c r="D111" s="80">
        <v>2.5</v>
      </c>
      <c r="E111" s="80">
        <v>2.5</v>
      </c>
      <c r="F111" s="80">
        <v>2.5</v>
      </c>
      <c r="G111" s="80">
        <v>2.5</v>
      </c>
      <c r="H111" s="80">
        <v>2.5</v>
      </c>
      <c r="I111" s="80">
        <v>2.5</v>
      </c>
      <c r="J111" s="80">
        <v>2.5</v>
      </c>
      <c r="K111" s="80">
        <v>2.5</v>
      </c>
      <c r="L111" s="80">
        <v>2.5</v>
      </c>
      <c r="M111" s="80">
        <v>2.5</v>
      </c>
      <c r="N111" s="396">
        <v>2.5</v>
      </c>
    </row>
    <row r="112" spans="1:14" s="9" customFormat="1" x14ac:dyDescent="0.25">
      <c r="A112" s="86">
        <v>13</v>
      </c>
      <c r="B112" s="334" t="s">
        <v>501</v>
      </c>
      <c r="C112" s="80">
        <v>2</v>
      </c>
      <c r="D112" s="80">
        <v>2</v>
      </c>
      <c r="E112" s="80">
        <v>2</v>
      </c>
      <c r="F112" s="80">
        <v>2</v>
      </c>
      <c r="G112" s="80">
        <v>2</v>
      </c>
      <c r="H112" s="80">
        <v>2</v>
      </c>
      <c r="I112" s="80">
        <v>2.5</v>
      </c>
      <c r="J112" s="80">
        <v>2.5</v>
      </c>
      <c r="K112" s="80">
        <v>2.5</v>
      </c>
      <c r="L112" s="80">
        <v>2.5</v>
      </c>
      <c r="M112" s="80">
        <v>2.5</v>
      </c>
      <c r="N112" s="396">
        <v>2.5</v>
      </c>
    </row>
    <row r="113" spans="1:14" s="9" customFormat="1" x14ac:dyDescent="0.25">
      <c r="A113" s="86">
        <v>14</v>
      </c>
      <c r="B113" s="334" t="s">
        <v>502</v>
      </c>
      <c r="C113" s="80">
        <v>2.5</v>
      </c>
      <c r="D113" s="80">
        <v>2.5</v>
      </c>
      <c r="E113" s="80">
        <v>2.5</v>
      </c>
      <c r="F113" s="80">
        <v>2.5</v>
      </c>
      <c r="G113" s="80">
        <v>2.5</v>
      </c>
      <c r="H113" s="80">
        <v>2.5</v>
      </c>
      <c r="I113" s="80">
        <v>2.5</v>
      </c>
      <c r="J113" s="80">
        <v>2.5</v>
      </c>
      <c r="K113" s="80">
        <v>2.5</v>
      </c>
      <c r="L113" s="80">
        <v>2.5</v>
      </c>
      <c r="M113" s="80">
        <v>2.5</v>
      </c>
      <c r="N113" s="396">
        <v>2.5</v>
      </c>
    </row>
    <row r="114" spans="1:14" s="9" customFormat="1" x14ac:dyDescent="0.25">
      <c r="A114" s="86">
        <v>15</v>
      </c>
      <c r="B114" s="334" t="s">
        <v>503</v>
      </c>
      <c r="C114" s="82">
        <v>2.5</v>
      </c>
      <c r="D114" s="82">
        <v>2.5</v>
      </c>
      <c r="E114" s="82">
        <v>2.5</v>
      </c>
      <c r="F114" s="82">
        <v>2.5</v>
      </c>
      <c r="G114" s="82">
        <v>2.5</v>
      </c>
      <c r="H114" s="82">
        <v>2.5</v>
      </c>
      <c r="I114" s="82">
        <v>2.5</v>
      </c>
      <c r="J114" s="82">
        <v>2.5</v>
      </c>
      <c r="K114" s="82">
        <v>2.5</v>
      </c>
      <c r="L114" s="82">
        <v>2.5</v>
      </c>
      <c r="M114" s="82">
        <v>2.5</v>
      </c>
      <c r="N114" s="402">
        <v>2.5</v>
      </c>
    </row>
    <row r="115" spans="1:14" s="9" customFormat="1" x14ac:dyDescent="0.25">
      <c r="A115" s="86">
        <v>16</v>
      </c>
      <c r="B115" s="329"/>
      <c r="C115" s="83"/>
      <c r="D115" s="80"/>
      <c r="E115" s="81"/>
      <c r="F115" s="288"/>
    </row>
    <row r="116" spans="1:14" s="9" customFormat="1" x14ac:dyDescent="0.25">
      <c r="A116" s="86">
        <v>17</v>
      </c>
      <c r="B116" s="329"/>
      <c r="C116" s="82"/>
      <c r="D116" s="80"/>
      <c r="E116" s="81"/>
      <c r="F116" s="288"/>
    </row>
    <row r="117" spans="1:14" s="9" customFormat="1" x14ac:dyDescent="0.25">
      <c r="A117" s="86">
        <v>18</v>
      </c>
      <c r="B117" s="329"/>
      <c r="C117" s="83"/>
      <c r="D117" s="80"/>
      <c r="E117" s="81"/>
      <c r="F117" s="288"/>
    </row>
    <row r="118" spans="1:14" s="9" customFormat="1" x14ac:dyDescent="0.25">
      <c r="A118" s="86">
        <v>19</v>
      </c>
      <c r="B118" s="329"/>
      <c r="C118" s="83"/>
      <c r="D118" s="80"/>
      <c r="E118" s="81"/>
      <c r="F118" s="288"/>
    </row>
    <row r="119" spans="1:14" s="9" customFormat="1" x14ac:dyDescent="0.25">
      <c r="A119" s="86">
        <v>20</v>
      </c>
      <c r="B119" s="329"/>
      <c r="C119" s="83"/>
      <c r="D119" s="80"/>
      <c r="E119" s="81"/>
      <c r="F119" s="288"/>
    </row>
    <row r="120" spans="1:14" s="9" customFormat="1" x14ac:dyDescent="0.25">
      <c r="A120" s="86">
        <v>21</v>
      </c>
      <c r="B120" s="329"/>
      <c r="C120" s="83"/>
      <c r="D120" s="80"/>
      <c r="E120" s="81"/>
      <c r="F120" s="288"/>
    </row>
    <row r="121" spans="1:14" s="9" customFormat="1" x14ac:dyDescent="0.25">
      <c r="A121" s="86">
        <v>22</v>
      </c>
      <c r="B121" s="329"/>
      <c r="C121" s="83"/>
      <c r="D121" s="80"/>
      <c r="E121" s="81"/>
      <c r="F121" s="288"/>
    </row>
    <row r="122" spans="1:14" s="9" customFormat="1" x14ac:dyDescent="0.25">
      <c r="A122" s="86">
        <v>23</v>
      </c>
      <c r="B122" s="329"/>
      <c r="C122" s="83"/>
      <c r="D122" s="80"/>
      <c r="E122" s="81"/>
      <c r="F122" s="288"/>
    </row>
    <row r="123" spans="1:14" s="9" customFormat="1" x14ac:dyDescent="0.25">
      <c r="A123" s="86">
        <v>24</v>
      </c>
      <c r="B123" s="329"/>
      <c r="C123" s="83"/>
      <c r="D123" s="80"/>
      <c r="E123" s="81"/>
      <c r="F123" s="288"/>
    </row>
    <row r="124" spans="1:14" s="9" customFormat="1" x14ac:dyDescent="0.25">
      <c r="A124" s="86">
        <v>25</v>
      </c>
      <c r="B124" s="329"/>
      <c r="C124" s="80"/>
      <c r="D124" s="80"/>
      <c r="E124" s="81"/>
      <c r="F124" s="288"/>
    </row>
    <row r="125" spans="1:14" s="9" customFormat="1" ht="16.5" thickBot="1" x14ac:dyDescent="0.3">
      <c r="A125" s="86">
        <v>26</v>
      </c>
      <c r="B125" s="330"/>
      <c r="C125" s="90"/>
      <c r="D125" s="80"/>
      <c r="E125" s="81"/>
      <c r="F125" s="288"/>
    </row>
    <row r="126" spans="1:14" s="69" customFormat="1" ht="16.5" thickBot="1" x14ac:dyDescent="0.3">
      <c r="A126" s="87"/>
      <c r="B126" s="184" t="s">
        <v>383</v>
      </c>
      <c r="C126" s="76">
        <f t="shared" ref="C126" si="6">GEOMEAN((C100:C125))</f>
        <v>2.4832250103934834</v>
      </c>
      <c r="D126" s="306">
        <f t="shared" ref="D126:N126" si="7">GEOMEAN(D100:D125)</f>
        <v>2.4832250103934834</v>
      </c>
      <c r="E126" s="306">
        <f t="shared" si="7"/>
        <v>2.4832250103934834</v>
      </c>
      <c r="F126" s="311">
        <f t="shared" si="7"/>
        <v>2.5034080634087417</v>
      </c>
      <c r="G126" s="311">
        <f t="shared" si="7"/>
        <v>2.5050668768282369</v>
      </c>
      <c r="H126" s="311">
        <f t="shared" si="7"/>
        <v>2.4585583139573237</v>
      </c>
      <c r="I126" s="311">
        <f t="shared" si="7"/>
        <v>2.3194745209097958</v>
      </c>
      <c r="J126" s="311">
        <f t="shared" si="7"/>
        <v>2.4482469407536986</v>
      </c>
      <c r="K126" s="311">
        <f t="shared" si="7"/>
        <v>2.4411186010415902</v>
      </c>
      <c r="L126" s="311">
        <f t="shared" si="7"/>
        <v>2.4809820545768586</v>
      </c>
      <c r="M126" s="311">
        <f t="shared" si="7"/>
        <v>2.5577765585571757</v>
      </c>
      <c r="N126" s="311">
        <f t="shared" si="7"/>
        <v>2.5577765585571757</v>
      </c>
    </row>
    <row r="127" spans="1:14" s="9" customFormat="1" x14ac:dyDescent="0.25">
      <c r="A127" s="86"/>
      <c r="B127" s="182"/>
      <c r="C127" s="85"/>
    </row>
    <row r="128" spans="1:14" s="9" customFormat="1" x14ac:dyDescent="0.25">
      <c r="B128" s="182"/>
      <c r="C128" s="85"/>
    </row>
    <row r="129" spans="1:14" s="9" customFormat="1" ht="19.5" thickBot="1" x14ac:dyDescent="0.3">
      <c r="A129" s="179" t="s">
        <v>4</v>
      </c>
      <c r="B129" s="183" t="s">
        <v>10</v>
      </c>
      <c r="C129" s="85"/>
    </row>
    <row r="130" spans="1:14" s="9" customFormat="1" x14ac:dyDescent="0.25">
      <c r="A130" s="86">
        <v>1</v>
      </c>
      <c r="B130" s="331" t="s">
        <v>490</v>
      </c>
      <c r="C130" s="338"/>
      <c r="D130" s="79"/>
      <c r="E130" s="79"/>
      <c r="F130" s="79"/>
      <c r="G130" s="79"/>
      <c r="H130" s="79"/>
      <c r="I130" s="339"/>
      <c r="J130" s="79"/>
      <c r="K130" s="79"/>
      <c r="L130" s="79"/>
      <c r="M130" s="339"/>
      <c r="N130" s="79"/>
    </row>
    <row r="131" spans="1:14" s="9" customFormat="1" x14ac:dyDescent="0.25">
      <c r="A131" s="86">
        <v>2</v>
      </c>
      <c r="B131" s="332" t="s">
        <v>491</v>
      </c>
      <c r="C131" s="340"/>
      <c r="D131" s="80"/>
      <c r="E131" s="80"/>
      <c r="F131" s="80"/>
      <c r="G131" s="80"/>
      <c r="H131" s="80"/>
      <c r="I131" s="81"/>
      <c r="J131" s="80"/>
      <c r="K131" s="80"/>
      <c r="L131" s="80"/>
      <c r="M131" s="81"/>
      <c r="N131" s="80"/>
    </row>
    <row r="132" spans="1:14" s="9" customFormat="1" x14ac:dyDescent="0.25">
      <c r="A132" s="86">
        <v>3</v>
      </c>
      <c r="B132" s="333" t="s">
        <v>492</v>
      </c>
      <c r="C132" s="81">
        <v>45</v>
      </c>
      <c r="D132" s="81">
        <v>45</v>
      </c>
      <c r="E132" s="81">
        <v>45</v>
      </c>
      <c r="F132" s="81">
        <v>45</v>
      </c>
      <c r="G132" s="81">
        <v>45</v>
      </c>
      <c r="H132" s="81">
        <v>45</v>
      </c>
      <c r="I132" s="81">
        <v>45</v>
      </c>
      <c r="J132" s="81">
        <v>45</v>
      </c>
      <c r="K132" s="81">
        <v>45</v>
      </c>
      <c r="L132" s="81">
        <v>45</v>
      </c>
      <c r="M132" s="342">
        <v>45</v>
      </c>
      <c r="N132" s="81">
        <v>47.5</v>
      </c>
    </row>
    <row r="133" spans="1:14" s="9" customFormat="1" x14ac:dyDescent="0.25">
      <c r="A133" s="86">
        <v>4</v>
      </c>
      <c r="B133" s="333" t="s">
        <v>493</v>
      </c>
      <c r="C133" s="81">
        <v>48</v>
      </c>
      <c r="D133" s="81">
        <v>48</v>
      </c>
      <c r="E133" s="81">
        <v>48</v>
      </c>
      <c r="F133" s="81">
        <v>48</v>
      </c>
      <c r="G133" s="81">
        <v>48</v>
      </c>
      <c r="H133" s="81">
        <v>48</v>
      </c>
      <c r="I133" s="81">
        <v>48</v>
      </c>
      <c r="J133" s="81">
        <v>48</v>
      </c>
      <c r="K133" s="342">
        <v>48</v>
      </c>
      <c r="L133" s="342">
        <v>48</v>
      </c>
      <c r="M133" s="342">
        <v>48</v>
      </c>
      <c r="N133" s="342">
        <v>48</v>
      </c>
    </row>
    <row r="134" spans="1:14" s="9" customFormat="1" x14ac:dyDescent="0.25">
      <c r="A134" s="86">
        <v>5</v>
      </c>
      <c r="B134" s="334" t="s">
        <v>494</v>
      </c>
      <c r="C134" s="81">
        <v>45</v>
      </c>
      <c r="D134" s="81">
        <v>45</v>
      </c>
      <c r="E134" s="81">
        <v>45</v>
      </c>
      <c r="F134" s="81">
        <v>45</v>
      </c>
      <c r="G134" s="81">
        <v>45</v>
      </c>
      <c r="H134" s="81">
        <v>45</v>
      </c>
      <c r="I134" s="81">
        <v>45</v>
      </c>
      <c r="J134" s="81">
        <v>45</v>
      </c>
      <c r="K134" s="342">
        <v>45</v>
      </c>
      <c r="L134" s="342">
        <v>45</v>
      </c>
      <c r="M134" s="342">
        <v>45</v>
      </c>
      <c r="N134" s="342">
        <v>45</v>
      </c>
    </row>
    <row r="135" spans="1:14" s="9" customFormat="1" x14ac:dyDescent="0.25">
      <c r="A135" s="86">
        <v>6</v>
      </c>
      <c r="B135" s="334" t="s">
        <v>495</v>
      </c>
      <c r="C135" s="81">
        <v>23</v>
      </c>
      <c r="D135" s="81">
        <v>23</v>
      </c>
      <c r="E135" s="81">
        <v>23</v>
      </c>
      <c r="F135" s="81">
        <v>23</v>
      </c>
      <c r="G135" s="81">
        <v>23</v>
      </c>
      <c r="H135" s="81">
        <v>23</v>
      </c>
      <c r="I135" s="81">
        <v>23</v>
      </c>
      <c r="J135" s="81">
        <v>23</v>
      </c>
      <c r="K135" s="342">
        <v>23</v>
      </c>
      <c r="L135" s="81">
        <v>23.1</v>
      </c>
      <c r="M135" s="342">
        <v>23.1</v>
      </c>
      <c r="N135" s="81">
        <v>23.6</v>
      </c>
    </row>
    <row r="136" spans="1:14" s="9" customFormat="1" x14ac:dyDescent="0.25">
      <c r="A136" s="86">
        <v>7</v>
      </c>
      <c r="B136" s="334" t="s">
        <v>496</v>
      </c>
      <c r="C136" s="81">
        <v>45</v>
      </c>
      <c r="D136" s="81">
        <v>45</v>
      </c>
      <c r="E136" s="81">
        <v>45</v>
      </c>
      <c r="F136" s="81">
        <v>45</v>
      </c>
      <c r="G136" s="81">
        <v>45</v>
      </c>
      <c r="H136" s="81">
        <v>45</v>
      </c>
      <c r="I136" s="81">
        <v>45</v>
      </c>
      <c r="J136" s="81">
        <v>45</v>
      </c>
      <c r="K136" s="81">
        <v>45.5</v>
      </c>
      <c r="L136" s="342">
        <v>45.5</v>
      </c>
      <c r="M136" s="342">
        <v>45.5</v>
      </c>
      <c r="N136" s="342">
        <v>45.5</v>
      </c>
    </row>
    <row r="137" spans="1:14" s="9" customFormat="1" x14ac:dyDescent="0.25">
      <c r="A137" s="86">
        <v>8</v>
      </c>
      <c r="B137" s="334" t="s">
        <v>504</v>
      </c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</row>
    <row r="138" spans="1:14" s="9" customFormat="1" x14ac:dyDescent="0.25">
      <c r="A138" s="86">
        <v>9</v>
      </c>
      <c r="B138" s="334" t="s">
        <v>498</v>
      </c>
      <c r="C138" s="81">
        <v>42.5</v>
      </c>
      <c r="D138" s="81">
        <v>42.5</v>
      </c>
      <c r="E138" s="81">
        <v>42.5</v>
      </c>
      <c r="F138" s="81">
        <v>42.5</v>
      </c>
      <c r="G138" s="81">
        <v>42.5</v>
      </c>
      <c r="H138" s="81">
        <v>42.5</v>
      </c>
      <c r="I138" s="81">
        <v>42.5</v>
      </c>
      <c r="J138" s="81">
        <v>42.5</v>
      </c>
      <c r="K138" s="81">
        <v>44.5</v>
      </c>
      <c r="L138" s="342">
        <v>44.5</v>
      </c>
      <c r="M138" s="342">
        <v>44.5</v>
      </c>
      <c r="N138" s="81">
        <v>47.5</v>
      </c>
    </row>
    <row r="139" spans="1:14" s="9" customFormat="1" x14ac:dyDescent="0.25">
      <c r="A139" s="86">
        <v>10</v>
      </c>
      <c r="B139" s="334" t="s">
        <v>499</v>
      </c>
      <c r="C139" s="81"/>
      <c r="D139" s="81"/>
      <c r="E139" s="81"/>
      <c r="F139" s="81"/>
      <c r="G139" s="81"/>
      <c r="H139" s="81"/>
      <c r="I139" s="81"/>
      <c r="J139" s="81"/>
      <c r="K139" s="81"/>
      <c r="L139" s="81"/>
      <c r="M139" s="81"/>
      <c r="N139" s="81"/>
    </row>
    <row r="140" spans="1:14" s="9" customFormat="1" x14ac:dyDescent="0.25">
      <c r="A140" s="86">
        <v>11</v>
      </c>
      <c r="B140" s="334" t="s">
        <v>500</v>
      </c>
      <c r="C140" s="81"/>
      <c r="D140" s="81"/>
      <c r="E140" s="81"/>
      <c r="F140" s="81"/>
      <c r="G140" s="81"/>
      <c r="H140" s="81"/>
      <c r="I140" s="81"/>
      <c r="J140" s="81"/>
      <c r="K140" s="81"/>
      <c r="L140" s="81"/>
      <c r="M140" s="81"/>
      <c r="N140" s="81"/>
    </row>
    <row r="141" spans="1:14" s="9" customFormat="1" x14ac:dyDescent="0.25">
      <c r="A141" s="86">
        <v>12</v>
      </c>
      <c r="B141" s="334" t="s">
        <v>385</v>
      </c>
      <c r="C141" s="81">
        <v>44</v>
      </c>
      <c r="D141" s="81">
        <v>44</v>
      </c>
      <c r="E141" s="81">
        <v>44</v>
      </c>
      <c r="F141" s="81">
        <v>44</v>
      </c>
      <c r="G141" s="81">
        <v>44</v>
      </c>
      <c r="H141" s="81">
        <v>44</v>
      </c>
      <c r="I141" s="81">
        <v>44</v>
      </c>
      <c r="J141" s="81">
        <v>44</v>
      </c>
      <c r="K141" s="342">
        <v>44</v>
      </c>
      <c r="L141" s="342">
        <v>44</v>
      </c>
      <c r="M141" s="342">
        <v>44</v>
      </c>
      <c r="N141" s="342">
        <v>44</v>
      </c>
    </row>
    <row r="142" spans="1:14" s="9" customFormat="1" x14ac:dyDescent="0.25">
      <c r="A142" s="86">
        <v>13</v>
      </c>
      <c r="B142" s="334" t="s">
        <v>501</v>
      </c>
      <c r="C142" s="81"/>
      <c r="D142" s="81"/>
      <c r="E142" s="81"/>
      <c r="F142" s="81"/>
      <c r="G142" s="81"/>
      <c r="H142" s="81"/>
      <c r="I142" s="81"/>
      <c r="J142" s="81"/>
      <c r="K142" s="81"/>
      <c r="L142" s="81"/>
      <c r="M142" s="81"/>
      <c r="N142" s="81"/>
    </row>
    <row r="143" spans="1:14" s="9" customFormat="1" x14ac:dyDescent="0.25">
      <c r="A143" s="86">
        <v>14</v>
      </c>
      <c r="B143" s="334" t="s">
        <v>502</v>
      </c>
      <c r="C143" s="81">
        <v>46.5</v>
      </c>
      <c r="D143" s="81">
        <v>46.5</v>
      </c>
      <c r="E143" s="81">
        <v>46.5</v>
      </c>
      <c r="F143" s="81">
        <v>46.5</v>
      </c>
      <c r="G143" s="81">
        <v>46.5</v>
      </c>
      <c r="H143" s="81">
        <v>46.5</v>
      </c>
      <c r="I143" s="81">
        <v>46.5</v>
      </c>
      <c r="J143" s="81">
        <v>46.5</v>
      </c>
      <c r="K143" s="342">
        <v>46.5</v>
      </c>
      <c r="L143" s="81">
        <v>50</v>
      </c>
      <c r="M143" s="342">
        <v>50</v>
      </c>
      <c r="N143" s="342">
        <v>50</v>
      </c>
    </row>
    <row r="144" spans="1:14" s="9" customFormat="1" x14ac:dyDescent="0.25">
      <c r="A144" s="86">
        <v>15</v>
      </c>
      <c r="B144" s="334" t="s">
        <v>503</v>
      </c>
      <c r="C144" s="340"/>
      <c r="D144" s="80"/>
      <c r="E144" s="80"/>
      <c r="F144" s="80"/>
      <c r="G144" s="80"/>
      <c r="H144" s="80"/>
      <c r="I144" s="81"/>
      <c r="J144" s="80"/>
      <c r="K144" s="80"/>
      <c r="L144" s="80"/>
      <c r="M144" s="81"/>
      <c r="N144" s="80"/>
    </row>
    <row r="145" spans="1:14" s="9" customFormat="1" x14ac:dyDescent="0.25">
      <c r="A145" s="86">
        <v>16</v>
      </c>
      <c r="B145" s="329"/>
      <c r="C145" s="83"/>
      <c r="F145" s="288"/>
    </row>
    <row r="146" spans="1:14" s="9" customFormat="1" x14ac:dyDescent="0.25">
      <c r="A146" s="86">
        <v>17</v>
      </c>
      <c r="B146" s="329"/>
      <c r="C146" s="80"/>
      <c r="F146" s="288"/>
    </row>
    <row r="147" spans="1:14" s="9" customFormat="1" x14ac:dyDescent="0.25">
      <c r="A147" s="86">
        <v>18</v>
      </c>
      <c r="B147" s="329"/>
      <c r="C147" s="83"/>
      <c r="F147" s="288"/>
    </row>
    <row r="148" spans="1:14" s="9" customFormat="1" x14ac:dyDescent="0.25">
      <c r="A148" s="86">
        <v>19</v>
      </c>
      <c r="B148" s="329"/>
      <c r="C148" s="83"/>
      <c r="F148" s="288"/>
    </row>
    <row r="149" spans="1:14" s="9" customFormat="1" x14ac:dyDescent="0.25">
      <c r="A149" s="86">
        <v>20</v>
      </c>
      <c r="B149" s="329"/>
      <c r="C149" s="83"/>
      <c r="F149" s="288"/>
    </row>
    <row r="150" spans="1:14" s="9" customFormat="1" x14ac:dyDescent="0.25">
      <c r="A150" s="86">
        <v>21</v>
      </c>
      <c r="B150" s="329"/>
      <c r="C150" s="83"/>
      <c r="F150" s="288"/>
    </row>
    <row r="151" spans="1:14" s="9" customFormat="1" x14ac:dyDescent="0.25">
      <c r="A151" s="86">
        <v>22</v>
      </c>
      <c r="B151" s="329"/>
      <c r="C151" s="83"/>
      <c r="F151" s="288"/>
    </row>
    <row r="152" spans="1:14" s="9" customFormat="1" x14ac:dyDescent="0.25">
      <c r="A152" s="86">
        <v>23</v>
      </c>
      <c r="B152" s="329"/>
      <c r="C152" s="83"/>
      <c r="F152" s="288"/>
    </row>
    <row r="153" spans="1:14" s="9" customFormat="1" x14ac:dyDescent="0.25">
      <c r="A153" s="86">
        <v>24</v>
      </c>
      <c r="B153" s="329"/>
      <c r="C153" s="83"/>
      <c r="F153" s="288"/>
    </row>
    <row r="154" spans="1:14" s="9" customFormat="1" x14ac:dyDescent="0.25">
      <c r="A154" s="86">
        <v>25</v>
      </c>
      <c r="B154" s="329"/>
      <c r="C154" s="80"/>
      <c r="F154" s="288"/>
    </row>
    <row r="155" spans="1:14" s="9" customFormat="1" ht="16.5" thickBot="1" x14ac:dyDescent="0.3">
      <c r="A155" s="86">
        <v>26</v>
      </c>
      <c r="B155" s="330"/>
      <c r="C155" s="90"/>
      <c r="F155" s="288"/>
    </row>
    <row r="156" spans="1:14" s="69" customFormat="1" ht="16.5" thickBot="1" x14ac:dyDescent="0.3">
      <c r="A156" s="87"/>
      <c r="B156" s="184" t="s">
        <v>383</v>
      </c>
      <c r="C156" s="76">
        <f t="shared" ref="C156" si="8">GEOMEAN(C130:C155)</f>
        <v>41.470344847933134</v>
      </c>
      <c r="D156" s="72">
        <f t="shared" ref="D156:N156" si="9">GEOMEAN(D130:D155)</f>
        <v>41.470344847933134</v>
      </c>
      <c r="E156" s="72">
        <f t="shared" si="9"/>
        <v>41.470344847933134</v>
      </c>
      <c r="F156" s="311">
        <f t="shared" si="9"/>
        <v>41.470344847933134</v>
      </c>
      <c r="G156" s="311">
        <f t="shared" si="9"/>
        <v>41.470344847933134</v>
      </c>
      <c r="H156" s="311">
        <f t="shared" si="9"/>
        <v>41.470344847933134</v>
      </c>
      <c r="I156" s="311">
        <f t="shared" si="9"/>
        <v>41.470344847933134</v>
      </c>
      <c r="J156" s="311">
        <f t="shared" si="9"/>
        <v>41.470344847933134</v>
      </c>
      <c r="K156" s="311">
        <f t="shared" si="9"/>
        <v>41.767058659882188</v>
      </c>
      <c r="L156" s="311">
        <f t="shared" si="9"/>
        <v>42.170528290008434</v>
      </c>
      <c r="M156" s="311">
        <f t="shared" si="9"/>
        <v>42.170528290008434</v>
      </c>
      <c r="N156" s="311">
        <f t="shared" si="9"/>
        <v>42.918880113749921</v>
      </c>
    </row>
    <row r="157" spans="1:14" s="9" customFormat="1" x14ac:dyDescent="0.25">
      <c r="A157" s="86"/>
      <c r="B157" s="182"/>
      <c r="C157" s="85"/>
    </row>
    <row r="158" spans="1:14" s="9" customFormat="1" ht="18.75" x14ac:dyDescent="0.3">
      <c r="A158" s="86"/>
      <c r="B158" s="185" t="s">
        <v>13</v>
      </c>
      <c r="C158" s="94"/>
    </row>
    <row r="159" spans="1:14" s="9" customFormat="1" x14ac:dyDescent="0.25">
      <c r="B159" s="120" t="s">
        <v>13</v>
      </c>
      <c r="C159" s="85"/>
    </row>
    <row r="160" spans="1:14" s="9" customFormat="1" ht="18.75" x14ac:dyDescent="0.25">
      <c r="A160" s="179" t="s">
        <v>14</v>
      </c>
      <c r="B160" s="183" t="s">
        <v>95</v>
      </c>
      <c r="C160" s="85"/>
    </row>
    <row r="161" spans="1:14" s="9" customFormat="1" ht="16.5" thickBot="1" x14ac:dyDescent="0.3">
      <c r="B161" s="278" t="s">
        <v>475</v>
      </c>
      <c r="C161" s="85"/>
    </row>
    <row r="162" spans="1:14" s="9" customFormat="1" x14ac:dyDescent="0.25">
      <c r="A162" s="86">
        <v>1</v>
      </c>
      <c r="B162" s="331" t="s">
        <v>490</v>
      </c>
      <c r="C162" s="80">
        <v>10.199999999999999</v>
      </c>
      <c r="D162" s="80">
        <v>10.199999999999999</v>
      </c>
      <c r="E162" s="80">
        <v>10.199999999999999</v>
      </c>
      <c r="F162" s="80">
        <v>10.199999999999999</v>
      </c>
      <c r="G162" s="80">
        <v>10.199999999999999</v>
      </c>
      <c r="H162" s="80">
        <v>10.199999999999999</v>
      </c>
      <c r="I162" s="80">
        <v>10.199999999999999</v>
      </c>
      <c r="J162" s="335">
        <v>10.199999999999999</v>
      </c>
      <c r="K162" s="335">
        <v>10.199999999999999</v>
      </c>
      <c r="L162" s="80">
        <v>10.5</v>
      </c>
      <c r="M162" s="335">
        <v>10.5</v>
      </c>
      <c r="N162" s="335">
        <v>10.5</v>
      </c>
    </row>
    <row r="163" spans="1:14" s="9" customFormat="1" x14ac:dyDescent="0.25">
      <c r="A163" s="86">
        <v>2</v>
      </c>
      <c r="B163" s="332" t="s">
        <v>491</v>
      </c>
      <c r="C163" s="80">
        <v>10</v>
      </c>
      <c r="D163" s="80">
        <v>10.5</v>
      </c>
      <c r="E163" s="80">
        <v>10.5</v>
      </c>
      <c r="F163" s="80">
        <v>10</v>
      </c>
      <c r="G163" s="80">
        <v>10</v>
      </c>
      <c r="H163" s="80">
        <v>10</v>
      </c>
      <c r="I163" s="80">
        <v>10</v>
      </c>
      <c r="J163" s="80">
        <v>12</v>
      </c>
      <c r="K163" s="80">
        <v>12</v>
      </c>
      <c r="L163" s="80">
        <v>12</v>
      </c>
      <c r="M163" s="80">
        <v>10.199999999999999</v>
      </c>
      <c r="N163" s="80"/>
    </row>
    <row r="164" spans="1:14" s="9" customFormat="1" x14ac:dyDescent="0.25">
      <c r="A164" s="86">
        <v>3</v>
      </c>
      <c r="B164" s="333" t="s">
        <v>492</v>
      </c>
      <c r="C164" s="80">
        <v>9.8000000000000007</v>
      </c>
      <c r="D164" s="80">
        <v>9.8000000000000007</v>
      </c>
      <c r="E164" s="80">
        <v>9.8000000000000007</v>
      </c>
      <c r="F164" s="80">
        <v>9.8000000000000007</v>
      </c>
      <c r="G164" s="80">
        <v>9.8000000000000007</v>
      </c>
      <c r="H164" s="80">
        <v>9.8000000000000007</v>
      </c>
      <c r="I164" s="80">
        <v>9.8000000000000007</v>
      </c>
      <c r="J164" s="80">
        <v>9.8000000000000007</v>
      </c>
      <c r="K164" s="80">
        <v>9.8000000000000007</v>
      </c>
      <c r="L164" s="80">
        <v>9.8000000000000007</v>
      </c>
      <c r="M164" s="80">
        <v>9.8000000000000007</v>
      </c>
      <c r="N164" s="80">
        <v>9.8000000000000007</v>
      </c>
    </row>
    <row r="165" spans="1:14" s="9" customFormat="1" x14ac:dyDescent="0.25">
      <c r="A165" s="86">
        <v>4</v>
      </c>
      <c r="B165" s="333" t="s">
        <v>493</v>
      </c>
      <c r="C165" s="80">
        <v>9.1</v>
      </c>
      <c r="D165" s="80">
        <v>9.1</v>
      </c>
      <c r="E165" s="80">
        <v>9.1</v>
      </c>
      <c r="F165" s="80">
        <v>9.1</v>
      </c>
      <c r="G165" s="80">
        <v>9.1</v>
      </c>
      <c r="H165" s="80">
        <v>9.1</v>
      </c>
      <c r="I165" s="80">
        <v>9.1</v>
      </c>
      <c r="J165" s="80">
        <v>9.1</v>
      </c>
      <c r="K165" s="80">
        <v>9.1</v>
      </c>
      <c r="L165" s="80">
        <v>9.1</v>
      </c>
      <c r="M165" s="80">
        <v>9.1</v>
      </c>
      <c r="N165" s="80">
        <v>9.1</v>
      </c>
    </row>
    <row r="166" spans="1:14" s="9" customFormat="1" x14ac:dyDescent="0.25">
      <c r="A166" s="86">
        <v>5</v>
      </c>
      <c r="B166" s="334" t="s">
        <v>494</v>
      </c>
      <c r="C166" s="80">
        <v>9.6</v>
      </c>
      <c r="D166" s="80">
        <v>9.6</v>
      </c>
      <c r="E166" s="80">
        <v>9.6</v>
      </c>
      <c r="F166" s="80">
        <v>9.6</v>
      </c>
      <c r="G166" s="80">
        <v>9.6</v>
      </c>
      <c r="H166" s="80">
        <v>9.6</v>
      </c>
      <c r="I166" s="80">
        <v>9.6</v>
      </c>
      <c r="J166" s="80">
        <v>9.6</v>
      </c>
      <c r="K166" s="80">
        <v>9.6</v>
      </c>
      <c r="L166" s="335">
        <v>9.6</v>
      </c>
      <c r="M166" s="80">
        <v>9.6</v>
      </c>
      <c r="N166" s="335">
        <v>9.6</v>
      </c>
    </row>
    <row r="167" spans="1:14" s="9" customFormat="1" x14ac:dyDescent="0.25">
      <c r="A167" s="86">
        <v>6</v>
      </c>
      <c r="B167" s="334" t="s">
        <v>495</v>
      </c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</row>
    <row r="168" spans="1:14" s="9" customFormat="1" x14ac:dyDescent="0.25">
      <c r="A168" s="86">
        <v>7</v>
      </c>
      <c r="B168" s="334" t="s">
        <v>496</v>
      </c>
      <c r="C168" s="80">
        <v>9.5</v>
      </c>
      <c r="D168" s="80">
        <v>9</v>
      </c>
      <c r="E168" s="80">
        <v>9.5</v>
      </c>
      <c r="F168" s="80">
        <v>9.5</v>
      </c>
      <c r="G168" s="80">
        <v>9</v>
      </c>
      <c r="H168" s="80">
        <v>9.5</v>
      </c>
      <c r="I168" s="80">
        <v>9.5</v>
      </c>
      <c r="J168" s="80">
        <v>9.5</v>
      </c>
      <c r="K168" s="80">
        <v>9.5</v>
      </c>
      <c r="L168" s="80">
        <v>9.5</v>
      </c>
      <c r="M168" s="335">
        <v>9.5</v>
      </c>
      <c r="N168" s="335">
        <v>9.5</v>
      </c>
    </row>
    <row r="169" spans="1:14" s="9" customFormat="1" x14ac:dyDescent="0.25">
      <c r="A169" s="86">
        <v>8</v>
      </c>
      <c r="B169" s="334" t="s">
        <v>504</v>
      </c>
      <c r="C169" s="80">
        <v>8</v>
      </c>
      <c r="D169" s="80">
        <v>9</v>
      </c>
      <c r="E169" s="80">
        <v>9</v>
      </c>
      <c r="F169" s="80">
        <v>9.5</v>
      </c>
      <c r="G169" s="80">
        <v>9</v>
      </c>
      <c r="H169" s="80">
        <v>9.8000000000000007</v>
      </c>
      <c r="I169" s="80">
        <v>8.5</v>
      </c>
      <c r="J169" s="80">
        <v>9.8000000000000007</v>
      </c>
      <c r="K169" s="80">
        <v>9.8000000000000007</v>
      </c>
      <c r="L169" s="80">
        <v>9.8000000000000007</v>
      </c>
      <c r="M169" s="335">
        <v>9.8000000000000007</v>
      </c>
      <c r="N169" s="335">
        <v>9.8000000000000007</v>
      </c>
    </row>
    <row r="170" spans="1:14" s="9" customFormat="1" x14ac:dyDescent="0.25">
      <c r="A170" s="86">
        <v>9</v>
      </c>
      <c r="B170" s="334" t="s">
        <v>498</v>
      </c>
      <c r="C170" s="80">
        <v>9.9</v>
      </c>
      <c r="D170" s="80">
        <v>9.9</v>
      </c>
      <c r="E170" s="80">
        <v>9.9</v>
      </c>
      <c r="F170" s="80">
        <v>9.9</v>
      </c>
      <c r="G170" s="80">
        <v>9.9</v>
      </c>
      <c r="H170" s="80">
        <v>9.9</v>
      </c>
      <c r="I170" s="80">
        <v>9.9</v>
      </c>
      <c r="J170" s="80">
        <v>9.9</v>
      </c>
      <c r="K170" s="80">
        <v>9.9</v>
      </c>
      <c r="L170" s="80">
        <v>9.9</v>
      </c>
      <c r="M170" s="80">
        <v>9.9</v>
      </c>
      <c r="N170" s="80">
        <v>9.9</v>
      </c>
    </row>
    <row r="171" spans="1:14" s="9" customFormat="1" x14ac:dyDescent="0.25">
      <c r="A171" s="86">
        <v>10</v>
      </c>
      <c r="B171" s="334" t="s">
        <v>499</v>
      </c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</row>
    <row r="172" spans="1:14" s="9" customFormat="1" x14ac:dyDescent="0.25">
      <c r="A172" s="86">
        <v>11</v>
      </c>
      <c r="B172" s="334" t="s">
        <v>500</v>
      </c>
      <c r="C172" s="80">
        <v>10</v>
      </c>
      <c r="D172" s="80">
        <v>10</v>
      </c>
      <c r="E172" s="80">
        <v>10</v>
      </c>
      <c r="F172" s="80">
        <v>10</v>
      </c>
      <c r="G172" s="80">
        <v>10</v>
      </c>
      <c r="H172" s="80">
        <v>10</v>
      </c>
      <c r="I172" s="80">
        <v>10</v>
      </c>
      <c r="J172" s="80">
        <v>10</v>
      </c>
      <c r="K172" s="80">
        <v>10</v>
      </c>
      <c r="L172" s="80">
        <v>10</v>
      </c>
      <c r="M172" s="80">
        <v>10</v>
      </c>
      <c r="N172" s="80">
        <v>10</v>
      </c>
    </row>
    <row r="173" spans="1:14" s="9" customFormat="1" x14ac:dyDescent="0.25">
      <c r="A173" s="86">
        <v>12</v>
      </c>
      <c r="B173" s="334" t="s">
        <v>385</v>
      </c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</row>
    <row r="174" spans="1:14" s="9" customFormat="1" x14ac:dyDescent="0.25">
      <c r="A174" s="86">
        <v>13</v>
      </c>
      <c r="B174" s="334" t="s">
        <v>501</v>
      </c>
      <c r="C174" s="80">
        <v>11</v>
      </c>
      <c r="D174" s="80">
        <v>11</v>
      </c>
      <c r="E174" s="80">
        <v>11</v>
      </c>
      <c r="F174" s="80">
        <v>11</v>
      </c>
      <c r="G174" s="80">
        <v>11</v>
      </c>
      <c r="H174" s="80">
        <v>11</v>
      </c>
      <c r="I174" s="80">
        <v>11</v>
      </c>
      <c r="J174" s="80">
        <v>11</v>
      </c>
      <c r="K174" s="80">
        <v>11</v>
      </c>
      <c r="L174" s="80">
        <v>11</v>
      </c>
      <c r="M174" s="80">
        <v>11</v>
      </c>
      <c r="N174" s="80">
        <v>11</v>
      </c>
    </row>
    <row r="175" spans="1:14" s="9" customFormat="1" x14ac:dyDescent="0.25">
      <c r="A175" s="86">
        <v>14</v>
      </c>
      <c r="B175" s="334" t="s">
        <v>502</v>
      </c>
      <c r="C175" s="80">
        <v>9.5</v>
      </c>
      <c r="D175" s="80"/>
      <c r="E175" s="80">
        <v>9.5</v>
      </c>
      <c r="F175" s="80">
        <v>9.5</v>
      </c>
      <c r="G175" s="80">
        <v>9.5</v>
      </c>
      <c r="H175" s="80">
        <v>9.5</v>
      </c>
      <c r="I175" s="80">
        <v>9.5</v>
      </c>
      <c r="J175" s="80">
        <v>9.5</v>
      </c>
      <c r="K175" s="80">
        <v>9.5</v>
      </c>
      <c r="L175" s="80">
        <v>9.5</v>
      </c>
      <c r="M175" s="80">
        <v>9.5</v>
      </c>
      <c r="N175" s="335">
        <v>9.5</v>
      </c>
    </row>
    <row r="176" spans="1:14" s="9" customFormat="1" x14ac:dyDescent="0.25">
      <c r="A176" s="86">
        <v>15</v>
      </c>
      <c r="B176" s="334" t="s">
        <v>503</v>
      </c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</row>
    <row r="177" spans="1:14" s="9" customFormat="1" x14ac:dyDescent="0.25">
      <c r="A177" s="86">
        <v>16</v>
      </c>
      <c r="B177" s="329"/>
      <c r="C177" s="83"/>
    </row>
    <row r="178" spans="1:14" s="9" customFormat="1" x14ac:dyDescent="0.25">
      <c r="A178" s="86">
        <v>17</v>
      </c>
      <c r="B178" s="329"/>
      <c r="C178" s="80"/>
    </row>
    <row r="179" spans="1:14" s="9" customFormat="1" x14ac:dyDescent="0.25">
      <c r="A179" s="86">
        <v>18</v>
      </c>
      <c r="B179" s="329"/>
      <c r="C179" s="83"/>
    </row>
    <row r="180" spans="1:14" s="9" customFormat="1" x14ac:dyDescent="0.25">
      <c r="A180" s="86">
        <v>19</v>
      </c>
      <c r="B180" s="329"/>
      <c r="C180" s="83"/>
    </row>
    <row r="181" spans="1:14" s="9" customFormat="1" x14ac:dyDescent="0.25">
      <c r="A181" s="86">
        <v>20</v>
      </c>
      <c r="B181" s="329"/>
      <c r="C181" s="83"/>
    </row>
    <row r="182" spans="1:14" s="9" customFormat="1" x14ac:dyDescent="0.25">
      <c r="A182" s="86">
        <v>21</v>
      </c>
      <c r="B182" s="329"/>
      <c r="C182" s="83"/>
    </row>
    <row r="183" spans="1:14" s="9" customFormat="1" x14ac:dyDescent="0.25">
      <c r="A183" s="86">
        <v>22</v>
      </c>
      <c r="B183" s="329"/>
      <c r="C183" s="83"/>
    </row>
    <row r="184" spans="1:14" s="9" customFormat="1" x14ac:dyDescent="0.25">
      <c r="A184" s="86">
        <v>23</v>
      </c>
      <c r="B184" s="329"/>
      <c r="C184" s="83"/>
    </row>
    <row r="185" spans="1:14" s="9" customFormat="1" x14ac:dyDescent="0.25">
      <c r="A185" s="86">
        <v>24</v>
      </c>
      <c r="B185" s="329"/>
      <c r="C185" s="83"/>
    </row>
    <row r="186" spans="1:14" s="9" customFormat="1" x14ac:dyDescent="0.25">
      <c r="A186" s="86">
        <v>25</v>
      </c>
      <c r="B186" s="329"/>
      <c r="C186" s="80"/>
    </row>
    <row r="187" spans="1:14" s="9" customFormat="1" ht="16.5" thickBot="1" x14ac:dyDescent="0.3">
      <c r="A187" s="86">
        <v>26</v>
      </c>
      <c r="B187" s="330"/>
      <c r="C187" s="90"/>
    </row>
    <row r="188" spans="1:14" s="69" customFormat="1" ht="16.5" thickBot="1" x14ac:dyDescent="0.3">
      <c r="A188" s="87"/>
      <c r="B188" s="184" t="s">
        <v>383</v>
      </c>
      <c r="C188" s="76">
        <f t="shared" ref="C188" si="10">GEOMEAN(C162:C187)</f>
        <v>9.6639551237090551</v>
      </c>
      <c r="D188" s="72">
        <f t="shared" ref="D188:N188" si="11">GEOMEAN(D162:D187)</f>
        <v>9.7900319030265468</v>
      </c>
      <c r="E188" s="72">
        <f t="shared" si="11"/>
        <v>9.8114102114937669</v>
      </c>
      <c r="F188" s="72">
        <f t="shared" si="11"/>
        <v>9.8161181926824419</v>
      </c>
      <c r="G188" s="72">
        <f t="shared" si="11"/>
        <v>9.7200945353889932</v>
      </c>
      <c r="H188" s="72">
        <f t="shared" si="11"/>
        <v>9.8439018817282129</v>
      </c>
      <c r="I188" s="72">
        <f t="shared" si="11"/>
        <v>9.7173634024273881</v>
      </c>
      <c r="J188" s="72">
        <f t="shared" si="11"/>
        <v>10.008421135276885</v>
      </c>
      <c r="K188" s="72">
        <f t="shared" si="11"/>
        <v>10.008421135276885</v>
      </c>
      <c r="L188" s="72">
        <f t="shared" si="11"/>
        <v>10.034830415147285</v>
      </c>
      <c r="M188" s="72">
        <f t="shared" si="11"/>
        <v>9.8876611827705609</v>
      </c>
      <c r="N188" s="72">
        <f t="shared" si="11"/>
        <v>9.8569582397508047</v>
      </c>
    </row>
    <row r="189" spans="1:14" s="9" customFormat="1" x14ac:dyDescent="0.25">
      <c r="A189" s="86"/>
      <c r="B189" s="182"/>
      <c r="C189" s="85"/>
    </row>
    <row r="190" spans="1:14" s="9" customFormat="1" x14ac:dyDescent="0.25">
      <c r="B190" s="182"/>
      <c r="C190" s="85"/>
    </row>
    <row r="191" spans="1:14" s="9" customFormat="1" ht="18.75" x14ac:dyDescent="0.25">
      <c r="A191" s="179" t="s">
        <v>14</v>
      </c>
      <c r="B191" s="183" t="s">
        <v>96</v>
      </c>
      <c r="C191" s="85"/>
    </row>
    <row r="192" spans="1:14" s="9" customFormat="1" ht="16.5" thickBot="1" x14ac:dyDescent="0.3">
      <c r="A192" s="86"/>
      <c r="B192" s="278" t="s">
        <v>476</v>
      </c>
      <c r="C192" s="85"/>
    </row>
    <row r="193" spans="1:14" s="9" customFormat="1" x14ac:dyDescent="0.25">
      <c r="A193" s="86">
        <v>1</v>
      </c>
      <c r="B193" s="331" t="s">
        <v>490</v>
      </c>
      <c r="C193" s="79">
        <v>15.5</v>
      </c>
      <c r="D193" s="79">
        <v>15.5</v>
      </c>
      <c r="E193" s="79">
        <v>15.5</v>
      </c>
      <c r="F193" s="79">
        <v>15.5</v>
      </c>
      <c r="G193" s="79">
        <v>15.5</v>
      </c>
      <c r="H193" s="79">
        <v>15.5</v>
      </c>
      <c r="I193" s="339">
        <v>15.5</v>
      </c>
      <c r="J193" s="339">
        <v>15.5</v>
      </c>
      <c r="K193" s="79">
        <v>15.5</v>
      </c>
      <c r="L193" s="79">
        <v>15.5</v>
      </c>
      <c r="M193" s="339">
        <v>14</v>
      </c>
      <c r="N193" s="339">
        <v>14</v>
      </c>
    </row>
    <row r="194" spans="1:14" s="9" customFormat="1" x14ac:dyDescent="0.25">
      <c r="A194" s="86">
        <v>2</v>
      </c>
      <c r="B194" s="332" t="s">
        <v>491</v>
      </c>
      <c r="C194" s="340"/>
      <c r="D194" s="80"/>
      <c r="E194" s="80"/>
      <c r="F194" s="80"/>
      <c r="G194" s="80"/>
      <c r="H194" s="80"/>
      <c r="I194" s="81"/>
      <c r="J194" s="80"/>
      <c r="K194" s="80"/>
      <c r="L194" s="80"/>
      <c r="M194" s="81"/>
      <c r="N194" s="80"/>
    </row>
    <row r="195" spans="1:14" s="9" customFormat="1" x14ac:dyDescent="0.25">
      <c r="A195" s="86">
        <v>3</v>
      </c>
      <c r="B195" s="333" t="s">
        <v>492</v>
      </c>
      <c r="C195" s="80">
        <v>18</v>
      </c>
      <c r="D195" s="80">
        <v>18</v>
      </c>
      <c r="E195" s="80">
        <v>18</v>
      </c>
      <c r="F195" s="80">
        <v>18</v>
      </c>
      <c r="G195" s="80">
        <v>14</v>
      </c>
      <c r="H195" s="80">
        <v>14</v>
      </c>
      <c r="I195" s="81">
        <v>14</v>
      </c>
      <c r="J195" s="80">
        <v>14</v>
      </c>
      <c r="K195" s="80">
        <v>14</v>
      </c>
      <c r="L195" s="80">
        <v>14</v>
      </c>
      <c r="M195" s="81">
        <v>14</v>
      </c>
      <c r="N195" s="80">
        <v>14</v>
      </c>
    </row>
    <row r="196" spans="1:14" s="9" customFormat="1" x14ac:dyDescent="0.25">
      <c r="A196" s="86">
        <v>4</v>
      </c>
      <c r="B196" s="333" t="s">
        <v>493</v>
      </c>
      <c r="C196" s="80">
        <v>15.5</v>
      </c>
      <c r="D196" s="80">
        <v>15.5</v>
      </c>
      <c r="E196" s="80">
        <v>15.5</v>
      </c>
      <c r="F196" s="80">
        <v>15.5</v>
      </c>
      <c r="G196" s="80">
        <v>15.5</v>
      </c>
      <c r="H196" s="80">
        <v>15.5</v>
      </c>
      <c r="I196" s="81">
        <v>15.5</v>
      </c>
      <c r="J196" s="80">
        <v>15.5</v>
      </c>
      <c r="K196" s="80">
        <v>15.5</v>
      </c>
      <c r="L196" s="80">
        <v>15.5</v>
      </c>
      <c r="M196" s="81">
        <v>15.5</v>
      </c>
      <c r="N196" s="80">
        <v>15.5</v>
      </c>
    </row>
    <row r="197" spans="1:14" s="9" customFormat="1" x14ac:dyDescent="0.25">
      <c r="A197" s="86">
        <v>5</v>
      </c>
      <c r="B197" s="334" t="s">
        <v>494</v>
      </c>
      <c r="C197" s="80">
        <v>14</v>
      </c>
      <c r="D197" s="80">
        <v>14</v>
      </c>
      <c r="E197" s="80">
        <v>14</v>
      </c>
      <c r="F197" s="80">
        <v>14</v>
      </c>
      <c r="G197" s="80">
        <v>14</v>
      </c>
      <c r="H197" s="80">
        <v>14</v>
      </c>
      <c r="I197" s="81">
        <v>15</v>
      </c>
      <c r="J197" s="80">
        <v>11.5</v>
      </c>
      <c r="K197" s="80">
        <v>11.5</v>
      </c>
      <c r="L197" s="80">
        <v>12.5</v>
      </c>
      <c r="M197" s="81">
        <v>13</v>
      </c>
      <c r="N197" s="80">
        <v>13.5</v>
      </c>
    </row>
    <row r="198" spans="1:14" s="9" customFormat="1" x14ac:dyDescent="0.25">
      <c r="A198" s="86">
        <v>6</v>
      </c>
      <c r="B198" s="334" t="s">
        <v>495</v>
      </c>
      <c r="C198" s="80">
        <v>13.9</v>
      </c>
      <c r="D198" s="80">
        <v>13.9</v>
      </c>
      <c r="E198" s="80">
        <v>13.9</v>
      </c>
      <c r="F198" s="80">
        <v>13.9</v>
      </c>
      <c r="G198" s="80">
        <v>13.9</v>
      </c>
      <c r="H198" s="80">
        <v>13.9</v>
      </c>
      <c r="I198" s="81">
        <v>13.9</v>
      </c>
      <c r="J198" s="80">
        <v>11</v>
      </c>
      <c r="K198" s="80">
        <v>11</v>
      </c>
      <c r="L198" s="80">
        <v>11</v>
      </c>
      <c r="M198" s="81">
        <v>11</v>
      </c>
      <c r="N198" s="80">
        <v>11</v>
      </c>
    </row>
    <row r="199" spans="1:14" s="9" customFormat="1" x14ac:dyDescent="0.25">
      <c r="A199" s="86">
        <v>7</v>
      </c>
      <c r="B199" s="334" t="s">
        <v>496</v>
      </c>
      <c r="C199" s="80">
        <v>13</v>
      </c>
      <c r="D199" s="80">
        <v>13</v>
      </c>
      <c r="E199" s="80">
        <v>13</v>
      </c>
      <c r="F199" s="80">
        <v>13</v>
      </c>
      <c r="G199" s="80">
        <v>13</v>
      </c>
      <c r="H199" s="80">
        <v>13.5</v>
      </c>
      <c r="I199" s="81">
        <v>13.5</v>
      </c>
      <c r="J199" s="80">
        <v>13.5</v>
      </c>
      <c r="K199" s="80">
        <v>13.5</v>
      </c>
      <c r="L199" s="80">
        <v>13.5</v>
      </c>
      <c r="M199" s="81">
        <v>13.5</v>
      </c>
      <c r="N199" s="80">
        <v>13.5</v>
      </c>
    </row>
    <row r="200" spans="1:14" s="9" customFormat="1" x14ac:dyDescent="0.25">
      <c r="A200" s="86">
        <v>8</v>
      </c>
      <c r="B200" s="334" t="s">
        <v>504</v>
      </c>
      <c r="C200" s="80">
        <v>13.5</v>
      </c>
      <c r="D200" s="80">
        <v>13.5</v>
      </c>
      <c r="E200" s="80">
        <v>13.5</v>
      </c>
      <c r="F200" s="80">
        <v>13.5</v>
      </c>
      <c r="G200" s="80">
        <v>13.5</v>
      </c>
      <c r="H200" s="80">
        <v>16.5</v>
      </c>
      <c r="I200" s="81">
        <v>16.5</v>
      </c>
      <c r="J200" s="81">
        <v>16.5</v>
      </c>
      <c r="K200" s="80">
        <v>13</v>
      </c>
      <c r="L200" s="80">
        <v>13</v>
      </c>
      <c r="M200" s="81">
        <v>13</v>
      </c>
      <c r="N200" s="81">
        <v>13</v>
      </c>
    </row>
    <row r="201" spans="1:14" s="9" customFormat="1" x14ac:dyDescent="0.25">
      <c r="A201" s="86">
        <v>9</v>
      </c>
      <c r="B201" s="334" t="s">
        <v>498</v>
      </c>
      <c r="C201" s="80">
        <v>14</v>
      </c>
      <c r="D201" s="80">
        <v>14</v>
      </c>
      <c r="E201" s="80">
        <v>14</v>
      </c>
      <c r="F201" s="80">
        <v>14</v>
      </c>
      <c r="G201" s="80">
        <v>14</v>
      </c>
      <c r="H201" s="80">
        <v>14</v>
      </c>
      <c r="I201" s="81">
        <v>14</v>
      </c>
      <c r="J201" s="80">
        <v>10.5</v>
      </c>
      <c r="K201" s="80">
        <v>10.5</v>
      </c>
      <c r="L201" s="80">
        <v>10.5</v>
      </c>
      <c r="M201" s="81">
        <v>13</v>
      </c>
      <c r="N201" s="80">
        <v>13</v>
      </c>
    </row>
    <row r="202" spans="1:14" s="9" customFormat="1" x14ac:dyDescent="0.25">
      <c r="A202" s="86">
        <v>10</v>
      </c>
      <c r="B202" s="334" t="s">
        <v>499</v>
      </c>
      <c r="C202" s="80"/>
      <c r="D202" s="80"/>
      <c r="E202" s="80"/>
      <c r="F202" s="80"/>
      <c r="G202" s="80"/>
      <c r="H202" s="80"/>
      <c r="I202" s="81"/>
      <c r="J202" s="80"/>
      <c r="K202" s="80"/>
      <c r="L202" s="80"/>
      <c r="M202" s="81"/>
      <c r="N202" s="80"/>
    </row>
    <row r="203" spans="1:14" s="9" customFormat="1" x14ac:dyDescent="0.25">
      <c r="A203" s="86">
        <v>11</v>
      </c>
      <c r="B203" s="334" t="s">
        <v>500</v>
      </c>
      <c r="C203" s="80">
        <v>16.7</v>
      </c>
      <c r="D203" s="80">
        <v>16.7</v>
      </c>
      <c r="E203" s="80">
        <v>16.7</v>
      </c>
      <c r="F203" s="80">
        <v>16.7</v>
      </c>
      <c r="G203" s="80">
        <v>16.7</v>
      </c>
      <c r="H203" s="80">
        <v>17</v>
      </c>
      <c r="I203" s="81">
        <v>15</v>
      </c>
      <c r="J203" s="80">
        <v>15</v>
      </c>
      <c r="K203" s="80">
        <v>15</v>
      </c>
      <c r="L203" s="80">
        <v>15</v>
      </c>
      <c r="M203" s="81">
        <v>15</v>
      </c>
      <c r="N203" s="80">
        <v>15</v>
      </c>
    </row>
    <row r="204" spans="1:14" s="9" customFormat="1" x14ac:dyDescent="0.25">
      <c r="A204" s="86">
        <v>12</v>
      </c>
      <c r="B204" s="334" t="s">
        <v>385</v>
      </c>
      <c r="C204" s="80">
        <v>16.5</v>
      </c>
      <c r="D204" s="80">
        <v>16.5</v>
      </c>
      <c r="E204" s="80">
        <v>16.5</v>
      </c>
      <c r="F204" s="80">
        <v>16.5</v>
      </c>
      <c r="G204" s="80">
        <v>16.5</v>
      </c>
      <c r="H204" s="80">
        <v>16.5</v>
      </c>
      <c r="I204" s="81">
        <v>13.5</v>
      </c>
      <c r="J204" s="80">
        <v>13.5</v>
      </c>
      <c r="K204" s="80">
        <v>12.5</v>
      </c>
      <c r="L204" s="80">
        <v>12.5</v>
      </c>
      <c r="M204" s="81">
        <v>13.5</v>
      </c>
      <c r="N204" s="80">
        <v>14.5</v>
      </c>
    </row>
    <row r="205" spans="1:14" s="9" customFormat="1" x14ac:dyDescent="0.25">
      <c r="A205" s="86">
        <v>13</v>
      </c>
      <c r="B205" s="334" t="s">
        <v>501</v>
      </c>
      <c r="C205" s="80">
        <v>12.8</v>
      </c>
      <c r="D205" s="80">
        <v>12.8</v>
      </c>
      <c r="E205" s="80">
        <v>12.8</v>
      </c>
      <c r="F205" s="80">
        <v>12.8</v>
      </c>
      <c r="G205" s="80">
        <v>12.8</v>
      </c>
      <c r="H205" s="80">
        <v>12.8</v>
      </c>
      <c r="I205" s="81">
        <v>12.8</v>
      </c>
      <c r="J205" s="80">
        <v>12.8</v>
      </c>
      <c r="K205" s="80">
        <v>12.8</v>
      </c>
      <c r="L205" s="80">
        <v>12.8</v>
      </c>
      <c r="M205" s="81">
        <v>12.8</v>
      </c>
      <c r="N205" s="80">
        <v>12.8</v>
      </c>
    </row>
    <row r="206" spans="1:14" s="9" customFormat="1" x14ac:dyDescent="0.25">
      <c r="A206" s="86">
        <v>14</v>
      </c>
      <c r="B206" s="334" t="s">
        <v>502</v>
      </c>
      <c r="C206" s="80">
        <v>12.8</v>
      </c>
      <c r="D206" s="80">
        <v>12.8</v>
      </c>
      <c r="E206" s="80">
        <v>12.8</v>
      </c>
      <c r="F206" s="80">
        <v>12.8</v>
      </c>
      <c r="G206" s="80">
        <v>12.8</v>
      </c>
      <c r="H206" s="80">
        <v>13.8</v>
      </c>
      <c r="I206" s="81">
        <v>13.8</v>
      </c>
      <c r="J206" s="80">
        <v>13.8</v>
      </c>
      <c r="K206" s="80">
        <v>13.8</v>
      </c>
      <c r="L206" s="80">
        <v>13.8</v>
      </c>
      <c r="M206" s="81">
        <v>13</v>
      </c>
      <c r="N206" s="80">
        <v>13</v>
      </c>
    </row>
    <row r="207" spans="1:14" s="9" customFormat="1" x14ac:dyDescent="0.25">
      <c r="A207" s="86">
        <v>15</v>
      </c>
      <c r="B207" s="334" t="s">
        <v>503</v>
      </c>
      <c r="C207" s="80">
        <v>18</v>
      </c>
      <c r="D207" s="80">
        <v>18</v>
      </c>
      <c r="E207" s="80">
        <v>18</v>
      </c>
      <c r="F207" s="80">
        <v>18</v>
      </c>
      <c r="G207" s="80">
        <v>18</v>
      </c>
      <c r="H207" s="80">
        <v>12.5</v>
      </c>
      <c r="I207" s="81">
        <v>12</v>
      </c>
      <c r="J207" s="80">
        <v>14</v>
      </c>
      <c r="K207" s="80">
        <v>14</v>
      </c>
      <c r="L207" s="80">
        <v>14</v>
      </c>
      <c r="M207" s="81">
        <v>14.5</v>
      </c>
      <c r="N207" s="80">
        <v>14.5</v>
      </c>
    </row>
    <row r="208" spans="1:14" s="9" customFormat="1" x14ac:dyDescent="0.25">
      <c r="A208" s="86">
        <v>16</v>
      </c>
      <c r="B208" s="329"/>
      <c r="C208" s="83"/>
    </row>
    <row r="209" spans="1:14" s="9" customFormat="1" x14ac:dyDescent="0.25">
      <c r="A209" s="86">
        <v>17</v>
      </c>
      <c r="B209" s="329"/>
      <c r="C209" s="82"/>
    </row>
    <row r="210" spans="1:14" s="9" customFormat="1" x14ac:dyDescent="0.25">
      <c r="A210" s="86">
        <v>18</v>
      </c>
      <c r="B210" s="329"/>
      <c r="C210" s="83"/>
    </row>
    <row r="211" spans="1:14" s="9" customFormat="1" x14ac:dyDescent="0.25">
      <c r="A211" s="86">
        <v>19</v>
      </c>
      <c r="B211" s="329"/>
      <c r="C211" s="83"/>
    </row>
    <row r="212" spans="1:14" s="9" customFormat="1" x14ac:dyDescent="0.25">
      <c r="A212" s="86">
        <v>20</v>
      </c>
      <c r="B212" s="329"/>
      <c r="C212" s="83"/>
    </row>
    <row r="213" spans="1:14" s="9" customFormat="1" x14ac:dyDescent="0.25">
      <c r="A213" s="86">
        <v>21</v>
      </c>
      <c r="B213" s="329"/>
      <c r="C213" s="83"/>
    </row>
    <row r="214" spans="1:14" s="9" customFormat="1" x14ac:dyDescent="0.25">
      <c r="A214" s="86">
        <v>22</v>
      </c>
      <c r="B214" s="329"/>
      <c r="C214" s="83"/>
    </row>
    <row r="215" spans="1:14" s="9" customFormat="1" x14ac:dyDescent="0.25">
      <c r="A215" s="86">
        <v>23</v>
      </c>
      <c r="B215" s="329"/>
      <c r="C215" s="83"/>
    </row>
    <row r="216" spans="1:14" s="9" customFormat="1" x14ac:dyDescent="0.25">
      <c r="A216" s="86">
        <v>24</v>
      </c>
      <c r="B216" s="329"/>
      <c r="C216" s="83"/>
    </row>
    <row r="217" spans="1:14" s="9" customFormat="1" x14ac:dyDescent="0.25">
      <c r="A217" s="86">
        <v>25</v>
      </c>
      <c r="B217" s="329"/>
      <c r="C217" s="80"/>
    </row>
    <row r="218" spans="1:14" s="9" customFormat="1" ht="16.5" thickBot="1" x14ac:dyDescent="0.3">
      <c r="A218" s="86">
        <v>26</v>
      </c>
      <c r="B218" s="330"/>
      <c r="C218" s="90"/>
    </row>
    <row r="219" spans="1:14" s="69" customFormat="1" ht="16.5" thickBot="1" x14ac:dyDescent="0.3">
      <c r="A219" s="87"/>
      <c r="B219" s="184" t="s">
        <v>383</v>
      </c>
      <c r="C219" s="76">
        <f t="shared" ref="C219" si="12">GEOMEAN(C193:C218)</f>
        <v>14.83142319860444</v>
      </c>
      <c r="D219" s="72">
        <f t="shared" ref="D219:N219" si="13">GEOMEAN(D193:D218)</f>
        <v>14.83142319860444</v>
      </c>
      <c r="E219" s="72">
        <f t="shared" si="13"/>
        <v>14.83142319860444</v>
      </c>
      <c r="F219" s="72">
        <f t="shared" si="13"/>
        <v>14.83142319860444</v>
      </c>
      <c r="G219" s="72">
        <f t="shared" si="13"/>
        <v>14.547457556815688</v>
      </c>
      <c r="H219" s="72">
        <f t="shared" si="13"/>
        <v>14.510348473994062</v>
      </c>
      <c r="I219" s="72">
        <f t="shared" si="13"/>
        <v>14.181877708738226</v>
      </c>
      <c r="J219" s="72">
        <f t="shared" si="13"/>
        <v>13.507634931070042</v>
      </c>
      <c r="K219" s="72">
        <f t="shared" si="13"/>
        <v>13.183890748340836</v>
      </c>
      <c r="L219" s="72">
        <f t="shared" si="13"/>
        <v>13.268723593839502</v>
      </c>
      <c r="M219" s="72">
        <f t="shared" si="13"/>
        <v>13.477903926391264</v>
      </c>
      <c r="N219" s="72">
        <f t="shared" si="13"/>
        <v>13.591594413769618</v>
      </c>
    </row>
    <row r="220" spans="1:14" s="9" customFormat="1" x14ac:dyDescent="0.25">
      <c r="A220" s="86"/>
      <c r="B220" s="182"/>
      <c r="C220" s="85"/>
    </row>
    <row r="221" spans="1:14" s="9" customFormat="1" x14ac:dyDescent="0.25">
      <c r="B221" s="182"/>
      <c r="C221" s="85"/>
    </row>
    <row r="222" spans="1:14" s="9" customFormat="1" ht="19.5" thickBot="1" x14ac:dyDescent="0.3">
      <c r="A222" s="179" t="s">
        <v>14</v>
      </c>
      <c r="B222" s="183" t="s">
        <v>97</v>
      </c>
      <c r="C222" s="85"/>
    </row>
    <row r="223" spans="1:14" s="9" customFormat="1" x14ac:dyDescent="0.25">
      <c r="A223" s="86">
        <v>1</v>
      </c>
      <c r="B223" s="331" t="s">
        <v>490</v>
      </c>
      <c r="C223" s="80">
        <v>11</v>
      </c>
      <c r="D223" s="80">
        <v>11</v>
      </c>
      <c r="E223" s="80">
        <v>11</v>
      </c>
      <c r="F223" s="80">
        <v>11</v>
      </c>
      <c r="G223" s="80">
        <v>11</v>
      </c>
      <c r="H223" s="80">
        <v>6.6</v>
      </c>
      <c r="I223" s="80">
        <v>6.6</v>
      </c>
      <c r="J223" s="80">
        <v>12</v>
      </c>
      <c r="K223" s="80">
        <v>12</v>
      </c>
      <c r="L223" s="80">
        <v>12</v>
      </c>
      <c r="M223" s="80">
        <v>12</v>
      </c>
      <c r="N223" s="80">
        <v>5.5</v>
      </c>
    </row>
    <row r="224" spans="1:14" s="9" customFormat="1" x14ac:dyDescent="0.25">
      <c r="A224" s="86">
        <v>2</v>
      </c>
      <c r="B224" s="332" t="s">
        <v>491</v>
      </c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</row>
    <row r="225" spans="1:14" s="9" customFormat="1" x14ac:dyDescent="0.25">
      <c r="A225" s="86">
        <v>3</v>
      </c>
      <c r="B225" s="333" t="s">
        <v>492</v>
      </c>
      <c r="C225" s="80">
        <v>6.6</v>
      </c>
      <c r="D225" s="80">
        <v>6.6</v>
      </c>
      <c r="E225" s="80">
        <v>6.6</v>
      </c>
      <c r="F225" s="80">
        <v>6.6</v>
      </c>
      <c r="G225" s="80">
        <v>6.6</v>
      </c>
      <c r="H225" s="80">
        <v>6.6</v>
      </c>
      <c r="I225" s="80">
        <v>6.6</v>
      </c>
      <c r="J225" s="80">
        <v>6.8</v>
      </c>
      <c r="K225" s="80">
        <v>6.8</v>
      </c>
      <c r="L225" s="80">
        <v>6.8</v>
      </c>
      <c r="M225" s="80">
        <v>6.8</v>
      </c>
      <c r="N225" s="80">
        <v>6.5</v>
      </c>
    </row>
    <row r="226" spans="1:14" s="9" customFormat="1" x14ac:dyDescent="0.25">
      <c r="A226" s="86">
        <v>4</v>
      </c>
      <c r="B226" s="333" t="s">
        <v>493</v>
      </c>
      <c r="C226" s="80">
        <v>6.5</v>
      </c>
      <c r="D226" s="80">
        <v>6.5</v>
      </c>
      <c r="E226" s="80">
        <v>6.5</v>
      </c>
      <c r="F226" s="80">
        <v>6.5</v>
      </c>
      <c r="G226" s="80">
        <v>6.5</v>
      </c>
      <c r="H226" s="80">
        <v>6.5</v>
      </c>
      <c r="I226" s="80">
        <v>6.5</v>
      </c>
      <c r="J226" s="80">
        <v>6.8</v>
      </c>
      <c r="K226" s="335">
        <v>6.8</v>
      </c>
      <c r="L226" s="335">
        <v>6.8</v>
      </c>
      <c r="M226" s="335">
        <v>6.8</v>
      </c>
      <c r="N226" s="335">
        <v>6.8</v>
      </c>
    </row>
    <row r="227" spans="1:14" s="9" customFormat="1" x14ac:dyDescent="0.25">
      <c r="A227" s="86">
        <v>5</v>
      </c>
      <c r="B227" s="334" t="s">
        <v>494</v>
      </c>
      <c r="C227" s="80">
        <v>5.5</v>
      </c>
      <c r="D227" s="80">
        <v>5.5</v>
      </c>
      <c r="E227" s="80">
        <v>5.5</v>
      </c>
      <c r="F227" s="80">
        <v>5.5</v>
      </c>
      <c r="G227" s="80">
        <v>9.5</v>
      </c>
      <c r="H227" s="80">
        <v>9.5</v>
      </c>
      <c r="I227" s="80">
        <v>6.5</v>
      </c>
      <c r="J227" s="80">
        <v>6.5</v>
      </c>
      <c r="K227" s="335">
        <v>6.5</v>
      </c>
      <c r="L227" s="80">
        <v>7</v>
      </c>
      <c r="M227" s="335">
        <v>7</v>
      </c>
      <c r="N227" s="80">
        <v>6</v>
      </c>
    </row>
    <row r="228" spans="1:14" s="9" customFormat="1" x14ac:dyDescent="0.25">
      <c r="A228" s="86">
        <v>6</v>
      </c>
      <c r="B228" s="334" t="s">
        <v>495</v>
      </c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>
        <v>5.3</v>
      </c>
    </row>
    <row r="229" spans="1:14" s="9" customFormat="1" x14ac:dyDescent="0.25">
      <c r="A229" s="86">
        <v>7</v>
      </c>
      <c r="B229" s="334" t="s">
        <v>496</v>
      </c>
      <c r="C229" s="80">
        <v>5</v>
      </c>
      <c r="D229" s="80">
        <v>5</v>
      </c>
      <c r="E229" s="80">
        <v>5</v>
      </c>
      <c r="F229" s="80">
        <v>5</v>
      </c>
      <c r="G229" s="80">
        <v>5</v>
      </c>
      <c r="H229" s="80">
        <v>5</v>
      </c>
      <c r="I229" s="80">
        <v>5.5</v>
      </c>
      <c r="J229" s="335">
        <v>5.5</v>
      </c>
      <c r="K229" s="335">
        <v>5.5</v>
      </c>
      <c r="L229" s="335">
        <v>5.5</v>
      </c>
      <c r="M229" s="335">
        <v>5.5</v>
      </c>
      <c r="N229" s="80">
        <v>6.5</v>
      </c>
    </row>
    <row r="230" spans="1:14" s="9" customFormat="1" x14ac:dyDescent="0.25">
      <c r="A230" s="86">
        <v>8</v>
      </c>
      <c r="B230" s="334" t="s">
        <v>504</v>
      </c>
      <c r="C230" s="80">
        <v>5</v>
      </c>
      <c r="D230" s="80">
        <v>5</v>
      </c>
      <c r="E230" s="80">
        <v>5</v>
      </c>
      <c r="F230" s="80">
        <v>5</v>
      </c>
      <c r="G230" s="80">
        <v>6.5</v>
      </c>
      <c r="H230" s="80">
        <v>6</v>
      </c>
      <c r="I230" s="80">
        <v>6</v>
      </c>
      <c r="J230" s="335">
        <v>6</v>
      </c>
      <c r="K230" s="335">
        <v>6</v>
      </c>
      <c r="L230" s="335">
        <v>6</v>
      </c>
      <c r="M230" s="335">
        <v>6</v>
      </c>
      <c r="N230" s="335">
        <v>6</v>
      </c>
    </row>
    <row r="231" spans="1:14" s="9" customFormat="1" x14ac:dyDescent="0.25">
      <c r="A231" s="86">
        <v>9</v>
      </c>
      <c r="B231" s="334" t="s">
        <v>498</v>
      </c>
      <c r="C231" s="80">
        <v>6.5</v>
      </c>
      <c r="D231" s="80">
        <v>6.5</v>
      </c>
      <c r="E231" s="80">
        <v>6.5</v>
      </c>
      <c r="F231" s="80">
        <v>6.5</v>
      </c>
      <c r="G231" s="80">
        <v>6.5</v>
      </c>
      <c r="H231" s="80">
        <v>6.5</v>
      </c>
      <c r="I231" s="335">
        <v>6.5</v>
      </c>
      <c r="J231" s="335">
        <v>6.5</v>
      </c>
      <c r="K231" s="80">
        <v>8</v>
      </c>
      <c r="L231" s="335">
        <v>8</v>
      </c>
      <c r="M231" s="335">
        <v>8</v>
      </c>
      <c r="N231" s="80">
        <v>5.5</v>
      </c>
    </row>
    <row r="232" spans="1:14" s="9" customFormat="1" x14ac:dyDescent="0.25">
      <c r="A232" s="86">
        <v>10</v>
      </c>
      <c r="B232" s="334" t="s">
        <v>499</v>
      </c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</row>
    <row r="233" spans="1:14" s="9" customFormat="1" x14ac:dyDescent="0.25">
      <c r="A233" s="86">
        <v>11</v>
      </c>
      <c r="B233" s="334" t="s">
        <v>500</v>
      </c>
      <c r="C233" s="80">
        <v>6.5</v>
      </c>
      <c r="D233" s="80">
        <v>6.5</v>
      </c>
      <c r="E233" s="80">
        <v>6.5</v>
      </c>
      <c r="F233" s="80">
        <v>6.5</v>
      </c>
      <c r="G233" s="80">
        <v>6.5</v>
      </c>
      <c r="H233" s="80">
        <v>6.5</v>
      </c>
      <c r="I233" s="80">
        <v>6.5</v>
      </c>
      <c r="J233" s="80">
        <v>7.5</v>
      </c>
      <c r="K233" s="335">
        <v>7.5</v>
      </c>
      <c r="L233" s="335">
        <v>7.5</v>
      </c>
      <c r="M233" s="335">
        <v>7.5</v>
      </c>
      <c r="N233" s="80">
        <v>6.5</v>
      </c>
    </row>
    <row r="234" spans="1:14" s="9" customFormat="1" x14ac:dyDescent="0.25">
      <c r="A234" s="86">
        <v>12</v>
      </c>
      <c r="B234" s="334" t="s">
        <v>385</v>
      </c>
      <c r="C234" s="80">
        <v>5.8</v>
      </c>
      <c r="D234" s="80">
        <v>5.8</v>
      </c>
      <c r="E234" s="80">
        <v>5.8</v>
      </c>
      <c r="F234" s="80">
        <v>5.8</v>
      </c>
      <c r="G234" s="80">
        <v>5.8</v>
      </c>
      <c r="H234" s="80">
        <v>5.8</v>
      </c>
      <c r="I234" s="80">
        <v>5.8</v>
      </c>
      <c r="J234" s="335">
        <v>5.8</v>
      </c>
      <c r="K234" s="335">
        <v>5.8</v>
      </c>
      <c r="L234" s="335">
        <v>5.8</v>
      </c>
      <c r="M234" s="335">
        <v>5.8</v>
      </c>
      <c r="N234" s="80">
        <v>6.5</v>
      </c>
    </row>
    <row r="235" spans="1:14" s="9" customFormat="1" x14ac:dyDescent="0.25">
      <c r="A235" s="86">
        <v>13</v>
      </c>
      <c r="B235" s="334" t="s">
        <v>501</v>
      </c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</row>
    <row r="236" spans="1:14" s="9" customFormat="1" x14ac:dyDescent="0.25">
      <c r="A236" s="86">
        <v>14</v>
      </c>
      <c r="B236" s="334" t="s">
        <v>502</v>
      </c>
      <c r="C236" s="80">
        <v>4.5</v>
      </c>
      <c r="D236" s="80">
        <v>4.5</v>
      </c>
      <c r="E236" s="80">
        <v>4.5</v>
      </c>
      <c r="F236" s="80">
        <v>4.5</v>
      </c>
      <c r="G236" s="80">
        <v>4.5</v>
      </c>
      <c r="H236" s="80">
        <v>6</v>
      </c>
      <c r="I236" s="80">
        <v>6</v>
      </c>
      <c r="J236" s="80">
        <v>6</v>
      </c>
      <c r="K236" s="80">
        <v>6</v>
      </c>
      <c r="L236" s="335">
        <v>6</v>
      </c>
      <c r="M236" s="335">
        <v>6</v>
      </c>
      <c r="N236" s="80">
        <v>6.5</v>
      </c>
    </row>
    <row r="237" spans="1:14" s="9" customFormat="1" x14ac:dyDescent="0.25">
      <c r="A237" s="86">
        <v>15</v>
      </c>
      <c r="B237" s="334" t="s">
        <v>503</v>
      </c>
      <c r="C237" s="80">
        <v>5.5</v>
      </c>
      <c r="D237" s="80">
        <v>5.5</v>
      </c>
      <c r="E237" s="80">
        <v>5.5</v>
      </c>
      <c r="F237" s="80">
        <v>5.5</v>
      </c>
      <c r="G237" s="80">
        <v>5.5</v>
      </c>
      <c r="H237" s="80">
        <v>5.5</v>
      </c>
      <c r="I237" s="80">
        <v>5.5</v>
      </c>
      <c r="J237" s="80">
        <v>6</v>
      </c>
      <c r="K237" s="80">
        <v>6</v>
      </c>
      <c r="L237" s="335">
        <v>6</v>
      </c>
      <c r="M237" s="335">
        <v>6</v>
      </c>
      <c r="N237" s="80">
        <v>6</v>
      </c>
    </row>
    <row r="238" spans="1:14" s="9" customFormat="1" x14ac:dyDescent="0.25">
      <c r="A238" s="86">
        <v>16</v>
      </c>
      <c r="B238" s="329"/>
      <c r="C238" s="83"/>
    </row>
    <row r="239" spans="1:14" s="9" customFormat="1" x14ac:dyDescent="0.25">
      <c r="A239" s="86">
        <v>17</v>
      </c>
      <c r="B239" s="329"/>
      <c r="C239" s="82"/>
    </row>
    <row r="240" spans="1:14" s="9" customFormat="1" x14ac:dyDescent="0.25">
      <c r="A240" s="86">
        <v>18</v>
      </c>
      <c r="B240" s="336"/>
      <c r="C240" s="80"/>
    </row>
    <row r="241" spans="1:14" s="9" customFormat="1" x14ac:dyDescent="0.25">
      <c r="A241" s="86">
        <v>19</v>
      </c>
      <c r="B241" s="329"/>
      <c r="C241" s="83"/>
    </row>
    <row r="242" spans="1:14" s="9" customFormat="1" x14ac:dyDescent="0.25">
      <c r="A242" s="86">
        <v>20</v>
      </c>
      <c r="B242" s="329"/>
      <c r="C242" s="83"/>
    </row>
    <row r="243" spans="1:14" s="9" customFormat="1" x14ac:dyDescent="0.25">
      <c r="A243" s="86">
        <v>21</v>
      </c>
      <c r="B243" s="329"/>
      <c r="C243" s="83"/>
    </row>
    <row r="244" spans="1:14" s="9" customFormat="1" x14ac:dyDescent="0.25">
      <c r="A244" s="86">
        <v>22</v>
      </c>
      <c r="B244" s="329"/>
      <c r="C244" s="83"/>
    </row>
    <row r="245" spans="1:14" s="9" customFormat="1" x14ac:dyDescent="0.25">
      <c r="A245" s="86">
        <v>23</v>
      </c>
      <c r="B245" s="329"/>
      <c r="C245" s="83"/>
    </row>
    <row r="246" spans="1:14" s="9" customFormat="1" x14ac:dyDescent="0.25">
      <c r="A246" s="86">
        <v>24</v>
      </c>
      <c r="B246" s="329"/>
      <c r="C246" s="83"/>
    </row>
    <row r="247" spans="1:14" s="9" customFormat="1" x14ac:dyDescent="0.25">
      <c r="A247" s="86">
        <v>25</v>
      </c>
      <c r="B247" s="329"/>
      <c r="C247" s="80"/>
    </row>
    <row r="248" spans="1:14" s="9" customFormat="1" ht="16.5" thickBot="1" x14ac:dyDescent="0.3">
      <c r="A248" s="86">
        <v>26</v>
      </c>
      <c r="B248" s="330"/>
      <c r="C248" s="90"/>
    </row>
    <row r="249" spans="1:14" s="69" customFormat="1" ht="16.5" thickBot="1" x14ac:dyDescent="0.3">
      <c r="A249" s="87"/>
      <c r="B249" s="184" t="s">
        <v>383</v>
      </c>
      <c r="C249" s="76">
        <f t="shared" ref="C249" si="14">GEOMEAN(C223:C248)</f>
        <v>6.0445232614514044</v>
      </c>
      <c r="D249" s="72">
        <f t="shared" ref="D249:N249" si="15">GEOMEAN(D223:D248)</f>
        <v>6.0445232614514044</v>
      </c>
      <c r="E249" s="72">
        <f t="shared" si="15"/>
        <v>6.0445232614514044</v>
      </c>
      <c r="F249" s="72">
        <f t="shared" si="15"/>
        <v>6.0445232614514044</v>
      </c>
      <c r="G249" s="72">
        <f t="shared" si="15"/>
        <v>6.5057714887371194</v>
      </c>
      <c r="H249" s="72">
        <f t="shared" si="15"/>
        <v>6.3289055169814752</v>
      </c>
      <c r="I249" s="72">
        <f t="shared" si="15"/>
        <v>6.1674953926108431</v>
      </c>
      <c r="J249" s="72">
        <f t="shared" si="15"/>
        <v>6.6951052312533506</v>
      </c>
      <c r="K249" s="72">
        <f t="shared" si="15"/>
        <v>6.8226844091762446</v>
      </c>
      <c r="L249" s="72">
        <f t="shared" si="15"/>
        <v>6.8688046205401259</v>
      </c>
      <c r="M249" s="72">
        <f t="shared" si="15"/>
        <v>6.8688046205401259</v>
      </c>
      <c r="N249" s="72">
        <f t="shared" si="15"/>
        <v>6.114733840093149</v>
      </c>
    </row>
    <row r="250" spans="1:14" s="9" customFormat="1" x14ac:dyDescent="0.25">
      <c r="A250" s="86"/>
      <c r="B250" s="182"/>
      <c r="C250" s="85"/>
    </row>
    <row r="251" spans="1:14" s="9" customFormat="1" x14ac:dyDescent="0.25">
      <c r="A251" s="86"/>
      <c r="B251" s="182"/>
      <c r="C251" s="85"/>
    </row>
    <row r="252" spans="1:14" s="9" customFormat="1" ht="18.75" x14ac:dyDescent="0.25">
      <c r="A252" s="179" t="s">
        <v>14</v>
      </c>
      <c r="B252" s="183" t="s">
        <v>98</v>
      </c>
      <c r="C252" s="85"/>
    </row>
    <row r="253" spans="1:14" s="9" customFormat="1" ht="16.5" thickBot="1" x14ac:dyDescent="0.3">
      <c r="B253" s="278" t="s">
        <v>477</v>
      </c>
      <c r="C253" s="85"/>
    </row>
    <row r="254" spans="1:14" s="9" customFormat="1" x14ac:dyDescent="0.25">
      <c r="A254" s="86">
        <v>1</v>
      </c>
      <c r="B254" s="331" t="s">
        <v>490</v>
      </c>
      <c r="C254" s="79">
        <v>2.9</v>
      </c>
      <c r="D254" s="79">
        <v>2.9</v>
      </c>
      <c r="E254" s="79">
        <v>2.9</v>
      </c>
      <c r="F254" s="79">
        <v>2.9</v>
      </c>
      <c r="G254" s="79">
        <v>2.9</v>
      </c>
      <c r="H254" s="79">
        <v>2.9</v>
      </c>
      <c r="I254" s="351">
        <v>2.9</v>
      </c>
      <c r="J254" s="351">
        <v>2.9</v>
      </c>
      <c r="K254" s="79">
        <v>3.2</v>
      </c>
      <c r="L254" s="79">
        <v>3.2</v>
      </c>
      <c r="M254" s="350">
        <v>3.2</v>
      </c>
      <c r="N254" s="350">
        <v>3.2</v>
      </c>
    </row>
    <row r="255" spans="1:14" s="9" customFormat="1" x14ac:dyDescent="0.25">
      <c r="A255" s="86">
        <v>2</v>
      </c>
      <c r="B255" s="332" t="s">
        <v>491</v>
      </c>
      <c r="C255" s="80">
        <v>3.4</v>
      </c>
      <c r="D255" s="80">
        <v>3.4</v>
      </c>
      <c r="E255" s="80">
        <v>3.4</v>
      </c>
      <c r="F255" s="80">
        <v>3</v>
      </c>
      <c r="G255" s="80">
        <v>3.4</v>
      </c>
      <c r="H255" s="80">
        <v>3.4</v>
      </c>
      <c r="I255" s="342">
        <v>3.6</v>
      </c>
      <c r="J255" s="342">
        <v>3.6</v>
      </c>
      <c r="K255" s="80">
        <v>3</v>
      </c>
      <c r="L255" s="335">
        <v>3</v>
      </c>
      <c r="M255" s="80">
        <v>3.9</v>
      </c>
      <c r="N255" s="81">
        <v>3.9</v>
      </c>
    </row>
    <row r="256" spans="1:14" s="9" customFormat="1" x14ac:dyDescent="0.25">
      <c r="A256" s="86">
        <v>3</v>
      </c>
      <c r="B256" s="333" t="s">
        <v>492</v>
      </c>
      <c r="C256" s="80">
        <v>2.8</v>
      </c>
      <c r="D256" s="80">
        <v>2.8</v>
      </c>
      <c r="E256" s="80">
        <v>2.8</v>
      </c>
      <c r="F256" s="80">
        <v>3.3</v>
      </c>
      <c r="G256" s="80">
        <v>3.3</v>
      </c>
      <c r="H256" s="80">
        <v>3.3</v>
      </c>
      <c r="I256" s="81">
        <v>3.3</v>
      </c>
      <c r="J256" s="80">
        <v>3.3</v>
      </c>
      <c r="K256" s="80">
        <v>3.3</v>
      </c>
      <c r="L256" s="80">
        <v>3.3</v>
      </c>
      <c r="M256" s="80">
        <v>3.8</v>
      </c>
      <c r="N256" s="81">
        <v>3.8</v>
      </c>
    </row>
    <row r="257" spans="1:14" s="9" customFormat="1" x14ac:dyDescent="0.25">
      <c r="A257" s="86">
        <v>4</v>
      </c>
      <c r="B257" s="333" t="s">
        <v>493</v>
      </c>
      <c r="C257" s="80">
        <v>3.3</v>
      </c>
      <c r="D257" s="80">
        <v>3.3</v>
      </c>
      <c r="E257" s="80">
        <v>3.3</v>
      </c>
      <c r="F257" s="80">
        <v>3.3</v>
      </c>
      <c r="G257" s="80">
        <v>3</v>
      </c>
      <c r="H257" s="80">
        <v>3.5</v>
      </c>
      <c r="I257" s="81">
        <v>3.5</v>
      </c>
      <c r="J257" s="80">
        <v>3.5</v>
      </c>
      <c r="K257" s="80">
        <v>3</v>
      </c>
      <c r="L257" s="335">
        <v>3</v>
      </c>
      <c r="M257" s="80">
        <v>3.6</v>
      </c>
      <c r="N257" s="81">
        <v>2.9</v>
      </c>
    </row>
    <row r="258" spans="1:14" s="9" customFormat="1" x14ac:dyDescent="0.25">
      <c r="A258" s="86">
        <v>5</v>
      </c>
      <c r="B258" s="334" t="s">
        <v>494</v>
      </c>
      <c r="C258" s="80">
        <v>3</v>
      </c>
      <c r="D258" s="80">
        <v>3</v>
      </c>
      <c r="E258" s="80">
        <v>3.2</v>
      </c>
      <c r="F258" s="80">
        <v>3.2</v>
      </c>
      <c r="G258" s="80">
        <v>3.2</v>
      </c>
      <c r="H258" s="80">
        <v>3.2</v>
      </c>
      <c r="I258" s="81">
        <v>3.2</v>
      </c>
      <c r="J258" s="80">
        <v>3.8</v>
      </c>
      <c r="K258" s="335">
        <v>3.8</v>
      </c>
      <c r="L258" s="80">
        <v>3.5</v>
      </c>
      <c r="M258" s="80">
        <v>3.3</v>
      </c>
      <c r="N258" s="335">
        <v>3.3</v>
      </c>
    </row>
    <row r="259" spans="1:14" s="9" customFormat="1" x14ac:dyDescent="0.25">
      <c r="A259" s="86">
        <v>6</v>
      </c>
      <c r="B259" s="334" t="s">
        <v>495</v>
      </c>
      <c r="C259" s="80">
        <v>3</v>
      </c>
      <c r="D259" s="80">
        <v>3</v>
      </c>
      <c r="E259" s="80">
        <v>3</v>
      </c>
      <c r="F259" s="80">
        <v>3</v>
      </c>
      <c r="G259" s="80">
        <v>3</v>
      </c>
      <c r="H259" s="80">
        <v>3</v>
      </c>
      <c r="I259" s="80">
        <v>3</v>
      </c>
      <c r="J259" s="80">
        <v>3</v>
      </c>
      <c r="K259" s="80">
        <v>3</v>
      </c>
      <c r="L259" s="80">
        <v>3</v>
      </c>
      <c r="M259" s="80">
        <v>3</v>
      </c>
      <c r="N259" s="80">
        <v>3</v>
      </c>
    </row>
    <row r="260" spans="1:14" s="9" customFormat="1" x14ac:dyDescent="0.25">
      <c r="A260" s="86">
        <v>7</v>
      </c>
      <c r="B260" s="334" t="s">
        <v>496</v>
      </c>
      <c r="C260" s="80">
        <v>3</v>
      </c>
      <c r="D260" s="80">
        <v>3</v>
      </c>
      <c r="E260" s="80">
        <v>3.2</v>
      </c>
      <c r="F260" s="80">
        <v>3.2</v>
      </c>
      <c r="G260" s="80">
        <v>3</v>
      </c>
      <c r="H260" s="80">
        <v>3.5</v>
      </c>
      <c r="I260" s="81">
        <v>3.5</v>
      </c>
      <c r="J260" s="80">
        <v>3.5</v>
      </c>
      <c r="K260" s="80">
        <v>3.5</v>
      </c>
      <c r="L260" s="80">
        <v>3.5</v>
      </c>
      <c r="M260" s="80">
        <v>3.5</v>
      </c>
      <c r="N260" s="81">
        <v>3.5</v>
      </c>
    </row>
    <row r="261" spans="1:14" s="9" customFormat="1" x14ac:dyDescent="0.25">
      <c r="A261" s="86">
        <v>8</v>
      </c>
      <c r="B261" s="334" t="s">
        <v>504</v>
      </c>
      <c r="C261" s="80"/>
      <c r="D261" s="80"/>
      <c r="E261" s="80"/>
      <c r="F261" s="80"/>
      <c r="G261" s="80"/>
      <c r="H261" s="80"/>
      <c r="I261" s="81"/>
      <c r="J261" s="80"/>
      <c r="K261" s="80"/>
      <c r="L261" s="80"/>
      <c r="M261" s="80"/>
      <c r="N261" s="81"/>
    </row>
    <row r="262" spans="1:14" s="9" customFormat="1" x14ac:dyDescent="0.25">
      <c r="A262" s="86">
        <v>9</v>
      </c>
      <c r="B262" s="334" t="s">
        <v>498</v>
      </c>
      <c r="C262" s="80">
        <v>2.9</v>
      </c>
      <c r="D262" s="80">
        <v>2.9</v>
      </c>
      <c r="E262" s="80">
        <v>2.9</v>
      </c>
      <c r="F262" s="80">
        <v>2.9</v>
      </c>
      <c r="G262" s="80">
        <v>2.9</v>
      </c>
      <c r="H262" s="80">
        <v>2.9</v>
      </c>
      <c r="I262" s="81">
        <v>2.9</v>
      </c>
      <c r="J262" s="80">
        <v>3.1</v>
      </c>
      <c r="K262" s="80">
        <v>3.5</v>
      </c>
      <c r="L262" s="335">
        <v>3.5</v>
      </c>
      <c r="M262" s="335">
        <v>3.5</v>
      </c>
      <c r="N262" s="335">
        <v>3.5</v>
      </c>
    </row>
    <row r="263" spans="1:14" s="9" customFormat="1" x14ac:dyDescent="0.25">
      <c r="A263" s="86">
        <v>10</v>
      </c>
      <c r="B263" s="334" t="s">
        <v>499</v>
      </c>
      <c r="C263" s="80">
        <v>3.5</v>
      </c>
      <c r="D263" s="80">
        <v>3.5</v>
      </c>
      <c r="E263" s="80">
        <v>3.5</v>
      </c>
      <c r="F263" s="80">
        <v>3.5</v>
      </c>
      <c r="G263" s="80">
        <v>3.5</v>
      </c>
      <c r="H263" s="80">
        <v>3.5</v>
      </c>
      <c r="I263" s="80">
        <v>3.5</v>
      </c>
      <c r="J263" s="335">
        <v>3.5</v>
      </c>
      <c r="K263" s="335">
        <v>3.5</v>
      </c>
      <c r="L263" s="335">
        <v>3.5</v>
      </c>
      <c r="M263" s="335">
        <v>3.5</v>
      </c>
      <c r="N263" s="335">
        <v>3.5</v>
      </c>
    </row>
    <row r="264" spans="1:14" s="9" customFormat="1" x14ac:dyDescent="0.25">
      <c r="A264" s="86">
        <v>11</v>
      </c>
      <c r="B264" s="334" t="s">
        <v>500</v>
      </c>
      <c r="C264" s="80">
        <v>3.5</v>
      </c>
      <c r="D264" s="80">
        <v>3.5</v>
      </c>
      <c r="E264" s="80">
        <v>3.5</v>
      </c>
      <c r="F264" s="80">
        <v>3.5</v>
      </c>
      <c r="G264" s="80">
        <v>3</v>
      </c>
      <c r="H264" s="80">
        <v>3.9</v>
      </c>
      <c r="I264" s="81">
        <v>2.8</v>
      </c>
      <c r="J264" s="80">
        <v>2.8</v>
      </c>
      <c r="K264" s="80">
        <v>3.5</v>
      </c>
      <c r="L264" s="80">
        <v>3.5</v>
      </c>
      <c r="M264" s="335">
        <v>3.5</v>
      </c>
      <c r="N264" s="81">
        <v>3.9</v>
      </c>
    </row>
    <row r="265" spans="1:14" s="9" customFormat="1" x14ac:dyDescent="0.25">
      <c r="A265" s="86">
        <v>12</v>
      </c>
      <c r="B265" s="334" t="s">
        <v>385</v>
      </c>
      <c r="C265" s="80">
        <v>3</v>
      </c>
      <c r="D265" s="80">
        <v>3</v>
      </c>
      <c r="E265" s="80">
        <v>3</v>
      </c>
      <c r="F265" s="80">
        <v>3</v>
      </c>
      <c r="G265" s="80">
        <v>3</v>
      </c>
      <c r="H265" s="80">
        <v>3</v>
      </c>
      <c r="I265" s="81">
        <v>3</v>
      </c>
      <c r="J265" s="80">
        <v>3.5</v>
      </c>
      <c r="K265" s="80">
        <v>3</v>
      </c>
      <c r="L265" s="80">
        <v>3</v>
      </c>
      <c r="M265" s="335">
        <v>3</v>
      </c>
      <c r="N265" s="335">
        <v>3</v>
      </c>
    </row>
    <row r="266" spans="1:14" s="9" customFormat="1" x14ac:dyDescent="0.25">
      <c r="A266" s="86">
        <v>13</v>
      </c>
      <c r="B266" s="334" t="s">
        <v>501</v>
      </c>
      <c r="C266" s="80">
        <v>2.5</v>
      </c>
      <c r="D266" s="80">
        <v>2.5</v>
      </c>
      <c r="E266" s="80">
        <v>2.5</v>
      </c>
      <c r="F266" s="80">
        <v>2.5</v>
      </c>
      <c r="G266" s="80">
        <v>2.5</v>
      </c>
      <c r="H266" s="80">
        <v>2.5</v>
      </c>
      <c r="I266" s="81">
        <v>2.5</v>
      </c>
      <c r="J266" s="342">
        <v>2.5</v>
      </c>
      <c r="K266" s="342">
        <v>2.5</v>
      </c>
      <c r="L266" s="342">
        <v>2.5</v>
      </c>
      <c r="M266" s="342">
        <v>2.5</v>
      </c>
      <c r="N266" s="342">
        <v>2.5</v>
      </c>
    </row>
    <row r="267" spans="1:14" s="9" customFormat="1" x14ac:dyDescent="0.25">
      <c r="A267" s="86">
        <v>14</v>
      </c>
      <c r="B267" s="334" t="s">
        <v>502</v>
      </c>
      <c r="C267" s="80">
        <v>3.2</v>
      </c>
      <c r="D267" s="80">
        <v>3.2</v>
      </c>
      <c r="E267" s="80">
        <v>3.2</v>
      </c>
      <c r="F267" s="80">
        <v>3</v>
      </c>
      <c r="G267" s="80">
        <v>3</v>
      </c>
      <c r="H267" s="80">
        <v>3.2</v>
      </c>
      <c r="I267" s="81">
        <v>3.5</v>
      </c>
      <c r="J267" s="80">
        <v>3.5</v>
      </c>
      <c r="K267" s="335">
        <v>3.5</v>
      </c>
      <c r="L267" s="80">
        <v>3.5</v>
      </c>
      <c r="M267" s="80">
        <v>2</v>
      </c>
      <c r="N267" s="335">
        <v>2</v>
      </c>
    </row>
    <row r="268" spans="1:14" s="9" customFormat="1" x14ac:dyDescent="0.25">
      <c r="A268" s="86">
        <v>15</v>
      </c>
      <c r="B268" s="334" t="s">
        <v>503</v>
      </c>
      <c r="C268" s="80">
        <v>3</v>
      </c>
      <c r="D268" s="80">
        <v>3</v>
      </c>
      <c r="E268" s="80">
        <v>3</v>
      </c>
      <c r="F268" s="80">
        <v>3</v>
      </c>
      <c r="G268" s="80">
        <v>3</v>
      </c>
      <c r="H268" s="80">
        <v>3</v>
      </c>
      <c r="I268" s="81">
        <v>3</v>
      </c>
      <c r="J268" s="342">
        <v>3</v>
      </c>
      <c r="K268" s="342">
        <v>3</v>
      </c>
      <c r="L268" s="342">
        <v>3</v>
      </c>
      <c r="M268" s="342">
        <v>3</v>
      </c>
      <c r="N268" s="81">
        <v>3</v>
      </c>
    </row>
    <row r="269" spans="1:14" s="9" customFormat="1" x14ac:dyDescent="0.25">
      <c r="A269" s="86">
        <v>16</v>
      </c>
      <c r="B269" s="329"/>
      <c r="C269" s="83"/>
    </row>
    <row r="270" spans="1:14" s="9" customFormat="1" x14ac:dyDescent="0.25">
      <c r="A270" s="86">
        <v>17</v>
      </c>
      <c r="B270" s="329"/>
      <c r="C270" s="82"/>
    </row>
    <row r="271" spans="1:14" s="9" customFormat="1" x14ac:dyDescent="0.25">
      <c r="A271" s="86">
        <v>18</v>
      </c>
      <c r="B271" s="329"/>
      <c r="C271" s="80"/>
    </row>
    <row r="272" spans="1:14" s="9" customFormat="1" x14ac:dyDescent="0.25">
      <c r="A272" s="86">
        <v>19</v>
      </c>
      <c r="B272" s="329"/>
      <c r="C272" s="83"/>
    </row>
    <row r="273" spans="1:14" s="9" customFormat="1" x14ac:dyDescent="0.25">
      <c r="A273" s="86">
        <v>20</v>
      </c>
      <c r="B273" s="329"/>
      <c r="C273" s="83"/>
    </row>
    <row r="274" spans="1:14" s="9" customFormat="1" x14ac:dyDescent="0.25">
      <c r="A274" s="86">
        <v>21</v>
      </c>
      <c r="B274" s="329"/>
      <c r="C274" s="83"/>
    </row>
    <row r="275" spans="1:14" s="9" customFormat="1" x14ac:dyDescent="0.25">
      <c r="A275" s="86">
        <v>22</v>
      </c>
      <c r="B275" s="329"/>
      <c r="C275" s="83"/>
    </row>
    <row r="276" spans="1:14" s="9" customFormat="1" x14ac:dyDescent="0.25">
      <c r="A276" s="86">
        <v>23</v>
      </c>
      <c r="B276" s="329"/>
      <c r="C276" s="83"/>
    </row>
    <row r="277" spans="1:14" s="9" customFormat="1" x14ac:dyDescent="0.25">
      <c r="A277" s="86">
        <v>24</v>
      </c>
      <c r="B277" s="329"/>
      <c r="C277" s="83"/>
    </row>
    <row r="278" spans="1:14" s="9" customFormat="1" x14ac:dyDescent="0.25">
      <c r="A278" s="86">
        <v>25</v>
      </c>
      <c r="B278" s="371"/>
      <c r="C278" s="80"/>
    </row>
    <row r="279" spans="1:14" s="9" customFormat="1" ht="16.5" thickBot="1" x14ac:dyDescent="0.3">
      <c r="A279" s="86">
        <v>26</v>
      </c>
      <c r="B279" s="330"/>
      <c r="C279" s="90"/>
    </row>
    <row r="280" spans="1:14" s="69" customFormat="1" ht="16.5" thickBot="1" x14ac:dyDescent="0.3">
      <c r="A280" s="87"/>
      <c r="B280" s="184" t="s">
        <v>383</v>
      </c>
      <c r="C280" s="76">
        <f>GEOMEAN(C254:C279)</f>
        <v>3.0593353723814793</v>
      </c>
      <c r="D280" s="76">
        <f t="shared" ref="D280:N280" si="16">GEOMEAN(D254:D279)</f>
        <v>3.0593353723814793</v>
      </c>
      <c r="E280" s="76">
        <f t="shared" si="16"/>
        <v>3.0876722273595014</v>
      </c>
      <c r="F280" s="76">
        <f t="shared" si="16"/>
        <v>3.082075691806109</v>
      </c>
      <c r="G280" s="76">
        <f t="shared" si="16"/>
        <v>3.0407828332621767</v>
      </c>
      <c r="H280" s="76">
        <f t="shared" si="16"/>
        <v>3.1819261401306291</v>
      </c>
      <c r="I280" s="76">
        <f t="shared" si="16"/>
        <v>3.1402485829788804</v>
      </c>
      <c r="J280" s="76">
        <f t="shared" si="16"/>
        <v>3.229577792014874</v>
      </c>
      <c r="K280" s="76">
        <f t="shared" si="16"/>
        <v>3.2185978410260079</v>
      </c>
      <c r="L280" s="76">
        <f t="shared" si="16"/>
        <v>3.199746736236627</v>
      </c>
      <c r="M280" s="76">
        <f t="shared" si="16"/>
        <v>3.1922836176502329</v>
      </c>
      <c r="N280" s="76">
        <f t="shared" si="16"/>
        <v>3.1677500177489688</v>
      </c>
    </row>
    <row r="281" spans="1:14" s="9" customFormat="1" x14ac:dyDescent="0.25">
      <c r="A281" s="86"/>
      <c r="B281" s="182"/>
      <c r="C281" s="85"/>
    </row>
    <row r="282" spans="1:14" s="9" customFormat="1" ht="18.75" x14ac:dyDescent="0.3">
      <c r="A282" s="86"/>
      <c r="B282" s="185" t="s">
        <v>15</v>
      </c>
      <c r="C282" s="94"/>
    </row>
    <row r="283" spans="1:14" s="9" customFormat="1" x14ac:dyDescent="0.25">
      <c r="B283" s="182" t="s">
        <v>15</v>
      </c>
      <c r="C283" s="85"/>
    </row>
    <row r="284" spans="1:14" s="9" customFormat="1" ht="18.75" x14ac:dyDescent="0.25">
      <c r="A284" s="179" t="s">
        <v>16</v>
      </c>
      <c r="B284" s="183" t="s">
        <v>99</v>
      </c>
      <c r="C284" s="85"/>
    </row>
    <row r="285" spans="1:14" s="9" customFormat="1" ht="16.5" thickBot="1" x14ac:dyDescent="0.3">
      <c r="A285" s="86"/>
      <c r="B285" s="278" t="s">
        <v>484</v>
      </c>
      <c r="C285" s="85"/>
    </row>
    <row r="286" spans="1:14" s="9" customFormat="1" x14ac:dyDescent="0.25">
      <c r="A286" s="86">
        <v>27</v>
      </c>
      <c r="B286" s="74" t="s">
        <v>505</v>
      </c>
      <c r="C286" s="79">
        <v>1</v>
      </c>
      <c r="D286" s="9">
        <v>1</v>
      </c>
      <c r="E286" s="9">
        <v>1</v>
      </c>
      <c r="F286" s="9">
        <v>1</v>
      </c>
      <c r="G286" s="9">
        <v>1</v>
      </c>
      <c r="H286" s="9">
        <v>1</v>
      </c>
      <c r="I286" s="9">
        <v>1</v>
      </c>
      <c r="J286" s="9">
        <v>1</v>
      </c>
      <c r="K286" s="9">
        <v>1.5</v>
      </c>
      <c r="L286" s="9">
        <v>1.5</v>
      </c>
      <c r="M286" s="9">
        <v>1.5</v>
      </c>
      <c r="N286" s="9">
        <v>1.5</v>
      </c>
    </row>
    <row r="287" spans="1:14" s="9" customFormat="1" ht="16.5" thickBot="1" x14ac:dyDescent="0.3">
      <c r="A287" s="86">
        <v>28</v>
      </c>
      <c r="B287" s="68" t="s">
        <v>506</v>
      </c>
      <c r="C287" s="83"/>
    </row>
    <row r="288" spans="1:14" s="69" customFormat="1" ht="16.5" thickBot="1" x14ac:dyDescent="0.3">
      <c r="A288" s="87"/>
      <c r="B288" s="184" t="s">
        <v>383</v>
      </c>
      <c r="C288" s="76">
        <f t="shared" ref="C288" si="17">GEOMEAN(C286:C287)</f>
        <v>1</v>
      </c>
      <c r="D288" s="72">
        <f t="shared" ref="D288:N288" si="18">GEOMEAN(D286:D287)</f>
        <v>1</v>
      </c>
      <c r="E288" s="72">
        <f t="shared" si="18"/>
        <v>1</v>
      </c>
      <c r="F288" s="72">
        <f t="shared" si="18"/>
        <v>1</v>
      </c>
      <c r="G288" s="72">
        <f t="shared" si="18"/>
        <v>1</v>
      </c>
      <c r="H288" s="72">
        <f t="shared" si="18"/>
        <v>1</v>
      </c>
      <c r="I288" s="72">
        <f t="shared" si="18"/>
        <v>1</v>
      </c>
      <c r="J288" s="72">
        <f t="shared" si="18"/>
        <v>1</v>
      </c>
      <c r="K288" s="72">
        <f t="shared" si="18"/>
        <v>1.5</v>
      </c>
      <c r="L288" s="72">
        <f t="shared" si="18"/>
        <v>1.5</v>
      </c>
      <c r="M288" s="72">
        <f t="shared" si="18"/>
        <v>1.5</v>
      </c>
      <c r="N288" s="72">
        <f t="shared" si="18"/>
        <v>1.5</v>
      </c>
    </row>
    <row r="289" spans="1:14" s="9" customFormat="1" x14ac:dyDescent="0.25">
      <c r="A289" s="86"/>
      <c r="B289" s="182"/>
      <c r="C289" s="85"/>
    </row>
    <row r="290" spans="1:14" s="9" customFormat="1" x14ac:dyDescent="0.25">
      <c r="B290" s="182"/>
      <c r="C290" s="85"/>
    </row>
    <row r="291" spans="1:14" s="9" customFormat="1" ht="37.5" x14ac:dyDescent="0.25">
      <c r="A291" s="179" t="s">
        <v>16</v>
      </c>
      <c r="B291" s="186" t="s">
        <v>100</v>
      </c>
      <c r="C291" s="85"/>
    </row>
    <row r="292" spans="1:14" s="9" customFormat="1" ht="16.5" thickBot="1" x14ac:dyDescent="0.3">
      <c r="A292" s="86"/>
      <c r="B292" s="284" t="s">
        <v>485</v>
      </c>
      <c r="C292" s="85"/>
    </row>
    <row r="293" spans="1:14" s="9" customFormat="1" x14ac:dyDescent="0.25">
      <c r="A293" s="86">
        <v>27</v>
      </c>
      <c r="B293" s="74" t="s">
        <v>506</v>
      </c>
      <c r="C293" s="80">
        <v>1.5</v>
      </c>
      <c r="D293" s="80">
        <v>1.5</v>
      </c>
      <c r="E293" s="80">
        <v>1.5</v>
      </c>
      <c r="F293" s="80">
        <v>1.5</v>
      </c>
      <c r="G293" s="80">
        <v>1.5</v>
      </c>
      <c r="H293" s="80">
        <v>2.5</v>
      </c>
      <c r="I293" s="80">
        <v>2.5</v>
      </c>
      <c r="J293" s="80">
        <v>2.5</v>
      </c>
      <c r="K293" s="9">
        <v>3</v>
      </c>
      <c r="L293" s="9">
        <v>3</v>
      </c>
      <c r="M293" s="9">
        <v>3.5</v>
      </c>
      <c r="N293" s="9">
        <v>3</v>
      </c>
    </row>
    <row r="294" spans="1:14" s="9" customFormat="1" ht="16.5" thickBot="1" x14ac:dyDescent="0.3">
      <c r="A294" s="86">
        <v>28</v>
      </c>
      <c r="B294" s="68" t="s">
        <v>507</v>
      </c>
      <c r="C294" s="80">
        <v>1.3</v>
      </c>
      <c r="D294" s="80">
        <v>1.3</v>
      </c>
      <c r="E294" s="80">
        <v>1.3</v>
      </c>
      <c r="F294" s="80">
        <v>1.3</v>
      </c>
      <c r="G294" s="80">
        <v>1.3</v>
      </c>
      <c r="H294" s="80">
        <v>2.5</v>
      </c>
      <c r="I294" s="80">
        <v>2.5</v>
      </c>
      <c r="J294" s="335">
        <v>2.5</v>
      </c>
      <c r="K294" s="9">
        <v>3</v>
      </c>
      <c r="L294" s="9">
        <v>2.5</v>
      </c>
      <c r="M294" s="9">
        <v>3</v>
      </c>
      <c r="N294" s="349">
        <v>3</v>
      </c>
    </row>
    <row r="295" spans="1:14" s="69" customFormat="1" ht="16.5" thickBot="1" x14ac:dyDescent="0.3">
      <c r="A295" s="87"/>
      <c r="B295" s="184" t="s">
        <v>383</v>
      </c>
      <c r="C295" s="76">
        <f t="shared" ref="C295" si="19">GEOMEAN(C293:C294)</f>
        <v>1.3964240043768943</v>
      </c>
      <c r="D295" s="72">
        <f t="shared" ref="D295:N295" si="20">GEOMEAN(D293:D294)</f>
        <v>1.3964240043768943</v>
      </c>
      <c r="E295" s="72">
        <f t="shared" si="20"/>
        <v>1.3964240043768943</v>
      </c>
      <c r="F295" s="72">
        <f t="shared" si="20"/>
        <v>1.3964240043768943</v>
      </c>
      <c r="G295" s="72">
        <f t="shared" si="20"/>
        <v>1.3964240043768943</v>
      </c>
      <c r="H295" s="72">
        <f t="shared" si="20"/>
        <v>2.5</v>
      </c>
      <c r="I295" s="72">
        <f t="shared" si="20"/>
        <v>2.5</v>
      </c>
      <c r="J295" s="72">
        <f t="shared" si="20"/>
        <v>2.5</v>
      </c>
      <c r="K295" s="72">
        <f t="shared" si="20"/>
        <v>3</v>
      </c>
      <c r="L295" s="72">
        <f t="shared" si="20"/>
        <v>2.7386127875258306</v>
      </c>
      <c r="M295" s="72">
        <f t="shared" si="20"/>
        <v>3.2403703492039302</v>
      </c>
      <c r="N295" s="72">
        <f t="shared" si="20"/>
        <v>3</v>
      </c>
    </row>
    <row r="296" spans="1:14" s="9" customFormat="1" x14ac:dyDescent="0.25">
      <c r="A296" s="86"/>
      <c r="B296" s="182"/>
      <c r="C296" s="85"/>
    </row>
    <row r="297" spans="1:14" s="9" customFormat="1" x14ac:dyDescent="0.25">
      <c r="B297" s="182"/>
      <c r="C297" s="85"/>
    </row>
    <row r="298" spans="1:14" s="9" customFormat="1" ht="19.5" thickBot="1" x14ac:dyDescent="0.3">
      <c r="A298" s="179" t="s">
        <v>16</v>
      </c>
      <c r="B298" s="183" t="s">
        <v>101</v>
      </c>
      <c r="C298" s="85"/>
    </row>
    <row r="299" spans="1:14" s="9" customFormat="1" x14ac:dyDescent="0.25">
      <c r="A299" s="86">
        <v>1</v>
      </c>
      <c r="B299" s="331" t="s">
        <v>490</v>
      </c>
      <c r="C299" s="79">
        <v>2.7</v>
      </c>
      <c r="D299" s="79">
        <v>2.7</v>
      </c>
      <c r="E299" s="79">
        <v>2.7</v>
      </c>
      <c r="F299" s="79">
        <v>2.7</v>
      </c>
      <c r="G299" s="79">
        <v>2.4</v>
      </c>
      <c r="H299" s="79">
        <v>2.5</v>
      </c>
      <c r="I299" s="339">
        <v>2.5</v>
      </c>
      <c r="J299" s="79">
        <v>2.6</v>
      </c>
      <c r="K299" s="79">
        <v>2.8</v>
      </c>
      <c r="L299" s="79">
        <v>2.8</v>
      </c>
      <c r="M299" s="79">
        <v>3.3</v>
      </c>
      <c r="N299" s="350">
        <v>3.3</v>
      </c>
    </row>
    <row r="300" spans="1:14" s="9" customFormat="1" x14ac:dyDescent="0.25">
      <c r="A300" s="86">
        <v>2</v>
      </c>
      <c r="B300" s="332" t="s">
        <v>491</v>
      </c>
      <c r="C300" s="80">
        <v>2.5</v>
      </c>
      <c r="D300" s="80">
        <v>2.5</v>
      </c>
      <c r="E300" s="80">
        <v>2.5</v>
      </c>
      <c r="F300" s="80">
        <v>2.5</v>
      </c>
      <c r="G300" s="80">
        <v>2.5</v>
      </c>
      <c r="H300" s="80">
        <v>2.5</v>
      </c>
      <c r="I300" s="81">
        <v>2.7</v>
      </c>
      <c r="J300" s="80">
        <v>2.6</v>
      </c>
      <c r="K300" s="80">
        <v>2.6</v>
      </c>
      <c r="L300" s="80">
        <v>3.2</v>
      </c>
      <c r="M300" s="80">
        <v>3.2</v>
      </c>
      <c r="N300" s="335">
        <v>3.2</v>
      </c>
    </row>
    <row r="301" spans="1:14" s="9" customFormat="1" x14ac:dyDescent="0.25">
      <c r="A301" s="86">
        <v>3</v>
      </c>
      <c r="B301" s="333" t="s">
        <v>492</v>
      </c>
      <c r="C301" s="80">
        <v>2.8</v>
      </c>
      <c r="D301" s="80">
        <v>2.8</v>
      </c>
      <c r="E301" s="80">
        <v>2.8</v>
      </c>
      <c r="F301" s="80">
        <v>2.8</v>
      </c>
      <c r="G301" s="80">
        <v>2.8</v>
      </c>
      <c r="H301" s="80">
        <v>2.8</v>
      </c>
      <c r="I301" s="81">
        <v>2.8</v>
      </c>
      <c r="J301" s="80">
        <v>2.8</v>
      </c>
      <c r="K301" s="80">
        <v>2.8</v>
      </c>
      <c r="L301" s="80">
        <v>3</v>
      </c>
      <c r="M301" s="80">
        <v>2.8</v>
      </c>
      <c r="N301" s="81">
        <v>2.8</v>
      </c>
    </row>
    <row r="302" spans="1:14" s="9" customFormat="1" x14ac:dyDescent="0.25">
      <c r="A302" s="86">
        <v>4</v>
      </c>
      <c r="B302" s="333" t="s">
        <v>493</v>
      </c>
      <c r="C302" s="80">
        <v>2.5</v>
      </c>
      <c r="D302" s="80">
        <v>2.5</v>
      </c>
      <c r="E302" s="80">
        <v>2.5</v>
      </c>
      <c r="F302" s="80">
        <v>2.5</v>
      </c>
      <c r="G302" s="80">
        <v>2.7</v>
      </c>
      <c r="H302" s="80">
        <v>2.5</v>
      </c>
      <c r="I302" s="81">
        <v>2.5</v>
      </c>
      <c r="J302" s="80">
        <v>2.5</v>
      </c>
      <c r="K302" s="80">
        <v>2.5</v>
      </c>
      <c r="L302" s="80">
        <v>2.7</v>
      </c>
      <c r="M302" s="80">
        <v>2.9</v>
      </c>
      <c r="N302" s="81">
        <v>2.95</v>
      </c>
    </row>
    <row r="303" spans="1:14" s="9" customFormat="1" x14ac:dyDescent="0.25">
      <c r="A303" s="86">
        <v>5</v>
      </c>
      <c r="B303" s="334" t="s">
        <v>494</v>
      </c>
      <c r="C303" s="80">
        <v>2.7</v>
      </c>
      <c r="D303" s="80">
        <v>2.7</v>
      </c>
      <c r="E303" s="80">
        <v>2.7</v>
      </c>
      <c r="F303" s="80">
        <v>2.7</v>
      </c>
      <c r="G303" s="80">
        <v>2.7</v>
      </c>
      <c r="H303" s="80">
        <v>2.2000000000000002</v>
      </c>
      <c r="I303" s="81">
        <v>2.5</v>
      </c>
      <c r="J303" s="80">
        <v>2.7</v>
      </c>
      <c r="K303" s="80">
        <v>2.7</v>
      </c>
      <c r="L303" s="80">
        <v>2.8</v>
      </c>
      <c r="M303" s="80">
        <v>3</v>
      </c>
      <c r="N303" s="335">
        <v>3</v>
      </c>
    </row>
    <row r="304" spans="1:14" s="9" customFormat="1" x14ac:dyDescent="0.25">
      <c r="A304" s="86">
        <v>6</v>
      </c>
      <c r="B304" s="334" t="s">
        <v>495</v>
      </c>
      <c r="C304" s="80">
        <v>2.5</v>
      </c>
      <c r="D304" s="80">
        <v>2.5</v>
      </c>
      <c r="E304" s="80">
        <v>2.5</v>
      </c>
      <c r="F304" s="80">
        <v>2.5</v>
      </c>
      <c r="G304" s="80">
        <v>2.5</v>
      </c>
      <c r="H304" s="80">
        <v>2.5</v>
      </c>
      <c r="I304" s="81">
        <v>2.5</v>
      </c>
      <c r="J304" s="80">
        <v>2.5</v>
      </c>
      <c r="K304" s="80">
        <v>2.5</v>
      </c>
      <c r="L304" s="80">
        <v>2.5</v>
      </c>
      <c r="M304" s="335">
        <v>2.5</v>
      </c>
      <c r="N304" s="335">
        <v>2.5</v>
      </c>
    </row>
    <row r="305" spans="1:14" s="9" customFormat="1" x14ac:dyDescent="0.25">
      <c r="A305" s="86">
        <v>7</v>
      </c>
      <c r="B305" s="334" t="s">
        <v>496</v>
      </c>
      <c r="C305" s="80">
        <v>2.4</v>
      </c>
      <c r="D305" s="80">
        <v>2.4</v>
      </c>
      <c r="E305" s="80">
        <v>2.4</v>
      </c>
      <c r="F305" s="80">
        <v>2.8</v>
      </c>
      <c r="G305" s="80">
        <v>2.8</v>
      </c>
      <c r="H305" s="80">
        <v>2.8</v>
      </c>
      <c r="I305" s="81">
        <v>3</v>
      </c>
      <c r="J305" s="80">
        <v>2.5</v>
      </c>
      <c r="K305" s="80">
        <v>2.8</v>
      </c>
      <c r="L305" s="80">
        <v>2.8</v>
      </c>
      <c r="M305" s="80">
        <v>2.8</v>
      </c>
      <c r="N305" s="81">
        <v>3.5</v>
      </c>
    </row>
    <row r="306" spans="1:14" s="9" customFormat="1" x14ac:dyDescent="0.25">
      <c r="A306" s="86">
        <v>8</v>
      </c>
      <c r="B306" s="334" t="s">
        <v>504</v>
      </c>
      <c r="C306" s="80">
        <v>2.5</v>
      </c>
      <c r="D306" s="80">
        <v>2.5</v>
      </c>
      <c r="E306" s="80">
        <v>2.5</v>
      </c>
      <c r="F306" s="80">
        <v>2.9</v>
      </c>
      <c r="G306" s="80">
        <v>2.6</v>
      </c>
      <c r="H306" s="80">
        <v>2.7</v>
      </c>
      <c r="I306" s="81">
        <v>2.6</v>
      </c>
      <c r="J306" s="80">
        <v>3</v>
      </c>
      <c r="K306" s="335">
        <v>3</v>
      </c>
      <c r="L306" s="335">
        <v>3</v>
      </c>
      <c r="M306" s="80">
        <v>2.8</v>
      </c>
      <c r="N306" s="81">
        <v>2.8</v>
      </c>
    </row>
    <row r="307" spans="1:14" s="9" customFormat="1" x14ac:dyDescent="0.25">
      <c r="A307" s="86">
        <v>9</v>
      </c>
      <c r="B307" s="334" t="s">
        <v>498</v>
      </c>
      <c r="C307" s="80">
        <v>2.4</v>
      </c>
      <c r="D307" s="80">
        <v>2.4</v>
      </c>
      <c r="E307" s="80">
        <v>2.4</v>
      </c>
      <c r="F307" s="80">
        <v>2.4</v>
      </c>
      <c r="G307" s="80">
        <v>2.4</v>
      </c>
      <c r="H307" s="80">
        <v>2.4</v>
      </c>
      <c r="I307" s="81">
        <v>2.4</v>
      </c>
      <c r="J307" s="342">
        <v>2.4</v>
      </c>
      <c r="K307" s="80">
        <v>2.5</v>
      </c>
      <c r="L307" s="80">
        <v>2.5</v>
      </c>
      <c r="M307" s="335">
        <v>2.5</v>
      </c>
      <c r="N307" s="335">
        <v>2.5</v>
      </c>
    </row>
    <row r="308" spans="1:14" s="9" customFormat="1" x14ac:dyDescent="0.25">
      <c r="A308" s="86">
        <v>10</v>
      </c>
      <c r="B308" s="334" t="s">
        <v>499</v>
      </c>
      <c r="C308" s="80"/>
      <c r="D308" s="80"/>
      <c r="E308" s="80"/>
      <c r="F308" s="80"/>
      <c r="G308" s="80"/>
      <c r="H308" s="80"/>
      <c r="I308" s="81"/>
      <c r="J308" s="80"/>
      <c r="K308" s="80"/>
      <c r="L308" s="80"/>
      <c r="M308" s="80"/>
      <c r="N308" s="81"/>
    </row>
    <row r="309" spans="1:14" s="9" customFormat="1" x14ac:dyDescent="0.25">
      <c r="A309" s="86">
        <v>11</v>
      </c>
      <c r="B309" s="334" t="s">
        <v>500</v>
      </c>
      <c r="C309" s="80">
        <v>2.7</v>
      </c>
      <c r="D309" s="80">
        <v>2.7</v>
      </c>
      <c r="E309" s="80">
        <v>2.7</v>
      </c>
      <c r="F309" s="80">
        <v>2.7</v>
      </c>
      <c r="G309" s="80">
        <v>2.7</v>
      </c>
      <c r="H309" s="80">
        <v>2.8</v>
      </c>
      <c r="I309" s="81">
        <v>2.8</v>
      </c>
      <c r="J309" s="80">
        <v>2.8</v>
      </c>
      <c r="K309" s="80">
        <v>2.8</v>
      </c>
      <c r="L309" s="80">
        <v>2.8</v>
      </c>
      <c r="M309" s="80">
        <v>2.8</v>
      </c>
      <c r="N309" s="80">
        <v>2.8</v>
      </c>
    </row>
    <row r="310" spans="1:14" s="9" customFormat="1" x14ac:dyDescent="0.25">
      <c r="A310" s="86">
        <v>12</v>
      </c>
      <c r="B310" s="334" t="s">
        <v>385</v>
      </c>
      <c r="C310" s="80">
        <v>2.8</v>
      </c>
      <c r="D310" s="80">
        <v>2.8</v>
      </c>
      <c r="E310" s="80">
        <v>2.8</v>
      </c>
      <c r="F310" s="80">
        <v>2.8</v>
      </c>
      <c r="G310" s="80">
        <v>2.8</v>
      </c>
      <c r="H310" s="80">
        <v>2.8</v>
      </c>
      <c r="I310" s="81">
        <v>2.8</v>
      </c>
      <c r="J310" s="80">
        <v>2.8</v>
      </c>
      <c r="K310" s="80">
        <v>2.8</v>
      </c>
      <c r="L310" s="80">
        <v>2.8</v>
      </c>
      <c r="M310" s="80">
        <v>2.8</v>
      </c>
      <c r="N310" s="80">
        <v>2.8</v>
      </c>
    </row>
    <row r="311" spans="1:14" s="9" customFormat="1" x14ac:dyDescent="0.25">
      <c r="A311" s="86">
        <v>13</v>
      </c>
      <c r="B311" s="334" t="s">
        <v>501</v>
      </c>
      <c r="C311" s="80">
        <v>2.9</v>
      </c>
      <c r="D311" s="80">
        <v>2.9</v>
      </c>
      <c r="E311" s="80">
        <v>2.2000000000000002</v>
      </c>
      <c r="F311" s="80">
        <v>2.2000000000000002</v>
      </c>
      <c r="G311" s="80">
        <v>2.2000000000000002</v>
      </c>
      <c r="H311" s="80">
        <v>2.2000000000000002</v>
      </c>
      <c r="I311" s="81">
        <v>2.2000000000000002</v>
      </c>
      <c r="J311" s="80">
        <v>2.6</v>
      </c>
      <c r="K311" s="80">
        <v>2.6</v>
      </c>
      <c r="L311" s="80">
        <v>2.6</v>
      </c>
      <c r="M311" s="335">
        <v>2.6</v>
      </c>
      <c r="N311" s="335">
        <v>2.6</v>
      </c>
    </row>
    <row r="312" spans="1:14" s="9" customFormat="1" x14ac:dyDescent="0.25">
      <c r="A312" s="86">
        <v>14</v>
      </c>
      <c r="B312" s="334" t="s">
        <v>502</v>
      </c>
      <c r="C312" s="80">
        <v>2.7</v>
      </c>
      <c r="D312" s="80">
        <v>2.7</v>
      </c>
      <c r="E312" s="80">
        <v>2.7</v>
      </c>
      <c r="F312" s="80">
        <v>2.7</v>
      </c>
      <c r="G312" s="80">
        <v>2.7</v>
      </c>
      <c r="H312" s="80">
        <v>2.7</v>
      </c>
      <c r="I312" s="81">
        <v>2.7</v>
      </c>
      <c r="J312" s="80">
        <v>2.7</v>
      </c>
      <c r="K312" s="80">
        <v>2.8</v>
      </c>
      <c r="L312" s="80">
        <v>2.7</v>
      </c>
      <c r="M312" s="80">
        <v>2.8</v>
      </c>
      <c r="N312" s="335">
        <v>2.8</v>
      </c>
    </row>
    <row r="313" spans="1:14" s="9" customFormat="1" x14ac:dyDescent="0.25">
      <c r="A313" s="86">
        <v>15</v>
      </c>
      <c r="B313" s="334" t="s">
        <v>503</v>
      </c>
      <c r="C313" s="80">
        <v>2.4</v>
      </c>
      <c r="D313" s="80">
        <v>2.4</v>
      </c>
      <c r="E313" s="80">
        <v>2.4</v>
      </c>
      <c r="F313" s="80">
        <v>2.4</v>
      </c>
      <c r="G313" s="80">
        <v>2.4</v>
      </c>
      <c r="H313" s="80">
        <v>2.4</v>
      </c>
      <c r="I313" s="81">
        <v>2.2000000000000002</v>
      </c>
      <c r="J313" s="80">
        <v>2.2000000000000002</v>
      </c>
      <c r="K313" s="80">
        <v>2.4</v>
      </c>
      <c r="L313" s="80">
        <v>2.4</v>
      </c>
      <c r="M313" s="335">
        <v>2.4</v>
      </c>
      <c r="N313" s="335">
        <v>2.4</v>
      </c>
    </row>
    <row r="314" spans="1:14" s="9" customFormat="1" x14ac:dyDescent="0.25">
      <c r="A314" s="86">
        <v>16</v>
      </c>
      <c r="B314" s="329"/>
      <c r="C314" s="83"/>
    </row>
    <row r="315" spans="1:14" s="9" customFormat="1" x14ac:dyDescent="0.25">
      <c r="A315" s="86">
        <v>17</v>
      </c>
      <c r="B315" s="454"/>
      <c r="C315" s="80"/>
    </row>
    <row r="316" spans="1:14" s="9" customFormat="1" x14ac:dyDescent="0.25">
      <c r="A316" s="86">
        <v>18</v>
      </c>
      <c r="B316" s="454"/>
      <c r="C316" s="80"/>
    </row>
    <row r="317" spans="1:14" s="9" customFormat="1" x14ac:dyDescent="0.25">
      <c r="A317" s="86">
        <v>19</v>
      </c>
      <c r="B317" s="329"/>
      <c r="C317" s="83"/>
    </row>
    <row r="318" spans="1:14" s="9" customFormat="1" x14ac:dyDescent="0.25">
      <c r="A318" s="86">
        <v>20</v>
      </c>
      <c r="B318" s="329"/>
      <c r="C318" s="83"/>
    </row>
    <row r="319" spans="1:14" s="9" customFormat="1" x14ac:dyDescent="0.25">
      <c r="A319" s="86">
        <v>21</v>
      </c>
      <c r="B319" s="329"/>
      <c r="C319" s="83"/>
    </row>
    <row r="320" spans="1:14" s="9" customFormat="1" x14ac:dyDescent="0.25">
      <c r="A320" s="86">
        <v>22</v>
      </c>
      <c r="B320" s="329"/>
      <c r="C320" s="83"/>
    </row>
    <row r="321" spans="1:14" s="9" customFormat="1" x14ac:dyDescent="0.25">
      <c r="A321" s="86">
        <v>23</v>
      </c>
      <c r="B321" s="329"/>
      <c r="C321" s="83"/>
    </row>
    <row r="322" spans="1:14" s="9" customFormat="1" x14ac:dyDescent="0.25">
      <c r="A322" s="86">
        <v>24</v>
      </c>
      <c r="B322" s="329"/>
      <c r="C322" s="83"/>
    </row>
    <row r="323" spans="1:14" s="9" customFormat="1" x14ac:dyDescent="0.25">
      <c r="A323" s="86">
        <v>25</v>
      </c>
      <c r="B323" s="329"/>
      <c r="C323" s="80"/>
    </row>
    <row r="324" spans="1:14" s="9" customFormat="1" ht="16.5" thickBot="1" x14ac:dyDescent="0.3">
      <c r="A324" s="86">
        <v>26</v>
      </c>
      <c r="B324" s="330"/>
      <c r="C324" s="90"/>
    </row>
    <row r="325" spans="1:14" s="69" customFormat="1" ht="16.5" thickBot="1" x14ac:dyDescent="0.3">
      <c r="A325" s="87"/>
      <c r="B325" s="184" t="s">
        <v>383</v>
      </c>
      <c r="C325" s="76">
        <f>GEOMEAN(C299:C324)</f>
        <v>2.6021116062046703</v>
      </c>
      <c r="D325" s="76">
        <f t="shared" ref="D325:N325" si="21">GEOMEAN(D299:D324)</f>
        <v>2.6021116062046703</v>
      </c>
      <c r="E325" s="76">
        <f t="shared" si="21"/>
        <v>2.5512690131410523</v>
      </c>
      <c r="F325" s="76">
        <f t="shared" si="21"/>
        <v>2.607007676127735</v>
      </c>
      <c r="G325" s="76">
        <f t="shared" si="21"/>
        <v>2.5792206333442729</v>
      </c>
      <c r="H325" s="76">
        <f t="shared" si="21"/>
        <v>2.5486687575194917</v>
      </c>
      <c r="I325" s="76">
        <f t="shared" si="21"/>
        <v>2.575945279247855</v>
      </c>
      <c r="J325" s="76">
        <f t="shared" si="21"/>
        <v>2.6141800177822616</v>
      </c>
      <c r="K325" s="76">
        <f t="shared" si="21"/>
        <v>2.6806718576867561</v>
      </c>
      <c r="L325" s="76">
        <f t="shared" si="21"/>
        <v>2.7492389253114573</v>
      </c>
      <c r="M325" s="76">
        <f t="shared" si="21"/>
        <v>2.7894205595399102</v>
      </c>
      <c r="N325" s="76">
        <f t="shared" si="21"/>
        <v>2.8376996613321586</v>
      </c>
    </row>
    <row r="326" spans="1:14" s="9" customFormat="1" x14ac:dyDescent="0.25">
      <c r="A326" s="86"/>
      <c r="B326" s="187"/>
      <c r="C326" s="85"/>
    </row>
    <row r="327" spans="1:14" s="9" customFormat="1" x14ac:dyDescent="0.25">
      <c r="B327" s="182"/>
      <c r="C327" s="85"/>
    </row>
    <row r="328" spans="1:14" s="9" customFormat="1" ht="18.75" x14ac:dyDescent="0.25">
      <c r="A328" s="179" t="s">
        <v>16</v>
      </c>
      <c r="B328" s="183" t="s">
        <v>102</v>
      </c>
      <c r="C328" s="85"/>
    </row>
    <row r="329" spans="1:14" s="9" customFormat="1" ht="16.5" thickBot="1" x14ac:dyDescent="0.3">
      <c r="A329" s="86"/>
      <c r="B329" s="278" t="s">
        <v>483</v>
      </c>
      <c r="C329" s="85"/>
    </row>
    <row r="330" spans="1:14" s="9" customFormat="1" x14ac:dyDescent="0.25">
      <c r="A330" s="86">
        <v>27</v>
      </c>
      <c r="B330" s="74" t="s">
        <v>506</v>
      </c>
      <c r="C330" s="79">
        <v>2</v>
      </c>
      <c r="D330" s="9">
        <v>2</v>
      </c>
      <c r="E330" s="9">
        <v>2</v>
      </c>
      <c r="F330" s="9">
        <v>2</v>
      </c>
      <c r="G330" s="9">
        <v>2</v>
      </c>
      <c r="H330" s="9">
        <v>2</v>
      </c>
      <c r="I330" s="9">
        <v>2</v>
      </c>
      <c r="J330" s="9">
        <v>2</v>
      </c>
      <c r="K330" s="9">
        <v>3</v>
      </c>
      <c r="L330" s="9">
        <v>2.5</v>
      </c>
      <c r="M330" s="9">
        <v>2.5</v>
      </c>
      <c r="N330" s="9">
        <v>3</v>
      </c>
    </row>
    <row r="331" spans="1:14" s="9" customFormat="1" ht="16.5" thickBot="1" x14ac:dyDescent="0.3">
      <c r="A331" s="86">
        <v>28</v>
      </c>
      <c r="B331" s="68" t="s">
        <v>507</v>
      </c>
      <c r="C331" s="83">
        <v>2</v>
      </c>
      <c r="D331" s="9">
        <v>2</v>
      </c>
      <c r="E331" s="9">
        <v>2</v>
      </c>
      <c r="F331" s="9">
        <v>2</v>
      </c>
      <c r="G331" s="9">
        <v>2</v>
      </c>
      <c r="H331" s="9">
        <v>2</v>
      </c>
      <c r="I331" s="9">
        <v>2</v>
      </c>
      <c r="J331" s="9">
        <v>2</v>
      </c>
      <c r="K331" s="9">
        <v>2.5</v>
      </c>
      <c r="L331" s="9">
        <v>2.5</v>
      </c>
      <c r="M331" s="9">
        <v>3</v>
      </c>
      <c r="N331" s="9">
        <v>2.5</v>
      </c>
    </row>
    <row r="332" spans="1:14" s="69" customFormat="1" ht="16.5" thickBot="1" x14ac:dyDescent="0.3">
      <c r="A332" s="87"/>
      <c r="B332" s="184" t="s">
        <v>383</v>
      </c>
      <c r="C332" s="76">
        <f t="shared" ref="C332:E332" si="22">GEOMEAN(C330:C331)</f>
        <v>2</v>
      </c>
      <c r="D332" s="75">
        <f t="shared" si="22"/>
        <v>2</v>
      </c>
      <c r="E332" s="75">
        <f t="shared" si="22"/>
        <v>2</v>
      </c>
      <c r="F332" s="75">
        <f t="shared" ref="F332:N332" si="23">GEOMEAN(F330:F331)</f>
        <v>2</v>
      </c>
      <c r="G332" s="75">
        <f t="shared" si="23"/>
        <v>2</v>
      </c>
      <c r="H332" s="75">
        <f t="shared" si="23"/>
        <v>2</v>
      </c>
      <c r="I332" s="75">
        <f t="shared" si="23"/>
        <v>2</v>
      </c>
      <c r="J332" s="75">
        <f t="shared" si="23"/>
        <v>2</v>
      </c>
      <c r="K332" s="75">
        <f t="shared" si="23"/>
        <v>2.7386127875258306</v>
      </c>
      <c r="L332" s="75">
        <f t="shared" si="23"/>
        <v>2.5</v>
      </c>
      <c r="M332" s="75">
        <f t="shared" si="23"/>
        <v>2.7386127875258306</v>
      </c>
      <c r="N332" s="75">
        <f t="shared" si="23"/>
        <v>2.7386127875258306</v>
      </c>
    </row>
    <row r="333" spans="1:14" s="9" customFormat="1" x14ac:dyDescent="0.25">
      <c r="A333" s="86"/>
      <c r="B333" s="182"/>
      <c r="C333" s="85"/>
    </row>
    <row r="334" spans="1:14" s="9" customFormat="1" x14ac:dyDescent="0.25">
      <c r="B334" s="182"/>
      <c r="C334" s="85"/>
    </row>
    <row r="335" spans="1:14" s="9" customFormat="1" ht="19.5" thickBot="1" x14ac:dyDescent="0.3">
      <c r="A335" s="179" t="s">
        <v>16</v>
      </c>
      <c r="B335" s="183" t="s">
        <v>103</v>
      </c>
      <c r="C335" s="85"/>
    </row>
    <row r="336" spans="1:14" s="9" customFormat="1" x14ac:dyDescent="0.25">
      <c r="A336" s="86">
        <v>1</v>
      </c>
      <c r="B336" s="331" t="s">
        <v>490</v>
      </c>
      <c r="C336" s="79">
        <v>2.7</v>
      </c>
      <c r="D336" s="79">
        <v>2.7</v>
      </c>
      <c r="E336" s="79">
        <v>2.7</v>
      </c>
      <c r="F336" s="79">
        <v>2.7</v>
      </c>
      <c r="G336" s="79">
        <v>2.7</v>
      </c>
      <c r="H336" s="79">
        <v>2.7</v>
      </c>
      <c r="I336" s="79">
        <v>2.7</v>
      </c>
      <c r="J336" s="350">
        <v>2.7</v>
      </c>
      <c r="K336" s="79">
        <v>2.7</v>
      </c>
      <c r="L336" s="79">
        <v>2.7</v>
      </c>
      <c r="M336" s="79">
        <v>3.3</v>
      </c>
      <c r="N336" s="79">
        <v>3.3</v>
      </c>
    </row>
    <row r="337" spans="1:14" s="9" customFormat="1" x14ac:dyDescent="0.25">
      <c r="A337" s="86">
        <v>2</v>
      </c>
      <c r="B337" s="332" t="s">
        <v>491</v>
      </c>
      <c r="C337" s="85">
        <v>2.4</v>
      </c>
      <c r="D337" s="85">
        <v>2.4</v>
      </c>
      <c r="E337" s="85">
        <v>2.4</v>
      </c>
      <c r="F337" s="85">
        <v>2.4</v>
      </c>
      <c r="G337" s="85">
        <v>2.4</v>
      </c>
      <c r="H337" s="85">
        <v>2.4</v>
      </c>
      <c r="I337" s="85">
        <v>2.4</v>
      </c>
      <c r="J337" s="85">
        <v>2.4</v>
      </c>
      <c r="K337" s="85">
        <v>2.4</v>
      </c>
      <c r="L337" s="85">
        <v>2.4</v>
      </c>
      <c r="M337" s="85">
        <v>2.2999999999999998</v>
      </c>
      <c r="N337" s="85">
        <v>2.2999999999999998</v>
      </c>
    </row>
    <row r="338" spans="1:14" s="9" customFormat="1" x14ac:dyDescent="0.25">
      <c r="A338" s="86">
        <v>3</v>
      </c>
      <c r="B338" s="333" t="s">
        <v>492</v>
      </c>
      <c r="C338" s="80">
        <v>1.8</v>
      </c>
      <c r="D338" s="80">
        <v>1.8</v>
      </c>
      <c r="E338" s="80">
        <v>1.8</v>
      </c>
      <c r="F338" s="80">
        <v>1.8</v>
      </c>
      <c r="G338" s="80">
        <v>1.9</v>
      </c>
      <c r="H338" s="80">
        <v>1.9</v>
      </c>
      <c r="I338" s="81">
        <v>1.9</v>
      </c>
      <c r="J338" s="80">
        <v>1.9</v>
      </c>
      <c r="K338" s="80">
        <v>1.9</v>
      </c>
      <c r="L338" s="80">
        <v>1.9</v>
      </c>
      <c r="M338" s="81">
        <v>1.9</v>
      </c>
      <c r="N338" s="81">
        <v>2.2999999999999998</v>
      </c>
    </row>
    <row r="339" spans="1:14" s="9" customFormat="1" x14ac:dyDescent="0.25">
      <c r="A339" s="86">
        <v>4</v>
      </c>
      <c r="B339" s="333" t="s">
        <v>493</v>
      </c>
      <c r="C339" s="80">
        <v>2.5</v>
      </c>
      <c r="D339" s="80">
        <v>2.5</v>
      </c>
      <c r="E339" s="80">
        <v>2.5</v>
      </c>
      <c r="F339" s="80">
        <v>2.5</v>
      </c>
      <c r="G339" s="80">
        <v>2.5</v>
      </c>
      <c r="H339" s="80">
        <v>2</v>
      </c>
      <c r="I339" s="81">
        <v>2</v>
      </c>
      <c r="J339" s="80">
        <v>2</v>
      </c>
      <c r="K339" s="80">
        <v>2</v>
      </c>
      <c r="L339" s="80">
        <v>2</v>
      </c>
      <c r="M339" s="81">
        <v>2</v>
      </c>
      <c r="N339" s="81">
        <v>2</v>
      </c>
    </row>
    <row r="340" spans="1:14" s="9" customFormat="1" x14ac:dyDescent="0.25">
      <c r="A340" s="86">
        <v>5</v>
      </c>
      <c r="B340" s="334" t="s">
        <v>494</v>
      </c>
      <c r="C340" s="80">
        <v>2.5</v>
      </c>
      <c r="D340" s="80">
        <v>2.5</v>
      </c>
      <c r="E340" s="80">
        <v>2.2999999999999998</v>
      </c>
      <c r="F340" s="80">
        <v>2.5</v>
      </c>
      <c r="G340" s="80">
        <v>2.5</v>
      </c>
      <c r="H340" s="80">
        <v>2.5</v>
      </c>
      <c r="I340" s="81">
        <v>2.5</v>
      </c>
      <c r="J340" s="80">
        <v>2</v>
      </c>
      <c r="K340" s="80">
        <v>2.7</v>
      </c>
      <c r="L340" s="80">
        <v>2.7</v>
      </c>
      <c r="M340" s="81">
        <v>2.2999999999999998</v>
      </c>
      <c r="N340" s="81">
        <v>2.2999999999999998</v>
      </c>
    </row>
    <row r="341" spans="1:14" s="9" customFormat="1" x14ac:dyDescent="0.25">
      <c r="A341" s="86">
        <v>6</v>
      </c>
      <c r="B341" s="334" t="s">
        <v>495</v>
      </c>
      <c r="C341" s="80">
        <v>1.7</v>
      </c>
      <c r="D341" s="80">
        <v>1.7</v>
      </c>
      <c r="E341" s="80">
        <v>1.7</v>
      </c>
      <c r="F341" s="80">
        <v>1.7</v>
      </c>
      <c r="G341" s="80">
        <v>1.7</v>
      </c>
      <c r="H341" s="80">
        <v>1.7</v>
      </c>
      <c r="I341" s="81">
        <v>1.7</v>
      </c>
      <c r="J341" s="80">
        <v>1.7</v>
      </c>
      <c r="K341" s="80">
        <v>1.7</v>
      </c>
      <c r="L341" s="80">
        <v>1.7</v>
      </c>
      <c r="M341" s="81">
        <v>1.7</v>
      </c>
      <c r="N341" s="81">
        <v>1.7</v>
      </c>
    </row>
    <row r="342" spans="1:14" s="9" customFormat="1" x14ac:dyDescent="0.25">
      <c r="A342" s="86">
        <v>7</v>
      </c>
      <c r="B342" s="334" t="s">
        <v>496</v>
      </c>
      <c r="C342" s="80">
        <v>2.5</v>
      </c>
      <c r="D342" s="80">
        <v>2.5</v>
      </c>
      <c r="E342" s="80">
        <v>2.5</v>
      </c>
      <c r="F342" s="80">
        <v>2.5</v>
      </c>
      <c r="G342" s="80">
        <v>2.5</v>
      </c>
      <c r="H342" s="80">
        <v>2.5</v>
      </c>
      <c r="I342" s="81">
        <v>2</v>
      </c>
      <c r="J342" s="80">
        <v>2.8</v>
      </c>
      <c r="K342" s="80">
        <v>2.8</v>
      </c>
      <c r="L342" s="80">
        <v>2</v>
      </c>
      <c r="M342" s="81">
        <v>2</v>
      </c>
      <c r="N342" s="80">
        <v>2</v>
      </c>
    </row>
    <row r="343" spans="1:14" s="9" customFormat="1" x14ac:dyDescent="0.25">
      <c r="A343" s="86">
        <v>8</v>
      </c>
      <c r="B343" s="334" t="s">
        <v>504</v>
      </c>
      <c r="C343" s="80">
        <v>2.2999999999999998</v>
      </c>
      <c r="D343" s="80">
        <v>2.2999999999999998</v>
      </c>
      <c r="E343" s="80">
        <v>2.2000000000000002</v>
      </c>
      <c r="F343" s="80">
        <v>2</v>
      </c>
      <c r="G343" s="80">
        <v>1.9</v>
      </c>
      <c r="H343" s="80">
        <v>1.8</v>
      </c>
      <c r="I343" s="81">
        <v>1.8</v>
      </c>
      <c r="J343" s="80">
        <v>1.8</v>
      </c>
      <c r="K343" s="80">
        <v>1.8</v>
      </c>
      <c r="L343" s="80">
        <v>1.8</v>
      </c>
      <c r="M343" s="81">
        <v>2</v>
      </c>
      <c r="N343" s="81">
        <v>2.2999999999999998</v>
      </c>
    </row>
    <row r="344" spans="1:14" s="9" customFormat="1" x14ac:dyDescent="0.25">
      <c r="A344" s="86">
        <v>9</v>
      </c>
      <c r="B344" s="334" t="s">
        <v>498</v>
      </c>
      <c r="C344" s="80">
        <v>2</v>
      </c>
      <c r="D344" s="80">
        <v>2</v>
      </c>
      <c r="E344" s="80">
        <v>2</v>
      </c>
      <c r="F344" s="80">
        <v>2</v>
      </c>
      <c r="G344" s="80">
        <v>2</v>
      </c>
      <c r="H344" s="80">
        <v>2</v>
      </c>
      <c r="I344" s="81">
        <v>2</v>
      </c>
      <c r="J344" s="80">
        <v>2</v>
      </c>
      <c r="K344" s="80">
        <v>2.7</v>
      </c>
      <c r="L344" s="80">
        <v>2.7</v>
      </c>
      <c r="M344" s="81">
        <v>2.7</v>
      </c>
      <c r="N344" s="80">
        <v>2.7</v>
      </c>
    </row>
    <row r="345" spans="1:14" s="9" customFormat="1" x14ac:dyDescent="0.25">
      <c r="A345" s="86">
        <v>10</v>
      </c>
      <c r="B345" s="334" t="s">
        <v>499</v>
      </c>
      <c r="C345" s="340"/>
      <c r="D345" s="80"/>
      <c r="E345" s="80"/>
      <c r="F345" s="80"/>
      <c r="G345" s="80"/>
      <c r="H345" s="80"/>
      <c r="I345" s="81"/>
      <c r="J345" s="80"/>
      <c r="K345" s="80"/>
      <c r="L345" s="80"/>
      <c r="M345" s="81"/>
      <c r="N345" s="81"/>
    </row>
    <row r="346" spans="1:14" s="9" customFormat="1" x14ac:dyDescent="0.25">
      <c r="A346" s="86">
        <v>11</v>
      </c>
      <c r="B346" s="334" t="s">
        <v>500</v>
      </c>
      <c r="C346" s="80">
        <v>1.8</v>
      </c>
      <c r="D346" s="80">
        <v>1.8</v>
      </c>
      <c r="E346" s="80">
        <v>1.8</v>
      </c>
      <c r="F346" s="80">
        <v>1.8</v>
      </c>
      <c r="G346" s="80">
        <v>1.8</v>
      </c>
      <c r="H346" s="80">
        <v>2.2999999999999998</v>
      </c>
      <c r="I346" s="81">
        <v>1.8</v>
      </c>
      <c r="J346" s="80">
        <v>1.8</v>
      </c>
      <c r="K346" s="80">
        <v>2.2999999999999998</v>
      </c>
      <c r="L346" s="80">
        <v>1.8</v>
      </c>
      <c r="M346" s="81">
        <v>1.8</v>
      </c>
      <c r="N346" s="80">
        <v>1.8</v>
      </c>
    </row>
    <row r="347" spans="1:14" s="9" customFormat="1" x14ac:dyDescent="0.25">
      <c r="A347" s="86">
        <v>12</v>
      </c>
      <c r="B347" s="334" t="s">
        <v>385</v>
      </c>
      <c r="C347" s="80">
        <v>2</v>
      </c>
      <c r="D347" s="80">
        <v>2</v>
      </c>
      <c r="E347" s="80">
        <v>2</v>
      </c>
      <c r="F347" s="80">
        <v>2</v>
      </c>
      <c r="G347" s="80">
        <v>2</v>
      </c>
      <c r="H347" s="80">
        <v>2</v>
      </c>
      <c r="I347" s="80">
        <v>2</v>
      </c>
      <c r="J347" s="80">
        <v>2</v>
      </c>
      <c r="K347" s="80">
        <v>2</v>
      </c>
      <c r="L347" s="80">
        <v>2</v>
      </c>
      <c r="M347" s="80">
        <v>2</v>
      </c>
      <c r="N347" s="80">
        <v>2</v>
      </c>
    </row>
    <row r="348" spans="1:14" s="9" customFormat="1" x14ac:dyDescent="0.25">
      <c r="A348" s="86">
        <v>13</v>
      </c>
      <c r="B348" s="334" t="s">
        <v>501</v>
      </c>
      <c r="C348" s="80">
        <v>2.1</v>
      </c>
      <c r="D348" s="80">
        <v>2.1</v>
      </c>
      <c r="E348" s="80">
        <v>2</v>
      </c>
      <c r="F348" s="80">
        <v>2</v>
      </c>
      <c r="G348" s="80">
        <v>2</v>
      </c>
      <c r="H348" s="80">
        <v>2</v>
      </c>
      <c r="I348" s="81">
        <v>2</v>
      </c>
      <c r="J348" s="80">
        <v>2</v>
      </c>
      <c r="K348" s="80">
        <v>2</v>
      </c>
      <c r="L348" s="80">
        <v>2</v>
      </c>
      <c r="M348" s="81">
        <v>2</v>
      </c>
      <c r="N348" s="81">
        <v>2</v>
      </c>
    </row>
    <row r="349" spans="1:14" s="9" customFormat="1" x14ac:dyDescent="0.25">
      <c r="A349" s="86">
        <v>14</v>
      </c>
      <c r="B349" s="334" t="s">
        <v>502</v>
      </c>
      <c r="C349" s="80">
        <v>2.7</v>
      </c>
      <c r="D349" s="80">
        <v>2.7</v>
      </c>
      <c r="E349" s="80">
        <v>2</v>
      </c>
      <c r="F349" s="80">
        <v>2</v>
      </c>
      <c r="G349" s="80">
        <v>2</v>
      </c>
      <c r="H349" s="80">
        <v>2</v>
      </c>
      <c r="I349" s="81">
        <v>2</v>
      </c>
      <c r="J349" s="80">
        <v>2</v>
      </c>
      <c r="K349" s="80">
        <v>2</v>
      </c>
      <c r="L349" s="80">
        <v>2</v>
      </c>
      <c r="M349" s="81">
        <v>2</v>
      </c>
      <c r="N349" s="80">
        <v>2</v>
      </c>
    </row>
    <row r="350" spans="1:14" s="9" customFormat="1" x14ac:dyDescent="0.25">
      <c r="A350" s="86">
        <v>15</v>
      </c>
      <c r="B350" s="334" t="s">
        <v>503</v>
      </c>
      <c r="C350" s="80">
        <v>3.2</v>
      </c>
      <c r="D350" s="80">
        <v>3.2</v>
      </c>
      <c r="E350" s="80">
        <v>3.2</v>
      </c>
      <c r="F350" s="80">
        <v>3.2</v>
      </c>
      <c r="G350" s="80">
        <v>3.2</v>
      </c>
      <c r="H350" s="80">
        <v>3.2</v>
      </c>
      <c r="I350" s="81">
        <v>3.2</v>
      </c>
      <c r="J350" s="80">
        <v>3.2</v>
      </c>
      <c r="K350" s="80">
        <v>3.2</v>
      </c>
      <c r="L350" s="80">
        <v>3.2</v>
      </c>
      <c r="M350" s="81">
        <v>3.2</v>
      </c>
      <c r="N350" s="81">
        <v>3.2</v>
      </c>
    </row>
    <row r="351" spans="1:14" s="9" customFormat="1" x14ac:dyDescent="0.25">
      <c r="A351" s="86">
        <v>16</v>
      </c>
      <c r="B351" s="329"/>
      <c r="C351" s="83"/>
    </row>
    <row r="352" spans="1:14" s="9" customFormat="1" x14ac:dyDescent="0.25">
      <c r="A352" s="86">
        <v>17</v>
      </c>
      <c r="B352" s="329"/>
      <c r="C352" s="82"/>
    </row>
    <row r="353" spans="1:14" s="9" customFormat="1" x14ac:dyDescent="0.25">
      <c r="A353" s="86">
        <v>18</v>
      </c>
      <c r="B353" s="329"/>
      <c r="C353" s="80"/>
    </row>
    <row r="354" spans="1:14" s="9" customFormat="1" x14ac:dyDescent="0.25">
      <c r="A354" s="86">
        <v>19</v>
      </c>
      <c r="B354" s="329"/>
      <c r="C354" s="83"/>
    </row>
    <row r="355" spans="1:14" s="9" customFormat="1" x14ac:dyDescent="0.25">
      <c r="A355" s="86">
        <v>20</v>
      </c>
      <c r="B355" s="329"/>
      <c r="C355" s="83"/>
    </row>
    <row r="356" spans="1:14" s="9" customFormat="1" x14ac:dyDescent="0.25">
      <c r="A356" s="86">
        <v>21</v>
      </c>
      <c r="B356" s="329"/>
      <c r="C356" s="83"/>
    </row>
    <row r="357" spans="1:14" s="9" customFormat="1" x14ac:dyDescent="0.25">
      <c r="A357" s="86">
        <v>22</v>
      </c>
      <c r="B357" s="329"/>
      <c r="C357" s="83"/>
    </row>
    <row r="358" spans="1:14" s="9" customFormat="1" x14ac:dyDescent="0.25">
      <c r="A358" s="86">
        <v>23</v>
      </c>
      <c r="B358" s="329"/>
      <c r="C358" s="83"/>
    </row>
    <row r="359" spans="1:14" s="9" customFormat="1" x14ac:dyDescent="0.25">
      <c r="A359" s="86">
        <v>24</v>
      </c>
      <c r="B359" s="329"/>
      <c r="C359" s="83"/>
    </row>
    <row r="360" spans="1:14" s="9" customFormat="1" x14ac:dyDescent="0.25">
      <c r="A360" s="86">
        <v>25</v>
      </c>
      <c r="B360" s="329"/>
      <c r="C360" s="80"/>
    </row>
    <row r="361" spans="1:14" s="9" customFormat="1" ht="16.5" thickBot="1" x14ac:dyDescent="0.3">
      <c r="A361" s="86">
        <v>26</v>
      </c>
      <c r="B361" s="330"/>
      <c r="C361" s="90"/>
    </row>
    <row r="362" spans="1:14" s="69" customFormat="1" ht="16.5" thickBot="1" x14ac:dyDescent="0.3">
      <c r="A362" s="87"/>
      <c r="B362" s="184" t="s">
        <v>383</v>
      </c>
      <c r="C362" s="76">
        <f t="shared" ref="C362" si="24">GEOMEAN(C336:C361)</f>
        <v>2.2642382910488923</v>
      </c>
      <c r="D362" s="72">
        <f t="shared" ref="D362:G362" si="25">GEOMEAN(D336:D361)</f>
        <v>2.2642382910488923</v>
      </c>
      <c r="E362" s="72">
        <f t="shared" si="25"/>
        <v>2.1884343902600247</v>
      </c>
      <c r="F362" s="72">
        <f t="shared" si="25"/>
        <v>2.186570549070828</v>
      </c>
      <c r="G362" s="72">
        <f t="shared" si="25"/>
        <v>2.1870038339106443</v>
      </c>
      <c r="H362" s="72">
        <f>GEOMEAN(H336:H361)</f>
        <v>2.181996912166297</v>
      </c>
      <c r="I362" s="72">
        <f>GEOMEAN(I336:I361)</f>
        <v>2.1102214617897928</v>
      </c>
      <c r="J362" s="72">
        <f>GEOMEAN(J336:J361)</f>
        <v>2.1273728320679499</v>
      </c>
      <c r="K362" s="72">
        <f>GEOMEAN(K336:K361)</f>
        <v>2.2597826540969743</v>
      </c>
      <c r="L362" s="72">
        <f>GEOMEAN(L336:L361)</f>
        <v>2.1678288998212856</v>
      </c>
      <c r="M362" s="72">
        <f t="shared" ref="M362:N362" si="26">GEOMEAN(M336:M361)</f>
        <v>2.1838568547697141</v>
      </c>
      <c r="N362" s="72">
        <f t="shared" si="26"/>
        <v>2.2360754802797667</v>
      </c>
    </row>
    <row r="363" spans="1:14" s="9" customFormat="1" x14ac:dyDescent="0.25">
      <c r="A363" s="86"/>
      <c r="B363" s="182"/>
      <c r="C363" s="85"/>
    </row>
    <row r="364" spans="1:14" s="9" customFormat="1" ht="18.75" x14ac:dyDescent="0.3">
      <c r="A364" s="86"/>
      <c r="B364" s="185" t="s">
        <v>17</v>
      </c>
      <c r="C364" s="94"/>
    </row>
    <row r="365" spans="1:14" s="9" customFormat="1" x14ac:dyDescent="0.25">
      <c r="B365" s="182" t="s">
        <v>17</v>
      </c>
      <c r="C365" s="85"/>
    </row>
    <row r="366" spans="1:14" s="9" customFormat="1" ht="19.5" thickBot="1" x14ac:dyDescent="0.3">
      <c r="A366" s="179" t="s">
        <v>18</v>
      </c>
      <c r="B366" s="183" t="s">
        <v>104</v>
      </c>
      <c r="C366" s="85"/>
    </row>
    <row r="367" spans="1:14" s="9" customFormat="1" x14ac:dyDescent="0.25">
      <c r="A367" s="86">
        <v>1</v>
      </c>
      <c r="B367" s="331" t="s">
        <v>490</v>
      </c>
      <c r="C367" s="80">
        <v>12</v>
      </c>
      <c r="D367" s="80">
        <v>12</v>
      </c>
      <c r="E367" s="80">
        <v>12</v>
      </c>
      <c r="F367" s="80">
        <v>12</v>
      </c>
      <c r="G367" s="80">
        <v>12</v>
      </c>
      <c r="H367" s="80">
        <v>12</v>
      </c>
      <c r="I367" s="80">
        <v>12</v>
      </c>
      <c r="J367" s="80">
        <v>12</v>
      </c>
      <c r="K367" s="80">
        <v>12</v>
      </c>
      <c r="L367" s="80">
        <v>12</v>
      </c>
      <c r="M367" s="80">
        <v>12</v>
      </c>
      <c r="N367" s="80">
        <v>12</v>
      </c>
    </row>
    <row r="368" spans="1:14" s="9" customFormat="1" x14ac:dyDescent="0.25">
      <c r="A368" s="86">
        <v>2</v>
      </c>
      <c r="B368" s="332" t="s">
        <v>491</v>
      </c>
      <c r="C368" s="80">
        <v>10</v>
      </c>
      <c r="D368" s="80">
        <v>10</v>
      </c>
      <c r="E368" s="80">
        <v>10</v>
      </c>
      <c r="F368" s="80">
        <v>10</v>
      </c>
      <c r="G368" s="80">
        <v>10</v>
      </c>
      <c r="H368" s="80">
        <v>10</v>
      </c>
      <c r="I368" s="80">
        <v>10</v>
      </c>
      <c r="J368" s="80">
        <v>10</v>
      </c>
      <c r="K368" s="80">
        <v>10</v>
      </c>
      <c r="L368" s="80">
        <v>10</v>
      </c>
      <c r="M368" s="80">
        <v>11.3</v>
      </c>
      <c r="N368" s="80">
        <v>11.3</v>
      </c>
    </row>
    <row r="369" spans="1:14" s="9" customFormat="1" x14ac:dyDescent="0.25">
      <c r="A369" s="86">
        <v>3</v>
      </c>
      <c r="B369" s="333" t="s">
        <v>492</v>
      </c>
      <c r="C369" s="80">
        <v>9.8000000000000007</v>
      </c>
      <c r="D369" s="80">
        <v>9.8000000000000007</v>
      </c>
      <c r="E369" s="80">
        <v>9.8000000000000007</v>
      </c>
      <c r="F369" s="80">
        <v>9.8000000000000007</v>
      </c>
      <c r="G369" s="80">
        <v>8.9</v>
      </c>
      <c r="H369" s="80">
        <v>8.9</v>
      </c>
      <c r="I369" s="80">
        <v>8.9</v>
      </c>
      <c r="J369" s="80">
        <v>9.8000000000000007</v>
      </c>
      <c r="K369" s="80">
        <v>9.8000000000000007</v>
      </c>
      <c r="L369" s="80">
        <v>9.8000000000000007</v>
      </c>
      <c r="M369" s="80">
        <v>9.8000000000000007</v>
      </c>
      <c r="N369" s="80">
        <v>9.8000000000000007</v>
      </c>
    </row>
    <row r="370" spans="1:14" s="9" customFormat="1" x14ac:dyDescent="0.25">
      <c r="A370" s="86">
        <v>4</v>
      </c>
      <c r="B370" s="333" t="s">
        <v>493</v>
      </c>
      <c r="C370" s="80">
        <v>9.5</v>
      </c>
      <c r="D370" s="80">
        <v>9.5</v>
      </c>
      <c r="E370" s="80">
        <v>9.5</v>
      </c>
      <c r="F370" s="80">
        <v>9.5</v>
      </c>
      <c r="G370" s="80">
        <v>9.5</v>
      </c>
      <c r="H370" s="80">
        <v>9.5</v>
      </c>
      <c r="I370" s="80">
        <v>9.5</v>
      </c>
      <c r="J370" s="80">
        <v>9.5</v>
      </c>
      <c r="K370" s="80">
        <v>9.5</v>
      </c>
      <c r="L370" s="80">
        <v>9.5</v>
      </c>
      <c r="M370" s="80">
        <v>9.6999999999999993</v>
      </c>
      <c r="N370" s="80">
        <v>9.6999999999999993</v>
      </c>
    </row>
    <row r="371" spans="1:14" s="9" customFormat="1" x14ac:dyDescent="0.25">
      <c r="A371" s="86">
        <v>5</v>
      </c>
      <c r="B371" s="334" t="s">
        <v>494</v>
      </c>
      <c r="C371" s="80">
        <v>9.6</v>
      </c>
      <c r="D371" s="80">
        <v>9.6</v>
      </c>
      <c r="E371" s="80">
        <v>9.6</v>
      </c>
      <c r="F371" s="80">
        <v>10</v>
      </c>
      <c r="G371" s="80">
        <v>9.6</v>
      </c>
      <c r="H371" s="80">
        <v>9.6</v>
      </c>
      <c r="I371" s="80">
        <v>9.6</v>
      </c>
      <c r="J371" s="80">
        <v>11</v>
      </c>
      <c r="K371" s="80">
        <v>11</v>
      </c>
      <c r="L371" s="80">
        <v>11</v>
      </c>
      <c r="M371" s="80">
        <v>11</v>
      </c>
      <c r="N371" s="80">
        <v>11</v>
      </c>
    </row>
    <row r="372" spans="1:14" s="9" customFormat="1" x14ac:dyDescent="0.25">
      <c r="A372" s="86">
        <v>6</v>
      </c>
      <c r="B372" s="334" t="s">
        <v>495</v>
      </c>
      <c r="C372" s="80">
        <v>8.1999999999999993</v>
      </c>
      <c r="D372" s="80">
        <v>8.1999999999999993</v>
      </c>
      <c r="E372" s="80">
        <v>8.1999999999999993</v>
      </c>
      <c r="F372" s="80">
        <v>8.1999999999999993</v>
      </c>
      <c r="G372" s="80">
        <v>8.1999999999999993</v>
      </c>
      <c r="H372" s="80">
        <v>8.1999999999999993</v>
      </c>
      <c r="I372" s="80">
        <v>8.1999999999999993</v>
      </c>
      <c r="J372" s="80">
        <v>8.1999999999999993</v>
      </c>
      <c r="K372" s="80">
        <v>8.1999999999999993</v>
      </c>
      <c r="L372" s="80">
        <v>8.1999999999999993</v>
      </c>
      <c r="M372" s="80">
        <v>8.1999999999999993</v>
      </c>
      <c r="N372" s="80">
        <v>8.1999999999999993</v>
      </c>
    </row>
    <row r="373" spans="1:14" s="9" customFormat="1" x14ac:dyDescent="0.25">
      <c r="A373" s="86">
        <v>7</v>
      </c>
      <c r="B373" s="334" t="s">
        <v>496</v>
      </c>
      <c r="C373" s="80">
        <v>9.5</v>
      </c>
      <c r="D373" s="80">
        <v>9.5</v>
      </c>
      <c r="E373" s="80">
        <v>9.5</v>
      </c>
      <c r="F373" s="80">
        <v>9.5</v>
      </c>
      <c r="G373" s="80">
        <v>9.5</v>
      </c>
      <c r="H373" s="80">
        <v>9.5</v>
      </c>
      <c r="I373" s="80">
        <v>10</v>
      </c>
      <c r="J373" s="80">
        <v>10</v>
      </c>
      <c r="K373" s="80">
        <v>9.5</v>
      </c>
      <c r="L373" s="80">
        <v>9.8000000000000007</v>
      </c>
      <c r="M373" s="80">
        <v>9.8000000000000007</v>
      </c>
      <c r="N373" s="80">
        <v>9</v>
      </c>
    </row>
    <row r="374" spans="1:14" s="9" customFormat="1" x14ac:dyDescent="0.25">
      <c r="A374" s="86">
        <v>8</v>
      </c>
      <c r="B374" s="334" t="s">
        <v>504</v>
      </c>
      <c r="C374" s="80">
        <v>9.5</v>
      </c>
      <c r="D374" s="80">
        <v>9.5</v>
      </c>
      <c r="E374" s="80">
        <v>9.8000000000000007</v>
      </c>
      <c r="F374" s="80">
        <v>9</v>
      </c>
      <c r="G374" s="80">
        <v>9.8000000000000007</v>
      </c>
      <c r="H374" s="80">
        <v>9.8000000000000007</v>
      </c>
      <c r="I374" s="80">
        <v>9.8000000000000007</v>
      </c>
      <c r="J374" s="80">
        <v>10</v>
      </c>
      <c r="K374" s="80">
        <v>10</v>
      </c>
      <c r="L374" s="80">
        <v>10.5</v>
      </c>
      <c r="M374" s="80">
        <v>10.5</v>
      </c>
      <c r="N374" s="80">
        <v>10.5</v>
      </c>
    </row>
    <row r="375" spans="1:14" s="9" customFormat="1" x14ac:dyDescent="0.25">
      <c r="A375" s="86">
        <v>9</v>
      </c>
      <c r="B375" s="334" t="s">
        <v>498</v>
      </c>
      <c r="C375" s="80">
        <v>9.5</v>
      </c>
      <c r="D375" s="80">
        <v>9.5</v>
      </c>
      <c r="E375" s="80">
        <v>9.5</v>
      </c>
      <c r="F375" s="80">
        <v>9.5</v>
      </c>
      <c r="G375" s="80">
        <v>9.5</v>
      </c>
      <c r="H375" s="80">
        <v>9.5</v>
      </c>
      <c r="I375" s="80">
        <v>9.3000000000000007</v>
      </c>
      <c r="J375" s="80">
        <v>11</v>
      </c>
      <c r="K375" s="80">
        <v>11</v>
      </c>
      <c r="L375" s="80">
        <v>11</v>
      </c>
      <c r="M375" s="80">
        <v>11</v>
      </c>
      <c r="N375" s="80">
        <v>11</v>
      </c>
    </row>
    <row r="376" spans="1:14" s="9" customFormat="1" x14ac:dyDescent="0.25">
      <c r="A376" s="86">
        <v>10</v>
      </c>
      <c r="B376" s="334" t="s">
        <v>499</v>
      </c>
      <c r="C376" s="80">
        <v>9.5</v>
      </c>
      <c r="D376" s="80">
        <v>9.5</v>
      </c>
      <c r="E376" s="80">
        <v>9.5</v>
      </c>
      <c r="F376" s="80">
        <v>9.5</v>
      </c>
      <c r="G376" s="80">
        <v>9.5</v>
      </c>
      <c r="H376" s="80">
        <v>9.5</v>
      </c>
      <c r="I376" s="80">
        <v>9.5</v>
      </c>
      <c r="J376" s="80">
        <v>9.5</v>
      </c>
      <c r="K376" s="80">
        <v>9.5</v>
      </c>
      <c r="L376" s="80">
        <v>9.5</v>
      </c>
      <c r="M376" s="80">
        <v>9.5</v>
      </c>
      <c r="N376" s="80">
        <v>9.5</v>
      </c>
    </row>
    <row r="377" spans="1:14" s="9" customFormat="1" x14ac:dyDescent="0.25">
      <c r="A377" s="86">
        <v>11</v>
      </c>
      <c r="B377" s="334" t="s">
        <v>500</v>
      </c>
      <c r="C377" s="80">
        <v>10.8</v>
      </c>
      <c r="D377" s="80">
        <v>10.8</v>
      </c>
      <c r="E377" s="80">
        <v>10.8</v>
      </c>
      <c r="F377" s="80">
        <v>10.8</v>
      </c>
      <c r="G377" s="80">
        <v>10.8</v>
      </c>
      <c r="H377" s="80">
        <v>10.8</v>
      </c>
      <c r="I377" s="80">
        <v>12</v>
      </c>
      <c r="J377" s="80">
        <v>12.5</v>
      </c>
      <c r="K377" s="80">
        <v>12.5</v>
      </c>
      <c r="L377" s="80">
        <v>12.5</v>
      </c>
      <c r="M377" s="80">
        <v>12.5</v>
      </c>
      <c r="N377" s="80">
        <v>12.5</v>
      </c>
    </row>
    <row r="378" spans="1:14" s="9" customFormat="1" x14ac:dyDescent="0.25">
      <c r="A378" s="86">
        <v>12</v>
      </c>
      <c r="B378" s="334" t="s">
        <v>385</v>
      </c>
      <c r="C378" s="80">
        <v>8</v>
      </c>
      <c r="D378" s="80">
        <v>8</v>
      </c>
      <c r="E378" s="80">
        <v>8</v>
      </c>
      <c r="F378" s="80">
        <v>8</v>
      </c>
      <c r="G378" s="80">
        <v>8</v>
      </c>
      <c r="H378" s="80">
        <v>8</v>
      </c>
      <c r="I378" s="80">
        <v>8</v>
      </c>
      <c r="J378" s="80">
        <v>8</v>
      </c>
      <c r="K378" s="80">
        <v>8</v>
      </c>
      <c r="L378" s="80">
        <v>8.25</v>
      </c>
      <c r="M378" s="80">
        <v>8.25</v>
      </c>
      <c r="N378" s="80">
        <v>8.25</v>
      </c>
    </row>
    <row r="379" spans="1:14" s="9" customFormat="1" x14ac:dyDescent="0.25">
      <c r="A379" s="86">
        <v>13</v>
      </c>
      <c r="B379" s="334" t="s">
        <v>501</v>
      </c>
      <c r="C379" s="80">
        <v>7.6</v>
      </c>
      <c r="D379" s="80">
        <v>7.6</v>
      </c>
      <c r="E379" s="80">
        <v>7.6</v>
      </c>
      <c r="F379" s="80">
        <v>7.6</v>
      </c>
      <c r="G379" s="80">
        <v>7.6</v>
      </c>
      <c r="H379" s="80">
        <v>7.6</v>
      </c>
      <c r="I379" s="80">
        <v>7.6</v>
      </c>
      <c r="J379" s="80">
        <v>7.6</v>
      </c>
      <c r="K379" s="80">
        <v>7.6</v>
      </c>
      <c r="L379" s="80">
        <v>7.6</v>
      </c>
      <c r="M379" s="80">
        <v>7.6</v>
      </c>
      <c r="N379" s="80">
        <v>7.2</v>
      </c>
    </row>
    <row r="380" spans="1:14" s="9" customFormat="1" x14ac:dyDescent="0.25">
      <c r="A380" s="86">
        <v>14</v>
      </c>
      <c r="B380" s="334" t="s">
        <v>502</v>
      </c>
      <c r="C380" s="80">
        <v>10</v>
      </c>
      <c r="D380" s="80">
        <v>10</v>
      </c>
      <c r="E380" s="80">
        <v>10</v>
      </c>
      <c r="F380" s="80">
        <v>10</v>
      </c>
      <c r="G380" s="80">
        <v>10</v>
      </c>
      <c r="H380" s="80">
        <v>10</v>
      </c>
      <c r="I380" s="80">
        <v>10</v>
      </c>
      <c r="J380" s="80">
        <v>10</v>
      </c>
      <c r="K380" s="80">
        <v>10</v>
      </c>
      <c r="L380" s="80">
        <v>10</v>
      </c>
      <c r="M380" s="80">
        <v>10</v>
      </c>
      <c r="N380" s="80">
        <v>10</v>
      </c>
    </row>
    <row r="381" spans="1:14" s="9" customFormat="1" x14ac:dyDescent="0.25">
      <c r="A381" s="86">
        <v>15</v>
      </c>
      <c r="B381" s="334" t="s">
        <v>503</v>
      </c>
      <c r="C381" s="80">
        <v>6.5</v>
      </c>
      <c r="D381" s="80">
        <v>6.5</v>
      </c>
      <c r="E381" s="80">
        <v>6.5</v>
      </c>
      <c r="F381" s="80">
        <v>6.5</v>
      </c>
      <c r="G381" s="80">
        <v>6.5</v>
      </c>
      <c r="H381" s="80">
        <v>6.5</v>
      </c>
      <c r="I381" s="80">
        <v>6.5</v>
      </c>
      <c r="J381" s="80">
        <v>6.5</v>
      </c>
      <c r="K381" s="80">
        <v>6.5</v>
      </c>
      <c r="L381" s="80">
        <v>6.5</v>
      </c>
      <c r="M381" s="80">
        <v>6.5</v>
      </c>
      <c r="N381" s="80">
        <v>6.5</v>
      </c>
    </row>
    <row r="382" spans="1:14" s="9" customFormat="1" x14ac:dyDescent="0.25">
      <c r="A382" s="86">
        <v>16</v>
      </c>
      <c r="B382" s="329"/>
      <c r="C382" s="83"/>
    </row>
    <row r="383" spans="1:14" s="9" customFormat="1" x14ac:dyDescent="0.25">
      <c r="A383" s="86">
        <v>17</v>
      </c>
      <c r="B383" s="329"/>
      <c r="C383" s="80"/>
    </row>
    <row r="384" spans="1:14" s="9" customFormat="1" x14ac:dyDescent="0.25">
      <c r="A384" s="86">
        <v>18</v>
      </c>
      <c r="B384" s="329"/>
      <c r="C384" s="83"/>
    </row>
    <row r="385" spans="1:14" s="9" customFormat="1" x14ac:dyDescent="0.25">
      <c r="A385" s="86">
        <v>19</v>
      </c>
      <c r="B385" s="329"/>
      <c r="C385" s="83"/>
    </row>
    <row r="386" spans="1:14" s="9" customFormat="1" x14ac:dyDescent="0.25">
      <c r="A386" s="86">
        <v>20</v>
      </c>
      <c r="B386" s="329"/>
      <c r="C386" s="83"/>
    </row>
    <row r="387" spans="1:14" s="9" customFormat="1" x14ac:dyDescent="0.25">
      <c r="A387" s="86">
        <v>21</v>
      </c>
      <c r="B387" s="329"/>
      <c r="C387" s="83"/>
    </row>
    <row r="388" spans="1:14" s="9" customFormat="1" x14ac:dyDescent="0.25">
      <c r="A388" s="86">
        <v>22</v>
      </c>
      <c r="B388" s="329"/>
      <c r="C388" s="83"/>
    </row>
    <row r="389" spans="1:14" s="9" customFormat="1" x14ac:dyDescent="0.25">
      <c r="A389" s="86">
        <v>23</v>
      </c>
      <c r="B389" s="329"/>
      <c r="C389" s="83"/>
    </row>
    <row r="390" spans="1:14" s="9" customFormat="1" x14ac:dyDescent="0.25">
      <c r="A390" s="86">
        <v>24</v>
      </c>
      <c r="B390" s="329"/>
      <c r="C390" s="83"/>
    </row>
    <row r="391" spans="1:14" s="9" customFormat="1" x14ac:dyDescent="0.25">
      <c r="A391" s="86">
        <v>25</v>
      </c>
      <c r="B391" s="329"/>
      <c r="C391" s="80"/>
    </row>
    <row r="392" spans="1:14" s="9" customFormat="1" ht="16.5" thickBot="1" x14ac:dyDescent="0.3">
      <c r="A392" s="86">
        <v>26</v>
      </c>
      <c r="B392" s="330"/>
      <c r="C392" s="90"/>
    </row>
    <row r="393" spans="1:14" s="69" customFormat="1" ht="16.5" thickBot="1" x14ac:dyDescent="0.3">
      <c r="A393" s="87"/>
      <c r="B393" s="184" t="s">
        <v>383</v>
      </c>
      <c r="C393" s="76">
        <f>GEOMEAN(C367:C392)</f>
        <v>9.2403851820045126</v>
      </c>
      <c r="D393" s="76">
        <f t="shared" ref="D393:N393" si="27">GEOMEAN(D367:D392)</f>
        <v>9.2403851820045126</v>
      </c>
      <c r="E393" s="76">
        <f t="shared" si="27"/>
        <v>9.2595576445819496</v>
      </c>
      <c r="F393" s="76">
        <f t="shared" si="27"/>
        <v>9.232229383581549</v>
      </c>
      <c r="G393" s="76">
        <f t="shared" si="27"/>
        <v>9.2002826188585143</v>
      </c>
      <c r="H393" s="76">
        <f t="shared" si="27"/>
        <v>9.2002826188585143</v>
      </c>
      <c r="I393" s="76">
        <f t="shared" si="27"/>
        <v>9.2836918572578391</v>
      </c>
      <c r="J393" s="76">
        <f t="shared" si="27"/>
        <v>9.5736757342058425</v>
      </c>
      <c r="K393" s="76">
        <f t="shared" si="27"/>
        <v>9.5409939534055255</v>
      </c>
      <c r="L393" s="76">
        <f t="shared" si="27"/>
        <v>9.6116364567538763</v>
      </c>
      <c r="M393" s="76">
        <f t="shared" si="27"/>
        <v>9.7037390145733244</v>
      </c>
      <c r="N393" s="76">
        <f t="shared" si="27"/>
        <v>9.6140888197731034</v>
      </c>
    </row>
    <row r="394" spans="1:14" s="9" customFormat="1" x14ac:dyDescent="0.25">
      <c r="A394" s="86"/>
      <c r="B394" s="182"/>
      <c r="C394" s="85"/>
    </row>
    <row r="395" spans="1:14" s="9" customFormat="1" ht="38.25" thickBot="1" x14ac:dyDescent="0.3">
      <c r="A395" s="179" t="s">
        <v>18</v>
      </c>
      <c r="B395" s="186" t="s">
        <v>590</v>
      </c>
      <c r="C395" s="85"/>
    </row>
    <row r="396" spans="1:14" s="9" customFormat="1" x14ac:dyDescent="0.25">
      <c r="A396" s="86">
        <v>1</v>
      </c>
      <c r="B396" s="74" t="s">
        <v>490</v>
      </c>
      <c r="C396" s="79">
        <v>1.9</v>
      </c>
      <c r="D396" s="9">
        <v>1.9</v>
      </c>
      <c r="E396" s="9">
        <v>1.9</v>
      </c>
      <c r="F396" s="9">
        <v>1.9</v>
      </c>
      <c r="G396" s="9">
        <v>4.4000000000000004</v>
      </c>
      <c r="H396" s="9">
        <v>3.9</v>
      </c>
      <c r="I396" s="9">
        <v>4.4000000000000004</v>
      </c>
      <c r="J396" s="9">
        <v>3.9</v>
      </c>
      <c r="K396" s="9">
        <v>4.4000000000000004</v>
      </c>
      <c r="L396" s="9">
        <v>3.6</v>
      </c>
      <c r="M396" s="9">
        <v>5</v>
      </c>
      <c r="N396" s="9">
        <v>5</v>
      </c>
    </row>
    <row r="397" spans="1:14" s="9" customFormat="1" x14ac:dyDescent="0.25">
      <c r="A397" s="86">
        <v>2</v>
      </c>
      <c r="B397" s="68" t="s">
        <v>491</v>
      </c>
      <c r="C397" s="83">
        <v>1.8</v>
      </c>
      <c r="D397" s="9">
        <v>1.8</v>
      </c>
      <c r="E397" s="9">
        <v>2</v>
      </c>
      <c r="F397" s="9">
        <v>2</v>
      </c>
      <c r="G397" s="9">
        <v>2</v>
      </c>
      <c r="H397" s="9">
        <v>2</v>
      </c>
      <c r="I397" s="9">
        <v>2</v>
      </c>
      <c r="J397" s="9">
        <v>2</v>
      </c>
      <c r="K397" s="9">
        <v>2.2000000000000002</v>
      </c>
      <c r="L397" s="9">
        <v>2</v>
      </c>
      <c r="M397" s="9">
        <v>2</v>
      </c>
      <c r="N397" s="9">
        <v>2</v>
      </c>
    </row>
    <row r="398" spans="1:14" s="9" customFormat="1" x14ac:dyDescent="0.25">
      <c r="A398" s="86">
        <v>3</v>
      </c>
      <c r="B398" s="180" t="s">
        <v>492</v>
      </c>
      <c r="C398" s="83">
        <v>1.8</v>
      </c>
      <c r="D398" s="9">
        <v>1.8</v>
      </c>
      <c r="E398" s="9">
        <v>1.8</v>
      </c>
      <c r="F398" s="9">
        <v>1.8</v>
      </c>
      <c r="G398" s="9">
        <v>2.2000000000000002</v>
      </c>
      <c r="H398" s="9">
        <v>2.6</v>
      </c>
      <c r="I398" s="9">
        <v>2.6</v>
      </c>
      <c r="J398" s="9">
        <v>2.6</v>
      </c>
      <c r="K398" s="9">
        <v>2.6</v>
      </c>
      <c r="L398" s="9">
        <v>2.6</v>
      </c>
      <c r="M398" s="9">
        <v>2.6</v>
      </c>
      <c r="N398" s="9">
        <v>2.6</v>
      </c>
    </row>
    <row r="399" spans="1:14" s="9" customFormat="1" x14ac:dyDescent="0.25">
      <c r="A399" s="86">
        <v>4</v>
      </c>
      <c r="B399" s="180" t="s">
        <v>493</v>
      </c>
      <c r="C399" s="83">
        <v>2</v>
      </c>
      <c r="D399" s="9">
        <v>2</v>
      </c>
      <c r="E399" s="9">
        <v>1.8</v>
      </c>
      <c r="F399" s="9">
        <v>1.8</v>
      </c>
      <c r="G399" s="9">
        <v>2.2000000000000002</v>
      </c>
      <c r="H399" s="9">
        <v>2.2000000000000002</v>
      </c>
      <c r="I399" s="9">
        <v>2.5</v>
      </c>
      <c r="J399" s="9">
        <v>2.2000000000000002</v>
      </c>
      <c r="K399" s="9">
        <v>2.2000000000000002</v>
      </c>
      <c r="L399" s="9">
        <v>2.2000000000000002</v>
      </c>
      <c r="M399" s="9">
        <v>2.2000000000000002</v>
      </c>
      <c r="N399" s="9">
        <v>2.2000000000000002</v>
      </c>
    </row>
    <row r="400" spans="1:14" s="9" customFormat="1" x14ac:dyDescent="0.25">
      <c r="A400" s="86">
        <v>5</v>
      </c>
      <c r="B400" s="180" t="s">
        <v>494</v>
      </c>
      <c r="C400" s="83">
        <v>2.5</v>
      </c>
      <c r="D400" s="9">
        <v>1.8</v>
      </c>
      <c r="E400" s="9">
        <v>1.8</v>
      </c>
      <c r="F400" s="9">
        <v>2.5</v>
      </c>
      <c r="G400" s="9">
        <v>2.5</v>
      </c>
      <c r="H400" s="9">
        <v>2.5</v>
      </c>
      <c r="I400" s="9">
        <v>2.5</v>
      </c>
      <c r="J400" s="9">
        <v>2.5</v>
      </c>
      <c r="K400" s="9">
        <v>2.5</v>
      </c>
      <c r="L400" s="9">
        <v>2.5</v>
      </c>
      <c r="M400" s="9">
        <v>2.5</v>
      </c>
      <c r="N400" s="9">
        <v>2.5</v>
      </c>
    </row>
    <row r="401" spans="1:14" s="9" customFormat="1" x14ac:dyDescent="0.25">
      <c r="A401" s="86">
        <v>6</v>
      </c>
      <c r="B401" s="180" t="s">
        <v>495</v>
      </c>
      <c r="C401" s="83"/>
    </row>
    <row r="402" spans="1:14" s="9" customFormat="1" x14ac:dyDescent="0.25">
      <c r="A402" s="86">
        <v>7</v>
      </c>
      <c r="B402" s="180" t="s">
        <v>496</v>
      </c>
      <c r="C402" s="83">
        <v>2</v>
      </c>
      <c r="D402" s="9">
        <v>2</v>
      </c>
      <c r="E402" s="9">
        <v>2</v>
      </c>
      <c r="F402" s="9">
        <v>2</v>
      </c>
      <c r="G402" s="9">
        <v>2</v>
      </c>
      <c r="H402" s="9">
        <v>2</v>
      </c>
      <c r="I402" s="9">
        <v>2</v>
      </c>
      <c r="J402" s="9">
        <v>2</v>
      </c>
      <c r="K402" s="9">
        <v>2</v>
      </c>
      <c r="L402" s="9">
        <v>2</v>
      </c>
      <c r="M402" s="9">
        <v>2</v>
      </c>
      <c r="N402" s="9">
        <v>2</v>
      </c>
    </row>
    <row r="403" spans="1:14" s="9" customFormat="1" x14ac:dyDescent="0.25">
      <c r="A403" s="86">
        <v>8</v>
      </c>
      <c r="B403" s="180" t="s">
        <v>504</v>
      </c>
      <c r="C403" s="83">
        <v>2</v>
      </c>
      <c r="D403" s="9">
        <v>1.8</v>
      </c>
      <c r="E403" s="9">
        <v>1.9</v>
      </c>
      <c r="F403" s="9">
        <v>2</v>
      </c>
      <c r="G403" s="9">
        <v>2.1</v>
      </c>
      <c r="H403" s="9">
        <v>2.1</v>
      </c>
      <c r="I403" s="9">
        <v>2.1</v>
      </c>
      <c r="J403" s="9">
        <v>2.4</v>
      </c>
      <c r="K403" s="9">
        <v>2.4</v>
      </c>
      <c r="L403" s="9">
        <v>2.4</v>
      </c>
      <c r="M403" s="9">
        <v>2.4</v>
      </c>
      <c r="N403" s="9">
        <v>2.4</v>
      </c>
    </row>
    <row r="404" spans="1:14" s="9" customFormat="1" x14ac:dyDescent="0.25">
      <c r="A404" s="86">
        <v>9</v>
      </c>
      <c r="B404" s="180" t="s">
        <v>498</v>
      </c>
      <c r="C404" s="83">
        <v>1.9</v>
      </c>
      <c r="D404" s="9">
        <v>1.9</v>
      </c>
      <c r="E404" s="9">
        <v>1.9</v>
      </c>
      <c r="F404" s="9">
        <v>1.9</v>
      </c>
      <c r="G404" s="9">
        <v>1.9</v>
      </c>
      <c r="H404" s="9">
        <v>1.9</v>
      </c>
      <c r="I404" s="9">
        <v>1.9</v>
      </c>
      <c r="J404" s="9">
        <v>2.2999999999999998</v>
      </c>
      <c r="K404" s="9">
        <v>2.2999999999999998</v>
      </c>
      <c r="L404" s="9">
        <v>2.2999999999999998</v>
      </c>
      <c r="M404" s="9">
        <v>2.2999999999999998</v>
      </c>
      <c r="N404" s="9">
        <v>2.2999999999999998</v>
      </c>
    </row>
    <row r="405" spans="1:14" s="9" customFormat="1" x14ac:dyDescent="0.25">
      <c r="A405" s="86">
        <v>10</v>
      </c>
      <c r="B405" s="180" t="s">
        <v>499</v>
      </c>
      <c r="C405" s="83"/>
    </row>
    <row r="406" spans="1:14" s="9" customFormat="1" x14ac:dyDescent="0.25">
      <c r="A406" s="86">
        <v>11</v>
      </c>
      <c r="B406" s="180" t="s">
        <v>500</v>
      </c>
      <c r="C406" s="83">
        <v>2</v>
      </c>
      <c r="D406" s="9">
        <v>2</v>
      </c>
      <c r="E406" s="9">
        <v>2</v>
      </c>
      <c r="F406" s="9">
        <v>2</v>
      </c>
      <c r="G406" s="9">
        <v>2.2999999999999998</v>
      </c>
      <c r="H406" s="9">
        <v>2.2999999999999998</v>
      </c>
      <c r="I406" s="9">
        <v>2.5</v>
      </c>
      <c r="J406" s="9">
        <v>2.5</v>
      </c>
      <c r="K406" s="9">
        <v>2.5</v>
      </c>
      <c r="L406" s="9">
        <v>2.5</v>
      </c>
      <c r="M406" s="9">
        <v>2.5</v>
      </c>
      <c r="N406" s="9">
        <v>2.5</v>
      </c>
    </row>
    <row r="407" spans="1:14" s="9" customFormat="1" x14ac:dyDescent="0.25">
      <c r="A407" s="86">
        <v>12</v>
      </c>
      <c r="B407" s="180" t="s">
        <v>385</v>
      </c>
      <c r="C407" s="83">
        <v>3.5</v>
      </c>
      <c r="D407" s="9">
        <v>3.5</v>
      </c>
      <c r="E407" s="9">
        <v>3.5</v>
      </c>
      <c r="F407" s="9">
        <v>3.5</v>
      </c>
      <c r="G407" s="9">
        <v>3.5</v>
      </c>
      <c r="H407" s="9">
        <v>3.5</v>
      </c>
      <c r="I407" s="9">
        <v>3.5</v>
      </c>
      <c r="J407" s="9">
        <v>3.5</v>
      </c>
      <c r="K407" s="9">
        <v>3.5</v>
      </c>
      <c r="L407" s="9">
        <v>3.5</v>
      </c>
      <c r="M407" s="9">
        <v>3.5</v>
      </c>
      <c r="N407" s="9">
        <v>3.5</v>
      </c>
    </row>
    <row r="408" spans="1:14" s="9" customFormat="1" x14ac:dyDescent="0.25">
      <c r="A408" s="86">
        <v>13</v>
      </c>
      <c r="B408" s="180" t="s">
        <v>501</v>
      </c>
      <c r="C408" s="83">
        <v>1.7</v>
      </c>
      <c r="D408" s="9">
        <v>1.7</v>
      </c>
      <c r="E408" s="9">
        <v>1.7</v>
      </c>
      <c r="F408" s="9">
        <v>1.7</v>
      </c>
      <c r="G408" s="9">
        <v>1.7</v>
      </c>
      <c r="H408" s="9">
        <v>1.7</v>
      </c>
      <c r="I408" s="9">
        <v>1.7</v>
      </c>
      <c r="J408" s="9">
        <v>2.1</v>
      </c>
      <c r="K408" s="9">
        <v>2.1</v>
      </c>
      <c r="L408" s="9">
        <v>2.1</v>
      </c>
      <c r="M408" s="9">
        <v>2.1</v>
      </c>
      <c r="N408" s="9">
        <v>2.1</v>
      </c>
    </row>
    <row r="409" spans="1:14" s="9" customFormat="1" x14ac:dyDescent="0.25">
      <c r="A409" s="86">
        <v>14</v>
      </c>
      <c r="B409" s="180" t="s">
        <v>502</v>
      </c>
      <c r="C409" s="83">
        <v>1.8</v>
      </c>
      <c r="D409" s="9">
        <v>1.8</v>
      </c>
      <c r="E409" s="9">
        <v>1.8</v>
      </c>
      <c r="F409" s="9">
        <v>1.8</v>
      </c>
      <c r="G409" s="9">
        <v>1.8</v>
      </c>
      <c r="H409" s="9">
        <v>2.2999999999999998</v>
      </c>
      <c r="I409" s="9">
        <v>2.2999999999999998</v>
      </c>
      <c r="J409" s="9">
        <v>2</v>
      </c>
      <c r="K409" s="9">
        <v>2.5</v>
      </c>
      <c r="L409" s="9">
        <v>2.5</v>
      </c>
      <c r="M409" s="9">
        <v>2.5</v>
      </c>
      <c r="N409" s="9">
        <v>2.5</v>
      </c>
    </row>
    <row r="410" spans="1:14" s="9" customFormat="1" x14ac:dyDescent="0.25">
      <c r="A410" s="86">
        <v>15</v>
      </c>
      <c r="B410" s="180" t="s">
        <v>503</v>
      </c>
      <c r="C410" s="83">
        <v>1.5</v>
      </c>
      <c r="D410" s="9">
        <v>1.5</v>
      </c>
      <c r="E410" s="9">
        <v>1.9</v>
      </c>
      <c r="F410" s="9">
        <v>1.9</v>
      </c>
      <c r="G410" s="9">
        <v>1.9</v>
      </c>
      <c r="H410" s="9">
        <v>1.9</v>
      </c>
      <c r="I410" s="9">
        <v>1.9</v>
      </c>
      <c r="J410" s="9">
        <v>2</v>
      </c>
      <c r="K410" s="9">
        <v>2.2000000000000002</v>
      </c>
      <c r="L410" s="9">
        <v>2.2000000000000002</v>
      </c>
      <c r="M410" s="9">
        <v>2.2000000000000002</v>
      </c>
      <c r="N410" s="9">
        <v>2.2000000000000002</v>
      </c>
    </row>
    <row r="411" spans="1:14" s="9" customFormat="1" x14ac:dyDescent="0.25">
      <c r="A411" s="86">
        <v>16</v>
      </c>
      <c r="B411" s="180"/>
      <c r="C411" s="83"/>
    </row>
    <row r="412" spans="1:14" s="9" customFormat="1" x14ac:dyDescent="0.25">
      <c r="A412" s="86">
        <v>17</v>
      </c>
      <c r="B412" s="180"/>
      <c r="C412" s="80"/>
    </row>
    <row r="413" spans="1:14" s="9" customFormat="1" x14ac:dyDescent="0.25">
      <c r="A413" s="86">
        <v>18</v>
      </c>
      <c r="B413" s="180"/>
      <c r="C413" s="83"/>
    </row>
    <row r="414" spans="1:14" s="9" customFormat="1" x14ac:dyDescent="0.25">
      <c r="A414" s="86">
        <v>19</v>
      </c>
      <c r="B414" s="180"/>
      <c r="C414" s="83"/>
    </row>
    <row r="415" spans="1:14" s="9" customFormat="1" x14ac:dyDescent="0.25">
      <c r="A415" s="86">
        <v>20</v>
      </c>
      <c r="B415" s="180"/>
      <c r="C415" s="83"/>
    </row>
    <row r="416" spans="1:14" s="9" customFormat="1" x14ac:dyDescent="0.25">
      <c r="A416" s="86">
        <v>21</v>
      </c>
      <c r="B416" s="180"/>
      <c r="C416" s="83"/>
    </row>
    <row r="417" spans="1:14" s="9" customFormat="1" x14ac:dyDescent="0.25">
      <c r="A417" s="86">
        <v>22</v>
      </c>
      <c r="B417" s="180"/>
      <c r="C417" s="83"/>
    </row>
    <row r="418" spans="1:14" s="9" customFormat="1" x14ac:dyDescent="0.25">
      <c r="A418" s="86">
        <v>23</v>
      </c>
      <c r="B418" s="180"/>
      <c r="C418" s="83"/>
    </row>
    <row r="419" spans="1:14" s="9" customFormat="1" x14ac:dyDescent="0.25">
      <c r="A419" s="86">
        <v>24</v>
      </c>
      <c r="B419" s="180"/>
      <c r="C419" s="83"/>
    </row>
    <row r="420" spans="1:14" s="9" customFormat="1" x14ac:dyDescent="0.25">
      <c r="A420" s="86">
        <v>25</v>
      </c>
      <c r="B420" s="180"/>
      <c r="C420" s="80"/>
    </row>
    <row r="421" spans="1:14" s="9" customFormat="1" ht="16.5" thickBot="1" x14ac:dyDescent="0.3">
      <c r="A421" s="86">
        <v>26</v>
      </c>
      <c r="B421" s="181"/>
      <c r="C421" s="90"/>
    </row>
    <row r="422" spans="1:14" s="69" customFormat="1" ht="16.5" thickBot="1" x14ac:dyDescent="0.3">
      <c r="A422" s="87"/>
      <c r="B422" s="184" t="s">
        <v>383</v>
      </c>
      <c r="C422" s="76">
        <f t="shared" ref="C422" si="28">GEOMEAN(C396:C421)</f>
        <v>1.9867961171190995</v>
      </c>
      <c r="D422" s="72">
        <f t="shared" ref="D422:N422" si="29">GEOMEAN(D396:D421)</f>
        <v>1.9215826651375085</v>
      </c>
      <c r="E422" s="72">
        <f t="shared" si="29"/>
        <v>1.964999361580599</v>
      </c>
      <c r="F422" s="72">
        <f t="shared" si="29"/>
        <v>2.0232539912189806</v>
      </c>
      <c r="G422" s="72">
        <f t="shared" si="29"/>
        <v>2.2584522401189266</v>
      </c>
      <c r="H422" s="72">
        <f t="shared" si="29"/>
        <v>2.3096743511750621</v>
      </c>
      <c r="I422" s="72">
        <f t="shared" si="29"/>
        <v>2.3693909126867743</v>
      </c>
      <c r="J422" s="72">
        <f t="shared" si="29"/>
        <v>2.4059335009014147</v>
      </c>
      <c r="K422" s="72">
        <f t="shared" si="29"/>
        <v>2.5068952804486067</v>
      </c>
      <c r="L422" s="72">
        <f t="shared" si="29"/>
        <v>2.4504637388431925</v>
      </c>
      <c r="M422" s="72">
        <f t="shared" si="29"/>
        <v>2.5131748426729339</v>
      </c>
      <c r="N422" s="72">
        <f t="shared" si="29"/>
        <v>2.5131748426729339</v>
      </c>
    </row>
    <row r="423" spans="1:14" s="9" customFormat="1" x14ac:dyDescent="0.25">
      <c r="A423" s="86"/>
      <c r="B423" s="182"/>
      <c r="C423" s="85"/>
    </row>
    <row r="424" spans="1:14" s="9" customFormat="1" x14ac:dyDescent="0.25">
      <c r="B424" s="182"/>
      <c r="C424" s="85"/>
    </row>
    <row r="425" spans="1:14" s="9" customFormat="1" ht="19.5" thickBot="1" x14ac:dyDescent="0.3">
      <c r="A425" s="179" t="s">
        <v>18</v>
      </c>
      <c r="B425" s="183" t="s">
        <v>106</v>
      </c>
      <c r="C425" s="85"/>
    </row>
    <row r="426" spans="1:14" s="9" customFormat="1" x14ac:dyDescent="0.25">
      <c r="A426" s="86">
        <v>1</v>
      </c>
      <c r="B426" s="331" t="s">
        <v>490</v>
      </c>
      <c r="C426" s="80">
        <v>50</v>
      </c>
      <c r="D426" s="80">
        <v>50</v>
      </c>
      <c r="E426" s="80">
        <v>50</v>
      </c>
      <c r="F426" s="80">
        <v>50</v>
      </c>
      <c r="G426" s="80">
        <v>50</v>
      </c>
      <c r="H426" s="80">
        <v>90</v>
      </c>
      <c r="I426" s="80">
        <v>90</v>
      </c>
      <c r="J426" s="80">
        <v>90</v>
      </c>
      <c r="K426" s="80">
        <v>85</v>
      </c>
      <c r="L426" s="80">
        <v>90</v>
      </c>
      <c r="M426" s="80">
        <v>90</v>
      </c>
      <c r="N426" s="80">
        <v>80</v>
      </c>
    </row>
    <row r="427" spans="1:14" s="9" customFormat="1" x14ac:dyDescent="0.25">
      <c r="A427" s="86">
        <v>2</v>
      </c>
      <c r="B427" s="332" t="s">
        <v>491</v>
      </c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</row>
    <row r="428" spans="1:14" s="9" customFormat="1" x14ac:dyDescent="0.25">
      <c r="A428" s="86">
        <v>3</v>
      </c>
      <c r="B428" s="333" t="s">
        <v>492</v>
      </c>
      <c r="C428" s="80">
        <v>22</v>
      </c>
      <c r="D428" s="80">
        <v>22</v>
      </c>
      <c r="E428" s="80">
        <v>22</v>
      </c>
      <c r="F428" s="80">
        <v>22</v>
      </c>
      <c r="G428" s="80">
        <v>22</v>
      </c>
      <c r="H428" s="80">
        <v>22</v>
      </c>
      <c r="I428" s="80">
        <v>22</v>
      </c>
      <c r="J428" s="80">
        <v>22</v>
      </c>
      <c r="K428" s="80">
        <v>22</v>
      </c>
      <c r="L428" s="80">
        <v>22</v>
      </c>
      <c r="M428" s="80">
        <v>22</v>
      </c>
      <c r="N428" s="80">
        <v>22</v>
      </c>
    </row>
    <row r="429" spans="1:14" s="9" customFormat="1" x14ac:dyDescent="0.25">
      <c r="A429" s="86">
        <v>4</v>
      </c>
      <c r="B429" s="333" t="s">
        <v>493</v>
      </c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</row>
    <row r="430" spans="1:14" s="9" customFormat="1" x14ac:dyDescent="0.25">
      <c r="A430" s="86">
        <v>5</v>
      </c>
      <c r="B430" s="334" t="s">
        <v>494</v>
      </c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</row>
    <row r="431" spans="1:14" s="9" customFormat="1" x14ac:dyDescent="0.25">
      <c r="A431" s="86">
        <v>6</v>
      </c>
      <c r="B431" s="334" t="s">
        <v>495</v>
      </c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</row>
    <row r="432" spans="1:14" s="9" customFormat="1" x14ac:dyDescent="0.25">
      <c r="A432" s="86">
        <v>7</v>
      </c>
      <c r="B432" s="334" t="s">
        <v>496</v>
      </c>
      <c r="C432" s="80">
        <v>30</v>
      </c>
      <c r="D432" s="80">
        <v>30</v>
      </c>
      <c r="E432" s="80">
        <v>30</v>
      </c>
      <c r="F432" s="80">
        <v>30</v>
      </c>
      <c r="G432" s="80">
        <v>30</v>
      </c>
      <c r="H432" s="80">
        <v>30</v>
      </c>
      <c r="I432" s="80">
        <v>30</v>
      </c>
      <c r="J432" s="80">
        <v>30</v>
      </c>
      <c r="K432" s="80">
        <v>18.5</v>
      </c>
      <c r="L432" s="80">
        <v>18.5</v>
      </c>
      <c r="M432" s="80">
        <v>18.5</v>
      </c>
      <c r="N432" s="80">
        <v>18.5</v>
      </c>
    </row>
    <row r="433" spans="1:14" s="9" customFormat="1" x14ac:dyDescent="0.25">
      <c r="A433" s="86">
        <v>8</v>
      </c>
      <c r="B433" s="334" t="s">
        <v>504</v>
      </c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</row>
    <row r="434" spans="1:14" s="9" customFormat="1" x14ac:dyDescent="0.25">
      <c r="A434" s="86">
        <v>9</v>
      </c>
      <c r="B434" s="334" t="s">
        <v>498</v>
      </c>
      <c r="C434" s="80">
        <v>20.5</v>
      </c>
      <c r="D434" s="80">
        <v>20.5</v>
      </c>
      <c r="E434" s="80">
        <v>20.5</v>
      </c>
      <c r="F434" s="80">
        <v>20.5</v>
      </c>
      <c r="G434" s="80">
        <v>20.5</v>
      </c>
      <c r="H434" s="80">
        <v>20.5</v>
      </c>
      <c r="I434" s="80">
        <v>20.5</v>
      </c>
      <c r="J434" s="80">
        <v>20.5</v>
      </c>
      <c r="K434" s="80">
        <v>20.5</v>
      </c>
      <c r="L434" s="80">
        <v>19</v>
      </c>
      <c r="M434" s="80">
        <v>19</v>
      </c>
      <c r="N434" s="80">
        <v>19</v>
      </c>
    </row>
    <row r="435" spans="1:14" s="9" customFormat="1" x14ac:dyDescent="0.25">
      <c r="A435" s="86">
        <v>10</v>
      </c>
      <c r="B435" s="334" t="s">
        <v>499</v>
      </c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</row>
    <row r="436" spans="1:14" s="9" customFormat="1" x14ac:dyDescent="0.25">
      <c r="A436" s="86">
        <v>11</v>
      </c>
      <c r="B436" s="334" t="s">
        <v>500</v>
      </c>
      <c r="C436" s="80">
        <v>24</v>
      </c>
      <c r="D436" s="80">
        <v>24</v>
      </c>
      <c r="E436" s="80">
        <v>24</v>
      </c>
      <c r="F436" s="80">
        <v>24</v>
      </c>
      <c r="G436" s="80">
        <v>24</v>
      </c>
      <c r="H436" s="80">
        <v>24</v>
      </c>
      <c r="I436" s="80">
        <v>24</v>
      </c>
      <c r="J436" s="80">
        <v>24</v>
      </c>
      <c r="K436" s="80">
        <v>24</v>
      </c>
      <c r="L436" s="80">
        <v>24</v>
      </c>
      <c r="M436" s="335">
        <v>24</v>
      </c>
      <c r="N436" s="335">
        <v>24</v>
      </c>
    </row>
    <row r="437" spans="1:14" s="9" customFormat="1" x14ac:dyDescent="0.25">
      <c r="A437" s="86">
        <v>12</v>
      </c>
      <c r="B437" s="334" t="s">
        <v>385</v>
      </c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</row>
    <row r="438" spans="1:14" s="9" customFormat="1" x14ac:dyDescent="0.25">
      <c r="A438" s="86">
        <v>13</v>
      </c>
      <c r="B438" s="334" t="s">
        <v>501</v>
      </c>
      <c r="C438" s="80">
        <v>18.5</v>
      </c>
      <c r="D438" s="80">
        <v>18.5</v>
      </c>
      <c r="E438" s="80">
        <v>18.5</v>
      </c>
      <c r="F438" s="80">
        <v>18.5</v>
      </c>
      <c r="G438" s="80">
        <v>18.5</v>
      </c>
      <c r="H438" s="80">
        <v>18.5</v>
      </c>
      <c r="I438" s="80">
        <v>18.5</v>
      </c>
      <c r="J438" s="80">
        <v>11.5</v>
      </c>
      <c r="K438" s="80">
        <v>11.5</v>
      </c>
      <c r="L438" s="80">
        <v>11.5</v>
      </c>
      <c r="M438" s="80">
        <v>11.5</v>
      </c>
      <c r="N438" s="80">
        <v>11.5</v>
      </c>
    </row>
    <row r="439" spans="1:14" s="9" customFormat="1" x14ac:dyDescent="0.25">
      <c r="A439" s="86">
        <v>14</v>
      </c>
      <c r="B439" s="334" t="s">
        <v>502</v>
      </c>
      <c r="C439" s="80">
        <v>24</v>
      </c>
      <c r="D439" s="80">
        <v>24</v>
      </c>
      <c r="E439" s="80">
        <v>24</v>
      </c>
      <c r="F439" s="80">
        <v>24</v>
      </c>
      <c r="G439" s="80">
        <v>24</v>
      </c>
      <c r="H439" s="80">
        <v>24</v>
      </c>
      <c r="I439" s="80">
        <v>24</v>
      </c>
      <c r="J439" s="80">
        <v>24</v>
      </c>
      <c r="K439" s="80">
        <v>24</v>
      </c>
      <c r="L439" s="80">
        <v>24</v>
      </c>
      <c r="M439" s="80">
        <v>22</v>
      </c>
      <c r="N439" s="80">
        <v>25</v>
      </c>
    </row>
    <row r="440" spans="1:14" s="9" customFormat="1" x14ac:dyDescent="0.25">
      <c r="A440" s="86">
        <v>15</v>
      </c>
      <c r="B440" s="334" t="s">
        <v>503</v>
      </c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</row>
    <row r="441" spans="1:14" s="9" customFormat="1" x14ac:dyDescent="0.25">
      <c r="A441" s="86">
        <v>16</v>
      </c>
      <c r="B441" s="180"/>
      <c r="C441" s="83"/>
    </row>
    <row r="442" spans="1:14" s="9" customFormat="1" x14ac:dyDescent="0.25">
      <c r="A442" s="86">
        <v>17</v>
      </c>
      <c r="B442" s="180"/>
      <c r="C442" s="80"/>
    </row>
    <row r="443" spans="1:14" s="9" customFormat="1" x14ac:dyDescent="0.25">
      <c r="A443" s="86">
        <v>18</v>
      </c>
      <c r="B443" s="180"/>
      <c r="C443" s="83"/>
    </row>
    <row r="444" spans="1:14" s="9" customFormat="1" x14ac:dyDescent="0.25">
      <c r="A444" s="86">
        <v>19</v>
      </c>
      <c r="B444" s="180"/>
      <c r="C444" s="83"/>
    </row>
    <row r="445" spans="1:14" s="9" customFormat="1" x14ac:dyDescent="0.25">
      <c r="A445" s="86">
        <v>20</v>
      </c>
      <c r="B445" s="180"/>
      <c r="C445" s="83"/>
    </row>
    <row r="446" spans="1:14" s="9" customFormat="1" x14ac:dyDescent="0.25">
      <c r="A446" s="86">
        <v>21</v>
      </c>
      <c r="B446" s="180"/>
      <c r="C446" s="83"/>
    </row>
    <row r="447" spans="1:14" s="9" customFormat="1" x14ac:dyDescent="0.25">
      <c r="A447" s="86">
        <v>22</v>
      </c>
      <c r="B447" s="180"/>
      <c r="C447" s="83"/>
    </row>
    <row r="448" spans="1:14" s="9" customFormat="1" x14ac:dyDescent="0.25">
      <c r="A448" s="86">
        <v>23</v>
      </c>
      <c r="B448" s="180"/>
      <c r="C448" s="83"/>
    </row>
    <row r="449" spans="1:14" s="9" customFormat="1" x14ac:dyDescent="0.25">
      <c r="A449" s="86">
        <v>24</v>
      </c>
      <c r="B449" s="180"/>
      <c r="C449" s="83"/>
    </row>
    <row r="450" spans="1:14" s="9" customFormat="1" x14ac:dyDescent="0.25">
      <c r="A450" s="86">
        <v>25</v>
      </c>
      <c r="B450" s="180"/>
      <c r="C450" s="80"/>
    </row>
    <row r="451" spans="1:14" s="9" customFormat="1" ht="16.5" thickBot="1" x14ac:dyDescent="0.3">
      <c r="A451" s="86">
        <v>26</v>
      </c>
      <c r="B451" s="181"/>
      <c r="C451" s="90"/>
    </row>
    <row r="452" spans="1:14" s="69" customFormat="1" ht="16.5" thickBot="1" x14ac:dyDescent="0.3">
      <c r="A452" s="87"/>
      <c r="B452" s="184" t="s">
        <v>383</v>
      </c>
      <c r="C452" s="76">
        <f t="shared" ref="C452" si="30">GEOMEAN(C426:C451)</f>
        <v>25.601534798827267</v>
      </c>
      <c r="D452" s="72">
        <f t="shared" ref="D452:N452" si="31">GEOMEAN(D426:D451)</f>
        <v>25.601534798827267</v>
      </c>
      <c r="E452" s="72">
        <f t="shared" si="31"/>
        <v>25.601534798827267</v>
      </c>
      <c r="F452" s="72">
        <f t="shared" si="31"/>
        <v>25.601534798827267</v>
      </c>
      <c r="G452" s="72">
        <f t="shared" si="31"/>
        <v>25.601534798827267</v>
      </c>
      <c r="H452" s="72">
        <f t="shared" si="31"/>
        <v>27.844120370390591</v>
      </c>
      <c r="I452" s="72">
        <f t="shared" si="31"/>
        <v>27.844120370390591</v>
      </c>
      <c r="J452" s="72">
        <f t="shared" si="31"/>
        <v>26.015802851507893</v>
      </c>
      <c r="K452" s="72">
        <f t="shared" si="31"/>
        <v>24.082314134028842</v>
      </c>
      <c r="L452" s="72">
        <f t="shared" si="31"/>
        <v>24.017628363217096</v>
      </c>
      <c r="M452" s="72">
        <f t="shared" si="31"/>
        <v>23.720932333288847</v>
      </c>
      <c r="N452" s="72">
        <f t="shared" si="31"/>
        <v>23.755014413846339</v>
      </c>
    </row>
    <row r="453" spans="1:14" s="9" customFormat="1" x14ac:dyDescent="0.25">
      <c r="A453" s="86"/>
      <c r="B453" s="182"/>
      <c r="C453" s="85"/>
    </row>
    <row r="454" spans="1:14" s="9" customFormat="1" x14ac:dyDescent="0.25">
      <c r="B454" s="182"/>
      <c r="C454" s="85"/>
    </row>
    <row r="455" spans="1:14" s="9" customFormat="1" ht="19.5" thickBot="1" x14ac:dyDescent="0.3">
      <c r="A455" s="179" t="s">
        <v>18</v>
      </c>
      <c r="B455" s="183" t="s">
        <v>107</v>
      </c>
      <c r="C455" s="85"/>
    </row>
    <row r="456" spans="1:14" s="9" customFormat="1" x14ac:dyDescent="0.25">
      <c r="A456" s="86">
        <v>1</v>
      </c>
      <c r="B456" s="331" t="s">
        <v>490</v>
      </c>
      <c r="C456" s="338">
        <v>1.5</v>
      </c>
      <c r="D456" s="79">
        <v>1.5</v>
      </c>
      <c r="E456" s="79">
        <v>1.5</v>
      </c>
      <c r="F456" s="79">
        <v>1.5</v>
      </c>
      <c r="G456" s="79">
        <v>1.5</v>
      </c>
      <c r="H456" s="79">
        <v>1.5</v>
      </c>
      <c r="I456" s="339">
        <v>1.5</v>
      </c>
      <c r="J456" s="79">
        <v>1.3</v>
      </c>
      <c r="K456" s="79">
        <v>1.3</v>
      </c>
      <c r="L456" s="79">
        <v>1.3</v>
      </c>
      <c r="M456" s="79">
        <v>1.3</v>
      </c>
      <c r="N456" s="79">
        <v>1.3</v>
      </c>
    </row>
    <row r="457" spans="1:14" s="9" customFormat="1" x14ac:dyDescent="0.25">
      <c r="A457" s="86">
        <v>2</v>
      </c>
      <c r="B457" s="332" t="s">
        <v>491</v>
      </c>
      <c r="C457" s="340"/>
      <c r="D457" s="80"/>
      <c r="E457" s="80"/>
      <c r="F457" s="80"/>
      <c r="G457" s="80"/>
      <c r="H457" s="80"/>
      <c r="I457" s="81"/>
      <c r="J457" s="80"/>
      <c r="K457" s="80"/>
      <c r="L457" s="80"/>
      <c r="M457" s="80"/>
      <c r="N457" s="81"/>
    </row>
    <row r="458" spans="1:14" s="9" customFormat="1" x14ac:dyDescent="0.25">
      <c r="A458" s="86">
        <v>3</v>
      </c>
      <c r="B458" s="333" t="s">
        <v>492</v>
      </c>
      <c r="C458" s="340">
        <v>2</v>
      </c>
      <c r="D458" s="80">
        <v>2</v>
      </c>
      <c r="E458" s="80">
        <v>2</v>
      </c>
      <c r="F458" s="80">
        <v>2</v>
      </c>
      <c r="G458" s="80">
        <v>2</v>
      </c>
      <c r="H458" s="80">
        <v>2.2999999999999998</v>
      </c>
      <c r="I458" s="80">
        <v>2.2999999999999998</v>
      </c>
      <c r="J458" s="80">
        <v>1.8</v>
      </c>
      <c r="K458" s="80">
        <v>1.5</v>
      </c>
      <c r="L458" s="80">
        <v>1.5</v>
      </c>
      <c r="M458" s="335">
        <v>1.5</v>
      </c>
      <c r="N458" s="335">
        <v>1.5</v>
      </c>
    </row>
    <row r="459" spans="1:14" s="9" customFormat="1" x14ac:dyDescent="0.25">
      <c r="A459" s="86">
        <v>4</v>
      </c>
      <c r="B459" s="333" t="s">
        <v>493</v>
      </c>
      <c r="C459" s="340"/>
      <c r="D459" s="80"/>
      <c r="E459" s="80"/>
      <c r="F459" s="80"/>
      <c r="G459" s="80"/>
      <c r="H459" s="80"/>
      <c r="I459" s="81"/>
      <c r="J459" s="80">
        <v>1.3</v>
      </c>
      <c r="K459" s="80">
        <v>1.3</v>
      </c>
      <c r="L459" s="335">
        <v>1.3</v>
      </c>
      <c r="M459" s="335">
        <v>1.3</v>
      </c>
      <c r="N459" s="335">
        <v>1.3</v>
      </c>
    </row>
    <row r="460" spans="1:14" s="9" customFormat="1" x14ac:dyDescent="0.25">
      <c r="A460" s="86">
        <v>5</v>
      </c>
      <c r="B460" s="334" t="s">
        <v>494</v>
      </c>
      <c r="C460" s="80">
        <v>1.8</v>
      </c>
      <c r="D460" s="80">
        <v>1.8</v>
      </c>
      <c r="E460" s="80">
        <v>1.8</v>
      </c>
      <c r="F460" s="80">
        <v>1.8</v>
      </c>
      <c r="G460" s="80">
        <v>1.8</v>
      </c>
      <c r="H460" s="80">
        <v>1.8</v>
      </c>
      <c r="I460" s="81">
        <v>1.8</v>
      </c>
      <c r="J460" s="80">
        <v>1.5</v>
      </c>
      <c r="K460" s="80">
        <v>1.5</v>
      </c>
      <c r="L460" s="335">
        <v>1.5</v>
      </c>
      <c r="M460" s="335">
        <v>1.5</v>
      </c>
      <c r="N460" s="335">
        <v>1.5</v>
      </c>
    </row>
    <row r="461" spans="1:14" s="9" customFormat="1" x14ac:dyDescent="0.25">
      <c r="A461" s="86">
        <v>6</v>
      </c>
      <c r="B461" s="334" t="s">
        <v>495</v>
      </c>
      <c r="C461" s="81">
        <v>1.4</v>
      </c>
      <c r="D461" s="81">
        <v>1.4</v>
      </c>
      <c r="E461" s="81">
        <v>1.4</v>
      </c>
      <c r="F461" s="81">
        <v>1.4</v>
      </c>
      <c r="G461" s="81">
        <v>1.4</v>
      </c>
      <c r="H461" s="81">
        <v>1.4</v>
      </c>
      <c r="I461" s="81">
        <v>1.4</v>
      </c>
      <c r="J461" s="81">
        <v>1.4</v>
      </c>
      <c r="K461" s="81">
        <v>1.4</v>
      </c>
      <c r="L461" s="81">
        <v>1.4</v>
      </c>
      <c r="M461" s="81">
        <v>1.4</v>
      </c>
      <c r="N461" s="81">
        <v>1.4</v>
      </c>
    </row>
    <row r="462" spans="1:14" s="9" customFormat="1" x14ac:dyDescent="0.25">
      <c r="A462" s="86">
        <v>7</v>
      </c>
      <c r="B462" s="334" t="s">
        <v>496</v>
      </c>
      <c r="C462" s="80">
        <v>1.3</v>
      </c>
      <c r="D462" s="80">
        <v>1.3</v>
      </c>
      <c r="E462" s="80">
        <v>1.3</v>
      </c>
      <c r="F462" s="80">
        <v>1.3</v>
      </c>
      <c r="G462" s="80">
        <v>1.3</v>
      </c>
      <c r="H462" s="80">
        <v>1.3</v>
      </c>
      <c r="I462" s="81">
        <v>1.3</v>
      </c>
      <c r="J462" s="342">
        <v>1.3</v>
      </c>
      <c r="K462" s="342">
        <v>1.3</v>
      </c>
      <c r="L462" s="342">
        <v>1.3</v>
      </c>
      <c r="M462" s="342">
        <v>1.3</v>
      </c>
      <c r="N462" s="342">
        <v>1.3</v>
      </c>
    </row>
    <row r="463" spans="1:14" s="9" customFormat="1" x14ac:dyDescent="0.25">
      <c r="A463" s="86">
        <v>8</v>
      </c>
      <c r="B463" s="334" t="s">
        <v>504</v>
      </c>
      <c r="C463" s="80"/>
      <c r="D463" s="80"/>
      <c r="E463" s="80"/>
      <c r="F463" s="80"/>
      <c r="G463" s="80"/>
      <c r="H463" s="80"/>
      <c r="I463" s="81"/>
      <c r="J463" s="80"/>
      <c r="K463" s="80"/>
      <c r="L463" s="80"/>
      <c r="M463" s="80"/>
      <c r="N463" s="81"/>
    </row>
    <row r="464" spans="1:14" s="9" customFormat="1" x14ac:dyDescent="0.25">
      <c r="A464" s="86">
        <v>9</v>
      </c>
      <c r="B464" s="334" t="s">
        <v>498</v>
      </c>
      <c r="C464" s="80">
        <v>1.4</v>
      </c>
      <c r="D464" s="80">
        <v>1.4</v>
      </c>
      <c r="E464" s="80">
        <v>1.4</v>
      </c>
      <c r="F464" s="80">
        <v>1.4</v>
      </c>
      <c r="G464" s="80">
        <v>1.4</v>
      </c>
      <c r="H464" s="80">
        <v>1.4</v>
      </c>
      <c r="I464" s="80">
        <v>1.4</v>
      </c>
      <c r="J464" s="80">
        <v>1.4</v>
      </c>
      <c r="K464" s="80">
        <v>1.4</v>
      </c>
      <c r="L464" s="335">
        <v>1.4</v>
      </c>
      <c r="M464" s="335">
        <v>1.4</v>
      </c>
      <c r="N464" s="335">
        <v>1.4</v>
      </c>
    </row>
    <row r="465" spans="1:14" s="9" customFormat="1" x14ac:dyDescent="0.25">
      <c r="A465" s="86">
        <v>10</v>
      </c>
      <c r="B465" s="334" t="s">
        <v>499</v>
      </c>
      <c r="C465" s="80"/>
      <c r="D465" s="80"/>
      <c r="E465" s="80"/>
      <c r="F465" s="80"/>
      <c r="G465" s="80"/>
      <c r="H465" s="80"/>
      <c r="I465" s="81"/>
      <c r="J465" s="80"/>
      <c r="K465" s="80"/>
      <c r="L465" s="80"/>
      <c r="M465" s="80"/>
      <c r="N465" s="81"/>
    </row>
    <row r="466" spans="1:14" s="9" customFormat="1" x14ac:dyDescent="0.25">
      <c r="A466" s="86">
        <v>11</v>
      </c>
      <c r="B466" s="334" t="s">
        <v>500</v>
      </c>
      <c r="C466" s="80">
        <v>1.9</v>
      </c>
      <c r="D466" s="80">
        <v>1.9</v>
      </c>
      <c r="E466" s="80">
        <v>1.9</v>
      </c>
      <c r="F466" s="80">
        <v>1.9</v>
      </c>
      <c r="G466" s="80">
        <v>1.9</v>
      </c>
      <c r="H466" s="80">
        <v>1.9</v>
      </c>
      <c r="I466" s="81">
        <v>1.9</v>
      </c>
      <c r="J466" s="80">
        <v>1.5</v>
      </c>
      <c r="K466" s="80">
        <v>1.5</v>
      </c>
      <c r="L466" s="335">
        <v>1.5</v>
      </c>
      <c r="M466" s="335">
        <v>1.5</v>
      </c>
      <c r="N466" s="335">
        <v>1.5</v>
      </c>
    </row>
    <row r="467" spans="1:14" s="9" customFormat="1" x14ac:dyDescent="0.25">
      <c r="A467" s="86">
        <v>12</v>
      </c>
      <c r="B467" s="334" t="s">
        <v>385</v>
      </c>
      <c r="C467" s="80"/>
      <c r="D467" s="80"/>
      <c r="E467" s="80"/>
      <c r="F467" s="80"/>
      <c r="G467" s="80"/>
      <c r="H467" s="80"/>
      <c r="I467" s="81"/>
      <c r="J467" s="80"/>
      <c r="K467" s="80"/>
      <c r="L467" s="80"/>
      <c r="M467" s="80"/>
      <c r="N467" s="81"/>
    </row>
    <row r="468" spans="1:14" s="9" customFormat="1" x14ac:dyDescent="0.25">
      <c r="A468" s="86">
        <v>13</v>
      </c>
      <c r="B468" s="334" t="s">
        <v>501</v>
      </c>
      <c r="C468" s="80">
        <v>1.5</v>
      </c>
      <c r="D468" s="80">
        <v>1.5</v>
      </c>
      <c r="E468" s="80">
        <v>1.5</v>
      </c>
      <c r="F468" s="80">
        <v>1.5</v>
      </c>
      <c r="G468" s="80">
        <v>1.5</v>
      </c>
      <c r="H468" s="80">
        <v>1.5</v>
      </c>
      <c r="I468" s="80">
        <v>1.5</v>
      </c>
      <c r="J468" s="80">
        <v>1.5</v>
      </c>
      <c r="K468" s="80">
        <v>1</v>
      </c>
      <c r="L468" s="80">
        <v>1</v>
      </c>
      <c r="M468" s="335">
        <v>1</v>
      </c>
      <c r="N468" s="335">
        <v>1</v>
      </c>
    </row>
    <row r="469" spans="1:14" s="9" customFormat="1" x14ac:dyDescent="0.25">
      <c r="A469" s="86">
        <v>14</v>
      </c>
      <c r="B469" s="334" t="s">
        <v>502</v>
      </c>
      <c r="C469" s="80">
        <v>1.5</v>
      </c>
      <c r="D469" s="80">
        <v>1.5</v>
      </c>
      <c r="E469" s="80">
        <v>1.5</v>
      </c>
      <c r="F469" s="80">
        <v>1.5</v>
      </c>
      <c r="G469" s="80">
        <v>1.5</v>
      </c>
      <c r="H469" s="80">
        <v>1.5</v>
      </c>
      <c r="I469" s="81">
        <v>1.5</v>
      </c>
      <c r="J469" s="80">
        <v>1.5</v>
      </c>
      <c r="K469" s="80">
        <v>1.5</v>
      </c>
      <c r="L469" s="80">
        <v>1.5</v>
      </c>
      <c r="M469" s="335">
        <v>1.5</v>
      </c>
      <c r="N469" s="335">
        <v>1.5</v>
      </c>
    </row>
    <row r="470" spans="1:14" s="9" customFormat="1" x14ac:dyDescent="0.25">
      <c r="A470" s="86">
        <v>15</v>
      </c>
      <c r="B470" s="334" t="s">
        <v>503</v>
      </c>
      <c r="C470" s="82">
        <v>1.5</v>
      </c>
      <c r="D470" s="82">
        <v>1.5</v>
      </c>
      <c r="E470" s="82">
        <v>1.5</v>
      </c>
      <c r="F470" s="82">
        <v>1.5</v>
      </c>
      <c r="G470" s="82">
        <v>1.5</v>
      </c>
      <c r="H470" s="82">
        <v>1.5</v>
      </c>
      <c r="I470" s="341">
        <v>1.5</v>
      </c>
      <c r="J470" s="82">
        <v>1.5</v>
      </c>
      <c r="K470" s="82">
        <v>1.5</v>
      </c>
      <c r="L470" s="82">
        <v>1.5</v>
      </c>
      <c r="M470" s="343">
        <v>1.5</v>
      </c>
      <c r="N470" s="341">
        <v>1.5</v>
      </c>
    </row>
    <row r="471" spans="1:14" s="9" customFormat="1" x14ac:dyDescent="0.25">
      <c r="A471" s="86">
        <v>16</v>
      </c>
      <c r="B471" s="329"/>
      <c r="C471" s="83"/>
    </row>
    <row r="472" spans="1:14" s="9" customFormat="1" x14ac:dyDescent="0.25">
      <c r="A472" s="86">
        <v>17</v>
      </c>
      <c r="B472" s="329"/>
      <c r="C472" s="82"/>
    </row>
    <row r="473" spans="1:14" s="9" customFormat="1" x14ac:dyDescent="0.25">
      <c r="A473" s="86">
        <v>18</v>
      </c>
      <c r="B473" s="329"/>
      <c r="C473" s="83"/>
    </row>
    <row r="474" spans="1:14" s="9" customFormat="1" x14ac:dyDescent="0.25">
      <c r="A474" s="86">
        <v>19</v>
      </c>
      <c r="B474" s="329"/>
      <c r="C474" s="83"/>
    </row>
    <row r="475" spans="1:14" s="9" customFormat="1" x14ac:dyDescent="0.25">
      <c r="A475" s="86">
        <v>20</v>
      </c>
      <c r="B475" s="329"/>
      <c r="C475" s="83"/>
    </row>
    <row r="476" spans="1:14" s="9" customFormat="1" x14ac:dyDescent="0.25">
      <c r="A476" s="86">
        <v>21</v>
      </c>
      <c r="B476" s="329"/>
      <c r="C476" s="83"/>
    </row>
    <row r="477" spans="1:14" s="9" customFormat="1" x14ac:dyDescent="0.25">
      <c r="A477" s="86">
        <v>22</v>
      </c>
      <c r="B477" s="329"/>
      <c r="C477" s="83"/>
    </row>
    <row r="478" spans="1:14" s="9" customFormat="1" x14ac:dyDescent="0.25">
      <c r="A478" s="86">
        <v>23</v>
      </c>
      <c r="B478" s="329"/>
      <c r="C478" s="83"/>
    </row>
    <row r="479" spans="1:14" s="9" customFormat="1" x14ac:dyDescent="0.25">
      <c r="A479" s="86">
        <v>24</v>
      </c>
      <c r="B479" s="329"/>
      <c r="C479" s="83"/>
    </row>
    <row r="480" spans="1:14" s="9" customFormat="1" x14ac:dyDescent="0.25">
      <c r="A480" s="86">
        <v>25</v>
      </c>
      <c r="B480" s="329"/>
      <c r="C480" s="80"/>
    </row>
    <row r="481" spans="1:14" s="9" customFormat="1" ht="16.5" thickBot="1" x14ac:dyDescent="0.3">
      <c r="A481" s="86">
        <v>26</v>
      </c>
      <c r="B481" s="330"/>
      <c r="C481" s="90"/>
    </row>
    <row r="482" spans="1:14" s="69" customFormat="1" ht="16.5" thickBot="1" x14ac:dyDescent="0.3">
      <c r="A482" s="87"/>
      <c r="B482" s="184" t="s">
        <v>383</v>
      </c>
      <c r="C482" s="76">
        <f t="shared" ref="C482" si="32">GEOMEAN(C456:C481)</f>
        <v>1.5651719500260171</v>
      </c>
      <c r="D482" s="72">
        <f t="shared" ref="D482:N482" si="33">GEOMEAN(D456:D481)</f>
        <v>1.5651719500260171</v>
      </c>
      <c r="E482" s="72">
        <f t="shared" si="33"/>
        <v>1.5651719500260171</v>
      </c>
      <c r="F482" s="72">
        <f t="shared" si="33"/>
        <v>1.5651719500260171</v>
      </c>
      <c r="G482" s="72">
        <f t="shared" si="33"/>
        <v>1.5651719500260171</v>
      </c>
      <c r="H482" s="72">
        <f t="shared" si="33"/>
        <v>1.5872006775230469</v>
      </c>
      <c r="I482" s="72">
        <f t="shared" si="33"/>
        <v>1.5872006775230469</v>
      </c>
      <c r="J482" s="72">
        <f t="shared" si="33"/>
        <v>1.4484125068675171</v>
      </c>
      <c r="K482" s="72">
        <f t="shared" si="33"/>
        <v>1.3730478576903737</v>
      </c>
      <c r="L482" s="72">
        <f t="shared" si="33"/>
        <v>1.3730478576903737</v>
      </c>
      <c r="M482" s="72">
        <f t="shared" si="33"/>
        <v>1.3730478576903737</v>
      </c>
      <c r="N482" s="72">
        <f t="shared" si="33"/>
        <v>1.3730478576903737</v>
      </c>
    </row>
    <row r="483" spans="1:14" s="9" customFormat="1" x14ac:dyDescent="0.25">
      <c r="A483" s="86"/>
      <c r="B483" s="182"/>
      <c r="C483" s="85"/>
    </row>
    <row r="484" spans="1:14" s="9" customFormat="1" ht="18.75" x14ac:dyDescent="0.3">
      <c r="A484" s="86"/>
      <c r="B484" s="185" t="s">
        <v>19</v>
      </c>
      <c r="C484" s="94"/>
    </row>
    <row r="485" spans="1:14" s="9" customFormat="1" x14ac:dyDescent="0.25">
      <c r="B485" s="182" t="s">
        <v>19</v>
      </c>
      <c r="C485" s="85"/>
    </row>
    <row r="486" spans="1:14" s="9" customFormat="1" ht="19.5" thickBot="1" x14ac:dyDescent="0.3">
      <c r="A486" s="179" t="s">
        <v>20</v>
      </c>
      <c r="B486" s="183" t="s">
        <v>108</v>
      </c>
      <c r="C486" s="85"/>
    </row>
    <row r="487" spans="1:14" s="9" customFormat="1" x14ac:dyDescent="0.25">
      <c r="A487" s="86">
        <v>1</v>
      </c>
      <c r="B487" s="331" t="s">
        <v>490</v>
      </c>
      <c r="C487" s="80">
        <v>4.4000000000000004</v>
      </c>
      <c r="D487" s="80">
        <v>4.4000000000000004</v>
      </c>
      <c r="E487" s="80">
        <v>4.4000000000000004</v>
      </c>
      <c r="F487" s="80">
        <v>4.4000000000000004</v>
      </c>
      <c r="G487" s="80">
        <v>4.4000000000000004</v>
      </c>
      <c r="H487" s="80">
        <v>4.4000000000000004</v>
      </c>
      <c r="I487" s="80">
        <v>4.4000000000000004</v>
      </c>
      <c r="J487" s="80">
        <v>4.4000000000000004</v>
      </c>
      <c r="K487" s="80">
        <v>4.4000000000000004</v>
      </c>
      <c r="L487" s="335">
        <v>4.4000000000000004</v>
      </c>
      <c r="M487" s="335">
        <v>4.4000000000000004</v>
      </c>
      <c r="N487" s="335">
        <v>4.4000000000000004</v>
      </c>
    </row>
    <row r="488" spans="1:14" s="9" customFormat="1" x14ac:dyDescent="0.25">
      <c r="A488" s="86">
        <v>2</v>
      </c>
      <c r="B488" s="332" t="s">
        <v>491</v>
      </c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</row>
    <row r="489" spans="1:14" s="9" customFormat="1" x14ac:dyDescent="0.25">
      <c r="A489" s="86">
        <v>3</v>
      </c>
      <c r="B489" s="333" t="s">
        <v>492</v>
      </c>
      <c r="C489" s="80">
        <v>2.6</v>
      </c>
      <c r="D489" s="80">
        <v>2.6</v>
      </c>
      <c r="E489" s="80">
        <v>2.6</v>
      </c>
      <c r="F489" s="80">
        <v>2.6</v>
      </c>
      <c r="G489" s="80">
        <v>2.6</v>
      </c>
      <c r="H489" s="80">
        <v>2.6</v>
      </c>
      <c r="I489" s="80">
        <v>3.5</v>
      </c>
      <c r="J489" s="80">
        <v>3.5</v>
      </c>
      <c r="K489" s="80">
        <v>3.5</v>
      </c>
      <c r="L489" s="335">
        <v>3.5</v>
      </c>
      <c r="M489" s="335">
        <v>3.5</v>
      </c>
      <c r="N489" s="335">
        <v>3.5</v>
      </c>
    </row>
    <row r="490" spans="1:14" s="9" customFormat="1" x14ac:dyDescent="0.25">
      <c r="A490" s="86">
        <v>4</v>
      </c>
      <c r="B490" s="333" t="s">
        <v>493</v>
      </c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</row>
    <row r="491" spans="1:14" s="9" customFormat="1" x14ac:dyDescent="0.25">
      <c r="A491" s="86">
        <v>5</v>
      </c>
      <c r="B491" s="334" t="s">
        <v>494</v>
      </c>
      <c r="C491" s="80">
        <v>4.3</v>
      </c>
      <c r="D491" s="80">
        <v>4.3</v>
      </c>
      <c r="E491" s="80">
        <v>4.3</v>
      </c>
      <c r="F491" s="80">
        <v>4.3</v>
      </c>
      <c r="G491" s="80">
        <v>4.3</v>
      </c>
      <c r="H491" s="80">
        <v>4.3</v>
      </c>
      <c r="I491" s="80">
        <v>4.3</v>
      </c>
      <c r="J491" s="80">
        <v>4.3</v>
      </c>
      <c r="K491" s="80">
        <v>4.3</v>
      </c>
      <c r="L491" s="80">
        <v>3</v>
      </c>
      <c r="M491" s="80">
        <v>3</v>
      </c>
      <c r="N491" s="335">
        <v>3</v>
      </c>
    </row>
    <row r="492" spans="1:14" s="9" customFormat="1" x14ac:dyDescent="0.25">
      <c r="A492" s="86">
        <v>6</v>
      </c>
      <c r="B492" s="334" t="s">
        <v>495</v>
      </c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</row>
    <row r="493" spans="1:14" s="9" customFormat="1" x14ac:dyDescent="0.25">
      <c r="A493" s="86">
        <v>7</v>
      </c>
      <c r="B493" s="334" t="s">
        <v>496</v>
      </c>
      <c r="C493" s="80">
        <v>2.8</v>
      </c>
      <c r="D493" s="80">
        <v>2.8</v>
      </c>
      <c r="E493" s="80">
        <v>2.8</v>
      </c>
      <c r="F493" s="80">
        <v>2.8</v>
      </c>
      <c r="G493" s="80">
        <v>3</v>
      </c>
      <c r="H493" s="80">
        <v>3</v>
      </c>
      <c r="I493" s="80">
        <v>3</v>
      </c>
      <c r="J493" s="80">
        <v>3</v>
      </c>
      <c r="K493" s="80">
        <v>3</v>
      </c>
      <c r="L493" s="80">
        <v>3.6</v>
      </c>
      <c r="M493" s="335">
        <v>3.6</v>
      </c>
      <c r="N493" s="335">
        <v>3.6</v>
      </c>
    </row>
    <row r="494" spans="1:14" s="9" customFormat="1" x14ac:dyDescent="0.25">
      <c r="A494" s="86">
        <v>8</v>
      </c>
      <c r="B494" s="334" t="s">
        <v>504</v>
      </c>
      <c r="C494" s="80">
        <v>4.3</v>
      </c>
      <c r="D494" s="80">
        <v>4.5</v>
      </c>
      <c r="E494" s="80">
        <v>4.5</v>
      </c>
      <c r="F494" s="80">
        <v>4.5</v>
      </c>
      <c r="G494" s="80">
        <v>4.3</v>
      </c>
      <c r="H494" s="80">
        <v>4.3</v>
      </c>
      <c r="I494" s="80">
        <v>4.3</v>
      </c>
      <c r="J494" s="80">
        <v>4.3</v>
      </c>
      <c r="K494" s="80">
        <v>4.3</v>
      </c>
      <c r="L494" s="335">
        <v>4.3</v>
      </c>
      <c r="M494" s="335">
        <v>4.3</v>
      </c>
      <c r="N494" s="335">
        <v>4.3</v>
      </c>
    </row>
    <row r="495" spans="1:14" s="9" customFormat="1" x14ac:dyDescent="0.25">
      <c r="A495" s="86">
        <v>9</v>
      </c>
      <c r="B495" s="334" t="s">
        <v>498</v>
      </c>
      <c r="C495" s="80">
        <v>3.8</v>
      </c>
      <c r="D495" s="80">
        <v>3.8</v>
      </c>
      <c r="E495" s="80">
        <v>3.8</v>
      </c>
      <c r="F495" s="80">
        <v>3.8</v>
      </c>
      <c r="G495" s="80">
        <v>3.8</v>
      </c>
      <c r="H495" s="80">
        <v>3.8</v>
      </c>
      <c r="I495" s="80">
        <v>3.8</v>
      </c>
      <c r="J495" s="80">
        <v>3.8</v>
      </c>
      <c r="K495" s="80">
        <v>3.8</v>
      </c>
      <c r="L495" s="335">
        <v>3.8</v>
      </c>
      <c r="M495" s="335">
        <v>3.8</v>
      </c>
      <c r="N495" s="335">
        <v>3.8</v>
      </c>
    </row>
    <row r="496" spans="1:14" s="9" customFormat="1" x14ac:dyDescent="0.25">
      <c r="A496" s="86">
        <v>10</v>
      </c>
      <c r="B496" s="334" t="s">
        <v>499</v>
      </c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</row>
    <row r="497" spans="1:14" s="9" customFormat="1" x14ac:dyDescent="0.25">
      <c r="A497" s="86">
        <v>11</v>
      </c>
      <c r="B497" s="334" t="s">
        <v>500</v>
      </c>
      <c r="C497" s="80">
        <v>4.5</v>
      </c>
      <c r="D497" s="80">
        <v>4.5</v>
      </c>
      <c r="E497" s="80">
        <v>4.5</v>
      </c>
      <c r="F497" s="80">
        <v>4.5</v>
      </c>
      <c r="G497" s="80">
        <v>4.5</v>
      </c>
      <c r="H497" s="80">
        <v>2.8</v>
      </c>
      <c r="I497" s="80">
        <v>2.8</v>
      </c>
      <c r="J497" s="80">
        <v>2.8</v>
      </c>
      <c r="K497" s="80">
        <v>2.8</v>
      </c>
      <c r="L497" s="335">
        <v>2.8</v>
      </c>
      <c r="M497" s="335">
        <v>2.8</v>
      </c>
      <c r="N497" s="335">
        <v>2.8</v>
      </c>
    </row>
    <row r="498" spans="1:14" s="9" customFormat="1" x14ac:dyDescent="0.25">
      <c r="A498" s="86">
        <v>12</v>
      </c>
      <c r="B498" s="334" t="s">
        <v>385</v>
      </c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</row>
    <row r="499" spans="1:14" s="9" customFormat="1" x14ac:dyDescent="0.25">
      <c r="A499" s="86">
        <v>13</v>
      </c>
      <c r="B499" s="334" t="s">
        <v>501</v>
      </c>
      <c r="C499" s="80">
        <v>3</v>
      </c>
      <c r="D499" s="80">
        <v>3</v>
      </c>
      <c r="E499" s="80">
        <v>3</v>
      </c>
      <c r="F499" s="80">
        <v>3</v>
      </c>
      <c r="G499" s="80">
        <v>3</v>
      </c>
      <c r="H499" s="80">
        <v>3</v>
      </c>
      <c r="I499" s="80">
        <v>3</v>
      </c>
      <c r="J499" s="80">
        <v>3</v>
      </c>
      <c r="K499" s="80">
        <v>3</v>
      </c>
      <c r="L499" s="80">
        <v>3</v>
      </c>
      <c r="M499" s="335">
        <v>3</v>
      </c>
      <c r="N499" s="335">
        <v>3</v>
      </c>
    </row>
    <row r="500" spans="1:14" s="9" customFormat="1" x14ac:dyDescent="0.25">
      <c r="A500" s="86">
        <v>14</v>
      </c>
      <c r="B500" s="334" t="s">
        <v>502</v>
      </c>
      <c r="C500" s="80">
        <v>4.5</v>
      </c>
      <c r="D500" s="80">
        <v>4.5</v>
      </c>
      <c r="E500" s="80">
        <v>4.5</v>
      </c>
      <c r="F500" s="80">
        <v>4.5</v>
      </c>
      <c r="G500" s="80">
        <v>4.5</v>
      </c>
      <c r="H500" s="80">
        <v>4.5</v>
      </c>
      <c r="I500" s="80">
        <v>4.5</v>
      </c>
      <c r="J500" s="80">
        <v>4.5</v>
      </c>
      <c r="K500" s="80">
        <v>4.5</v>
      </c>
      <c r="L500" s="335">
        <v>4.5</v>
      </c>
      <c r="M500" s="335">
        <v>4.5</v>
      </c>
      <c r="N500" s="335">
        <v>4.5</v>
      </c>
    </row>
    <row r="501" spans="1:14" s="9" customFormat="1" x14ac:dyDescent="0.25">
      <c r="A501" s="86">
        <v>15</v>
      </c>
      <c r="B501" s="334" t="s">
        <v>503</v>
      </c>
      <c r="C501" s="82"/>
      <c r="D501" s="82"/>
      <c r="E501" s="82"/>
      <c r="F501" s="82"/>
      <c r="G501" s="82"/>
      <c r="H501" s="82"/>
      <c r="I501" s="82"/>
      <c r="J501" s="82"/>
      <c r="L501" s="82"/>
      <c r="M501" s="82"/>
    </row>
    <row r="502" spans="1:14" s="9" customFormat="1" x14ac:dyDescent="0.25">
      <c r="A502" s="86">
        <v>16</v>
      </c>
      <c r="B502" s="329"/>
      <c r="C502" s="83"/>
    </row>
    <row r="503" spans="1:14" s="9" customFormat="1" x14ac:dyDescent="0.25">
      <c r="A503" s="86">
        <v>17</v>
      </c>
      <c r="B503" s="329"/>
      <c r="C503" s="82"/>
    </row>
    <row r="504" spans="1:14" s="9" customFormat="1" x14ac:dyDescent="0.25">
      <c r="A504" s="86">
        <v>18</v>
      </c>
      <c r="B504" s="329"/>
      <c r="C504" s="83"/>
    </row>
    <row r="505" spans="1:14" s="9" customFormat="1" x14ac:dyDescent="0.25">
      <c r="A505" s="86">
        <v>19</v>
      </c>
      <c r="B505" s="329"/>
      <c r="C505" s="83"/>
    </row>
    <row r="506" spans="1:14" s="9" customFormat="1" x14ac:dyDescent="0.25">
      <c r="A506" s="86">
        <v>20</v>
      </c>
      <c r="B506" s="329"/>
      <c r="C506" s="83"/>
    </row>
    <row r="507" spans="1:14" s="9" customFormat="1" x14ac:dyDescent="0.25">
      <c r="A507" s="86">
        <v>21</v>
      </c>
      <c r="B507" s="329"/>
      <c r="C507" s="83"/>
    </row>
    <row r="508" spans="1:14" s="9" customFormat="1" x14ac:dyDescent="0.25">
      <c r="A508" s="86">
        <v>22</v>
      </c>
      <c r="B508" s="329"/>
      <c r="C508" s="83"/>
    </row>
    <row r="509" spans="1:14" s="9" customFormat="1" x14ac:dyDescent="0.25">
      <c r="A509" s="86">
        <v>23</v>
      </c>
      <c r="B509" s="329"/>
      <c r="C509" s="83"/>
    </row>
    <row r="510" spans="1:14" s="9" customFormat="1" x14ac:dyDescent="0.25">
      <c r="A510" s="86">
        <v>24</v>
      </c>
      <c r="B510" s="329"/>
      <c r="C510" s="83"/>
    </row>
    <row r="511" spans="1:14" s="9" customFormat="1" x14ac:dyDescent="0.25">
      <c r="A511" s="86">
        <v>25</v>
      </c>
      <c r="B511" s="329"/>
      <c r="C511" s="80"/>
    </row>
    <row r="512" spans="1:14" s="9" customFormat="1" ht="16.5" thickBot="1" x14ac:dyDescent="0.3">
      <c r="A512" s="86">
        <v>26</v>
      </c>
      <c r="B512" s="330"/>
      <c r="C512" s="90"/>
    </row>
    <row r="513" spans="1:14" s="69" customFormat="1" ht="16.5" thickBot="1" x14ac:dyDescent="0.3">
      <c r="A513" s="87"/>
      <c r="B513" s="184" t="s">
        <v>383</v>
      </c>
      <c r="C513" s="76">
        <f t="shared" ref="C513:D513" si="34">GEOMEAN(C487:C512)</f>
        <v>3.7209179541794151</v>
      </c>
      <c r="D513" s="72">
        <f t="shared" si="34"/>
        <v>3.7397612579566113</v>
      </c>
      <c r="E513" s="72">
        <f t="shared" ref="E513:N513" si="35">GEOMEAN(E487:E512)</f>
        <v>3.7397612579566113</v>
      </c>
      <c r="F513" s="72">
        <f t="shared" si="35"/>
        <v>3.7397612579566113</v>
      </c>
      <c r="G513" s="72">
        <f t="shared" si="35"/>
        <v>3.7495516556083777</v>
      </c>
      <c r="H513" s="72">
        <f t="shared" si="35"/>
        <v>3.5570043682673598</v>
      </c>
      <c r="I513" s="72">
        <f t="shared" si="35"/>
        <v>3.6764465273129461</v>
      </c>
      <c r="J513" s="72">
        <f t="shared" si="35"/>
        <v>3.6764465273129461</v>
      </c>
      <c r="K513" s="72">
        <f t="shared" si="35"/>
        <v>3.6764465273129461</v>
      </c>
      <c r="L513" s="72">
        <f t="shared" si="35"/>
        <v>3.6045765971776484</v>
      </c>
      <c r="M513" s="72">
        <f t="shared" si="35"/>
        <v>3.6045765971776484</v>
      </c>
      <c r="N513" s="72">
        <f t="shared" si="35"/>
        <v>3.6045765971776484</v>
      </c>
    </row>
    <row r="514" spans="1:14" s="9" customFormat="1" x14ac:dyDescent="0.25">
      <c r="A514" s="86"/>
      <c r="B514" s="182"/>
      <c r="C514" s="85"/>
    </row>
    <row r="515" spans="1:14" s="9" customFormat="1" x14ac:dyDescent="0.25">
      <c r="B515" s="182"/>
      <c r="C515" s="85"/>
    </row>
    <row r="516" spans="1:14" s="9" customFormat="1" ht="18.75" x14ac:dyDescent="0.25">
      <c r="A516" s="179" t="s">
        <v>20</v>
      </c>
      <c r="B516" s="183" t="s">
        <v>591</v>
      </c>
      <c r="C516" s="85"/>
    </row>
    <row r="517" spans="1:14" s="9" customFormat="1" ht="16.5" thickBot="1" x14ac:dyDescent="0.3">
      <c r="B517" s="279" t="s">
        <v>478</v>
      </c>
      <c r="C517" s="85"/>
    </row>
    <row r="518" spans="1:14" s="9" customFormat="1" x14ac:dyDescent="0.25">
      <c r="A518" s="86">
        <v>1</v>
      </c>
      <c r="B518" s="331" t="s">
        <v>490</v>
      </c>
      <c r="C518" s="79">
        <v>2.4</v>
      </c>
      <c r="D518" s="79">
        <v>2.4</v>
      </c>
      <c r="E518" s="79">
        <v>2.4</v>
      </c>
      <c r="F518" s="79">
        <v>2.4</v>
      </c>
      <c r="G518" s="79">
        <v>2.4</v>
      </c>
      <c r="H518" s="79">
        <v>2.4</v>
      </c>
      <c r="I518" s="339">
        <v>2.4</v>
      </c>
      <c r="J518" s="79">
        <v>2.4</v>
      </c>
      <c r="K518" s="79">
        <v>2.6</v>
      </c>
      <c r="L518" s="79">
        <v>2.4</v>
      </c>
      <c r="M518" s="79">
        <v>2.6</v>
      </c>
      <c r="N518" s="339">
        <v>2.6</v>
      </c>
    </row>
    <row r="519" spans="1:14" s="9" customFormat="1" x14ac:dyDescent="0.25">
      <c r="A519" s="86">
        <v>2</v>
      </c>
      <c r="B519" s="332" t="s">
        <v>491</v>
      </c>
      <c r="C519" s="80">
        <v>2.4</v>
      </c>
      <c r="D519" s="80">
        <v>2.4</v>
      </c>
      <c r="E519" s="80">
        <v>2.4</v>
      </c>
      <c r="F519" s="80">
        <v>2.4</v>
      </c>
      <c r="G519" s="80">
        <v>2.4</v>
      </c>
      <c r="H519" s="80">
        <v>2.4</v>
      </c>
      <c r="I519" s="81">
        <v>2.5</v>
      </c>
      <c r="J519" s="80">
        <v>2.5</v>
      </c>
      <c r="K519" s="80">
        <v>2.5</v>
      </c>
      <c r="L519" s="80">
        <v>2.5</v>
      </c>
      <c r="M519" s="80">
        <v>2.5</v>
      </c>
      <c r="N519" s="80">
        <v>2.5</v>
      </c>
    </row>
    <row r="520" spans="1:14" s="9" customFormat="1" x14ac:dyDescent="0.25">
      <c r="A520" s="86">
        <v>3</v>
      </c>
      <c r="B520" s="333" t="s">
        <v>492</v>
      </c>
      <c r="C520" s="80">
        <v>2.8</v>
      </c>
      <c r="D520" s="80">
        <v>2.8</v>
      </c>
      <c r="E520" s="80">
        <v>2.8</v>
      </c>
      <c r="F520" s="80">
        <v>2.8</v>
      </c>
      <c r="G520" s="80">
        <v>2.8</v>
      </c>
      <c r="H520" s="80">
        <v>2.8</v>
      </c>
      <c r="I520" s="81">
        <v>2.8</v>
      </c>
      <c r="J520" s="80">
        <v>2.8</v>
      </c>
      <c r="K520" s="80">
        <v>2.8</v>
      </c>
      <c r="L520" s="80">
        <v>2.8</v>
      </c>
      <c r="M520" s="80">
        <v>2.8</v>
      </c>
      <c r="N520" s="81">
        <v>2.8</v>
      </c>
    </row>
    <row r="521" spans="1:14" s="9" customFormat="1" x14ac:dyDescent="0.25">
      <c r="A521" s="86">
        <v>4</v>
      </c>
      <c r="B521" s="333" t="s">
        <v>493</v>
      </c>
      <c r="C521" s="80">
        <v>2.5</v>
      </c>
      <c r="D521" s="80">
        <v>2.5</v>
      </c>
      <c r="E521" s="80">
        <v>2.5</v>
      </c>
      <c r="F521" s="80">
        <v>2.5</v>
      </c>
      <c r="G521" s="80">
        <v>3</v>
      </c>
      <c r="H521" s="80">
        <v>3</v>
      </c>
      <c r="I521" s="81">
        <v>3</v>
      </c>
      <c r="J521" s="80">
        <v>3</v>
      </c>
      <c r="K521" s="80">
        <v>2.5</v>
      </c>
      <c r="L521" s="80">
        <v>2.5</v>
      </c>
      <c r="M521" s="80">
        <v>2.5</v>
      </c>
      <c r="N521" s="80">
        <v>2.5</v>
      </c>
    </row>
    <row r="522" spans="1:14" s="9" customFormat="1" x14ac:dyDescent="0.25">
      <c r="A522" s="86">
        <v>5</v>
      </c>
      <c r="B522" s="334" t="s">
        <v>494</v>
      </c>
      <c r="C522" s="80">
        <v>2.5</v>
      </c>
      <c r="D522" s="80">
        <v>2.5</v>
      </c>
      <c r="E522" s="80">
        <v>2.5</v>
      </c>
      <c r="F522" s="80">
        <v>2.5</v>
      </c>
      <c r="G522" s="80">
        <v>2.8</v>
      </c>
      <c r="H522" s="80">
        <v>2.8</v>
      </c>
      <c r="I522" s="81">
        <v>2.8</v>
      </c>
      <c r="J522" s="80">
        <v>2</v>
      </c>
      <c r="K522" s="80">
        <v>2.5</v>
      </c>
      <c r="L522" s="80">
        <v>2.5</v>
      </c>
      <c r="M522" s="80">
        <v>2.5</v>
      </c>
      <c r="N522" s="81">
        <v>2.5</v>
      </c>
    </row>
    <row r="523" spans="1:14" s="9" customFormat="1" x14ac:dyDescent="0.25">
      <c r="A523" s="86">
        <v>6</v>
      </c>
      <c r="B523" s="334" t="s">
        <v>495</v>
      </c>
      <c r="C523" s="340">
        <v>3.5</v>
      </c>
      <c r="D523" s="340">
        <v>3.5</v>
      </c>
      <c r="E523" s="340">
        <v>3.5</v>
      </c>
      <c r="F523" s="340">
        <v>3.5</v>
      </c>
      <c r="G523" s="80">
        <v>3.5</v>
      </c>
      <c r="H523" s="80">
        <v>3.5</v>
      </c>
      <c r="I523" s="81">
        <v>3.5</v>
      </c>
      <c r="J523" s="340"/>
      <c r="K523" s="340"/>
      <c r="L523" s="80"/>
      <c r="M523" s="80"/>
      <c r="N523" s="81"/>
    </row>
    <row r="524" spans="1:14" s="9" customFormat="1" x14ac:dyDescent="0.25">
      <c r="A524" s="86">
        <v>7</v>
      </c>
      <c r="B524" s="334" t="s">
        <v>496</v>
      </c>
      <c r="C524" s="80">
        <v>2.2000000000000002</v>
      </c>
      <c r="D524" s="80">
        <v>2.2000000000000002</v>
      </c>
      <c r="E524" s="80">
        <v>2.2000000000000002</v>
      </c>
      <c r="F524" s="80">
        <v>2.2000000000000002</v>
      </c>
      <c r="G524" s="80">
        <v>2.5</v>
      </c>
      <c r="H524" s="80">
        <v>2.5</v>
      </c>
      <c r="I524" s="81">
        <v>2.5</v>
      </c>
      <c r="J524" s="80">
        <v>2.5</v>
      </c>
      <c r="K524" s="80">
        <v>2.5</v>
      </c>
      <c r="L524" s="80">
        <v>2.5</v>
      </c>
      <c r="M524" s="80">
        <v>2.5</v>
      </c>
      <c r="N524" s="81">
        <v>2.2999999999999998</v>
      </c>
    </row>
    <row r="525" spans="1:14" s="9" customFormat="1" x14ac:dyDescent="0.25">
      <c r="A525" s="86">
        <v>8</v>
      </c>
      <c r="B525" s="334" t="s">
        <v>504</v>
      </c>
      <c r="C525" s="80">
        <v>2</v>
      </c>
      <c r="D525" s="80">
        <v>2</v>
      </c>
      <c r="E525" s="80">
        <v>2</v>
      </c>
      <c r="F525" s="80">
        <v>2</v>
      </c>
      <c r="G525" s="80">
        <v>2.4</v>
      </c>
      <c r="H525" s="80">
        <v>2.4</v>
      </c>
      <c r="I525" s="81">
        <v>2.5</v>
      </c>
      <c r="J525" s="80">
        <v>2.5</v>
      </c>
      <c r="K525" s="80">
        <v>2.5</v>
      </c>
      <c r="L525" s="80">
        <v>2.5</v>
      </c>
      <c r="M525" s="80">
        <v>2.5</v>
      </c>
      <c r="N525" s="81">
        <v>2.5</v>
      </c>
    </row>
    <row r="526" spans="1:14" s="9" customFormat="1" x14ac:dyDescent="0.25">
      <c r="A526" s="86">
        <v>9</v>
      </c>
      <c r="B526" s="334" t="s">
        <v>498</v>
      </c>
      <c r="C526" s="80">
        <v>2.8</v>
      </c>
      <c r="D526" s="80">
        <v>2.8</v>
      </c>
      <c r="E526" s="80">
        <v>2.8</v>
      </c>
      <c r="F526" s="80">
        <v>2.8</v>
      </c>
      <c r="G526" s="80">
        <v>2.8</v>
      </c>
      <c r="H526" s="80">
        <v>2.8</v>
      </c>
      <c r="I526" s="81">
        <v>2.8</v>
      </c>
      <c r="J526" s="80">
        <v>2.8</v>
      </c>
      <c r="K526" s="80">
        <v>2.8</v>
      </c>
      <c r="L526" s="80">
        <v>2.8</v>
      </c>
      <c r="M526" s="80">
        <v>2.8</v>
      </c>
      <c r="N526" s="81">
        <v>2.8</v>
      </c>
    </row>
    <row r="527" spans="1:14" s="9" customFormat="1" x14ac:dyDescent="0.25">
      <c r="A527" s="86">
        <v>10</v>
      </c>
      <c r="B527" s="334" t="s">
        <v>499</v>
      </c>
      <c r="C527" s="80"/>
      <c r="D527" s="80"/>
      <c r="E527" s="80"/>
      <c r="F527" s="80"/>
      <c r="G527" s="80"/>
      <c r="H527" s="80"/>
      <c r="I527" s="81"/>
      <c r="J527" s="80"/>
      <c r="K527" s="80"/>
      <c r="L527" s="80"/>
      <c r="M527" s="80"/>
      <c r="N527" s="81"/>
    </row>
    <row r="528" spans="1:14" s="9" customFormat="1" x14ac:dyDescent="0.25">
      <c r="A528" s="86">
        <v>11</v>
      </c>
      <c r="B528" s="334" t="s">
        <v>500</v>
      </c>
      <c r="C528" s="80">
        <v>2.5</v>
      </c>
      <c r="D528" s="80">
        <v>2.5</v>
      </c>
      <c r="E528" s="80">
        <v>2.5</v>
      </c>
      <c r="F528" s="80">
        <v>2.5</v>
      </c>
      <c r="G528" s="80">
        <v>2.5</v>
      </c>
      <c r="H528" s="80">
        <v>2.5</v>
      </c>
      <c r="I528" s="81">
        <v>2.5</v>
      </c>
      <c r="J528" s="80">
        <v>2.5</v>
      </c>
      <c r="K528" s="80">
        <v>2.8</v>
      </c>
      <c r="L528" s="80">
        <v>2.8</v>
      </c>
      <c r="M528" s="80">
        <v>2.8</v>
      </c>
      <c r="N528" s="81">
        <v>2.8</v>
      </c>
    </row>
    <row r="529" spans="1:14" s="9" customFormat="1" x14ac:dyDescent="0.25">
      <c r="A529" s="86">
        <v>12</v>
      </c>
      <c r="B529" s="334" t="s">
        <v>385</v>
      </c>
      <c r="C529" s="80">
        <v>2</v>
      </c>
      <c r="D529" s="80">
        <v>2</v>
      </c>
      <c r="E529" s="80">
        <v>2</v>
      </c>
      <c r="F529" s="80">
        <v>2</v>
      </c>
      <c r="G529" s="80">
        <v>2</v>
      </c>
      <c r="H529" s="80">
        <v>2</v>
      </c>
      <c r="I529" s="81">
        <v>2</v>
      </c>
      <c r="J529" s="80">
        <v>2.5</v>
      </c>
      <c r="K529" s="80">
        <v>2</v>
      </c>
      <c r="L529" s="80">
        <v>2</v>
      </c>
      <c r="M529" s="80">
        <v>2</v>
      </c>
      <c r="N529" s="80">
        <v>2</v>
      </c>
    </row>
    <row r="530" spans="1:14" s="9" customFormat="1" x14ac:dyDescent="0.25">
      <c r="A530" s="86">
        <v>13</v>
      </c>
      <c r="B530" s="334" t="s">
        <v>501</v>
      </c>
      <c r="C530" s="340">
        <v>2</v>
      </c>
      <c r="D530" s="80">
        <v>2</v>
      </c>
      <c r="E530" s="80">
        <v>2.5</v>
      </c>
      <c r="F530" s="80">
        <v>2</v>
      </c>
      <c r="G530" s="80">
        <v>2</v>
      </c>
      <c r="H530" s="80">
        <v>2</v>
      </c>
      <c r="I530" s="344">
        <v>2</v>
      </c>
      <c r="J530" s="80">
        <v>2</v>
      </c>
      <c r="K530" s="80">
        <v>2</v>
      </c>
      <c r="L530" s="80">
        <v>2</v>
      </c>
      <c r="M530" s="80">
        <v>2</v>
      </c>
      <c r="N530" s="344">
        <v>2</v>
      </c>
    </row>
    <row r="531" spans="1:14" s="9" customFormat="1" x14ac:dyDescent="0.25">
      <c r="A531" s="86">
        <v>14</v>
      </c>
      <c r="B531" s="334" t="s">
        <v>502</v>
      </c>
      <c r="C531" s="340">
        <v>2.8</v>
      </c>
      <c r="D531" s="80">
        <v>3.7</v>
      </c>
      <c r="E531" s="80">
        <v>3.7</v>
      </c>
      <c r="F531" s="80">
        <v>2.8</v>
      </c>
      <c r="G531" s="80">
        <v>3.7</v>
      </c>
      <c r="H531" s="80">
        <v>3.7</v>
      </c>
      <c r="I531" s="81">
        <v>2.5</v>
      </c>
      <c r="J531" s="80">
        <v>2.5</v>
      </c>
      <c r="K531" s="80">
        <v>2.5</v>
      </c>
      <c r="L531" s="80">
        <v>2.5</v>
      </c>
      <c r="M531" s="80">
        <v>2.5</v>
      </c>
      <c r="N531" s="81">
        <v>2.5</v>
      </c>
    </row>
    <row r="532" spans="1:14" s="9" customFormat="1" x14ac:dyDescent="0.25">
      <c r="A532" s="86">
        <v>15</v>
      </c>
      <c r="B532" s="334" t="s">
        <v>503</v>
      </c>
      <c r="C532" s="345">
        <v>2.5</v>
      </c>
      <c r="D532" s="82">
        <v>2.5</v>
      </c>
      <c r="E532" s="82">
        <v>2.5</v>
      </c>
      <c r="F532" s="82">
        <v>2.5</v>
      </c>
      <c r="G532" s="82">
        <v>2.5</v>
      </c>
      <c r="H532" s="82">
        <v>2.5</v>
      </c>
      <c r="I532" s="341">
        <v>2.5</v>
      </c>
      <c r="J532" s="82">
        <v>2.2000000000000002</v>
      </c>
      <c r="K532" s="82">
        <v>2.2000000000000002</v>
      </c>
      <c r="L532" s="82">
        <v>2.2000000000000002</v>
      </c>
      <c r="M532" s="82">
        <v>2.2000000000000002</v>
      </c>
      <c r="N532" s="341">
        <v>2.2000000000000002</v>
      </c>
    </row>
    <row r="533" spans="1:14" s="9" customFormat="1" x14ac:dyDescent="0.25">
      <c r="A533" s="86">
        <v>16</v>
      </c>
      <c r="B533" s="329"/>
      <c r="C533" s="83"/>
    </row>
    <row r="534" spans="1:14" s="9" customFormat="1" x14ac:dyDescent="0.25">
      <c r="A534" s="86">
        <v>17</v>
      </c>
      <c r="B534" s="329"/>
      <c r="C534" s="82"/>
    </row>
    <row r="535" spans="1:14" s="9" customFormat="1" x14ac:dyDescent="0.25">
      <c r="A535" s="86">
        <v>18</v>
      </c>
      <c r="B535" s="329"/>
      <c r="C535" s="83"/>
    </row>
    <row r="536" spans="1:14" s="9" customFormat="1" x14ac:dyDescent="0.25">
      <c r="A536" s="86">
        <v>19</v>
      </c>
      <c r="B536" s="329"/>
      <c r="C536" s="83"/>
    </row>
    <row r="537" spans="1:14" s="9" customFormat="1" x14ac:dyDescent="0.25">
      <c r="A537" s="86">
        <v>20</v>
      </c>
      <c r="B537" s="329"/>
      <c r="C537" s="83"/>
    </row>
    <row r="538" spans="1:14" s="9" customFormat="1" x14ac:dyDescent="0.25">
      <c r="A538" s="86">
        <v>21</v>
      </c>
      <c r="B538" s="329"/>
      <c r="C538" s="83"/>
    </row>
    <row r="539" spans="1:14" s="9" customFormat="1" x14ac:dyDescent="0.25">
      <c r="A539" s="86">
        <v>22</v>
      </c>
      <c r="B539" s="329"/>
      <c r="C539" s="83"/>
    </row>
    <row r="540" spans="1:14" s="9" customFormat="1" x14ac:dyDescent="0.25">
      <c r="A540" s="86">
        <v>23</v>
      </c>
      <c r="B540" s="329"/>
      <c r="C540" s="83"/>
    </row>
    <row r="541" spans="1:14" s="9" customFormat="1" x14ac:dyDescent="0.25">
      <c r="A541" s="86">
        <v>24</v>
      </c>
      <c r="B541" s="329"/>
      <c r="C541" s="83"/>
    </row>
    <row r="542" spans="1:14" s="9" customFormat="1" x14ac:dyDescent="0.25">
      <c r="A542" s="86">
        <v>25</v>
      </c>
      <c r="B542" s="329"/>
      <c r="C542" s="80"/>
    </row>
    <row r="543" spans="1:14" s="9" customFormat="1" ht="16.5" thickBot="1" x14ac:dyDescent="0.3">
      <c r="A543" s="86">
        <v>26</v>
      </c>
      <c r="B543" s="330"/>
      <c r="C543" s="90"/>
    </row>
    <row r="544" spans="1:14" s="69" customFormat="1" ht="16.5" thickBot="1" x14ac:dyDescent="0.3">
      <c r="A544" s="87"/>
      <c r="B544" s="184" t="s">
        <v>383</v>
      </c>
      <c r="C544" s="76">
        <f t="shared" ref="C544" si="36">GEOMEAN(C518:C543)</f>
        <v>2.4641083981248548</v>
      </c>
      <c r="D544" s="72">
        <f t="shared" ref="D544:N544" si="37">GEOMEAN(D518:D543)</f>
        <v>2.5136556746100056</v>
      </c>
      <c r="E544" s="72">
        <f t="shared" si="37"/>
        <v>2.5540413881836863</v>
      </c>
      <c r="F544" s="72">
        <f t="shared" si="37"/>
        <v>2.4641083981248548</v>
      </c>
      <c r="G544" s="72">
        <f t="shared" si="37"/>
        <v>2.624813735212109</v>
      </c>
      <c r="H544" s="72">
        <f t="shared" si="37"/>
        <v>2.624813735212109</v>
      </c>
      <c r="I544" s="72">
        <f t="shared" si="37"/>
        <v>2.5672586148028693</v>
      </c>
      <c r="J544" s="72">
        <f t="shared" si="37"/>
        <v>2.4607037408447847</v>
      </c>
      <c r="K544" s="72">
        <f t="shared" si="37"/>
        <v>2.4627961971718721</v>
      </c>
      <c r="L544" s="72">
        <f t="shared" si="37"/>
        <v>2.4476790244413178</v>
      </c>
      <c r="M544" s="72">
        <f t="shared" si="37"/>
        <v>2.4627961971718721</v>
      </c>
      <c r="N544" s="72">
        <f t="shared" si="37"/>
        <v>2.447050446813007</v>
      </c>
    </row>
    <row r="545" spans="1:14" s="9" customFormat="1" x14ac:dyDescent="0.25">
      <c r="A545" s="86"/>
      <c r="B545" s="182"/>
      <c r="C545" s="85"/>
    </row>
    <row r="546" spans="1:14" s="9" customFormat="1" ht="18.75" x14ac:dyDescent="0.3">
      <c r="A546" s="86"/>
      <c r="B546" s="185" t="s">
        <v>21</v>
      </c>
      <c r="C546" s="94"/>
    </row>
    <row r="547" spans="1:14" s="9" customFormat="1" x14ac:dyDescent="0.25">
      <c r="B547" s="182" t="s">
        <v>446</v>
      </c>
      <c r="C547" s="85"/>
    </row>
    <row r="548" spans="1:14" s="9" customFormat="1" ht="19.5" thickBot="1" x14ac:dyDescent="0.3">
      <c r="A548" s="179" t="s">
        <v>23</v>
      </c>
      <c r="B548" s="183" t="s">
        <v>110</v>
      </c>
      <c r="C548" s="85"/>
    </row>
    <row r="549" spans="1:14" s="9" customFormat="1" x14ac:dyDescent="0.25">
      <c r="A549" s="86">
        <v>29</v>
      </c>
      <c r="B549" s="346" t="s">
        <v>508</v>
      </c>
      <c r="C549" s="288">
        <v>3</v>
      </c>
      <c r="D549" s="288">
        <v>3</v>
      </c>
      <c r="E549" s="288">
        <v>3</v>
      </c>
      <c r="F549" s="288">
        <v>3</v>
      </c>
      <c r="G549" s="288">
        <v>3</v>
      </c>
      <c r="H549" s="288">
        <v>3</v>
      </c>
      <c r="I549" s="288">
        <v>3</v>
      </c>
      <c r="J549" s="288">
        <v>3</v>
      </c>
      <c r="K549" s="288">
        <v>3</v>
      </c>
      <c r="L549" s="288">
        <v>3</v>
      </c>
      <c r="M549" s="288">
        <v>3</v>
      </c>
      <c r="N549" s="288">
        <v>3</v>
      </c>
    </row>
    <row r="550" spans="1:14" s="9" customFormat="1" ht="16.5" thickBot="1" x14ac:dyDescent="0.3">
      <c r="A550" s="86">
        <v>30</v>
      </c>
      <c r="B550" s="68"/>
      <c r="C550" s="288"/>
      <c r="D550" s="288"/>
      <c r="E550" s="288"/>
      <c r="F550" s="288"/>
      <c r="G550" s="288"/>
      <c r="H550" s="288"/>
      <c r="I550" s="288"/>
      <c r="J550" s="288"/>
      <c r="K550" s="288"/>
      <c r="L550" s="288"/>
      <c r="M550" s="288"/>
      <c r="N550" s="288"/>
    </row>
    <row r="551" spans="1:14" s="69" customFormat="1" ht="16.5" thickBot="1" x14ac:dyDescent="0.3">
      <c r="A551" s="87"/>
      <c r="B551" s="184" t="s">
        <v>383</v>
      </c>
      <c r="C551" s="76">
        <f t="shared" ref="C551" si="38">GEOMEAN(C549:C550)</f>
        <v>3</v>
      </c>
      <c r="D551" s="72">
        <f t="shared" ref="D551:N551" si="39">GEOMEAN(D549:D550)</f>
        <v>3</v>
      </c>
      <c r="E551" s="72">
        <f t="shared" si="39"/>
        <v>3</v>
      </c>
      <c r="F551" s="72">
        <f t="shared" si="39"/>
        <v>3</v>
      </c>
      <c r="G551" s="72">
        <f t="shared" si="39"/>
        <v>3</v>
      </c>
      <c r="H551" s="72">
        <f t="shared" si="39"/>
        <v>3</v>
      </c>
      <c r="I551" s="72">
        <f t="shared" si="39"/>
        <v>3</v>
      </c>
      <c r="J551" s="72">
        <f t="shared" si="39"/>
        <v>3</v>
      </c>
      <c r="K551" s="72">
        <f t="shared" si="39"/>
        <v>3</v>
      </c>
      <c r="L551" s="72">
        <f t="shared" si="39"/>
        <v>3</v>
      </c>
      <c r="M551" s="72">
        <f t="shared" si="39"/>
        <v>3</v>
      </c>
      <c r="N551" s="72">
        <f t="shared" si="39"/>
        <v>3</v>
      </c>
    </row>
    <row r="552" spans="1:14" s="9" customFormat="1" x14ac:dyDescent="0.25">
      <c r="A552" s="86"/>
      <c r="B552" s="182"/>
      <c r="C552" s="85"/>
    </row>
    <row r="553" spans="1:14" s="9" customFormat="1" x14ac:dyDescent="0.25">
      <c r="B553" s="182"/>
      <c r="C553" s="85"/>
    </row>
    <row r="554" spans="1:14" s="9" customFormat="1" ht="19.5" thickBot="1" x14ac:dyDescent="0.3">
      <c r="A554" s="179" t="s">
        <v>23</v>
      </c>
      <c r="B554" s="183" t="s">
        <v>111</v>
      </c>
      <c r="C554" s="85"/>
    </row>
    <row r="555" spans="1:14" s="9" customFormat="1" x14ac:dyDescent="0.25">
      <c r="A555" s="86">
        <v>30</v>
      </c>
      <c r="B555" s="331" t="s">
        <v>506</v>
      </c>
      <c r="C555" s="288">
        <v>0.5</v>
      </c>
      <c r="D555" s="288">
        <v>0.5</v>
      </c>
      <c r="E555" s="288">
        <v>0.5</v>
      </c>
      <c r="F555" s="288">
        <v>0.5</v>
      </c>
      <c r="G555" s="288">
        <v>0.5</v>
      </c>
      <c r="H555" s="288">
        <v>0.5</v>
      </c>
      <c r="I555" s="288">
        <v>0.5</v>
      </c>
      <c r="J555" s="288">
        <v>0.5</v>
      </c>
      <c r="K555" s="288">
        <v>0.5</v>
      </c>
      <c r="L555" s="288">
        <v>0.5</v>
      </c>
      <c r="M555" s="288">
        <v>0.5</v>
      </c>
      <c r="N555" s="288">
        <v>0.5</v>
      </c>
    </row>
    <row r="556" spans="1:14" s="9" customFormat="1" ht="16.5" thickBot="1" x14ac:dyDescent="0.3">
      <c r="A556" s="86"/>
      <c r="B556" s="333"/>
      <c r="C556" s="288"/>
      <c r="D556" s="288"/>
      <c r="E556" s="288"/>
      <c r="F556" s="288"/>
      <c r="G556" s="288"/>
      <c r="H556" s="288"/>
      <c r="I556" s="288"/>
      <c r="J556" s="288"/>
      <c r="K556" s="288"/>
      <c r="L556" s="288"/>
      <c r="M556" s="288"/>
      <c r="N556" s="288"/>
    </row>
    <row r="557" spans="1:14" s="69" customFormat="1" ht="16.5" thickBot="1" x14ac:dyDescent="0.3">
      <c r="A557" s="87"/>
      <c r="B557" s="184" t="s">
        <v>383</v>
      </c>
      <c r="C557" s="76">
        <f t="shared" ref="C557" si="40">GEOMEAN(C555:C556)</f>
        <v>0.5</v>
      </c>
      <c r="D557" s="72">
        <f t="shared" ref="D557:N557" si="41">GEOMEAN(D555:D556)</f>
        <v>0.5</v>
      </c>
      <c r="E557" s="72">
        <f t="shared" si="41"/>
        <v>0.5</v>
      </c>
      <c r="F557" s="72">
        <f t="shared" si="41"/>
        <v>0.5</v>
      </c>
      <c r="G557" s="72">
        <f t="shared" si="41"/>
        <v>0.5</v>
      </c>
      <c r="H557" s="72">
        <f t="shared" si="41"/>
        <v>0.5</v>
      </c>
      <c r="I557" s="72">
        <f t="shared" si="41"/>
        <v>0.5</v>
      </c>
      <c r="J557" s="72">
        <f t="shared" si="41"/>
        <v>0.5</v>
      </c>
      <c r="K557" s="72">
        <f t="shared" si="41"/>
        <v>0.5</v>
      </c>
      <c r="L557" s="72">
        <f t="shared" si="41"/>
        <v>0.5</v>
      </c>
      <c r="M557" s="72">
        <f t="shared" si="41"/>
        <v>0.5</v>
      </c>
      <c r="N557" s="72">
        <f t="shared" si="41"/>
        <v>0.5</v>
      </c>
    </row>
    <row r="558" spans="1:14" s="9" customFormat="1" x14ac:dyDescent="0.25">
      <c r="A558" s="86"/>
      <c r="B558" s="182"/>
      <c r="C558" s="85"/>
    </row>
    <row r="559" spans="1:14" s="9" customFormat="1" x14ac:dyDescent="0.25">
      <c r="B559" s="182"/>
      <c r="C559" s="85"/>
    </row>
    <row r="560" spans="1:14" s="9" customFormat="1" ht="19.5" thickBot="1" x14ac:dyDescent="0.3">
      <c r="A560" s="179" t="s">
        <v>23</v>
      </c>
      <c r="B560" s="183" t="s">
        <v>112</v>
      </c>
      <c r="C560" s="85"/>
    </row>
    <row r="561" spans="1:14" s="9" customFormat="1" x14ac:dyDescent="0.25">
      <c r="A561" s="86">
        <v>1</v>
      </c>
      <c r="B561" s="331" t="s">
        <v>490</v>
      </c>
      <c r="C561" s="80">
        <v>3</v>
      </c>
      <c r="D561" s="80">
        <v>3</v>
      </c>
      <c r="E561" s="80">
        <v>3</v>
      </c>
      <c r="F561" s="80">
        <v>3</v>
      </c>
      <c r="G561" s="80">
        <v>3</v>
      </c>
      <c r="H561" s="80">
        <v>3</v>
      </c>
      <c r="I561" s="80">
        <v>3</v>
      </c>
      <c r="J561" s="80">
        <v>3</v>
      </c>
      <c r="K561" s="80">
        <v>3</v>
      </c>
      <c r="L561" s="80">
        <v>3</v>
      </c>
      <c r="M561" s="80">
        <v>3</v>
      </c>
      <c r="N561" s="80">
        <v>1.7</v>
      </c>
    </row>
    <row r="562" spans="1:14" s="9" customFormat="1" x14ac:dyDescent="0.25">
      <c r="A562" s="86">
        <v>2</v>
      </c>
      <c r="B562" s="332" t="s">
        <v>491</v>
      </c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</row>
    <row r="563" spans="1:14" s="9" customFormat="1" x14ac:dyDescent="0.25">
      <c r="A563" s="86">
        <v>3</v>
      </c>
      <c r="B563" s="333" t="s">
        <v>492</v>
      </c>
      <c r="C563" s="80">
        <v>3.9</v>
      </c>
      <c r="D563" s="80">
        <v>3.9</v>
      </c>
      <c r="E563" s="80">
        <v>3.9</v>
      </c>
      <c r="F563" s="80">
        <v>3.9</v>
      </c>
      <c r="G563" s="80">
        <v>3.9</v>
      </c>
      <c r="H563" s="80">
        <v>3.9</v>
      </c>
      <c r="I563" s="80">
        <v>3.9</v>
      </c>
      <c r="J563" s="80">
        <v>3.9</v>
      </c>
      <c r="K563" s="80">
        <v>3</v>
      </c>
      <c r="L563" s="80">
        <v>3</v>
      </c>
      <c r="M563" s="80">
        <v>3</v>
      </c>
      <c r="N563" s="80">
        <v>3</v>
      </c>
    </row>
    <row r="564" spans="1:14" s="9" customFormat="1" x14ac:dyDescent="0.25">
      <c r="A564" s="86">
        <v>4</v>
      </c>
      <c r="B564" s="333" t="s">
        <v>493</v>
      </c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</row>
    <row r="565" spans="1:14" s="9" customFormat="1" x14ac:dyDescent="0.25">
      <c r="A565" s="86">
        <v>5</v>
      </c>
      <c r="B565" s="334" t="s">
        <v>494</v>
      </c>
      <c r="C565" s="80">
        <v>2</v>
      </c>
      <c r="D565" s="80">
        <v>2</v>
      </c>
      <c r="E565" s="80">
        <v>2</v>
      </c>
      <c r="F565" s="80">
        <v>2</v>
      </c>
      <c r="G565" s="80">
        <v>2</v>
      </c>
      <c r="H565" s="80">
        <v>2</v>
      </c>
      <c r="I565" s="80">
        <v>2</v>
      </c>
      <c r="J565" s="80">
        <v>2</v>
      </c>
      <c r="K565" s="80">
        <v>2</v>
      </c>
      <c r="L565" s="80">
        <v>2</v>
      </c>
      <c r="M565" s="80">
        <v>2</v>
      </c>
      <c r="N565" s="80">
        <v>2</v>
      </c>
    </row>
    <row r="566" spans="1:14" s="9" customFormat="1" x14ac:dyDescent="0.25">
      <c r="A566" s="86">
        <v>6</v>
      </c>
      <c r="B566" s="334" t="s">
        <v>495</v>
      </c>
      <c r="C566" s="80">
        <v>10.7</v>
      </c>
      <c r="D566" s="80">
        <v>10.7</v>
      </c>
      <c r="E566" s="80">
        <v>10.7</v>
      </c>
      <c r="F566" s="80">
        <v>10.7</v>
      </c>
      <c r="G566" s="80">
        <v>10.7</v>
      </c>
      <c r="H566" s="80">
        <v>10.7</v>
      </c>
      <c r="I566" s="80">
        <v>10.7</v>
      </c>
      <c r="J566" s="80">
        <v>10.7</v>
      </c>
      <c r="K566" s="80">
        <v>10.7</v>
      </c>
      <c r="L566" s="80">
        <v>10.7</v>
      </c>
      <c r="M566" s="80">
        <v>10.7</v>
      </c>
      <c r="N566" s="80">
        <v>10.7</v>
      </c>
    </row>
    <row r="567" spans="1:14" s="9" customFormat="1" x14ac:dyDescent="0.25">
      <c r="A567" s="86">
        <v>7</v>
      </c>
      <c r="B567" s="334" t="s">
        <v>496</v>
      </c>
      <c r="C567" s="80">
        <v>3</v>
      </c>
      <c r="D567" s="80">
        <v>3</v>
      </c>
      <c r="E567" s="80">
        <v>3</v>
      </c>
      <c r="F567" s="80">
        <v>3</v>
      </c>
      <c r="G567" s="80">
        <v>3</v>
      </c>
      <c r="H567" s="80">
        <v>3</v>
      </c>
      <c r="I567" s="80">
        <v>3</v>
      </c>
      <c r="J567" s="80">
        <v>3</v>
      </c>
      <c r="K567" s="80">
        <v>3</v>
      </c>
      <c r="L567" s="80">
        <v>3</v>
      </c>
      <c r="M567" s="80">
        <v>3</v>
      </c>
      <c r="N567" s="80">
        <v>3</v>
      </c>
    </row>
    <row r="568" spans="1:14" s="9" customFormat="1" x14ac:dyDescent="0.25">
      <c r="A568" s="86">
        <v>8</v>
      </c>
      <c r="B568" s="334" t="s">
        <v>504</v>
      </c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</row>
    <row r="569" spans="1:14" s="9" customFormat="1" x14ac:dyDescent="0.25">
      <c r="A569" s="86">
        <v>9</v>
      </c>
      <c r="B569" s="334" t="s">
        <v>498</v>
      </c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</row>
    <row r="570" spans="1:14" s="9" customFormat="1" x14ac:dyDescent="0.25">
      <c r="A570" s="86">
        <v>10</v>
      </c>
      <c r="B570" s="334" t="s">
        <v>499</v>
      </c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</row>
    <row r="571" spans="1:14" s="9" customFormat="1" x14ac:dyDescent="0.25">
      <c r="A571" s="86">
        <v>11</v>
      </c>
      <c r="B571" s="334" t="s">
        <v>500</v>
      </c>
      <c r="C571" s="80">
        <v>3</v>
      </c>
      <c r="D571" s="80">
        <v>3</v>
      </c>
      <c r="E571" s="80">
        <v>3</v>
      </c>
      <c r="F571" s="80">
        <v>3</v>
      </c>
      <c r="G571" s="80">
        <v>3</v>
      </c>
      <c r="H571" s="80">
        <v>3</v>
      </c>
      <c r="I571" s="80">
        <v>3</v>
      </c>
      <c r="J571" s="80">
        <v>3</v>
      </c>
      <c r="K571" s="80">
        <v>3</v>
      </c>
      <c r="L571" s="80">
        <v>3</v>
      </c>
      <c r="M571" s="80">
        <v>3</v>
      </c>
      <c r="N571" s="80">
        <v>3</v>
      </c>
    </row>
    <row r="572" spans="1:14" s="9" customFormat="1" x14ac:dyDescent="0.25">
      <c r="A572" s="86">
        <v>12</v>
      </c>
      <c r="B572" s="334" t="s">
        <v>385</v>
      </c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</row>
    <row r="573" spans="1:14" s="9" customFormat="1" x14ac:dyDescent="0.25">
      <c r="A573" s="86">
        <v>13</v>
      </c>
      <c r="B573" s="334" t="s">
        <v>501</v>
      </c>
      <c r="C573" s="80">
        <v>10</v>
      </c>
      <c r="D573" s="80">
        <v>10</v>
      </c>
      <c r="E573" s="80">
        <v>10</v>
      </c>
      <c r="F573" s="80">
        <v>10</v>
      </c>
      <c r="G573" s="80">
        <v>10</v>
      </c>
      <c r="H573" s="80">
        <v>10</v>
      </c>
      <c r="I573" s="80">
        <v>10</v>
      </c>
      <c r="J573" s="80">
        <v>10</v>
      </c>
      <c r="K573" s="80">
        <v>10</v>
      </c>
      <c r="L573" s="80">
        <v>10</v>
      </c>
      <c r="M573" s="80">
        <v>10</v>
      </c>
      <c r="N573" s="80">
        <v>8</v>
      </c>
    </row>
    <row r="574" spans="1:14" s="9" customFormat="1" x14ac:dyDescent="0.25">
      <c r="A574" s="86">
        <v>14</v>
      </c>
      <c r="B574" s="334" t="s">
        <v>502</v>
      </c>
      <c r="C574" s="80">
        <v>3</v>
      </c>
      <c r="D574" s="80">
        <v>3</v>
      </c>
      <c r="E574" s="80">
        <v>3</v>
      </c>
      <c r="F574" s="80">
        <v>3</v>
      </c>
      <c r="G574" s="80">
        <v>3</v>
      </c>
      <c r="H574" s="80">
        <v>3</v>
      </c>
      <c r="I574" s="80">
        <v>3</v>
      </c>
      <c r="J574" s="80">
        <v>3</v>
      </c>
      <c r="K574" s="80">
        <v>3</v>
      </c>
      <c r="L574" s="80">
        <v>3</v>
      </c>
      <c r="M574" s="80">
        <v>3</v>
      </c>
      <c r="N574" s="80">
        <v>2.5</v>
      </c>
    </row>
    <row r="575" spans="1:14" s="9" customFormat="1" x14ac:dyDescent="0.25">
      <c r="A575" s="86">
        <v>15</v>
      </c>
      <c r="B575" s="334" t="s">
        <v>503</v>
      </c>
      <c r="C575" s="80">
        <v>12</v>
      </c>
      <c r="D575" s="80">
        <v>12</v>
      </c>
      <c r="E575" s="80">
        <v>12</v>
      </c>
      <c r="F575" s="80">
        <v>12</v>
      </c>
      <c r="G575" s="80">
        <v>12</v>
      </c>
      <c r="H575" s="80">
        <v>12</v>
      </c>
      <c r="I575" s="80">
        <v>12</v>
      </c>
      <c r="J575" s="80">
        <v>11</v>
      </c>
      <c r="K575" s="80">
        <v>11</v>
      </c>
      <c r="L575" s="80">
        <v>11</v>
      </c>
      <c r="M575" s="80">
        <v>11</v>
      </c>
      <c r="N575" s="80">
        <v>10</v>
      </c>
    </row>
    <row r="576" spans="1:14" s="9" customFormat="1" x14ac:dyDescent="0.25">
      <c r="A576" s="86">
        <v>16</v>
      </c>
      <c r="B576" s="329"/>
      <c r="C576" s="83"/>
    </row>
    <row r="577" spans="1:14" s="9" customFormat="1" x14ac:dyDescent="0.25">
      <c r="A577" s="86">
        <v>17</v>
      </c>
      <c r="B577" s="329"/>
      <c r="C577" s="82"/>
    </row>
    <row r="578" spans="1:14" s="9" customFormat="1" x14ac:dyDescent="0.25">
      <c r="A578" s="86">
        <v>18</v>
      </c>
      <c r="B578" s="329"/>
      <c r="C578" s="80"/>
    </row>
    <row r="579" spans="1:14" s="9" customFormat="1" x14ac:dyDescent="0.25">
      <c r="A579" s="86">
        <v>19</v>
      </c>
      <c r="B579" s="329"/>
      <c r="C579" s="83"/>
    </row>
    <row r="580" spans="1:14" s="9" customFormat="1" x14ac:dyDescent="0.25">
      <c r="A580" s="86">
        <v>20</v>
      </c>
      <c r="B580" s="329"/>
      <c r="C580" s="83"/>
    </row>
    <row r="581" spans="1:14" s="9" customFormat="1" x14ac:dyDescent="0.25">
      <c r="A581" s="86">
        <v>21</v>
      </c>
      <c r="B581" s="329"/>
      <c r="C581" s="83"/>
    </row>
    <row r="582" spans="1:14" s="9" customFormat="1" x14ac:dyDescent="0.25">
      <c r="A582" s="86">
        <v>22</v>
      </c>
      <c r="B582" s="329"/>
      <c r="C582" s="83"/>
    </row>
    <row r="583" spans="1:14" s="9" customFormat="1" x14ac:dyDescent="0.25">
      <c r="A583" s="86">
        <v>23</v>
      </c>
      <c r="B583" s="329"/>
      <c r="C583" s="83"/>
    </row>
    <row r="584" spans="1:14" s="9" customFormat="1" x14ac:dyDescent="0.25">
      <c r="A584" s="86">
        <v>24</v>
      </c>
      <c r="B584" s="329"/>
      <c r="C584" s="83"/>
    </row>
    <row r="585" spans="1:14" s="9" customFormat="1" x14ac:dyDescent="0.25">
      <c r="A585" s="86">
        <v>25</v>
      </c>
      <c r="B585" s="329"/>
      <c r="C585" s="80"/>
    </row>
    <row r="586" spans="1:14" s="9" customFormat="1" ht="16.5" thickBot="1" x14ac:dyDescent="0.3">
      <c r="A586" s="86">
        <v>26</v>
      </c>
      <c r="B586" s="330"/>
      <c r="C586" s="90"/>
    </row>
    <row r="587" spans="1:14" s="69" customFormat="1" ht="16.5" thickBot="1" x14ac:dyDescent="0.3">
      <c r="A587" s="87"/>
      <c r="B587" s="184" t="s">
        <v>383</v>
      </c>
      <c r="C587" s="76">
        <f t="shared" ref="C587" si="42">GEOMEAN(C561:C586)</f>
        <v>4.5349408541669129</v>
      </c>
      <c r="D587" s="72">
        <f t="shared" ref="D587:N587" si="43">GEOMEAN(D561:D586)</f>
        <v>4.5349408541669129</v>
      </c>
      <c r="E587" s="72">
        <f t="shared" si="43"/>
        <v>4.5349408541669129</v>
      </c>
      <c r="F587" s="72">
        <f t="shared" si="43"/>
        <v>4.5349408541669129</v>
      </c>
      <c r="G587" s="72">
        <f t="shared" si="43"/>
        <v>4.5349408541669129</v>
      </c>
      <c r="H587" s="72">
        <f t="shared" si="43"/>
        <v>4.5349408541669129</v>
      </c>
      <c r="I587" s="72">
        <f t="shared" si="43"/>
        <v>4.5349408541669129</v>
      </c>
      <c r="J587" s="72">
        <f t="shared" si="43"/>
        <v>4.4913086164936527</v>
      </c>
      <c r="K587" s="72">
        <f t="shared" si="43"/>
        <v>4.3622698325275655</v>
      </c>
      <c r="L587" s="72">
        <f t="shared" si="43"/>
        <v>4.3622698325275655</v>
      </c>
      <c r="M587" s="72">
        <f t="shared" si="43"/>
        <v>4.3622698325275655</v>
      </c>
      <c r="N587" s="72">
        <f t="shared" si="43"/>
        <v>3.8738215077452276</v>
      </c>
    </row>
    <row r="588" spans="1:14" s="9" customFormat="1" x14ac:dyDescent="0.25">
      <c r="A588" s="86"/>
      <c r="B588" s="182"/>
      <c r="C588" s="85"/>
    </row>
    <row r="589" spans="1:14" s="9" customFormat="1" x14ac:dyDescent="0.25">
      <c r="B589" s="182"/>
      <c r="C589" s="85"/>
    </row>
    <row r="590" spans="1:14" s="9" customFormat="1" ht="19.5" thickBot="1" x14ac:dyDescent="0.3">
      <c r="A590" s="179" t="s">
        <v>23</v>
      </c>
      <c r="B590" s="183" t="s">
        <v>113</v>
      </c>
      <c r="C590" s="85"/>
    </row>
    <row r="591" spans="1:14" s="9" customFormat="1" x14ac:dyDescent="0.25">
      <c r="A591" s="86">
        <v>29</v>
      </c>
      <c r="B591" s="463"/>
      <c r="C591" s="79">
        <v>1</v>
      </c>
      <c r="D591" s="9">
        <v>1</v>
      </c>
      <c r="E591" s="9">
        <v>1</v>
      </c>
      <c r="F591" s="9">
        <v>1</v>
      </c>
      <c r="G591" s="9">
        <v>1</v>
      </c>
      <c r="H591" s="9">
        <v>1</v>
      </c>
      <c r="I591" s="9">
        <v>1</v>
      </c>
      <c r="J591" s="9">
        <v>1</v>
      </c>
      <c r="K591" s="9">
        <v>1</v>
      </c>
      <c r="L591" s="9">
        <v>1</v>
      </c>
      <c r="M591" s="9">
        <v>1</v>
      </c>
      <c r="N591" s="9">
        <v>1</v>
      </c>
    </row>
    <row r="592" spans="1:14" s="9" customFormat="1" ht="16.5" thickBot="1" x14ac:dyDescent="0.3">
      <c r="A592" s="86">
        <v>30</v>
      </c>
      <c r="B592" s="464"/>
      <c r="C592" s="83"/>
    </row>
    <row r="593" spans="1:14" s="69" customFormat="1" ht="16.5" thickBot="1" x14ac:dyDescent="0.3">
      <c r="A593" s="87"/>
      <c r="B593" s="184" t="s">
        <v>383</v>
      </c>
      <c r="C593" s="76">
        <f t="shared" ref="C593" si="44">GEOMEAN(C591:C592)</f>
        <v>1</v>
      </c>
      <c r="D593" s="72">
        <f t="shared" ref="D593:N593" si="45">GEOMEAN(D591:D592)</f>
        <v>1</v>
      </c>
      <c r="E593" s="72">
        <f t="shared" si="45"/>
        <v>1</v>
      </c>
      <c r="F593" s="72">
        <f t="shared" si="45"/>
        <v>1</v>
      </c>
      <c r="G593" s="72">
        <f t="shared" si="45"/>
        <v>1</v>
      </c>
      <c r="H593" s="72">
        <f t="shared" si="45"/>
        <v>1</v>
      </c>
      <c r="I593" s="72">
        <f t="shared" si="45"/>
        <v>1</v>
      </c>
      <c r="J593" s="72">
        <f t="shared" si="45"/>
        <v>1</v>
      </c>
      <c r="K593" s="72">
        <f t="shared" si="45"/>
        <v>1</v>
      </c>
      <c r="L593" s="72">
        <f t="shared" si="45"/>
        <v>1</v>
      </c>
      <c r="M593" s="72">
        <f t="shared" si="45"/>
        <v>1</v>
      </c>
      <c r="N593" s="72">
        <f t="shared" si="45"/>
        <v>1</v>
      </c>
    </row>
    <row r="594" spans="1:14" s="9" customFormat="1" x14ac:dyDescent="0.25">
      <c r="A594" s="86"/>
      <c r="B594" s="182"/>
      <c r="C594" s="85"/>
    </row>
    <row r="595" spans="1:14" s="9" customFormat="1" x14ac:dyDescent="0.25">
      <c r="B595" s="182" t="s">
        <v>447</v>
      </c>
      <c r="C595" s="85"/>
    </row>
    <row r="596" spans="1:14" s="9" customFormat="1" ht="19.5" thickBot="1" x14ac:dyDescent="0.3">
      <c r="A596" s="179" t="s">
        <v>23</v>
      </c>
      <c r="B596" s="183" t="s">
        <v>114</v>
      </c>
      <c r="C596" s="85"/>
    </row>
    <row r="597" spans="1:14" s="9" customFormat="1" x14ac:dyDescent="0.25">
      <c r="A597" s="86">
        <v>1</v>
      </c>
      <c r="B597" s="331" t="s">
        <v>490</v>
      </c>
      <c r="C597" s="79">
        <v>4.5</v>
      </c>
      <c r="D597" s="79">
        <v>4.5</v>
      </c>
      <c r="E597" s="79">
        <v>4.5</v>
      </c>
      <c r="F597" s="79">
        <v>4.5</v>
      </c>
      <c r="G597" s="79">
        <v>4.5</v>
      </c>
      <c r="H597" s="79">
        <v>4.5</v>
      </c>
      <c r="I597" s="79">
        <v>4.5</v>
      </c>
      <c r="J597" s="79">
        <v>4.5</v>
      </c>
      <c r="K597" s="79">
        <v>2.4</v>
      </c>
      <c r="L597" s="79">
        <v>3</v>
      </c>
      <c r="M597" s="79">
        <v>3</v>
      </c>
      <c r="N597" s="79">
        <v>2.8</v>
      </c>
    </row>
    <row r="598" spans="1:14" s="9" customFormat="1" x14ac:dyDescent="0.25">
      <c r="A598" s="86">
        <v>2</v>
      </c>
      <c r="B598" s="332" t="s">
        <v>491</v>
      </c>
      <c r="C598" s="80">
        <v>1.2</v>
      </c>
      <c r="D598" s="80">
        <v>1.2</v>
      </c>
      <c r="E598" s="80">
        <v>1.2</v>
      </c>
      <c r="F598" s="80">
        <v>1.2</v>
      </c>
      <c r="G598" s="80">
        <v>1.2</v>
      </c>
      <c r="H598" s="80">
        <v>1.2</v>
      </c>
      <c r="I598" s="80">
        <v>1.2</v>
      </c>
      <c r="J598" s="80">
        <v>1.2</v>
      </c>
      <c r="K598" s="80">
        <v>1.2</v>
      </c>
      <c r="L598" s="80">
        <v>6</v>
      </c>
      <c r="M598" s="80">
        <v>2.5</v>
      </c>
      <c r="N598" s="80">
        <v>2.8</v>
      </c>
    </row>
    <row r="599" spans="1:14" s="9" customFormat="1" x14ac:dyDescent="0.25">
      <c r="A599" s="86">
        <v>3</v>
      </c>
      <c r="B599" s="333" t="s">
        <v>492</v>
      </c>
      <c r="C599" s="83">
        <v>2.9</v>
      </c>
      <c r="D599" s="83">
        <v>2.9</v>
      </c>
      <c r="E599" s="83">
        <v>2.9</v>
      </c>
      <c r="F599" s="83">
        <v>2.9</v>
      </c>
      <c r="G599" s="83">
        <v>4</v>
      </c>
      <c r="H599" s="83">
        <v>4</v>
      </c>
      <c r="I599" s="83">
        <v>4</v>
      </c>
      <c r="J599" s="83">
        <v>4</v>
      </c>
      <c r="K599" s="83">
        <v>4</v>
      </c>
      <c r="L599" s="83">
        <v>4</v>
      </c>
      <c r="M599" s="83">
        <v>4</v>
      </c>
      <c r="N599" s="83">
        <v>4</v>
      </c>
    </row>
    <row r="600" spans="1:14" s="9" customFormat="1" x14ac:dyDescent="0.25">
      <c r="A600" s="86">
        <v>4</v>
      </c>
      <c r="B600" s="333" t="s">
        <v>493</v>
      </c>
      <c r="C600" s="80">
        <v>3</v>
      </c>
      <c r="D600" s="80">
        <v>3</v>
      </c>
      <c r="E600" s="80">
        <v>3</v>
      </c>
      <c r="F600" s="80">
        <v>3</v>
      </c>
      <c r="G600" s="80">
        <v>3</v>
      </c>
      <c r="H600" s="80">
        <v>3</v>
      </c>
      <c r="I600" s="80">
        <v>3</v>
      </c>
      <c r="J600" s="80">
        <v>3</v>
      </c>
      <c r="K600" s="80">
        <v>3</v>
      </c>
      <c r="L600" s="80">
        <v>3</v>
      </c>
      <c r="M600" s="80">
        <v>3</v>
      </c>
      <c r="N600" s="80">
        <v>3</v>
      </c>
    </row>
    <row r="601" spans="1:14" s="9" customFormat="1" x14ac:dyDescent="0.25">
      <c r="A601" s="86">
        <v>5</v>
      </c>
      <c r="B601" s="334" t="s">
        <v>494</v>
      </c>
      <c r="C601" s="80">
        <v>2</v>
      </c>
      <c r="D601" s="80">
        <v>2</v>
      </c>
      <c r="E601" s="80">
        <v>2</v>
      </c>
      <c r="F601" s="80">
        <v>2</v>
      </c>
      <c r="G601" s="80">
        <v>2</v>
      </c>
      <c r="H601" s="80">
        <v>2</v>
      </c>
      <c r="I601" s="80">
        <v>2</v>
      </c>
      <c r="J601" s="80">
        <v>2</v>
      </c>
      <c r="K601" s="80">
        <v>2</v>
      </c>
      <c r="L601" s="80">
        <v>2</v>
      </c>
      <c r="M601" s="80">
        <v>1</v>
      </c>
      <c r="N601" s="80">
        <v>2</v>
      </c>
    </row>
    <row r="602" spans="1:14" s="9" customFormat="1" x14ac:dyDescent="0.25">
      <c r="A602" s="86">
        <v>6</v>
      </c>
      <c r="B602" s="334" t="s">
        <v>495</v>
      </c>
      <c r="C602" s="80">
        <v>2</v>
      </c>
      <c r="D602" s="80">
        <v>2</v>
      </c>
      <c r="E602" s="80">
        <v>2</v>
      </c>
      <c r="F602" s="80">
        <v>2</v>
      </c>
      <c r="G602" s="80">
        <v>2</v>
      </c>
      <c r="H602" s="80">
        <v>2</v>
      </c>
      <c r="I602" s="80">
        <v>2</v>
      </c>
      <c r="J602" s="80">
        <v>2</v>
      </c>
      <c r="K602" s="80">
        <v>2</v>
      </c>
      <c r="L602" s="80">
        <v>2</v>
      </c>
      <c r="M602" s="80">
        <v>2</v>
      </c>
      <c r="N602" s="80">
        <v>2</v>
      </c>
    </row>
    <row r="603" spans="1:14" s="9" customFormat="1" x14ac:dyDescent="0.25">
      <c r="A603" s="86">
        <v>7</v>
      </c>
      <c r="B603" s="334" t="s">
        <v>496</v>
      </c>
      <c r="C603" s="80">
        <v>2.5</v>
      </c>
      <c r="D603" s="80">
        <v>2.5</v>
      </c>
      <c r="E603" s="80">
        <v>2.5</v>
      </c>
      <c r="F603" s="80">
        <v>2.5</v>
      </c>
      <c r="G603" s="80">
        <v>2.5</v>
      </c>
      <c r="H603" s="80">
        <v>2.5</v>
      </c>
      <c r="I603" s="80">
        <v>1.8</v>
      </c>
      <c r="J603" s="80">
        <v>1.8</v>
      </c>
      <c r="K603" s="80">
        <v>1.8</v>
      </c>
      <c r="L603" s="80">
        <v>3</v>
      </c>
      <c r="M603" s="80">
        <v>3</v>
      </c>
      <c r="N603" s="80">
        <v>3</v>
      </c>
    </row>
    <row r="604" spans="1:14" s="9" customFormat="1" x14ac:dyDescent="0.25">
      <c r="A604" s="86">
        <v>8</v>
      </c>
      <c r="B604" s="334" t="s">
        <v>504</v>
      </c>
      <c r="C604" s="80">
        <v>3.8</v>
      </c>
      <c r="D604" s="80">
        <v>3.8</v>
      </c>
      <c r="E604" s="80">
        <v>3.8</v>
      </c>
      <c r="F604" s="80">
        <v>3.8</v>
      </c>
      <c r="G604" s="80">
        <v>3.8</v>
      </c>
      <c r="H604" s="80">
        <v>3.8</v>
      </c>
      <c r="I604" s="80">
        <v>3.8</v>
      </c>
      <c r="J604" s="80">
        <v>3.8</v>
      </c>
      <c r="K604" s="80">
        <v>3.2</v>
      </c>
      <c r="L604" s="80">
        <v>3.2</v>
      </c>
      <c r="M604" s="80">
        <v>3.2</v>
      </c>
      <c r="N604" s="80">
        <v>3.2</v>
      </c>
    </row>
    <row r="605" spans="1:14" s="9" customFormat="1" x14ac:dyDescent="0.25">
      <c r="A605" s="86">
        <v>9</v>
      </c>
      <c r="B605" s="334" t="s">
        <v>498</v>
      </c>
      <c r="C605" s="80">
        <v>4</v>
      </c>
      <c r="D605" s="80">
        <v>4</v>
      </c>
      <c r="E605" s="80">
        <v>4</v>
      </c>
      <c r="F605" s="80">
        <v>4</v>
      </c>
      <c r="G605" s="80">
        <v>4</v>
      </c>
      <c r="H605" s="80">
        <v>4</v>
      </c>
      <c r="I605" s="80">
        <v>3</v>
      </c>
      <c r="J605" s="80">
        <v>3</v>
      </c>
      <c r="K605" s="80">
        <v>3</v>
      </c>
      <c r="L605" s="80">
        <v>4.5</v>
      </c>
      <c r="M605" s="80">
        <v>4.5</v>
      </c>
      <c r="N605" s="80">
        <v>4.5</v>
      </c>
    </row>
    <row r="606" spans="1:14" s="9" customFormat="1" x14ac:dyDescent="0.25">
      <c r="A606" s="86">
        <v>10</v>
      </c>
      <c r="B606" s="334" t="s">
        <v>499</v>
      </c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</row>
    <row r="607" spans="1:14" s="9" customFormat="1" x14ac:dyDescent="0.25">
      <c r="A607" s="86">
        <v>11</v>
      </c>
      <c r="B607" s="334" t="s">
        <v>500</v>
      </c>
      <c r="C607" s="80">
        <v>2.5</v>
      </c>
      <c r="D607" s="80">
        <v>2.5</v>
      </c>
      <c r="E607" s="80">
        <v>2.5</v>
      </c>
      <c r="F607" s="80">
        <v>2.5</v>
      </c>
      <c r="G607" s="80">
        <v>2.5</v>
      </c>
      <c r="H607" s="80">
        <v>2.5</v>
      </c>
      <c r="I607" s="80">
        <v>3</v>
      </c>
      <c r="J607" s="80">
        <v>3</v>
      </c>
      <c r="K607" s="80">
        <v>3</v>
      </c>
      <c r="L607" s="80">
        <v>3</v>
      </c>
      <c r="M607" s="80">
        <v>3</v>
      </c>
      <c r="N607" s="80">
        <v>3</v>
      </c>
    </row>
    <row r="608" spans="1:14" s="9" customFormat="1" x14ac:dyDescent="0.25">
      <c r="A608" s="86">
        <v>12</v>
      </c>
      <c r="B608" s="334" t="s">
        <v>385</v>
      </c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</row>
    <row r="609" spans="1:14" s="9" customFormat="1" x14ac:dyDescent="0.25">
      <c r="A609" s="86">
        <v>13</v>
      </c>
      <c r="B609" s="334" t="s">
        <v>501</v>
      </c>
      <c r="C609" s="80">
        <v>3</v>
      </c>
      <c r="D609" s="80">
        <v>3</v>
      </c>
      <c r="E609" s="80">
        <v>3</v>
      </c>
      <c r="F609" s="80">
        <v>3</v>
      </c>
      <c r="G609" s="80">
        <v>3</v>
      </c>
      <c r="H609" s="80">
        <v>4</v>
      </c>
      <c r="I609" s="80">
        <v>4</v>
      </c>
      <c r="J609" s="80">
        <v>2</v>
      </c>
      <c r="K609" s="80">
        <v>2</v>
      </c>
      <c r="L609" s="80">
        <v>8</v>
      </c>
      <c r="M609" s="80">
        <v>5.5</v>
      </c>
      <c r="N609" s="80">
        <v>5.5</v>
      </c>
    </row>
    <row r="610" spans="1:14" s="9" customFormat="1" x14ac:dyDescent="0.25">
      <c r="A610" s="86">
        <v>14</v>
      </c>
      <c r="B610" s="334" t="s">
        <v>502</v>
      </c>
      <c r="C610" s="80">
        <v>4</v>
      </c>
      <c r="D610" s="80">
        <v>4</v>
      </c>
      <c r="E610" s="80">
        <v>4</v>
      </c>
      <c r="F610" s="80">
        <v>4</v>
      </c>
      <c r="G610" s="80">
        <v>4</v>
      </c>
      <c r="H610" s="80">
        <v>4</v>
      </c>
      <c r="I610" s="80">
        <v>4</v>
      </c>
      <c r="J610" s="80">
        <v>4</v>
      </c>
      <c r="K610" s="80">
        <v>4</v>
      </c>
      <c r="L610" s="80">
        <v>4</v>
      </c>
      <c r="M610" s="80">
        <v>4</v>
      </c>
      <c r="N610" s="80">
        <v>4</v>
      </c>
    </row>
    <row r="611" spans="1:14" s="9" customFormat="1" x14ac:dyDescent="0.25">
      <c r="A611" s="86">
        <v>15</v>
      </c>
      <c r="B611" s="334" t="s">
        <v>503</v>
      </c>
      <c r="C611" s="82">
        <v>3.5</v>
      </c>
      <c r="D611" s="82">
        <v>3.5</v>
      </c>
      <c r="E611" s="82">
        <v>3.5</v>
      </c>
      <c r="F611" s="82">
        <v>3.5</v>
      </c>
      <c r="G611" s="82">
        <v>3.5</v>
      </c>
      <c r="H611" s="82">
        <v>3.5</v>
      </c>
      <c r="I611" s="82">
        <v>3.5</v>
      </c>
      <c r="J611" s="82">
        <v>6</v>
      </c>
      <c r="K611" s="82">
        <v>6</v>
      </c>
      <c r="L611" s="82">
        <v>6</v>
      </c>
      <c r="M611" s="82">
        <v>6</v>
      </c>
      <c r="N611" s="82">
        <v>6</v>
      </c>
    </row>
    <row r="612" spans="1:14" s="9" customFormat="1" x14ac:dyDescent="0.25">
      <c r="A612" s="86">
        <v>16</v>
      </c>
      <c r="B612" s="329"/>
      <c r="C612" s="83"/>
    </row>
    <row r="613" spans="1:14" s="9" customFormat="1" x14ac:dyDescent="0.25">
      <c r="A613" s="86">
        <v>17</v>
      </c>
      <c r="B613" s="329"/>
      <c r="C613" s="82"/>
    </row>
    <row r="614" spans="1:14" s="9" customFormat="1" x14ac:dyDescent="0.25">
      <c r="A614" s="86">
        <v>18</v>
      </c>
      <c r="B614" s="329"/>
      <c r="C614" s="83"/>
    </row>
    <row r="615" spans="1:14" s="9" customFormat="1" x14ac:dyDescent="0.25">
      <c r="A615" s="86">
        <v>19</v>
      </c>
      <c r="B615" s="329"/>
      <c r="C615" s="83"/>
    </row>
    <row r="616" spans="1:14" s="9" customFormat="1" x14ac:dyDescent="0.25">
      <c r="A616" s="86">
        <v>20</v>
      </c>
      <c r="B616" s="329"/>
      <c r="C616" s="83"/>
    </row>
    <row r="617" spans="1:14" s="9" customFormat="1" x14ac:dyDescent="0.25">
      <c r="A617" s="86">
        <v>21</v>
      </c>
      <c r="B617" s="329"/>
      <c r="C617" s="83"/>
    </row>
    <row r="618" spans="1:14" s="9" customFormat="1" x14ac:dyDescent="0.25">
      <c r="A618" s="86">
        <v>22</v>
      </c>
      <c r="B618" s="329"/>
      <c r="C618" s="83"/>
    </row>
    <row r="619" spans="1:14" s="9" customFormat="1" x14ac:dyDescent="0.25">
      <c r="A619" s="86">
        <v>23</v>
      </c>
      <c r="B619" s="329"/>
      <c r="C619" s="83"/>
    </row>
    <row r="620" spans="1:14" s="9" customFormat="1" x14ac:dyDescent="0.25">
      <c r="A620" s="86">
        <v>24</v>
      </c>
      <c r="B620" s="329"/>
      <c r="C620" s="83"/>
    </row>
    <row r="621" spans="1:14" s="9" customFormat="1" x14ac:dyDescent="0.25">
      <c r="A621" s="86">
        <v>25</v>
      </c>
      <c r="B621" s="329"/>
      <c r="C621" s="80"/>
    </row>
    <row r="622" spans="1:14" s="9" customFormat="1" ht="16.5" thickBot="1" x14ac:dyDescent="0.3">
      <c r="A622" s="86">
        <v>26</v>
      </c>
      <c r="B622" s="330"/>
      <c r="C622" s="90"/>
    </row>
    <row r="623" spans="1:14" s="69" customFormat="1" ht="16.5" thickBot="1" x14ac:dyDescent="0.3">
      <c r="A623" s="87"/>
      <c r="B623" s="184" t="s">
        <v>383</v>
      </c>
      <c r="C623" s="76">
        <f t="shared" ref="C623" si="46">GEOMEAN(C597:C622)</f>
        <v>2.8308634120197502</v>
      </c>
      <c r="D623" s="72">
        <f t="shared" ref="D623:N623" si="47">GEOMEAN(D597:D622)</f>
        <v>2.8308634120197502</v>
      </c>
      <c r="E623" s="72">
        <f t="shared" si="47"/>
        <v>2.8308634120197502</v>
      </c>
      <c r="F623" s="72">
        <f t="shared" si="47"/>
        <v>2.8308634120197502</v>
      </c>
      <c r="G623" s="72">
        <f t="shared" si="47"/>
        <v>2.9017643819783383</v>
      </c>
      <c r="H623" s="72">
        <f t="shared" si="47"/>
        <v>2.9666944397952757</v>
      </c>
      <c r="I623" s="72">
        <f t="shared" si="47"/>
        <v>2.8693173693819429</v>
      </c>
      <c r="J623" s="72">
        <f t="shared" si="47"/>
        <v>2.8354946636423115</v>
      </c>
      <c r="K623" s="72">
        <f t="shared" si="47"/>
        <v>2.6661690882442834</v>
      </c>
      <c r="L623" s="72">
        <f t="shared" si="47"/>
        <v>3.664648336257136</v>
      </c>
      <c r="M623" s="72">
        <f t="shared" si="47"/>
        <v>3.1558158208763758</v>
      </c>
      <c r="N623" s="72">
        <f t="shared" si="47"/>
        <v>3.340019028014376</v>
      </c>
    </row>
    <row r="624" spans="1:14" s="9" customFormat="1" x14ac:dyDescent="0.25">
      <c r="A624" s="86"/>
      <c r="B624" s="182"/>
      <c r="C624" s="85"/>
    </row>
    <row r="625" spans="1:14" s="9" customFormat="1" x14ac:dyDescent="0.25">
      <c r="B625" s="182"/>
      <c r="C625" s="85"/>
    </row>
    <row r="626" spans="1:14" s="9" customFormat="1" ht="19.5" thickBot="1" x14ac:dyDescent="0.3">
      <c r="A626" s="179" t="s">
        <v>23</v>
      </c>
      <c r="B626" s="183" t="s">
        <v>115</v>
      </c>
      <c r="C626" s="85"/>
    </row>
    <row r="627" spans="1:14" s="9" customFormat="1" x14ac:dyDescent="0.25">
      <c r="A627" s="86">
        <v>29</v>
      </c>
      <c r="B627" s="463"/>
      <c r="C627" s="79">
        <v>1</v>
      </c>
      <c r="D627" s="9">
        <v>1</v>
      </c>
      <c r="E627" s="9">
        <v>1</v>
      </c>
      <c r="F627" s="9">
        <v>1</v>
      </c>
      <c r="G627" s="9">
        <v>1</v>
      </c>
      <c r="H627" s="9">
        <v>1</v>
      </c>
      <c r="I627" s="9">
        <v>1</v>
      </c>
      <c r="J627" s="9">
        <v>1</v>
      </c>
      <c r="K627" s="9">
        <v>1</v>
      </c>
      <c r="L627" s="9">
        <v>1</v>
      </c>
      <c r="M627" s="9">
        <v>1</v>
      </c>
      <c r="N627" s="9">
        <v>1</v>
      </c>
    </row>
    <row r="628" spans="1:14" s="9" customFormat="1" ht="16.5" thickBot="1" x14ac:dyDescent="0.3">
      <c r="A628" s="86">
        <v>30</v>
      </c>
      <c r="B628" s="464"/>
      <c r="C628" s="83">
        <v>1</v>
      </c>
      <c r="D628" s="9">
        <v>1</v>
      </c>
      <c r="E628" s="9">
        <v>1</v>
      </c>
      <c r="F628" s="9">
        <v>1</v>
      </c>
      <c r="G628" s="9">
        <v>1</v>
      </c>
      <c r="H628" s="9">
        <v>1</v>
      </c>
      <c r="I628" s="9">
        <v>1</v>
      </c>
      <c r="J628" s="9">
        <v>1</v>
      </c>
      <c r="K628" s="9">
        <v>1</v>
      </c>
      <c r="L628" s="9">
        <v>1</v>
      </c>
      <c r="M628" s="9">
        <v>1</v>
      </c>
      <c r="N628" s="9">
        <v>1</v>
      </c>
    </row>
    <row r="629" spans="1:14" s="69" customFormat="1" ht="16.5" thickBot="1" x14ac:dyDescent="0.3">
      <c r="A629" s="87"/>
      <c r="B629" s="184" t="s">
        <v>383</v>
      </c>
      <c r="C629" s="76">
        <f t="shared" ref="C629" si="48">GEOMEAN(C627:C628)</f>
        <v>1</v>
      </c>
      <c r="D629" s="72">
        <f t="shared" ref="D629:N629" si="49">GEOMEAN(D627:D628)</f>
        <v>1</v>
      </c>
      <c r="E629" s="72">
        <f t="shared" si="49"/>
        <v>1</v>
      </c>
      <c r="F629" s="72">
        <f t="shared" si="49"/>
        <v>1</v>
      </c>
      <c r="G629" s="72">
        <f t="shared" si="49"/>
        <v>1</v>
      </c>
      <c r="H629" s="72">
        <f t="shared" si="49"/>
        <v>1</v>
      </c>
      <c r="I629" s="72">
        <f t="shared" si="49"/>
        <v>1</v>
      </c>
      <c r="J629" s="72">
        <f t="shared" si="49"/>
        <v>1</v>
      </c>
      <c r="K629" s="72">
        <f t="shared" si="49"/>
        <v>1</v>
      </c>
      <c r="L629" s="72">
        <f t="shared" si="49"/>
        <v>1</v>
      </c>
      <c r="M629" s="72">
        <f t="shared" si="49"/>
        <v>1</v>
      </c>
      <c r="N629" s="72">
        <f t="shared" si="49"/>
        <v>1</v>
      </c>
    </row>
    <row r="630" spans="1:14" s="9" customFormat="1" x14ac:dyDescent="0.25">
      <c r="A630" s="86"/>
      <c r="B630" s="182"/>
      <c r="C630" s="85"/>
    </row>
    <row r="631" spans="1:14" s="9" customFormat="1" x14ac:dyDescent="0.25">
      <c r="B631" s="182"/>
      <c r="C631" s="85"/>
    </row>
    <row r="632" spans="1:14" s="9" customFormat="1" ht="18.75" x14ac:dyDescent="0.25">
      <c r="A632" s="179" t="s">
        <v>23</v>
      </c>
      <c r="B632" s="183" t="s">
        <v>116</v>
      </c>
      <c r="C632" s="85"/>
    </row>
    <row r="633" spans="1:14" s="9" customFormat="1" ht="16.5" thickBot="1" x14ac:dyDescent="0.3">
      <c r="B633" s="277" t="s">
        <v>479</v>
      </c>
      <c r="C633" s="85"/>
    </row>
    <row r="634" spans="1:14" s="9" customFormat="1" x14ac:dyDescent="0.25">
      <c r="A634" s="86">
        <v>1</v>
      </c>
      <c r="B634" s="331" t="s">
        <v>490</v>
      </c>
      <c r="C634" s="79">
        <v>3.3</v>
      </c>
      <c r="D634" s="79">
        <v>3.3</v>
      </c>
      <c r="E634" s="79">
        <v>3.3</v>
      </c>
      <c r="F634" s="79">
        <v>3.3</v>
      </c>
      <c r="G634" s="79">
        <v>3.3</v>
      </c>
      <c r="H634" s="79">
        <v>3.3</v>
      </c>
      <c r="I634" s="339">
        <v>3.3</v>
      </c>
      <c r="J634" s="79">
        <v>3.3</v>
      </c>
      <c r="K634" s="79">
        <v>3.3</v>
      </c>
      <c r="L634" s="79">
        <v>3.3</v>
      </c>
      <c r="M634" s="79">
        <v>3.3</v>
      </c>
      <c r="N634" s="339">
        <v>3.3</v>
      </c>
    </row>
    <row r="635" spans="1:14" s="9" customFormat="1" x14ac:dyDescent="0.25">
      <c r="A635" s="86">
        <v>2</v>
      </c>
      <c r="B635" s="332" t="s">
        <v>491</v>
      </c>
      <c r="C635" s="80">
        <v>3.9</v>
      </c>
      <c r="D635" s="80">
        <v>3.9</v>
      </c>
      <c r="E635" s="80">
        <v>3.9</v>
      </c>
      <c r="F635" s="80">
        <v>3.9</v>
      </c>
      <c r="G635" s="80">
        <v>3.9</v>
      </c>
      <c r="H635" s="80">
        <v>3.5</v>
      </c>
      <c r="I635" s="81">
        <v>3.5</v>
      </c>
      <c r="J635" s="342">
        <v>3.5</v>
      </c>
      <c r="K635" s="80">
        <v>3.5</v>
      </c>
      <c r="L635" s="80">
        <v>3.5</v>
      </c>
      <c r="M635" s="80">
        <v>4.2</v>
      </c>
      <c r="N635" s="81">
        <v>3.5</v>
      </c>
    </row>
    <row r="636" spans="1:14" s="9" customFormat="1" x14ac:dyDescent="0.25">
      <c r="A636" s="86">
        <v>3</v>
      </c>
      <c r="B636" s="333" t="s">
        <v>492</v>
      </c>
      <c r="C636" s="80">
        <v>3.8</v>
      </c>
      <c r="D636" s="80">
        <v>3.8</v>
      </c>
      <c r="E636" s="80">
        <v>3.8</v>
      </c>
      <c r="F636" s="80">
        <v>3.8</v>
      </c>
      <c r="G636" s="80">
        <v>3.8</v>
      </c>
      <c r="H636" s="80">
        <v>3.8</v>
      </c>
      <c r="I636" s="81">
        <v>3.8</v>
      </c>
      <c r="J636" s="80">
        <v>3.8</v>
      </c>
      <c r="K636" s="80">
        <v>3.8</v>
      </c>
      <c r="L636" s="80">
        <v>3.8</v>
      </c>
      <c r="M636" s="80">
        <v>3.8</v>
      </c>
      <c r="N636" s="81">
        <v>3.8</v>
      </c>
    </row>
    <row r="637" spans="1:14" s="9" customFormat="1" x14ac:dyDescent="0.25">
      <c r="A637" s="86">
        <v>4</v>
      </c>
      <c r="B637" s="333" t="s">
        <v>493</v>
      </c>
      <c r="C637" s="80">
        <v>3.8</v>
      </c>
      <c r="D637" s="80">
        <v>3.8</v>
      </c>
      <c r="E637" s="80">
        <v>3.8</v>
      </c>
      <c r="F637" s="80">
        <v>3.8</v>
      </c>
      <c r="G637" s="80">
        <v>3.8</v>
      </c>
      <c r="H637" s="80">
        <v>3.5</v>
      </c>
      <c r="I637" s="81">
        <v>3.5</v>
      </c>
      <c r="J637" s="80">
        <v>3.5</v>
      </c>
      <c r="K637" s="80">
        <v>3.8</v>
      </c>
      <c r="L637" s="80">
        <v>3.5</v>
      </c>
      <c r="M637" s="80">
        <v>3.8</v>
      </c>
      <c r="N637" s="81">
        <v>3.8</v>
      </c>
    </row>
    <row r="638" spans="1:14" s="9" customFormat="1" x14ac:dyDescent="0.25">
      <c r="A638" s="86">
        <v>5</v>
      </c>
      <c r="B638" s="334" t="s">
        <v>494</v>
      </c>
      <c r="C638" s="80">
        <v>4</v>
      </c>
      <c r="D638" s="80">
        <v>4</v>
      </c>
      <c r="E638" s="80">
        <v>4</v>
      </c>
      <c r="F638" s="80">
        <v>4</v>
      </c>
      <c r="G638" s="80">
        <v>4</v>
      </c>
      <c r="H638" s="80">
        <v>4</v>
      </c>
      <c r="I638" s="81">
        <v>3</v>
      </c>
      <c r="J638" s="80">
        <v>3</v>
      </c>
      <c r="K638" s="80">
        <v>3</v>
      </c>
      <c r="L638" s="80">
        <v>3</v>
      </c>
      <c r="M638" s="80">
        <v>3</v>
      </c>
      <c r="N638" s="81">
        <v>3</v>
      </c>
    </row>
    <row r="639" spans="1:14" s="9" customFormat="1" x14ac:dyDescent="0.25">
      <c r="A639" s="86">
        <v>6</v>
      </c>
      <c r="B639" s="334" t="s">
        <v>495</v>
      </c>
      <c r="C639" s="80">
        <v>3.5</v>
      </c>
      <c r="D639" s="80">
        <v>3.5</v>
      </c>
      <c r="E639" s="80">
        <v>3.5</v>
      </c>
      <c r="F639" s="80">
        <v>3.5</v>
      </c>
      <c r="G639" s="80">
        <v>3.5</v>
      </c>
      <c r="H639" s="80">
        <v>3.5</v>
      </c>
      <c r="I639" s="81">
        <v>3.5</v>
      </c>
      <c r="J639" s="80">
        <v>3.5</v>
      </c>
      <c r="K639" s="80">
        <v>3.5</v>
      </c>
      <c r="L639" s="80">
        <v>3.5</v>
      </c>
      <c r="M639" s="80">
        <v>3.5</v>
      </c>
      <c r="N639" s="81">
        <v>3.5</v>
      </c>
    </row>
    <row r="640" spans="1:14" s="9" customFormat="1" x14ac:dyDescent="0.25">
      <c r="A640" s="86">
        <v>7</v>
      </c>
      <c r="B640" s="334" t="s">
        <v>496</v>
      </c>
      <c r="C640" s="80">
        <v>3</v>
      </c>
      <c r="D640" s="80">
        <v>3</v>
      </c>
      <c r="E640" s="80">
        <v>3</v>
      </c>
      <c r="F640" s="80">
        <v>3</v>
      </c>
      <c r="G640" s="80">
        <v>3</v>
      </c>
      <c r="H640" s="80">
        <v>3.8</v>
      </c>
      <c r="I640" s="81">
        <v>4</v>
      </c>
      <c r="J640" s="80">
        <v>3.5</v>
      </c>
      <c r="K640" s="80">
        <v>4</v>
      </c>
      <c r="L640" s="80">
        <v>4</v>
      </c>
      <c r="M640" s="80">
        <v>4</v>
      </c>
      <c r="N640" s="81">
        <v>3.5</v>
      </c>
    </row>
    <row r="641" spans="1:14" s="9" customFormat="1" x14ac:dyDescent="0.25">
      <c r="A641" s="86">
        <v>8</v>
      </c>
      <c r="B641" s="334" t="s">
        <v>504</v>
      </c>
      <c r="C641" s="80">
        <v>4.3</v>
      </c>
      <c r="D641" s="80">
        <v>4.3</v>
      </c>
      <c r="E641" s="80">
        <v>4.3</v>
      </c>
      <c r="F641" s="80">
        <v>4.3</v>
      </c>
      <c r="G641" s="80">
        <v>4.3</v>
      </c>
      <c r="H641" s="80">
        <v>3.4</v>
      </c>
      <c r="I641" s="81">
        <v>3.2</v>
      </c>
      <c r="J641" s="80">
        <v>3.3</v>
      </c>
      <c r="K641" s="80">
        <v>3.5</v>
      </c>
      <c r="L641" s="80">
        <v>3.5</v>
      </c>
      <c r="M641" s="80">
        <v>3.5</v>
      </c>
      <c r="N641" s="81">
        <v>3.5</v>
      </c>
    </row>
    <row r="642" spans="1:14" s="9" customFormat="1" x14ac:dyDescent="0.25">
      <c r="A642" s="86">
        <v>9</v>
      </c>
      <c r="B642" s="334" t="s">
        <v>498</v>
      </c>
      <c r="C642" s="340">
        <v>3.8</v>
      </c>
      <c r="D642" s="80">
        <v>3.8</v>
      </c>
      <c r="E642" s="80">
        <v>3.8</v>
      </c>
      <c r="F642" s="80">
        <v>3.8</v>
      </c>
      <c r="G642" s="80">
        <v>3.5</v>
      </c>
      <c r="H642" s="80">
        <v>3.5</v>
      </c>
      <c r="I642" s="81">
        <v>3.5</v>
      </c>
      <c r="J642" s="80">
        <v>3.5</v>
      </c>
      <c r="K642" s="80">
        <v>3.5</v>
      </c>
      <c r="L642" s="80">
        <v>3.3</v>
      </c>
      <c r="M642" s="80">
        <v>3.3</v>
      </c>
      <c r="N642" s="81">
        <v>3.8</v>
      </c>
    </row>
    <row r="643" spans="1:14" s="9" customFormat="1" x14ac:dyDescent="0.25">
      <c r="A643" s="86">
        <v>10</v>
      </c>
      <c r="B643" s="334" t="s">
        <v>499</v>
      </c>
      <c r="C643" s="340"/>
      <c r="D643" s="80"/>
      <c r="E643" s="80"/>
      <c r="F643" s="80"/>
      <c r="G643" s="80"/>
      <c r="H643" s="80"/>
      <c r="I643" s="81"/>
      <c r="J643" s="80"/>
      <c r="K643" s="80"/>
      <c r="L643" s="80"/>
      <c r="M643" s="80"/>
      <c r="N643" s="81"/>
    </row>
    <row r="644" spans="1:14" s="9" customFormat="1" x14ac:dyDescent="0.25">
      <c r="A644" s="86">
        <v>11</v>
      </c>
      <c r="B644" s="334" t="s">
        <v>500</v>
      </c>
      <c r="C644" s="80">
        <v>4.5</v>
      </c>
      <c r="D644" s="80">
        <v>4.5</v>
      </c>
      <c r="E644" s="80">
        <v>4.5</v>
      </c>
      <c r="F644" s="80">
        <v>4.5</v>
      </c>
      <c r="G644" s="80">
        <v>4.5</v>
      </c>
      <c r="H644" s="80">
        <v>4.5</v>
      </c>
      <c r="I644" s="81">
        <v>4.5</v>
      </c>
      <c r="J644" s="80">
        <v>4.5</v>
      </c>
      <c r="K644" s="80">
        <v>4.5</v>
      </c>
      <c r="L644" s="80">
        <v>4.5</v>
      </c>
      <c r="M644" s="80">
        <v>4.5</v>
      </c>
      <c r="N644" s="81">
        <v>4.5</v>
      </c>
    </row>
    <row r="645" spans="1:14" s="9" customFormat="1" x14ac:dyDescent="0.25">
      <c r="A645" s="86">
        <v>12</v>
      </c>
      <c r="B645" s="334" t="s">
        <v>385</v>
      </c>
      <c r="C645" s="80">
        <v>3.2</v>
      </c>
      <c r="D645" s="80">
        <v>3.2</v>
      </c>
      <c r="E645" s="80">
        <v>3.2</v>
      </c>
      <c r="F645" s="80">
        <v>3.2</v>
      </c>
      <c r="G645" s="80">
        <v>3.2</v>
      </c>
      <c r="H645" s="80">
        <v>3.5</v>
      </c>
      <c r="I645" s="81">
        <v>3</v>
      </c>
      <c r="J645" s="80">
        <v>3.5</v>
      </c>
      <c r="K645" s="80">
        <v>3</v>
      </c>
      <c r="L645" s="80">
        <v>3</v>
      </c>
      <c r="M645" s="80">
        <v>3.5</v>
      </c>
      <c r="N645" s="81">
        <v>3.5</v>
      </c>
    </row>
    <row r="646" spans="1:14" s="9" customFormat="1" x14ac:dyDescent="0.25">
      <c r="A646" s="86">
        <v>13</v>
      </c>
      <c r="B646" s="334" t="s">
        <v>501</v>
      </c>
      <c r="C646" s="80">
        <v>3</v>
      </c>
      <c r="D646" s="80">
        <v>3</v>
      </c>
      <c r="E646" s="80">
        <v>3</v>
      </c>
      <c r="F646" s="80">
        <v>3</v>
      </c>
      <c r="G646" s="80">
        <v>3</v>
      </c>
      <c r="H646" s="80">
        <v>3</v>
      </c>
      <c r="I646" s="80">
        <v>3</v>
      </c>
      <c r="J646" s="80">
        <v>3</v>
      </c>
      <c r="K646" s="80">
        <v>3</v>
      </c>
      <c r="L646" s="80">
        <v>3</v>
      </c>
      <c r="M646" s="80">
        <v>3</v>
      </c>
      <c r="N646" s="80">
        <v>3</v>
      </c>
    </row>
    <row r="647" spans="1:14" s="9" customFormat="1" x14ac:dyDescent="0.25">
      <c r="A647" s="86">
        <v>14</v>
      </c>
      <c r="B647" s="334" t="s">
        <v>502</v>
      </c>
      <c r="C647" s="80">
        <v>3.5</v>
      </c>
      <c r="D647" s="80">
        <v>3.5</v>
      </c>
      <c r="E647" s="80">
        <v>3.5</v>
      </c>
      <c r="F647" s="80">
        <v>3.5</v>
      </c>
      <c r="G647" s="80">
        <v>3.5</v>
      </c>
      <c r="H647" s="80">
        <v>3.8</v>
      </c>
      <c r="I647" s="81">
        <v>3.8</v>
      </c>
      <c r="J647" s="80">
        <v>3.8</v>
      </c>
      <c r="K647" s="80">
        <v>3.5</v>
      </c>
      <c r="L647" s="80">
        <v>3.8</v>
      </c>
      <c r="M647" s="80">
        <v>3.5</v>
      </c>
      <c r="N647" s="81">
        <v>3.8</v>
      </c>
    </row>
    <row r="648" spans="1:14" s="9" customFormat="1" x14ac:dyDescent="0.25">
      <c r="A648" s="86">
        <v>15</v>
      </c>
      <c r="B648" s="334" t="s">
        <v>503</v>
      </c>
      <c r="C648" s="82">
        <v>3.5</v>
      </c>
      <c r="D648" s="82">
        <v>3.5</v>
      </c>
      <c r="E648" s="82">
        <v>3.5</v>
      </c>
      <c r="F648" s="82">
        <v>3.5</v>
      </c>
      <c r="G648" s="82">
        <v>3.5</v>
      </c>
      <c r="H648" s="82">
        <v>3.5</v>
      </c>
      <c r="I648" s="341">
        <v>4</v>
      </c>
      <c r="J648" s="82">
        <v>4</v>
      </c>
      <c r="K648" s="82">
        <v>4.5</v>
      </c>
      <c r="L648" s="82">
        <v>4.5</v>
      </c>
      <c r="M648" s="82">
        <v>3.8</v>
      </c>
      <c r="N648" s="341">
        <v>4.5</v>
      </c>
    </row>
    <row r="649" spans="1:14" s="9" customFormat="1" x14ac:dyDescent="0.25">
      <c r="A649" s="86">
        <v>16</v>
      </c>
      <c r="B649" s="329"/>
      <c r="C649" s="83"/>
    </row>
    <row r="650" spans="1:14" s="9" customFormat="1" x14ac:dyDescent="0.25">
      <c r="A650" s="86">
        <v>17</v>
      </c>
      <c r="B650" s="329"/>
      <c r="C650" s="82"/>
    </row>
    <row r="651" spans="1:14" s="9" customFormat="1" x14ac:dyDescent="0.25">
      <c r="A651" s="86">
        <v>18</v>
      </c>
      <c r="B651" s="329"/>
      <c r="C651" s="83"/>
    </row>
    <row r="652" spans="1:14" s="9" customFormat="1" x14ac:dyDescent="0.25">
      <c r="A652" s="86">
        <v>19</v>
      </c>
      <c r="B652" s="329"/>
      <c r="C652" s="83"/>
    </row>
    <row r="653" spans="1:14" s="9" customFormat="1" x14ac:dyDescent="0.25">
      <c r="A653" s="86">
        <v>20</v>
      </c>
      <c r="B653" s="329"/>
      <c r="C653" s="83"/>
    </row>
    <row r="654" spans="1:14" s="9" customFormat="1" x14ac:dyDescent="0.25">
      <c r="A654" s="86">
        <v>21</v>
      </c>
      <c r="B654" s="329"/>
      <c r="C654" s="83"/>
    </row>
    <row r="655" spans="1:14" s="9" customFormat="1" x14ac:dyDescent="0.25">
      <c r="A655" s="86">
        <v>22</v>
      </c>
      <c r="B655" s="329"/>
      <c r="C655" s="83"/>
    </row>
    <row r="656" spans="1:14" s="9" customFormat="1" x14ac:dyDescent="0.25">
      <c r="A656" s="86">
        <v>23</v>
      </c>
      <c r="B656" s="329"/>
      <c r="C656" s="83"/>
    </row>
    <row r="657" spans="1:14" s="9" customFormat="1" x14ac:dyDescent="0.25">
      <c r="A657" s="86">
        <v>24</v>
      </c>
      <c r="B657" s="329"/>
      <c r="C657" s="83"/>
    </row>
    <row r="658" spans="1:14" s="9" customFormat="1" x14ac:dyDescent="0.25">
      <c r="A658" s="86">
        <v>25</v>
      </c>
      <c r="B658" s="329"/>
      <c r="C658" s="80"/>
    </row>
    <row r="659" spans="1:14" s="9" customFormat="1" ht="16.5" thickBot="1" x14ac:dyDescent="0.3">
      <c r="A659" s="86">
        <v>26</v>
      </c>
      <c r="B659" s="330"/>
      <c r="C659" s="90"/>
    </row>
    <row r="660" spans="1:14" s="69" customFormat="1" ht="16.5" thickBot="1" x14ac:dyDescent="0.3">
      <c r="A660" s="87"/>
      <c r="B660" s="184" t="s">
        <v>383</v>
      </c>
      <c r="C660" s="76">
        <f t="shared" ref="C660" si="50">GEOMEAN(C634:C659)</f>
        <v>3.6243768794845508</v>
      </c>
      <c r="D660" s="72">
        <f t="shared" ref="D660:N660" si="51">GEOMEAN(D634:D659)</f>
        <v>3.6243768794845508</v>
      </c>
      <c r="E660" s="72">
        <f t="shared" si="51"/>
        <v>3.6243768794845508</v>
      </c>
      <c r="F660" s="72">
        <f t="shared" si="51"/>
        <v>3.6243768794845508</v>
      </c>
      <c r="G660" s="72">
        <f t="shared" si="51"/>
        <v>3.6031491549516868</v>
      </c>
      <c r="H660" s="72">
        <f t="shared" si="51"/>
        <v>3.5987631294485998</v>
      </c>
      <c r="I660" s="72">
        <f t="shared" si="51"/>
        <v>3.5180334770275139</v>
      </c>
      <c r="J660" s="72">
        <f t="shared" si="51"/>
        <v>3.530971141599617</v>
      </c>
      <c r="K660" s="72">
        <f t="shared" si="51"/>
        <v>3.5705373570597931</v>
      </c>
      <c r="L660" s="72">
        <f t="shared" si="51"/>
        <v>3.5555622625025007</v>
      </c>
      <c r="M660" s="72">
        <f t="shared" si="51"/>
        <v>3.5983307675847684</v>
      </c>
      <c r="N660" s="72">
        <f t="shared" si="51"/>
        <v>3.6180572504300135</v>
      </c>
    </row>
    <row r="661" spans="1:14" s="9" customFormat="1" x14ac:dyDescent="0.25">
      <c r="A661" s="86"/>
      <c r="B661" s="182"/>
      <c r="C661" s="85"/>
    </row>
    <row r="662" spans="1:14" s="9" customFormat="1" x14ac:dyDescent="0.25">
      <c r="B662" s="182"/>
      <c r="C662" s="85"/>
    </row>
    <row r="663" spans="1:14" s="9" customFormat="1" ht="19.5" thickBot="1" x14ac:dyDescent="0.3">
      <c r="A663" s="179" t="s">
        <v>23</v>
      </c>
      <c r="B663" s="183" t="s">
        <v>117</v>
      </c>
      <c r="C663" s="85"/>
    </row>
    <row r="664" spans="1:14" s="9" customFormat="1" x14ac:dyDescent="0.25">
      <c r="A664" s="86">
        <v>1</v>
      </c>
      <c r="B664" s="331" t="s">
        <v>490</v>
      </c>
      <c r="C664" s="80">
        <v>6.8</v>
      </c>
      <c r="D664" s="80">
        <v>6.8</v>
      </c>
      <c r="E664" s="80">
        <v>6.8</v>
      </c>
      <c r="F664" s="80">
        <v>6.8</v>
      </c>
      <c r="G664" s="80">
        <v>6.8</v>
      </c>
      <c r="H664" s="80">
        <v>6.8</v>
      </c>
      <c r="I664" s="80">
        <v>6.2</v>
      </c>
      <c r="J664" s="335">
        <v>6.2</v>
      </c>
      <c r="K664" s="335">
        <v>6.2</v>
      </c>
      <c r="L664" s="335">
        <v>6.2</v>
      </c>
      <c r="M664" s="335">
        <v>6.2</v>
      </c>
      <c r="N664" s="80">
        <v>2.8</v>
      </c>
    </row>
    <row r="665" spans="1:14" s="9" customFormat="1" x14ac:dyDescent="0.25">
      <c r="A665" s="86">
        <v>2</v>
      </c>
      <c r="B665" s="332" t="s">
        <v>491</v>
      </c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</row>
    <row r="666" spans="1:14" s="9" customFormat="1" x14ac:dyDescent="0.25">
      <c r="A666" s="86">
        <v>3</v>
      </c>
      <c r="B666" s="333" t="s">
        <v>492</v>
      </c>
      <c r="C666" s="80">
        <v>4.8</v>
      </c>
      <c r="D666" s="80">
        <v>4.8</v>
      </c>
      <c r="E666" s="80">
        <v>4.8</v>
      </c>
      <c r="F666" s="80">
        <v>4.8</v>
      </c>
      <c r="G666" s="80">
        <v>4.8</v>
      </c>
      <c r="H666" s="80">
        <v>4.8</v>
      </c>
      <c r="I666" s="80">
        <v>4.8</v>
      </c>
      <c r="J666" s="80">
        <v>3.5</v>
      </c>
      <c r="K666" s="80">
        <v>3.8</v>
      </c>
      <c r="L666" s="335">
        <v>3.8</v>
      </c>
      <c r="M666" s="335">
        <v>3.8</v>
      </c>
      <c r="N666" s="335">
        <v>3.8</v>
      </c>
    </row>
    <row r="667" spans="1:14" s="9" customFormat="1" x14ac:dyDescent="0.25">
      <c r="A667" s="86">
        <v>4</v>
      </c>
      <c r="B667" s="333" t="s">
        <v>493</v>
      </c>
      <c r="C667" s="80">
        <v>5.5</v>
      </c>
      <c r="D667" s="80">
        <v>5.5</v>
      </c>
      <c r="E667" s="80">
        <v>5.5</v>
      </c>
      <c r="F667" s="80">
        <v>5.5</v>
      </c>
      <c r="G667" s="80">
        <v>5.5</v>
      </c>
      <c r="H667" s="80">
        <v>5.5</v>
      </c>
      <c r="I667" s="80">
        <v>5.5</v>
      </c>
      <c r="J667" s="80">
        <v>5.5</v>
      </c>
      <c r="K667" s="80">
        <v>5.5</v>
      </c>
      <c r="L667" s="80">
        <v>5.5</v>
      </c>
      <c r="M667" s="80">
        <v>5.5</v>
      </c>
      <c r="N667" s="80">
        <v>5.5</v>
      </c>
    </row>
    <row r="668" spans="1:14" s="9" customFormat="1" x14ac:dyDescent="0.25">
      <c r="A668" s="86">
        <v>5</v>
      </c>
      <c r="B668" s="334" t="s">
        <v>494</v>
      </c>
      <c r="C668" s="80">
        <v>3.5</v>
      </c>
      <c r="D668" s="80">
        <v>3.5</v>
      </c>
      <c r="E668" s="80">
        <v>3.5</v>
      </c>
      <c r="F668" s="80">
        <v>3.5</v>
      </c>
      <c r="G668" s="80">
        <v>3.5</v>
      </c>
      <c r="H668" s="80">
        <v>3.5</v>
      </c>
      <c r="I668" s="80">
        <v>2.5</v>
      </c>
      <c r="J668" s="335">
        <v>2.5</v>
      </c>
      <c r="K668" s="335">
        <v>2.5</v>
      </c>
      <c r="L668" s="335">
        <v>2.5</v>
      </c>
      <c r="M668" s="335">
        <v>2.5</v>
      </c>
      <c r="N668" s="335">
        <v>2.5</v>
      </c>
    </row>
    <row r="669" spans="1:14" s="9" customFormat="1" x14ac:dyDescent="0.25">
      <c r="A669" s="86">
        <v>6</v>
      </c>
      <c r="B669" s="334" t="s">
        <v>495</v>
      </c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</row>
    <row r="670" spans="1:14" s="9" customFormat="1" x14ac:dyDescent="0.25">
      <c r="A670" s="86">
        <v>7</v>
      </c>
      <c r="B670" s="334" t="s">
        <v>496</v>
      </c>
      <c r="C670" s="80">
        <v>4</v>
      </c>
      <c r="D670" s="80">
        <v>4</v>
      </c>
      <c r="E670" s="80">
        <v>4</v>
      </c>
      <c r="F670" s="80">
        <v>4</v>
      </c>
      <c r="G670" s="80">
        <v>4</v>
      </c>
      <c r="H670" s="80">
        <v>4</v>
      </c>
      <c r="I670" s="80">
        <v>4</v>
      </c>
      <c r="J670" s="335">
        <v>4</v>
      </c>
      <c r="K670" s="335">
        <v>4</v>
      </c>
      <c r="L670" s="335">
        <v>4</v>
      </c>
      <c r="M670" s="335">
        <v>4</v>
      </c>
      <c r="N670" s="335">
        <v>4</v>
      </c>
    </row>
    <row r="671" spans="1:14" s="9" customFormat="1" x14ac:dyDescent="0.25">
      <c r="A671" s="86">
        <v>8</v>
      </c>
      <c r="B671" s="334" t="s">
        <v>504</v>
      </c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</row>
    <row r="672" spans="1:14" s="9" customFormat="1" x14ac:dyDescent="0.25">
      <c r="A672" s="86">
        <v>9</v>
      </c>
      <c r="B672" s="334" t="s">
        <v>498</v>
      </c>
      <c r="C672" s="80">
        <v>5</v>
      </c>
      <c r="D672" s="80">
        <v>5</v>
      </c>
      <c r="E672" s="80">
        <v>5</v>
      </c>
      <c r="F672" s="80">
        <v>5</v>
      </c>
      <c r="G672" s="80">
        <v>5</v>
      </c>
      <c r="H672" s="80">
        <v>5</v>
      </c>
      <c r="I672" s="80">
        <v>5</v>
      </c>
      <c r="J672" s="80">
        <v>5</v>
      </c>
      <c r="K672" s="80">
        <v>5</v>
      </c>
      <c r="L672" s="335">
        <v>5</v>
      </c>
      <c r="M672" s="335">
        <v>5</v>
      </c>
      <c r="N672" s="80">
        <v>7</v>
      </c>
    </row>
    <row r="673" spans="1:14" s="9" customFormat="1" x14ac:dyDescent="0.25">
      <c r="A673" s="86">
        <v>10</v>
      </c>
      <c r="B673" s="334" t="s">
        <v>499</v>
      </c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</row>
    <row r="674" spans="1:14" s="9" customFormat="1" x14ac:dyDescent="0.25">
      <c r="A674" s="86">
        <v>11</v>
      </c>
      <c r="B674" s="334" t="s">
        <v>500</v>
      </c>
      <c r="C674" s="80">
        <v>5</v>
      </c>
      <c r="D674" s="80">
        <v>5</v>
      </c>
      <c r="E674" s="80">
        <v>5</v>
      </c>
      <c r="F674" s="80">
        <v>5</v>
      </c>
      <c r="G674" s="80">
        <v>5</v>
      </c>
      <c r="H674" s="80">
        <v>3</v>
      </c>
      <c r="I674" s="80">
        <v>3</v>
      </c>
      <c r="J674" s="335">
        <v>3</v>
      </c>
      <c r="K674" s="335">
        <v>3</v>
      </c>
      <c r="L674" s="335">
        <v>3</v>
      </c>
      <c r="M674" s="335">
        <v>3</v>
      </c>
      <c r="N674" s="335">
        <v>3</v>
      </c>
    </row>
    <row r="675" spans="1:14" s="9" customFormat="1" x14ac:dyDescent="0.25">
      <c r="A675" s="86">
        <v>12</v>
      </c>
      <c r="B675" s="334" t="s">
        <v>385</v>
      </c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</row>
    <row r="676" spans="1:14" s="9" customFormat="1" x14ac:dyDescent="0.25">
      <c r="A676" s="86">
        <v>13</v>
      </c>
      <c r="B676" s="334" t="s">
        <v>501</v>
      </c>
      <c r="C676" s="80">
        <v>9</v>
      </c>
      <c r="D676" s="80">
        <v>9</v>
      </c>
      <c r="E676" s="80">
        <v>9</v>
      </c>
      <c r="F676" s="80">
        <v>9</v>
      </c>
      <c r="G676" s="80">
        <v>9</v>
      </c>
      <c r="H676" s="80">
        <v>4</v>
      </c>
      <c r="I676" s="80">
        <v>4</v>
      </c>
      <c r="J676" s="80">
        <v>7</v>
      </c>
      <c r="K676" s="80">
        <v>7</v>
      </c>
      <c r="L676" s="80">
        <v>7</v>
      </c>
      <c r="M676" s="80">
        <v>7</v>
      </c>
      <c r="N676" s="80">
        <v>7</v>
      </c>
    </row>
    <row r="677" spans="1:14" s="9" customFormat="1" x14ac:dyDescent="0.25">
      <c r="A677" s="86">
        <v>14</v>
      </c>
      <c r="B677" s="334" t="s">
        <v>502</v>
      </c>
      <c r="C677" s="80">
        <v>8</v>
      </c>
      <c r="D677" s="80">
        <v>8</v>
      </c>
      <c r="E677" s="80">
        <v>8</v>
      </c>
      <c r="F677" s="80">
        <v>8</v>
      </c>
      <c r="G677" s="80">
        <v>8</v>
      </c>
      <c r="H677" s="80">
        <v>8</v>
      </c>
      <c r="I677" s="80">
        <v>8</v>
      </c>
      <c r="J677" s="80">
        <v>8</v>
      </c>
      <c r="K677" s="80">
        <v>8</v>
      </c>
      <c r="L677" s="80">
        <v>8</v>
      </c>
      <c r="M677" s="80">
        <v>8</v>
      </c>
      <c r="N677" s="80">
        <v>8</v>
      </c>
    </row>
    <row r="678" spans="1:14" s="9" customFormat="1" x14ac:dyDescent="0.25">
      <c r="A678" s="86">
        <v>15</v>
      </c>
      <c r="B678" s="334" t="s">
        <v>503</v>
      </c>
      <c r="C678" s="82">
        <v>6</v>
      </c>
      <c r="D678" s="82">
        <v>6</v>
      </c>
      <c r="E678" s="82">
        <v>6</v>
      </c>
      <c r="F678" s="82">
        <v>6</v>
      </c>
      <c r="G678" s="82">
        <v>6</v>
      </c>
      <c r="H678" s="82">
        <v>5</v>
      </c>
      <c r="I678" s="82">
        <v>5</v>
      </c>
      <c r="J678" s="82">
        <v>6</v>
      </c>
      <c r="K678" s="82">
        <v>6</v>
      </c>
      <c r="L678" s="82">
        <v>6</v>
      </c>
      <c r="M678" s="82">
        <v>6</v>
      </c>
      <c r="N678" s="82">
        <v>6</v>
      </c>
    </row>
    <row r="679" spans="1:14" s="9" customFormat="1" x14ac:dyDescent="0.25">
      <c r="A679" s="86">
        <v>16</v>
      </c>
      <c r="B679" s="329"/>
      <c r="C679" s="83"/>
    </row>
    <row r="680" spans="1:14" s="9" customFormat="1" x14ac:dyDescent="0.25">
      <c r="A680" s="86">
        <v>17</v>
      </c>
      <c r="B680" s="329"/>
      <c r="C680" s="82"/>
    </row>
    <row r="681" spans="1:14" s="9" customFormat="1" x14ac:dyDescent="0.25">
      <c r="A681" s="86">
        <v>18</v>
      </c>
      <c r="B681" s="329"/>
      <c r="C681" s="83"/>
    </row>
    <row r="682" spans="1:14" s="9" customFormat="1" x14ac:dyDescent="0.25">
      <c r="A682" s="86">
        <v>19</v>
      </c>
      <c r="B682" s="329"/>
      <c r="C682" s="83"/>
    </row>
    <row r="683" spans="1:14" s="9" customFormat="1" x14ac:dyDescent="0.25">
      <c r="A683" s="86">
        <v>20</v>
      </c>
      <c r="B683" s="329"/>
      <c r="C683" s="83"/>
    </row>
    <row r="684" spans="1:14" s="9" customFormat="1" x14ac:dyDescent="0.25">
      <c r="A684" s="86">
        <v>21</v>
      </c>
      <c r="B684" s="329"/>
      <c r="C684" s="83"/>
    </row>
    <row r="685" spans="1:14" s="9" customFormat="1" x14ac:dyDescent="0.25">
      <c r="A685" s="86">
        <v>22</v>
      </c>
      <c r="B685" s="329"/>
      <c r="C685" s="83"/>
    </row>
    <row r="686" spans="1:14" s="9" customFormat="1" x14ac:dyDescent="0.25">
      <c r="A686" s="86">
        <v>23</v>
      </c>
      <c r="B686" s="329"/>
      <c r="C686" s="83"/>
    </row>
    <row r="687" spans="1:14" s="9" customFormat="1" x14ac:dyDescent="0.25">
      <c r="A687" s="86">
        <v>24</v>
      </c>
      <c r="B687" s="329"/>
      <c r="C687" s="83"/>
    </row>
    <row r="688" spans="1:14" s="9" customFormat="1" x14ac:dyDescent="0.25">
      <c r="A688" s="86">
        <v>25</v>
      </c>
      <c r="B688" s="329"/>
      <c r="C688" s="80"/>
    </row>
    <row r="689" spans="1:14" s="9" customFormat="1" ht="16.5" thickBot="1" x14ac:dyDescent="0.3">
      <c r="A689" s="86">
        <v>26</v>
      </c>
      <c r="B689" s="330"/>
      <c r="C689" s="90"/>
    </row>
    <row r="690" spans="1:14" s="69" customFormat="1" ht="16.5" thickBot="1" x14ac:dyDescent="0.3">
      <c r="A690" s="87"/>
      <c r="B690" s="184" t="s">
        <v>383</v>
      </c>
      <c r="C690" s="76">
        <f t="shared" ref="C690:N690" si="52">GEOMEAN(C664:C689)</f>
        <v>5.5381722995928495</v>
      </c>
      <c r="D690" s="72">
        <f t="shared" si="52"/>
        <v>5.5381722995928495</v>
      </c>
      <c r="E690" s="72">
        <f t="shared" si="52"/>
        <v>5.5381722995928495</v>
      </c>
      <c r="F690" s="72">
        <f t="shared" si="52"/>
        <v>5.5381722995928495</v>
      </c>
      <c r="G690" s="72">
        <f t="shared" si="52"/>
        <v>5.5381722995928495</v>
      </c>
      <c r="H690" s="72">
        <f t="shared" si="52"/>
        <v>4.7648058765315717</v>
      </c>
      <c r="I690" s="72">
        <f t="shared" si="52"/>
        <v>4.5647887691279223</v>
      </c>
      <c r="J690" s="72">
        <f t="shared" si="52"/>
        <v>4.7634904183233839</v>
      </c>
      <c r="K690" s="72">
        <f t="shared" si="52"/>
        <v>4.8028259800181674</v>
      </c>
      <c r="L690" s="72">
        <f t="shared" si="52"/>
        <v>4.8028259800181674</v>
      </c>
      <c r="M690" s="72">
        <f t="shared" si="52"/>
        <v>4.8028259800181674</v>
      </c>
      <c r="N690" s="72">
        <f t="shared" si="52"/>
        <v>4.5876078685437127</v>
      </c>
    </row>
    <row r="691" spans="1:14" s="9" customFormat="1" x14ac:dyDescent="0.25">
      <c r="A691" s="86"/>
      <c r="B691" s="182"/>
      <c r="C691" s="85"/>
    </row>
    <row r="692" spans="1:14" s="9" customFormat="1" x14ac:dyDescent="0.25">
      <c r="B692" s="182"/>
      <c r="C692" s="85"/>
    </row>
    <row r="693" spans="1:14" s="9" customFormat="1" ht="19.5" thickBot="1" x14ac:dyDescent="0.3">
      <c r="A693" s="179" t="s">
        <v>23</v>
      </c>
      <c r="B693" s="183" t="s">
        <v>118</v>
      </c>
      <c r="C693" s="85"/>
    </row>
    <row r="694" spans="1:14" s="9" customFormat="1" x14ac:dyDescent="0.25">
      <c r="A694" s="86">
        <v>1</v>
      </c>
      <c r="B694" s="331" t="s">
        <v>490</v>
      </c>
      <c r="C694" s="347">
        <v>6.5</v>
      </c>
      <c r="D694" s="347">
        <v>6.5</v>
      </c>
      <c r="E694" s="347">
        <v>6.5</v>
      </c>
      <c r="F694" s="347">
        <v>6.5</v>
      </c>
      <c r="G694" s="347">
        <v>6.5</v>
      </c>
      <c r="H694" s="347">
        <v>6.5</v>
      </c>
      <c r="I694" s="347">
        <v>6.5</v>
      </c>
      <c r="J694" s="347">
        <v>6.5</v>
      </c>
      <c r="K694" s="9">
        <v>6.5</v>
      </c>
      <c r="L694" s="349">
        <v>6.5</v>
      </c>
      <c r="M694" s="349">
        <v>6.5</v>
      </c>
      <c r="N694" s="349">
        <v>6.5</v>
      </c>
    </row>
    <row r="695" spans="1:14" s="9" customFormat="1" x14ac:dyDescent="0.25">
      <c r="A695" s="86">
        <v>2</v>
      </c>
      <c r="B695" s="332" t="s">
        <v>491</v>
      </c>
      <c r="C695" s="288"/>
      <c r="D695" s="288"/>
      <c r="E695" s="288"/>
      <c r="F695" s="288"/>
      <c r="G695" s="288"/>
      <c r="H695" s="288"/>
      <c r="I695" s="288"/>
      <c r="J695" s="288"/>
    </row>
    <row r="696" spans="1:14" s="9" customFormat="1" x14ac:dyDescent="0.25">
      <c r="A696" s="86">
        <v>3</v>
      </c>
      <c r="B696" s="333" t="s">
        <v>492</v>
      </c>
      <c r="C696" s="288">
        <v>6</v>
      </c>
      <c r="D696" s="288">
        <v>6</v>
      </c>
      <c r="E696" s="288">
        <v>6</v>
      </c>
      <c r="F696" s="288">
        <v>6</v>
      </c>
      <c r="G696" s="288">
        <v>6</v>
      </c>
      <c r="H696" s="288">
        <v>6</v>
      </c>
      <c r="I696" s="288">
        <v>6</v>
      </c>
      <c r="J696" s="288">
        <v>6</v>
      </c>
      <c r="K696" s="9">
        <v>6</v>
      </c>
      <c r="L696" s="9">
        <v>6.9</v>
      </c>
      <c r="M696" s="349">
        <v>6.9</v>
      </c>
      <c r="N696" s="349">
        <v>6.9</v>
      </c>
    </row>
    <row r="697" spans="1:14" s="9" customFormat="1" x14ac:dyDescent="0.25">
      <c r="A697" s="86">
        <v>4</v>
      </c>
      <c r="B697" s="333" t="s">
        <v>493</v>
      </c>
      <c r="C697" s="9">
        <v>6.5</v>
      </c>
      <c r="D697" s="9">
        <v>6.5</v>
      </c>
      <c r="E697" s="9">
        <v>6.5</v>
      </c>
      <c r="F697" s="9">
        <v>6.5</v>
      </c>
      <c r="G697" s="9">
        <v>6.5</v>
      </c>
      <c r="H697" s="9">
        <v>6.5</v>
      </c>
      <c r="I697" s="9">
        <v>6.5</v>
      </c>
      <c r="J697" s="9">
        <v>6.5</v>
      </c>
      <c r="K697" s="9">
        <v>6.5</v>
      </c>
      <c r="L697" s="9">
        <v>6.5</v>
      </c>
      <c r="M697" s="9">
        <v>6.5</v>
      </c>
      <c r="N697" s="9">
        <v>6.5</v>
      </c>
    </row>
    <row r="698" spans="1:14" s="9" customFormat="1" x14ac:dyDescent="0.25">
      <c r="A698" s="86">
        <v>5</v>
      </c>
      <c r="B698" s="334" t="s">
        <v>494</v>
      </c>
      <c r="C698" s="288">
        <v>6.5</v>
      </c>
      <c r="D698" s="288">
        <v>6.5</v>
      </c>
      <c r="E698" s="288">
        <v>6.5</v>
      </c>
      <c r="F698" s="288">
        <v>6.5</v>
      </c>
      <c r="G698" s="288">
        <v>6.5</v>
      </c>
      <c r="H698" s="288">
        <v>6.5</v>
      </c>
      <c r="I698" s="288">
        <v>6.5</v>
      </c>
      <c r="J698" s="288">
        <v>6.5</v>
      </c>
      <c r="K698" s="9">
        <v>6.5</v>
      </c>
      <c r="L698" s="9">
        <v>7</v>
      </c>
      <c r="M698" s="349">
        <v>7</v>
      </c>
      <c r="N698" s="349">
        <v>7</v>
      </c>
    </row>
    <row r="699" spans="1:14" s="9" customFormat="1" x14ac:dyDescent="0.25">
      <c r="A699" s="86">
        <v>6</v>
      </c>
      <c r="B699" s="334" t="s">
        <v>495</v>
      </c>
      <c r="C699" s="288">
        <v>6</v>
      </c>
      <c r="D699" s="288">
        <v>6</v>
      </c>
      <c r="E699" s="288">
        <v>6</v>
      </c>
      <c r="F699" s="288">
        <v>6</v>
      </c>
      <c r="G699" s="288">
        <v>6</v>
      </c>
      <c r="H699" s="288">
        <v>6</v>
      </c>
      <c r="I699" s="288">
        <v>6</v>
      </c>
      <c r="J699" s="288">
        <v>6</v>
      </c>
      <c r="K699" s="9">
        <v>6</v>
      </c>
      <c r="L699" s="9">
        <v>6.5</v>
      </c>
      <c r="M699" s="9">
        <v>6.5</v>
      </c>
      <c r="N699" s="349">
        <v>6.5</v>
      </c>
    </row>
    <row r="700" spans="1:14" s="9" customFormat="1" x14ac:dyDescent="0.25">
      <c r="A700" s="86">
        <v>7</v>
      </c>
      <c r="B700" s="334" t="s">
        <v>496</v>
      </c>
      <c r="C700" s="288">
        <v>7.8</v>
      </c>
      <c r="D700" s="288">
        <v>7.8</v>
      </c>
      <c r="E700" s="288">
        <v>7.8</v>
      </c>
      <c r="F700" s="288">
        <v>7.8</v>
      </c>
      <c r="G700" s="288">
        <v>7.8</v>
      </c>
      <c r="H700" s="288">
        <v>7.8</v>
      </c>
      <c r="I700" s="288">
        <v>7.8</v>
      </c>
      <c r="J700" s="288">
        <v>7.8</v>
      </c>
      <c r="K700" s="9">
        <v>7.8</v>
      </c>
      <c r="L700" s="9">
        <v>7</v>
      </c>
      <c r="M700" s="9">
        <v>7</v>
      </c>
      <c r="N700" s="349">
        <v>7</v>
      </c>
    </row>
    <row r="701" spans="1:14" s="9" customFormat="1" x14ac:dyDescent="0.25">
      <c r="A701" s="86">
        <v>8</v>
      </c>
      <c r="B701" s="334" t="s">
        <v>504</v>
      </c>
      <c r="C701" s="288"/>
      <c r="D701" s="288"/>
      <c r="E701" s="288"/>
      <c r="F701" s="288"/>
      <c r="G701" s="288"/>
      <c r="H701" s="288"/>
      <c r="I701" s="288"/>
      <c r="J701" s="288"/>
    </row>
    <row r="702" spans="1:14" s="9" customFormat="1" x14ac:dyDescent="0.25">
      <c r="A702" s="86">
        <v>9</v>
      </c>
      <c r="B702" s="334" t="s">
        <v>498</v>
      </c>
      <c r="C702" s="288">
        <v>5.5</v>
      </c>
      <c r="D702" s="288">
        <v>5.5</v>
      </c>
      <c r="E702" s="288">
        <v>5.5</v>
      </c>
      <c r="F702" s="288">
        <v>5.5</v>
      </c>
      <c r="G702" s="288">
        <v>5.5</v>
      </c>
      <c r="H702" s="288">
        <v>5.5</v>
      </c>
      <c r="I702" s="288">
        <v>5.5</v>
      </c>
      <c r="J702" s="288">
        <v>5.5</v>
      </c>
      <c r="K702" s="9">
        <v>5.5</v>
      </c>
      <c r="L702" s="9">
        <v>5.5</v>
      </c>
      <c r="M702" s="349">
        <v>5.5</v>
      </c>
      <c r="N702" s="9">
        <v>6.5</v>
      </c>
    </row>
    <row r="703" spans="1:14" s="9" customFormat="1" x14ac:dyDescent="0.25">
      <c r="A703" s="86">
        <v>10</v>
      </c>
      <c r="B703" s="334" t="s">
        <v>499</v>
      </c>
      <c r="C703" s="288"/>
      <c r="D703" s="288"/>
      <c r="E703" s="288"/>
      <c r="F703" s="288"/>
      <c r="G703" s="288"/>
      <c r="H703" s="288"/>
      <c r="I703" s="288"/>
      <c r="J703" s="288"/>
    </row>
    <row r="704" spans="1:14" s="9" customFormat="1" x14ac:dyDescent="0.25">
      <c r="A704" s="86">
        <v>11</v>
      </c>
      <c r="B704" s="334" t="s">
        <v>500</v>
      </c>
      <c r="C704" s="288">
        <v>7.5</v>
      </c>
      <c r="D704" s="288">
        <v>7.5</v>
      </c>
      <c r="E704" s="288">
        <v>7.5</v>
      </c>
      <c r="F704" s="288">
        <v>7.5</v>
      </c>
      <c r="G704" s="288">
        <v>7.5</v>
      </c>
      <c r="H704" s="288">
        <v>7.5</v>
      </c>
      <c r="I704" s="288">
        <v>7.5</v>
      </c>
      <c r="J704" s="288">
        <v>7.5</v>
      </c>
      <c r="K704" s="9">
        <v>7.5</v>
      </c>
      <c r="L704" s="9">
        <v>7.5</v>
      </c>
      <c r="M704" s="349">
        <v>7.5</v>
      </c>
      <c r="N704" s="349">
        <v>7.5</v>
      </c>
    </row>
    <row r="705" spans="1:14" s="9" customFormat="1" x14ac:dyDescent="0.25">
      <c r="A705" s="86">
        <v>12</v>
      </c>
      <c r="B705" s="334" t="s">
        <v>385</v>
      </c>
      <c r="C705" s="288">
        <v>5.5</v>
      </c>
      <c r="D705" s="288">
        <v>5.5</v>
      </c>
      <c r="E705" s="288">
        <v>5.5</v>
      </c>
      <c r="F705" s="288">
        <v>5.5</v>
      </c>
      <c r="G705" s="288">
        <v>5.5</v>
      </c>
      <c r="H705" s="288">
        <v>5.5</v>
      </c>
      <c r="I705" s="288">
        <v>5.5</v>
      </c>
      <c r="J705" s="288">
        <v>5.5</v>
      </c>
      <c r="K705" s="9">
        <v>5.5</v>
      </c>
      <c r="L705" s="9">
        <v>5.5</v>
      </c>
      <c r="M705" s="349">
        <v>5.5</v>
      </c>
      <c r="N705" s="9">
        <v>6</v>
      </c>
    </row>
    <row r="706" spans="1:14" s="9" customFormat="1" x14ac:dyDescent="0.25">
      <c r="A706" s="86">
        <v>13</v>
      </c>
      <c r="B706" s="334" t="s">
        <v>501</v>
      </c>
      <c r="C706" s="288">
        <v>7</v>
      </c>
      <c r="D706" s="288">
        <v>7</v>
      </c>
      <c r="E706" s="288">
        <v>7</v>
      </c>
      <c r="F706" s="288">
        <v>7</v>
      </c>
      <c r="G706" s="288">
        <v>7</v>
      </c>
      <c r="H706" s="288">
        <v>7</v>
      </c>
      <c r="I706" s="288">
        <v>7</v>
      </c>
      <c r="J706" s="288">
        <v>7</v>
      </c>
      <c r="K706" s="349">
        <v>7</v>
      </c>
      <c r="L706" s="349">
        <v>7</v>
      </c>
      <c r="M706" s="349">
        <v>7</v>
      </c>
      <c r="N706" s="349">
        <v>7</v>
      </c>
    </row>
    <row r="707" spans="1:14" s="9" customFormat="1" x14ac:dyDescent="0.25">
      <c r="A707" s="86">
        <v>14</v>
      </c>
      <c r="B707" s="334" t="s">
        <v>502</v>
      </c>
      <c r="C707" s="9">
        <v>6</v>
      </c>
      <c r="D707" s="9">
        <v>6</v>
      </c>
      <c r="E707" s="9">
        <v>6</v>
      </c>
      <c r="F707" s="9">
        <v>6</v>
      </c>
      <c r="G707" s="9">
        <v>6</v>
      </c>
      <c r="H707" s="9">
        <v>6</v>
      </c>
      <c r="I707" s="9">
        <v>6</v>
      </c>
      <c r="J707" s="9">
        <v>6</v>
      </c>
      <c r="K707" s="9">
        <v>6</v>
      </c>
      <c r="L707" s="9">
        <v>6</v>
      </c>
      <c r="M707" s="9">
        <v>6</v>
      </c>
      <c r="N707" s="9">
        <v>6.5</v>
      </c>
    </row>
    <row r="708" spans="1:14" s="9" customFormat="1" ht="16.5" thickBot="1" x14ac:dyDescent="0.3">
      <c r="A708" s="86">
        <v>15</v>
      </c>
      <c r="B708" s="334" t="s">
        <v>503</v>
      </c>
      <c r="C708" s="348">
        <v>6.5</v>
      </c>
      <c r="D708" s="348">
        <v>6.5</v>
      </c>
      <c r="E708" s="348">
        <v>6.5</v>
      </c>
      <c r="F708" s="348">
        <v>6.5</v>
      </c>
      <c r="G708" s="348">
        <v>6.5</v>
      </c>
      <c r="H708" s="348">
        <v>6.5</v>
      </c>
      <c r="I708" s="348">
        <v>6.5</v>
      </c>
      <c r="J708" s="348">
        <v>6.5</v>
      </c>
      <c r="K708" s="9">
        <v>6.5</v>
      </c>
      <c r="L708" s="9">
        <v>7.5</v>
      </c>
      <c r="M708" s="9">
        <v>7.5</v>
      </c>
      <c r="N708" s="9">
        <v>7.5</v>
      </c>
    </row>
    <row r="709" spans="1:14" s="9" customFormat="1" x14ac:dyDescent="0.25">
      <c r="A709" s="86">
        <v>16</v>
      </c>
      <c r="B709" s="329"/>
      <c r="C709" s="83"/>
    </row>
    <row r="710" spans="1:14" s="9" customFormat="1" x14ac:dyDescent="0.25">
      <c r="A710" s="86">
        <v>17</v>
      </c>
      <c r="B710" s="329"/>
      <c r="C710" s="82"/>
    </row>
    <row r="711" spans="1:14" s="9" customFormat="1" x14ac:dyDescent="0.25">
      <c r="A711" s="86">
        <v>18</v>
      </c>
      <c r="B711" s="329"/>
      <c r="C711" s="80"/>
    </row>
    <row r="712" spans="1:14" s="9" customFormat="1" x14ac:dyDescent="0.25">
      <c r="A712" s="86">
        <v>19</v>
      </c>
      <c r="B712" s="329"/>
      <c r="C712" s="83"/>
    </row>
    <row r="713" spans="1:14" s="9" customFormat="1" x14ac:dyDescent="0.25">
      <c r="A713" s="86">
        <v>20</v>
      </c>
      <c r="B713" s="329"/>
      <c r="C713" s="83"/>
    </row>
    <row r="714" spans="1:14" s="9" customFormat="1" x14ac:dyDescent="0.25">
      <c r="A714" s="86">
        <v>21</v>
      </c>
      <c r="B714" s="329"/>
      <c r="C714" s="83"/>
    </row>
    <row r="715" spans="1:14" s="9" customFormat="1" x14ac:dyDescent="0.25">
      <c r="A715" s="86">
        <v>22</v>
      </c>
      <c r="B715" s="329"/>
      <c r="C715" s="83"/>
    </row>
    <row r="716" spans="1:14" s="9" customFormat="1" x14ac:dyDescent="0.25">
      <c r="A716" s="86">
        <v>23</v>
      </c>
      <c r="B716" s="329"/>
      <c r="C716" s="83"/>
    </row>
    <row r="717" spans="1:14" s="9" customFormat="1" x14ac:dyDescent="0.25">
      <c r="A717" s="86">
        <v>24</v>
      </c>
      <c r="B717" s="329"/>
      <c r="C717" s="83"/>
    </row>
    <row r="718" spans="1:14" s="9" customFormat="1" x14ac:dyDescent="0.25">
      <c r="A718" s="86">
        <v>25</v>
      </c>
      <c r="B718" s="329"/>
      <c r="C718" s="80"/>
    </row>
    <row r="719" spans="1:14" s="9" customFormat="1" ht="16.5" thickBot="1" x14ac:dyDescent="0.3">
      <c r="A719" s="86">
        <v>26</v>
      </c>
      <c r="B719" s="330"/>
      <c r="C719" s="90"/>
    </row>
    <row r="720" spans="1:14" s="69" customFormat="1" ht="16.5" thickBot="1" x14ac:dyDescent="0.3">
      <c r="A720" s="87"/>
      <c r="B720" s="184" t="s">
        <v>383</v>
      </c>
      <c r="C720" s="76">
        <f t="shared" ref="C720" si="53">GEOMEAN(C694:C719)</f>
        <v>6.4060531640506984</v>
      </c>
      <c r="D720" s="72">
        <f t="shared" ref="D720:N720" si="54">GEOMEAN(D694:D719)</f>
        <v>6.4060531640506984</v>
      </c>
      <c r="E720" s="72">
        <f t="shared" si="54"/>
        <v>6.4060531640506984</v>
      </c>
      <c r="F720" s="72">
        <f t="shared" si="54"/>
        <v>6.4060531640506984</v>
      </c>
      <c r="G720" s="72">
        <f t="shared" si="54"/>
        <v>6.4060531640506984</v>
      </c>
      <c r="H720" s="72">
        <f t="shared" si="54"/>
        <v>6.4060531640506984</v>
      </c>
      <c r="I720" s="72">
        <f t="shared" si="54"/>
        <v>6.4060531640506984</v>
      </c>
      <c r="J720" s="72">
        <f t="shared" si="54"/>
        <v>6.4060531640506984</v>
      </c>
      <c r="K720" s="72">
        <f t="shared" si="54"/>
        <v>6.4060531640506984</v>
      </c>
      <c r="L720" s="72">
        <f t="shared" si="54"/>
        <v>6.58400577404222</v>
      </c>
      <c r="M720" s="72">
        <f t="shared" si="54"/>
        <v>6.58400577404222</v>
      </c>
      <c r="N720" s="72">
        <f t="shared" si="54"/>
        <v>6.769895748726154</v>
      </c>
    </row>
    <row r="721" spans="1:14" s="9" customFormat="1" x14ac:dyDescent="0.25">
      <c r="A721" s="86"/>
      <c r="B721" s="182"/>
      <c r="C721" s="85"/>
    </row>
    <row r="722" spans="1:14" s="9" customFormat="1" x14ac:dyDescent="0.25">
      <c r="B722" s="182"/>
      <c r="C722" s="85"/>
    </row>
    <row r="723" spans="1:14" s="9" customFormat="1" ht="19.5" thickBot="1" x14ac:dyDescent="0.3">
      <c r="A723" s="179" t="s">
        <v>23</v>
      </c>
      <c r="B723" s="183" t="s">
        <v>119</v>
      </c>
      <c r="C723" s="85"/>
    </row>
    <row r="724" spans="1:14" s="9" customFormat="1" x14ac:dyDescent="0.25">
      <c r="A724" s="86">
        <v>1</v>
      </c>
      <c r="B724" s="331" t="s">
        <v>490</v>
      </c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</row>
    <row r="725" spans="1:14" s="9" customFormat="1" x14ac:dyDescent="0.25">
      <c r="A725" s="86">
        <v>2</v>
      </c>
      <c r="B725" s="332" t="s">
        <v>491</v>
      </c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</row>
    <row r="726" spans="1:14" s="9" customFormat="1" x14ac:dyDescent="0.25">
      <c r="A726" s="86">
        <v>3</v>
      </c>
      <c r="B726" s="333" t="s">
        <v>492</v>
      </c>
      <c r="C726" s="80">
        <v>2.8</v>
      </c>
      <c r="D726" s="80">
        <v>2.8</v>
      </c>
      <c r="E726" s="80">
        <v>2.8</v>
      </c>
      <c r="F726" s="80">
        <v>2.8</v>
      </c>
      <c r="G726" s="80">
        <v>2.8</v>
      </c>
      <c r="H726" s="80">
        <v>2.8</v>
      </c>
      <c r="I726" s="80">
        <v>2.8</v>
      </c>
      <c r="J726" s="80">
        <v>2.8</v>
      </c>
      <c r="K726" s="80">
        <v>4.8</v>
      </c>
      <c r="L726" s="335">
        <v>4.8</v>
      </c>
      <c r="M726" s="335">
        <v>4.8</v>
      </c>
      <c r="N726" s="335">
        <v>4.8</v>
      </c>
    </row>
    <row r="727" spans="1:14" s="9" customFormat="1" x14ac:dyDescent="0.25">
      <c r="A727" s="86">
        <v>4</v>
      </c>
      <c r="B727" s="333" t="s">
        <v>493</v>
      </c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</row>
    <row r="728" spans="1:14" s="9" customFormat="1" x14ac:dyDescent="0.25">
      <c r="A728" s="86">
        <v>5</v>
      </c>
      <c r="B728" s="334" t="s">
        <v>494</v>
      </c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</row>
    <row r="729" spans="1:14" s="9" customFormat="1" x14ac:dyDescent="0.25">
      <c r="A729" s="86">
        <v>6</v>
      </c>
      <c r="B729" s="334" t="s">
        <v>495</v>
      </c>
      <c r="C729" s="80">
        <v>6</v>
      </c>
      <c r="D729" s="80">
        <v>6</v>
      </c>
      <c r="E729" s="80">
        <v>6</v>
      </c>
      <c r="F729" s="80">
        <v>6</v>
      </c>
      <c r="G729" s="80">
        <v>6</v>
      </c>
      <c r="H729" s="80">
        <v>6</v>
      </c>
      <c r="I729" s="80">
        <v>6</v>
      </c>
      <c r="J729" s="80">
        <v>6</v>
      </c>
      <c r="K729" s="80">
        <v>6</v>
      </c>
      <c r="L729" s="80">
        <v>6</v>
      </c>
      <c r="M729" s="80">
        <v>6</v>
      </c>
      <c r="N729" s="80">
        <v>6</v>
      </c>
    </row>
    <row r="730" spans="1:14" s="9" customFormat="1" x14ac:dyDescent="0.25">
      <c r="A730" s="86">
        <v>7</v>
      </c>
      <c r="B730" s="334" t="s">
        <v>496</v>
      </c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</row>
    <row r="731" spans="1:14" s="9" customFormat="1" x14ac:dyDescent="0.25">
      <c r="A731" s="86">
        <v>8</v>
      </c>
      <c r="B731" s="334" t="s">
        <v>504</v>
      </c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</row>
    <row r="732" spans="1:14" s="9" customFormat="1" x14ac:dyDescent="0.25">
      <c r="A732" s="86">
        <v>9</v>
      </c>
      <c r="B732" s="334" t="s">
        <v>498</v>
      </c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</row>
    <row r="733" spans="1:14" s="9" customFormat="1" x14ac:dyDescent="0.25">
      <c r="A733" s="86">
        <v>10</v>
      </c>
      <c r="B733" s="334" t="s">
        <v>499</v>
      </c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</row>
    <row r="734" spans="1:14" s="9" customFormat="1" x14ac:dyDescent="0.25">
      <c r="A734" s="86">
        <v>11</v>
      </c>
      <c r="B734" s="334" t="s">
        <v>500</v>
      </c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</row>
    <row r="735" spans="1:14" s="9" customFormat="1" x14ac:dyDescent="0.25">
      <c r="A735" s="86">
        <v>12</v>
      </c>
      <c r="B735" s="334" t="s">
        <v>385</v>
      </c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</row>
    <row r="736" spans="1:14" s="9" customFormat="1" x14ac:dyDescent="0.25">
      <c r="A736" s="86">
        <v>13</v>
      </c>
      <c r="B736" s="334" t="s">
        <v>501</v>
      </c>
      <c r="C736" s="80">
        <v>5</v>
      </c>
      <c r="D736" s="80">
        <v>5</v>
      </c>
      <c r="E736" s="80">
        <v>5</v>
      </c>
      <c r="F736" s="80">
        <v>5</v>
      </c>
      <c r="G736" s="80">
        <v>5</v>
      </c>
      <c r="H736" s="80">
        <v>5</v>
      </c>
      <c r="I736" s="80">
        <v>5</v>
      </c>
      <c r="J736" s="335">
        <v>5</v>
      </c>
      <c r="K736" s="335">
        <v>5</v>
      </c>
      <c r="L736" s="335">
        <v>5</v>
      </c>
      <c r="M736" s="335">
        <v>5</v>
      </c>
      <c r="N736" s="80">
        <v>5.7</v>
      </c>
    </row>
    <row r="737" spans="1:14" s="9" customFormat="1" x14ac:dyDescent="0.25">
      <c r="A737" s="86">
        <v>14</v>
      </c>
      <c r="B737" s="334" t="s">
        <v>502</v>
      </c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</row>
    <row r="738" spans="1:14" s="9" customFormat="1" x14ac:dyDescent="0.25">
      <c r="A738" s="86">
        <v>15</v>
      </c>
      <c r="B738" s="334" t="s">
        <v>503</v>
      </c>
      <c r="C738" s="80">
        <v>10</v>
      </c>
      <c r="D738" s="80">
        <v>10</v>
      </c>
      <c r="E738" s="80">
        <v>10</v>
      </c>
      <c r="F738" s="80">
        <v>10</v>
      </c>
      <c r="G738" s="80">
        <v>10</v>
      </c>
      <c r="H738" s="80">
        <v>1</v>
      </c>
      <c r="I738" s="80">
        <v>1</v>
      </c>
      <c r="J738" s="80">
        <v>7</v>
      </c>
      <c r="K738" s="80">
        <v>7</v>
      </c>
      <c r="L738" s="335">
        <v>7</v>
      </c>
      <c r="M738" s="335">
        <v>7</v>
      </c>
      <c r="N738" s="80">
        <v>7</v>
      </c>
    </row>
    <row r="739" spans="1:14" s="9" customFormat="1" x14ac:dyDescent="0.25">
      <c r="A739" s="86">
        <v>16</v>
      </c>
      <c r="B739" s="329"/>
      <c r="C739" s="83"/>
    </row>
    <row r="740" spans="1:14" s="9" customFormat="1" x14ac:dyDescent="0.25">
      <c r="A740" s="86">
        <v>17</v>
      </c>
      <c r="B740" s="329"/>
      <c r="C740" s="82"/>
    </row>
    <row r="741" spans="1:14" s="9" customFormat="1" x14ac:dyDescent="0.25">
      <c r="A741" s="86">
        <v>18</v>
      </c>
      <c r="B741" s="329"/>
      <c r="C741" s="83"/>
    </row>
    <row r="742" spans="1:14" s="9" customFormat="1" x14ac:dyDescent="0.25">
      <c r="A742" s="86">
        <v>19</v>
      </c>
      <c r="B742" s="329"/>
      <c r="C742" s="83"/>
    </row>
    <row r="743" spans="1:14" s="9" customFormat="1" x14ac:dyDescent="0.25">
      <c r="A743" s="86">
        <v>20</v>
      </c>
      <c r="B743" s="329"/>
      <c r="C743" s="83"/>
    </row>
    <row r="744" spans="1:14" s="9" customFormat="1" x14ac:dyDescent="0.25">
      <c r="A744" s="86">
        <v>21</v>
      </c>
      <c r="B744" s="329"/>
      <c r="C744" s="83"/>
    </row>
    <row r="745" spans="1:14" s="9" customFormat="1" x14ac:dyDescent="0.25">
      <c r="A745" s="86">
        <v>22</v>
      </c>
      <c r="B745" s="329"/>
      <c r="C745" s="83"/>
    </row>
    <row r="746" spans="1:14" s="9" customFormat="1" x14ac:dyDescent="0.25">
      <c r="A746" s="86">
        <v>23</v>
      </c>
      <c r="B746" s="329"/>
      <c r="C746" s="83"/>
    </row>
    <row r="747" spans="1:14" s="9" customFormat="1" x14ac:dyDescent="0.25">
      <c r="A747" s="86">
        <v>24</v>
      </c>
      <c r="B747" s="329"/>
      <c r="C747" s="83"/>
    </row>
    <row r="748" spans="1:14" s="9" customFormat="1" x14ac:dyDescent="0.25">
      <c r="A748" s="86">
        <v>25</v>
      </c>
      <c r="B748" s="329"/>
      <c r="C748" s="80"/>
    </row>
    <row r="749" spans="1:14" s="9" customFormat="1" ht="16.5" thickBot="1" x14ac:dyDescent="0.3">
      <c r="A749" s="86">
        <v>26</v>
      </c>
      <c r="B749" s="330"/>
      <c r="C749" s="90"/>
    </row>
    <row r="750" spans="1:14" s="69" customFormat="1" ht="16.5" thickBot="1" x14ac:dyDescent="0.3">
      <c r="A750" s="87"/>
      <c r="B750" s="184" t="s">
        <v>383</v>
      </c>
      <c r="C750" s="76">
        <f t="shared" ref="C750" si="55">GEOMEAN(C724:C749)</f>
        <v>5.3835632709552952</v>
      </c>
      <c r="D750" s="72">
        <f t="shared" ref="D750:N750" si="56">GEOMEAN(D724:D749)</f>
        <v>5.3835632709552952</v>
      </c>
      <c r="E750" s="72">
        <f t="shared" si="56"/>
        <v>5.3835632709552952</v>
      </c>
      <c r="F750" s="72">
        <f t="shared" si="56"/>
        <v>5.3835632709552952</v>
      </c>
      <c r="G750" s="72">
        <f t="shared" si="56"/>
        <v>5.3835632709552952</v>
      </c>
      <c r="H750" s="72">
        <f t="shared" si="56"/>
        <v>3.0274001040350909</v>
      </c>
      <c r="I750" s="72">
        <f t="shared" si="56"/>
        <v>3.0274001040350909</v>
      </c>
      <c r="J750" s="72">
        <f t="shared" si="56"/>
        <v>4.9242980521049171</v>
      </c>
      <c r="K750" s="72">
        <f t="shared" si="56"/>
        <v>5.6346264945225153</v>
      </c>
      <c r="L750" s="72">
        <f t="shared" si="56"/>
        <v>5.6346264945225153</v>
      </c>
      <c r="M750" s="72">
        <f t="shared" si="56"/>
        <v>5.6346264945225153</v>
      </c>
      <c r="N750" s="72">
        <f t="shared" si="56"/>
        <v>5.8222566535992968</v>
      </c>
    </row>
    <row r="751" spans="1:14" s="9" customFormat="1" x14ac:dyDescent="0.25">
      <c r="A751" s="86"/>
      <c r="B751" s="182"/>
      <c r="C751" s="85"/>
    </row>
    <row r="752" spans="1:14" s="9" customFormat="1" ht="18.75" x14ac:dyDescent="0.3">
      <c r="A752" s="86"/>
      <c r="B752" s="185" t="s">
        <v>24</v>
      </c>
      <c r="C752" s="94"/>
    </row>
    <row r="753" spans="1:14" s="9" customFormat="1" x14ac:dyDescent="0.25">
      <c r="B753" s="182" t="s">
        <v>24</v>
      </c>
      <c r="C753" s="85"/>
    </row>
    <row r="754" spans="1:14" s="9" customFormat="1" ht="19.5" thickBot="1" x14ac:dyDescent="0.3">
      <c r="A754" s="179" t="s">
        <v>25</v>
      </c>
      <c r="B754" s="183" t="s">
        <v>120</v>
      </c>
      <c r="C754" s="85"/>
    </row>
    <row r="755" spans="1:14" s="9" customFormat="1" x14ac:dyDescent="0.25">
      <c r="A755" s="86">
        <v>1</v>
      </c>
      <c r="B755" s="331" t="s">
        <v>490</v>
      </c>
      <c r="C755" s="338">
        <v>1.4</v>
      </c>
      <c r="D755" s="79">
        <v>1.4</v>
      </c>
      <c r="E755" s="79">
        <v>1.4</v>
      </c>
      <c r="F755" s="79">
        <v>1.4</v>
      </c>
      <c r="G755" s="79">
        <v>1.4</v>
      </c>
      <c r="H755" s="79">
        <v>1.6</v>
      </c>
      <c r="I755" s="339">
        <v>1.6</v>
      </c>
      <c r="J755" s="79">
        <v>1.6</v>
      </c>
      <c r="K755" s="79">
        <v>1.6</v>
      </c>
      <c r="L755" s="79">
        <v>1.6</v>
      </c>
      <c r="M755" s="79">
        <v>1.6</v>
      </c>
      <c r="N755" s="339">
        <v>1.6</v>
      </c>
    </row>
    <row r="756" spans="1:14" s="9" customFormat="1" x14ac:dyDescent="0.25">
      <c r="A756" s="86">
        <v>2</v>
      </c>
      <c r="B756" s="332" t="s">
        <v>491</v>
      </c>
      <c r="C756" s="340">
        <v>1.4</v>
      </c>
      <c r="D756" s="80">
        <v>1.4</v>
      </c>
      <c r="E756" s="80">
        <v>1.4</v>
      </c>
      <c r="F756" s="80">
        <v>1.4</v>
      </c>
      <c r="G756" s="80">
        <v>1.4</v>
      </c>
      <c r="H756" s="80">
        <v>1.4</v>
      </c>
      <c r="I756" s="81">
        <v>1.4</v>
      </c>
      <c r="J756" s="80">
        <v>1.4</v>
      </c>
      <c r="K756" s="80">
        <v>1.5</v>
      </c>
      <c r="L756" s="80">
        <v>1.5</v>
      </c>
      <c r="M756" s="80">
        <v>1.5</v>
      </c>
      <c r="N756" s="81">
        <v>1.5</v>
      </c>
    </row>
    <row r="757" spans="1:14" s="9" customFormat="1" x14ac:dyDescent="0.25">
      <c r="A757" s="86">
        <v>3</v>
      </c>
      <c r="B757" s="333" t="s">
        <v>492</v>
      </c>
      <c r="C757" s="340">
        <v>1.5</v>
      </c>
      <c r="D757" s="80">
        <v>1.5</v>
      </c>
      <c r="E757" s="80">
        <v>1.5</v>
      </c>
      <c r="F757" s="80">
        <v>1.5</v>
      </c>
      <c r="G757" s="80">
        <v>1.4</v>
      </c>
      <c r="H757" s="80">
        <v>1.5</v>
      </c>
      <c r="I757" s="81">
        <v>1.2</v>
      </c>
      <c r="J757" s="80">
        <v>1.2</v>
      </c>
      <c r="K757" s="80">
        <v>1.4</v>
      </c>
      <c r="L757" s="80">
        <v>1.4</v>
      </c>
      <c r="M757" s="80">
        <v>1.4</v>
      </c>
      <c r="N757" s="81">
        <v>1.4</v>
      </c>
    </row>
    <row r="758" spans="1:14" s="9" customFormat="1" x14ac:dyDescent="0.25">
      <c r="A758" s="86">
        <v>4</v>
      </c>
      <c r="B758" s="333" t="s">
        <v>493</v>
      </c>
      <c r="C758" s="340">
        <v>1.6</v>
      </c>
      <c r="D758" s="80">
        <v>1.4</v>
      </c>
      <c r="E758" s="80">
        <v>1.4</v>
      </c>
      <c r="F758" s="80">
        <v>1.6</v>
      </c>
      <c r="G758" s="80">
        <v>1.4</v>
      </c>
      <c r="H758" s="80">
        <v>1.4</v>
      </c>
      <c r="I758" s="81">
        <v>1.4</v>
      </c>
      <c r="J758" s="80">
        <v>1.4</v>
      </c>
      <c r="K758" s="80">
        <v>1.4</v>
      </c>
      <c r="L758" s="80">
        <v>1.4</v>
      </c>
      <c r="M758" s="80">
        <v>1.4</v>
      </c>
      <c r="N758" s="81">
        <v>1.4</v>
      </c>
    </row>
    <row r="759" spans="1:14" s="9" customFormat="1" x14ac:dyDescent="0.25">
      <c r="A759" s="86">
        <v>5</v>
      </c>
      <c r="B759" s="334" t="s">
        <v>494</v>
      </c>
      <c r="C759" s="340">
        <v>1.6</v>
      </c>
      <c r="D759" s="80">
        <v>1.4</v>
      </c>
      <c r="E759" s="80">
        <v>1.4</v>
      </c>
      <c r="F759" s="80">
        <v>1.6</v>
      </c>
      <c r="G759" s="80">
        <v>1.5</v>
      </c>
      <c r="H759" s="80">
        <v>1.5</v>
      </c>
      <c r="I759" s="81">
        <v>1.3</v>
      </c>
      <c r="J759" s="80">
        <v>1.4</v>
      </c>
      <c r="K759" s="80">
        <v>1.4</v>
      </c>
      <c r="L759" s="80">
        <v>1.4</v>
      </c>
      <c r="M759" s="80">
        <v>1.4</v>
      </c>
      <c r="N759" s="80">
        <v>1.4</v>
      </c>
    </row>
    <row r="760" spans="1:14" s="9" customFormat="1" x14ac:dyDescent="0.25">
      <c r="A760" s="86">
        <v>6</v>
      </c>
      <c r="B760" s="334" t="s">
        <v>495</v>
      </c>
      <c r="C760" s="80">
        <v>2.6</v>
      </c>
      <c r="D760" s="80">
        <v>2.6</v>
      </c>
      <c r="E760" s="80">
        <v>2.6</v>
      </c>
      <c r="F760" s="80">
        <v>2.6</v>
      </c>
      <c r="G760" s="80">
        <v>2.6</v>
      </c>
      <c r="H760" s="80">
        <v>2.6</v>
      </c>
      <c r="I760" s="80">
        <v>2.6</v>
      </c>
      <c r="J760" s="80">
        <v>2.6</v>
      </c>
      <c r="K760" s="80">
        <v>2.6</v>
      </c>
      <c r="L760" s="80">
        <v>2.6</v>
      </c>
      <c r="M760" s="80">
        <v>2.6</v>
      </c>
      <c r="N760" s="335">
        <v>2.6</v>
      </c>
    </row>
    <row r="761" spans="1:14" s="9" customFormat="1" x14ac:dyDescent="0.25">
      <c r="A761" s="86">
        <v>7</v>
      </c>
      <c r="B761" s="334" t="s">
        <v>496</v>
      </c>
      <c r="C761" s="80">
        <v>1.2</v>
      </c>
      <c r="D761" s="80">
        <v>1.2</v>
      </c>
      <c r="E761" s="80">
        <v>1.2</v>
      </c>
      <c r="F761" s="80">
        <v>1.2</v>
      </c>
      <c r="G761" s="80">
        <v>1.3</v>
      </c>
      <c r="H761" s="80">
        <v>1.3</v>
      </c>
      <c r="I761" s="80">
        <v>1.3</v>
      </c>
      <c r="J761" s="80">
        <v>1.3</v>
      </c>
      <c r="K761" s="80">
        <v>1.3</v>
      </c>
      <c r="L761" s="80">
        <v>1.3</v>
      </c>
      <c r="M761" s="80">
        <v>1.3</v>
      </c>
      <c r="N761" s="80">
        <v>1.3</v>
      </c>
    </row>
    <row r="762" spans="1:14" s="9" customFormat="1" x14ac:dyDescent="0.25">
      <c r="A762" s="86">
        <v>8</v>
      </c>
      <c r="B762" s="334" t="s">
        <v>504</v>
      </c>
      <c r="C762" s="340">
        <v>1.6</v>
      </c>
      <c r="D762" s="80">
        <v>1.5</v>
      </c>
      <c r="E762" s="80">
        <v>1.5</v>
      </c>
      <c r="F762" s="80">
        <v>1.6</v>
      </c>
      <c r="G762" s="80">
        <v>1.7</v>
      </c>
      <c r="H762" s="80">
        <v>1.3</v>
      </c>
      <c r="I762" s="81">
        <v>1.3</v>
      </c>
      <c r="J762" s="80">
        <v>1.3</v>
      </c>
      <c r="K762" s="80">
        <v>1.4</v>
      </c>
      <c r="L762" s="80">
        <v>1.4</v>
      </c>
      <c r="M762" s="80">
        <v>1.4</v>
      </c>
      <c r="N762" s="81">
        <v>1.5</v>
      </c>
    </row>
    <row r="763" spans="1:14" s="9" customFormat="1" x14ac:dyDescent="0.25">
      <c r="A763" s="86">
        <v>9</v>
      </c>
      <c r="B763" s="334" t="s">
        <v>498</v>
      </c>
      <c r="C763" s="340">
        <v>1.7</v>
      </c>
      <c r="D763" s="80">
        <v>1.5</v>
      </c>
      <c r="E763" s="80">
        <v>1.5</v>
      </c>
      <c r="F763" s="80">
        <v>1.7</v>
      </c>
      <c r="G763" s="80">
        <v>1.7</v>
      </c>
      <c r="H763" s="80">
        <v>1.3</v>
      </c>
      <c r="I763" s="81">
        <v>1.3</v>
      </c>
      <c r="J763" s="80">
        <v>1.3</v>
      </c>
      <c r="K763" s="335">
        <v>1.3</v>
      </c>
      <c r="L763" s="80">
        <v>1.3</v>
      </c>
      <c r="M763" s="80">
        <v>1.3</v>
      </c>
      <c r="N763" s="81">
        <v>1.3</v>
      </c>
    </row>
    <row r="764" spans="1:14" s="9" customFormat="1" x14ac:dyDescent="0.25">
      <c r="A764" s="86">
        <v>10</v>
      </c>
      <c r="B764" s="334" t="s">
        <v>499</v>
      </c>
      <c r="C764" s="80">
        <v>1.3</v>
      </c>
      <c r="D764" s="80">
        <v>1.3</v>
      </c>
      <c r="E764" s="80">
        <v>1.3</v>
      </c>
      <c r="F764" s="80">
        <v>1.3</v>
      </c>
      <c r="G764" s="80">
        <v>1.3</v>
      </c>
      <c r="H764" s="80">
        <v>1.3</v>
      </c>
      <c r="I764" s="80">
        <v>1.3</v>
      </c>
      <c r="J764" s="80">
        <v>1.3</v>
      </c>
      <c r="K764" s="80">
        <v>1.3</v>
      </c>
      <c r="L764" s="335">
        <v>1.3</v>
      </c>
      <c r="M764" s="335">
        <v>1.3</v>
      </c>
      <c r="N764" s="335">
        <v>1.3</v>
      </c>
    </row>
    <row r="765" spans="1:14" s="9" customFormat="1" x14ac:dyDescent="0.25">
      <c r="A765" s="86">
        <v>11</v>
      </c>
      <c r="B765" s="334" t="s">
        <v>500</v>
      </c>
      <c r="C765" s="340">
        <v>1.8</v>
      </c>
      <c r="D765" s="80">
        <v>1.5</v>
      </c>
      <c r="E765" s="80">
        <v>1.5</v>
      </c>
      <c r="F765" s="80">
        <v>1.8</v>
      </c>
      <c r="G765" s="80">
        <v>1.8</v>
      </c>
      <c r="H765" s="80">
        <v>1.3</v>
      </c>
      <c r="I765" s="81">
        <v>1.3</v>
      </c>
      <c r="J765" s="80">
        <v>1.3</v>
      </c>
      <c r="K765" s="80">
        <v>1.3</v>
      </c>
      <c r="L765" s="80">
        <v>1.3</v>
      </c>
      <c r="M765" s="80">
        <v>1.3</v>
      </c>
      <c r="N765" s="81">
        <v>1.3</v>
      </c>
    </row>
    <row r="766" spans="1:14" s="9" customFormat="1" x14ac:dyDescent="0.25">
      <c r="A766" s="86">
        <v>12</v>
      </c>
      <c r="B766" s="334" t="s">
        <v>385</v>
      </c>
      <c r="C766" s="80">
        <v>1.25</v>
      </c>
      <c r="D766" s="80">
        <v>1.25</v>
      </c>
      <c r="E766" s="80">
        <v>1.25</v>
      </c>
      <c r="F766" s="80">
        <v>1.25</v>
      </c>
      <c r="G766" s="80">
        <v>1.25</v>
      </c>
      <c r="H766" s="80">
        <v>1.25</v>
      </c>
      <c r="I766" s="80">
        <v>1.25</v>
      </c>
      <c r="J766" s="80">
        <v>1.25</v>
      </c>
      <c r="K766" s="80">
        <v>1.25</v>
      </c>
      <c r="L766" s="80">
        <v>1.25</v>
      </c>
      <c r="M766" s="80">
        <v>1.25</v>
      </c>
      <c r="N766" s="80">
        <v>1.25</v>
      </c>
    </row>
    <row r="767" spans="1:14" s="9" customFormat="1" x14ac:dyDescent="0.25">
      <c r="A767" s="86">
        <v>13</v>
      </c>
      <c r="B767" s="334" t="s">
        <v>501</v>
      </c>
      <c r="C767" s="80">
        <v>3</v>
      </c>
      <c r="D767" s="80">
        <v>3</v>
      </c>
      <c r="E767" s="80">
        <v>3</v>
      </c>
      <c r="F767" s="80">
        <v>3</v>
      </c>
      <c r="G767" s="80">
        <v>3</v>
      </c>
      <c r="H767" s="80">
        <v>3</v>
      </c>
      <c r="I767" s="80">
        <v>3</v>
      </c>
      <c r="J767" s="80">
        <v>3</v>
      </c>
      <c r="K767" s="80">
        <v>3</v>
      </c>
      <c r="L767" s="80">
        <v>3</v>
      </c>
      <c r="M767" s="80">
        <v>2.8</v>
      </c>
      <c r="N767" s="81">
        <v>5.7</v>
      </c>
    </row>
    <row r="768" spans="1:14" s="9" customFormat="1" x14ac:dyDescent="0.25">
      <c r="A768" s="86">
        <v>14</v>
      </c>
      <c r="B768" s="334" t="s">
        <v>502</v>
      </c>
      <c r="C768" s="340">
        <v>1.5</v>
      </c>
      <c r="D768" s="80">
        <v>1.5</v>
      </c>
      <c r="E768" s="80">
        <v>1.5</v>
      </c>
      <c r="F768" s="80">
        <v>1.5</v>
      </c>
      <c r="G768" s="80">
        <v>1.3</v>
      </c>
      <c r="H768" s="80">
        <v>1.5</v>
      </c>
      <c r="I768" s="81">
        <v>1.5</v>
      </c>
      <c r="J768" s="80">
        <v>1.5</v>
      </c>
      <c r="K768" s="80">
        <v>1.5</v>
      </c>
      <c r="L768" s="80">
        <v>1.5</v>
      </c>
      <c r="M768" s="80">
        <v>1.5</v>
      </c>
      <c r="N768" s="81">
        <v>1.5</v>
      </c>
    </row>
    <row r="769" spans="1:14" s="9" customFormat="1" x14ac:dyDescent="0.25">
      <c r="A769" s="86">
        <v>15</v>
      </c>
      <c r="B769" s="334" t="s">
        <v>503</v>
      </c>
      <c r="C769" s="82">
        <v>2.46</v>
      </c>
      <c r="D769" s="82">
        <v>2.46</v>
      </c>
      <c r="E769" s="82">
        <v>2.46</v>
      </c>
      <c r="F769" s="82">
        <v>2.46</v>
      </c>
      <c r="G769" s="82">
        <v>2.46</v>
      </c>
      <c r="H769" s="82">
        <v>2.46</v>
      </c>
      <c r="I769" s="82">
        <v>2.46</v>
      </c>
      <c r="J769" s="82">
        <v>2.46</v>
      </c>
      <c r="K769" s="82">
        <v>2.46</v>
      </c>
      <c r="L769" s="82">
        <v>2.46</v>
      </c>
      <c r="M769" s="82">
        <v>2.46</v>
      </c>
      <c r="N769" s="82">
        <v>2.46</v>
      </c>
    </row>
    <row r="770" spans="1:14" s="9" customFormat="1" x14ac:dyDescent="0.25">
      <c r="A770" s="86">
        <v>16</v>
      </c>
      <c r="B770" s="329"/>
      <c r="C770" s="83"/>
    </row>
    <row r="771" spans="1:14" s="9" customFormat="1" x14ac:dyDescent="0.25">
      <c r="A771" s="86">
        <v>17</v>
      </c>
      <c r="B771" s="329"/>
      <c r="C771" s="80"/>
    </row>
    <row r="772" spans="1:14" s="9" customFormat="1" x14ac:dyDescent="0.25">
      <c r="A772" s="86">
        <v>18</v>
      </c>
      <c r="B772" s="329"/>
      <c r="C772" s="80"/>
    </row>
    <row r="773" spans="1:14" s="9" customFormat="1" x14ac:dyDescent="0.25">
      <c r="A773" s="86">
        <v>19</v>
      </c>
      <c r="B773" s="329"/>
      <c r="C773" s="83"/>
    </row>
    <row r="774" spans="1:14" s="9" customFormat="1" x14ac:dyDescent="0.25">
      <c r="A774" s="86">
        <v>20</v>
      </c>
      <c r="B774" s="329"/>
      <c r="C774" s="83"/>
    </row>
    <row r="775" spans="1:14" s="9" customFormat="1" x14ac:dyDescent="0.25">
      <c r="A775" s="86">
        <v>21</v>
      </c>
      <c r="B775" s="329"/>
      <c r="C775" s="83"/>
    </row>
    <row r="776" spans="1:14" s="9" customFormat="1" x14ac:dyDescent="0.25">
      <c r="A776" s="86">
        <v>22</v>
      </c>
      <c r="B776" s="329"/>
      <c r="C776" s="83"/>
    </row>
    <row r="777" spans="1:14" s="9" customFormat="1" x14ac:dyDescent="0.25">
      <c r="A777" s="86">
        <v>23</v>
      </c>
      <c r="B777" s="329"/>
      <c r="C777" s="83"/>
    </row>
    <row r="778" spans="1:14" s="9" customFormat="1" x14ac:dyDescent="0.25">
      <c r="A778" s="86">
        <v>24</v>
      </c>
      <c r="B778" s="329"/>
      <c r="C778" s="83"/>
    </row>
    <row r="779" spans="1:14" s="9" customFormat="1" x14ac:dyDescent="0.25">
      <c r="A779" s="86">
        <v>25</v>
      </c>
      <c r="B779" s="329"/>
      <c r="C779" s="80"/>
    </row>
    <row r="780" spans="1:14" s="9" customFormat="1" ht="16.5" thickBot="1" x14ac:dyDescent="0.3">
      <c r="A780" s="86">
        <v>26</v>
      </c>
      <c r="B780" s="330"/>
      <c r="C780" s="90"/>
    </row>
    <row r="781" spans="1:14" s="69" customFormat="1" ht="16.5" thickBot="1" x14ac:dyDescent="0.3">
      <c r="A781" s="87"/>
      <c r="B781" s="184" t="s">
        <v>383</v>
      </c>
      <c r="C781" s="76">
        <f t="shared" ref="C781" si="57">GEOMEAN(C755:C780)</f>
        <v>1.6635618503270808</v>
      </c>
      <c r="D781" s="72">
        <f t="shared" ref="D781:N781" si="58">GEOMEAN(D755:D780)</f>
        <v>1.59417324934288</v>
      </c>
      <c r="E781" s="72">
        <f t="shared" si="58"/>
        <v>1.59417324934288</v>
      </c>
      <c r="F781" s="72">
        <f t="shared" si="58"/>
        <v>1.6635618503270808</v>
      </c>
      <c r="G781" s="72">
        <f t="shared" si="58"/>
        <v>1.6339404911749884</v>
      </c>
      <c r="H781" s="72">
        <f t="shared" si="58"/>
        <v>1.5786544847113444</v>
      </c>
      <c r="I781" s="72">
        <f t="shared" si="58"/>
        <v>1.5405763494139706</v>
      </c>
      <c r="J781" s="72">
        <f t="shared" si="58"/>
        <v>1.5482064482123274</v>
      </c>
      <c r="K781" s="72">
        <f t="shared" si="58"/>
        <v>1.5791929082829756</v>
      </c>
      <c r="L781" s="72">
        <f t="shared" si="58"/>
        <v>1.5791929082829756</v>
      </c>
      <c r="M781" s="72">
        <f t="shared" si="58"/>
        <v>1.5719460502189091</v>
      </c>
      <c r="N781" s="72">
        <f t="shared" si="58"/>
        <v>1.6558321345981242</v>
      </c>
    </row>
    <row r="782" spans="1:14" s="9" customFormat="1" x14ac:dyDescent="0.25">
      <c r="A782" s="86"/>
      <c r="B782" s="182"/>
      <c r="C782" s="85"/>
    </row>
    <row r="783" spans="1:14" s="9" customFormat="1" x14ac:dyDescent="0.25">
      <c r="B783" s="182"/>
      <c r="C783" s="85"/>
    </row>
    <row r="784" spans="1:14" s="9" customFormat="1" ht="19.5" thickBot="1" x14ac:dyDescent="0.3">
      <c r="A784" s="179" t="s">
        <v>25</v>
      </c>
      <c r="B784" s="183" t="s">
        <v>121</v>
      </c>
      <c r="C784" s="85"/>
    </row>
    <row r="785" spans="1:14" s="9" customFormat="1" x14ac:dyDescent="0.25">
      <c r="A785" s="86">
        <v>1</v>
      </c>
      <c r="B785" s="331" t="s">
        <v>490</v>
      </c>
      <c r="C785" s="80">
        <v>1.4</v>
      </c>
      <c r="D785" s="80">
        <v>1.4</v>
      </c>
      <c r="E785" s="80">
        <v>1.4</v>
      </c>
      <c r="F785" s="80">
        <v>1.4</v>
      </c>
      <c r="G785" s="80">
        <v>1.4</v>
      </c>
      <c r="H785" s="80">
        <v>1.4</v>
      </c>
      <c r="I785" s="80">
        <v>1.4</v>
      </c>
      <c r="J785" s="335">
        <v>1.4</v>
      </c>
      <c r="K785" s="335">
        <v>1.4</v>
      </c>
      <c r="L785" s="335">
        <v>1.4</v>
      </c>
      <c r="M785" s="335">
        <v>1.4</v>
      </c>
      <c r="N785" s="335">
        <v>1.4</v>
      </c>
    </row>
    <row r="786" spans="1:14" s="9" customFormat="1" x14ac:dyDescent="0.25">
      <c r="A786" s="86">
        <v>2</v>
      </c>
      <c r="B786" s="332" t="s">
        <v>491</v>
      </c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</row>
    <row r="787" spans="1:14" s="9" customFormat="1" x14ac:dyDescent="0.25">
      <c r="A787" s="86">
        <v>3</v>
      </c>
      <c r="B787" s="333" t="s">
        <v>492</v>
      </c>
      <c r="C787" s="80">
        <v>1.5</v>
      </c>
      <c r="D787" s="80">
        <v>1.5</v>
      </c>
      <c r="E787" s="80">
        <v>1.5</v>
      </c>
      <c r="F787" s="80">
        <v>1.5</v>
      </c>
      <c r="G787" s="80">
        <v>1.5</v>
      </c>
      <c r="H787" s="80">
        <v>1.5</v>
      </c>
      <c r="I787" s="80">
        <v>2</v>
      </c>
      <c r="J787" s="335">
        <v>2</v>
      </c>
      <c r="K787" s="335">
        <v>2</v>
      </c>
      <c r="L787" s="335">
        <v>2</v>
      </c>
      <c r="M787" s="335">
        <v>2</v>
      </c>
      <c r="N787" s="335">
        <v>2</v>
      </c>
    </row>
    <row r="788" spans="1:14" s="9" customFormat="1" x14ac:dyDescent="0.25">
      <c r="A788" s="86">
        <v>4</v>
      </c>
      <c r="B788" s="333" t="s">
        <v>493</v>
      </c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</row>
    <row r="789" spans="1:14" s="9" customFormat="1" x14ac:dyDescent="0.25">
      <c r="A789" s="86">
        <v>5</v>
      </c>
      <c r="B789" s="334" t="s">
        <v>494</v>
      </c>
      <c r="C789" s="80">
        <v>1.8</v>
      </c>
      <c r="D789" s="80">
        <v>1.8</v>
      </c>
      <c r="E789" s="80">
        <v>1.8</v>
      </c>
      <c r="F789" s="80">
        <v>1.8</v>
      </c>
      <c r="G789" s="80">
        <v>1.8</v>
      </c>
      <c r="H789" s="80">
        <v>1.8</v>
      </c>
      <c r="I789" s="80">
        <v>1.8</v>
      </c>
      <c r="J789" s="335">
        <v>1.8</v>
      </c>
      <c r="K789" s="335">
        <v>1.8</v>
      </c>
      <c r="L789" s="335">
        <v>1.8</v>
      </c>
      <c r="M789" s="335">
        <v>1.8</v>
      </c>
      <c r="N789" s="335">
        <v>1.8</v>
      </c>
    </row>
    <row r="790" spans="1:14" s="9" customFormat="1" x14ac:dyDescent="0.25">
      <c r="A790" s="86">
        <v>6</v>
      </c>
      <c r="B790" s="334" t="s">
        <v>495</v>
      </c>
      <c r="C790" s="80">
        <v>1.4</v>
      </c>
      <c r="D790" s="80">
        <v>1.4</v>
      </c>
      <c r="E790" s="80">
        <v>1.4</v>
      </c>
      <c r="F790" s="80">
        <v>1.4</v>
      </c>
      <c r="G790" s="80">
        <v>1.6</v>
      </c>
      <c r="H790" s="80">
        <v>1.2</v>
      </c>
      <c r="I790" s="80">
        <v>1.2</v>
      </c>
      <c r="J790" s="80">
        <v>1.2</v>
      </c>
      <c r="K790" s="80">
        <v>1.2</v>
      </c>
      <c r="L790" s="80">
        <v>1</v>
      </c>
      <c r="M790" s="335">
        <v>1</v>
      </c>
      <c r="N790" s="335">
        <v>1</v>
      </c>
    </row>
    <row r="791" spans="1:14" s="9" customFormat="1" x14ac:dyDescent="0.25">
      <c r="A791" s="86">
        <v>7</v>
      </c>
      <c r="B791" s="334" t="s">
        <v>496</v>
      </c>
      <c r="C791" s="80">
        <v>1.5</v>
      </c>
      <c r="D791" s="80">
        <v>1.5</v>
      </c>
      <c r="E791" s="80">
        <v>1.5</v>
      </c>
      <c r="F791" s="80">
        <v>1.5</v>
      </c>
      <c r="G791" s="80">
        <v>1.5</v>
      </c>
      <c r="H791" s="80">
        <v>1.5</v>
      </c>
      <c r="I791" s="80">
        <v>1.5</v>
      </c>
      <c r="J791" s="335">
        <v>1.5</v>
      </c>
      <c r="K791" s="335">
        <v>1.5</v>
      </c>
      <c r="L791" s="335">
        <v>1.5</v>
      </c>
      <c r="M791" s="335">
        <v>1.5</v>
      </c>
      <c r="N791" s="335">
        <v>1.5</v>
      </c>
    </row>
    <row r="792" spans="1:14" s="9" customFormat="1" x14ac:dyDescent="0.25">
      <c r="A792" s="86">
        <v>8</v>
      </c>
      <c r="B792" s="334" t="s">
        <v>504</v>
      </c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</row>
    <row r="793" spans="1:14" s="9" customFormat="1" x14ac:dyDescent="0.25">
      <c r="A793" s="86">
        <v>9</v>
      </c>
      <c r="B793" s="334" t="s">
        <v>498</v>
      </c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</row>
    <row r="794" spans="1:14" s="9" customFormat="1" x14ac:dyDescent="0.25">
      <c r="A794" s="86">
        <v>10</v>
      </c>
      <c r="B794" s="334" t="s">
        <v>499</v>
      </c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</row>
    <row r="795" spans="1:14" s="9" customFormat="1" x14ac:dyDescent="0.25">
      <c r="A795" s="86">
        <v>11</v>
      </c>
      <c r="B795" s="334" t="s">
        <v>500</v>
      </c>
      <c r="C795" s="80">
        <v>1.3</v>
      </c>
      <c r="D795" s="80">
        <v>1.3</v>
      </c>
      <c r="E795" s="80">
        <v>1.3</v>
      </c>
      <c r="F795" s="80">
        <v>1.3</v>
      </c>
      <c r="G795" s="80">
        <v>1.3</v>
      </c>
      <c r="H795" s="80">
        <v>1.3</v>
      </c>
      <c r="I795" s="80">
        <v>2</v>
      </c>
      <c r="J795" s="335">
        <v>2</v>
      </c>
      <c r="K795" s="335">
        <v>2</v>
      </c>
      <c r="L795" s="335">
        <v>2</v>
      </c>
      <c r="M795" s="335">
        <v>2</v>
      </c>
      <c r="N795" s="335">
        <v>2</v>
      </c>
    </row>
    <row r="796" spans="1:14" s="9" customFormat="1" x14ac:dyDescent="0.25">
      <c r="A796" s="86">
        <v>12</v>
      </c>
      <c r="B796" s="334" t="s">
        <v>385</v>
      </c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</row>
    <row r="797" spans="1:14" s="9" customFormat="1" x14ac:dyDescent="0.25">
      <c r="A797" s="86">
        <v>13</v>
      </c>
      <c r="B797" s="334" t="s">
        <v>501</v>
      </c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</row>
    <row r="798" spans="1:14" s="9" customFormat="1" x14ac:dyDescent="0.25">
      <c r="A798" s="86">
        <v>14</v>
      </c>
      <c r="B798" s="334" t="s">
        <v>502</v>
      </c>
      <c r="C798" s="80">
        <v>1.8</v>
      </c>
      <c r="D798" s="80">
        <v>1.8</v>
      </c>
      <c r="E798" s="80">
        <v>2</v>
      </c>
      <c r="F798" s="80">
        <v>2</v>
      </c>
      <c r="G798" s="80">
        <v>2</v>
      </c>
      <c r="H798" s="80">
        <v>2</v>
      </c>
      <c r="I798" s="80">
        <v>2</v>
      </c>
      <c r="J798" s="80">
        <v>3</v>
      </c>
      <c r="K798" s="80">
        <v>2</v>
      </c>
      <c r="L798" s="80">
        <v>2</v>
      </c>
      <c r="M798" s="335">
        <v>2</v>
      </c>
      <c r="N798" s="335">
        <v>2</v>
      </c>
    </row>
    <row r="799" spans="1:14" s="9" customFormat="1" x14ac:dyDescent="0.25">
      <c r="A799" s="86">
        <v>15</v>
      </c>
      <c r="B799" s="334" t="s">
        <v>503</v>
      </c>
      <c r="C799" s="82">
        <v>1.2</v>
      </c>
      <c r="D799" s="82">
        <v>1.2</v>
      </c>
      <c r="E799" s="82">
        <v>1.2</v>
      </c>
      <c r="F799" s="82">
        <v>1.2</v>
      </c>
      <c r="G799" s="82">
        <v>1.2</v>
      </c>
      <c r="H799" s="82">
        <v>1.2</v>
      </c>
      <c r="I799" s="82">
        <v>1.2</v>
      </c>
      <c r="J799" s="82"/>
      <c r="K799" s="82"/>
      <c r="L799" s="82"/>
      <c r="M799" s="82"/>
      <c r="N799" s="82"/>
    </row>
    <row r="800" spans="1:14" s="9" customFormat="1" x14ac:dyDescent="0.25">
      <c r="A800" s="86">
        <v>16</v>
      </c>
      <c r="B800" s="329"/>
      <c r="C800" s="83"/>
    </row>
    <row r="801" spans="1:14" s="9" customFormat="1" x14ac:dyDescent="0.25">
      <c r="A801" s="86">
        <v>17</v>
      </c>
      <c r="B801" s="329"/>
      <c r="C801" s="82"/>
    </row>
    <row r="802" spans="1:14" s="9" customFormat="1" x14ac:dyDescent="0.25">
      <c r="A802" s="86">
        <v>18</v>
      </c>
      <c r="B802" s="329"/>
      <c r="C802" s="83"/>
    </row>
    <row r="803" spans="1:14" s="9" customFormat="1" x14ac:dyDescent="0.25">
      <c r="A803" s="86">
        <v>19</v>
      </c>
      <c r="B803" s="329"/>
      <c r="C803" s="83"/>
    </row>
    <row r="804" spans="1:14" s="9" customFormat="1" x14ac:dyDescent="0.25">
      <c r="A804" s="86">
        <v>20</v>
      </c>
      <c r="B804" s="329"/>
      <c r="C804" s="83"/>
    </row>
    <row r="805" spans="1:14" s="9" customFormat="1" x14ac:dyDescent="0.25">
      <c r="A805" s="86">
        <v>21</v>
      </c>
      <c r="B805" s="329"/>
      <c r="C805" s="83"/>
    </row>
    <row r="806" spans="1:14" s="9" customFormat="1" x14ac:dyDescent="0.25">
      <c r="A806" s="86">
        <v>22</v>
      </c>
      <c r="B806" s="329"/>
      <c r="C806" s="83"/>
    </row>
    <row r="807" spans="1:14" s="9" customFormat="1" x14ac:dyDescent="0.25">
      <c r="A807" s="86">
        <v>23</v>
      </c>
      <c r="B807" s="329"/>
      <c r="C807" s="83"/>
    </row>
    <row r="808" spans="1:14" s="9" customFormat="1" x14ac:dyDescent="0.25">
      <c r="A808" s="86">
        <v>24</v>
      </c>
      <c r="B808" s="329"/>
      <c r="C808" s="83"/>
    </row>
    <row r="809" spans="1:14" s="9" customFormat="1" x14ac:dyDescent="0.25">
      <c r="A809" s="86">
        <v>25</v>
      </c>
      <c r="B809" s="329"/>
      <c r="C809" s="80"/>
    </row>
    <row r="810" spans="1:14" s="9" customFormat="1" ht="16.5" thickBot="1" x14ac:dyDescent="0.3">
      <c r="A810" s="86">
        <v>26</v>
      </c>
      <c r="B810" s="330"/>
      <c r="C810" s="90"/>
    </row>
    <row r="811" spans="1:14" s="69" customFormat="1" ht="16.5" thickBot="1" x14ac:dyDescent="0.3">
      <c r="A811" s="87"/>
      <c r="B811" s="184" t="s">
        <v>383</v>
      </c>
      <c r="C811" s="76">
        <f t="shared" ref="C811" si="59">GEOMEAN(C785:C810)</f>
        <v>1.4740544451093505</v>
      </c>
      <c r="D811" s="72">
        <f t="shared" ref="D811:E811" si="60">GEOMEAN(D785:D810)</f>
        <v>1.4740544451093505</v>
      </c>
      <c r="E811" s="72">
        <f t="shared" si="60"/>
        <v>1.4935962380406731</v>
      </c>
      <c r="F811" s="72">
        <v>2</v>
      </c>
      <c r="G811" s="72">
        <f t="shared" ref="G811:N811" si="61">GEOMEAN(G785:G810)</f>
        <v>1.5187357093801892</v>
      </c>
      <c r="H811" s="72">
        <f t="shared" si="61"/>
        <v>1.4650918833966795</v>
      </c>
      <c r="I811" s="72">
        <f t="shared" si="61"/>
        <v>1.6027583010278521</v>
      </c>
      <c r="J811" s="72">
        <f t="shared" si="61"/>
        <v>1.7700241202358471</v>
      </c>
      <c r="K811" s="72">
        <f t="shared" si="61"/>
        <v>1.670410804459431</v>
      </c>
      <c r="L811" s="72">
        <f t="shared" si="61"/>
        <v>1.6274650987779071</v>
      </c>
      <c r="M811" s="72">
        <f t="shared" si="61"/>
        <v>1.6274650987779071</v>
      </c>
      <c r="N811" s="72">
        <f t="shared" si="61"/>
        <v>1.6274650987779071</v>
      </c>
    </row>
    <row r="812" spans="1:14" s="9" customFormat="1" x14ac:dyDescent="0.25">
      <c r="A812" s="86"/>
      <c r="B812" s="182"/>
      <c r="C812" s="85"/>
    </row>
    <row r="813" spans="1:14" s="9" customFormat="1" x14ac:dyDescent="0.25">
      <c r="B813" s="182"/>
      <c r="C813" s="85"/>
    </row>
    <row r="814" spans="1:14" s="9" customFormat="1" ht="19.5" thickBot="1" x14ac:dyDescent="0.3">
      <c r="A814" s="179" t="s">
        <v>25</v>
      </c>
      <c r="B814" s="183" t="s">
        <v>122</v>
      </c>
      <c r="C814" s="85"/>
    </row>
    <row r="815" spans="1:14" s="9" customFormat="1" x14ac:dyDescent="0.25">
      <c r="A815" s="86">
        <v>1</v>
      </c>
      <c r="B815" s="331" t="s">
        <v>490</v>
      </c>
      <c r="C815" s="79">
        <v>0.3</v>
      </c>
      <c r="D815" s="79">
        <v>0.3</v>
      </c>
      <c r="E815" s="79">
        <v>0.3</v>
      </c>
      <c r="F815" s="79">
        <v>0.3</v>
      </c>
      <c r="G815" s="79">
        <v>0.3</v>
      </c>
      <c r="H815" s="79">
        <v>0.3</v>
      </c>
      <c r="I815" s="339">
        <v>0.3</v>
      </c>
      <c r="J815" s="79">
        <v>0.4</v>
      </c>
      <c r="K815" s="79">
        <v>0.4</v>
      </c>
      <c r="L815" s="79">
        <v>0.4</v>
      </c>
      <c r="M815" s="79">
        <v>0.4</v>
      </c>
      <c r="N815" s="339">
        <v>0.4</v>
      </c>
    </row>
    <row r="816" spans="1:14" s="9" customFormat="1" x14ac:dyDescent="0.25">
      <c r="A816" s="86">
        <v>2</v>
      </c>
      <c r="B816" s="332" t="s">
        <v>491</v>
      </c>
      <c r="C816" s="80">
        <v>0.4</v>
      </c>
      <c r="D816" s="80">
        <v>0.4</v>
      </c>
      <c r="E816" s="80">
        <v>0.4</v>
      </c>
      <c r="F816" s="80">
        <v>0.4</v>
      </c>
      <c r="G816" s="80">
        <v>0.4</v>
      </c>
      <c r="H816" s="80">
        <v>0.4</v>
      </c>
      <c r="I816" s="81">
        <v>0.4</v>
      </c>
      <c r="J816" s="80">
        <v>0.3</v>
      </c>
      <c r="K816" s="335">
        <v>0.3</v>
      </c>
      <c r="L816" s="80">
        <v>0.5</v>
      </c>
      <c r="M816" s="80">
        <v>0.3</v>
      </c>
      <c r="N816" s="81">
        <v>0.3</v>
      </c>
    </row>
    <row r="817" spans="1:14" s="9" customFormat="1" x14ac:dyDescent="0.25">
      <c r="A817" s="86">
        <v>3</v>
      </c>
      <c r="B817" s="333" t="s">
        <v>492</v>
      </c>
      <c r="C817" s="80">
        <v>0.3</v>
      </c>
      <c r="D817" s="80">
        <v>0.3</v>
      </c>
      <c r="E817" s="80">
        <v>0.3</v>
      </c>
      <c r="F817" s="80">
        <v>0.3</v>
      </c>
      <c r="G817" s="80">
        <v>0.3</v>
      </c>
      <c r="H817" s="80">
        <v>0.3</v>
      </c>
      <c r="I817" s="81">
        <v>0.3</v>
      </c>
      <c r="J817" s="80">
        <v>0.2</v>
      </c>
      <c r="K817" s="80">
        <v>0.2</v>
      </c>
      <c r="L817" s="335">
        <v>0.2</v>
      </c>
      <c r="M817" s="80">
        <v>0.2</v>
      </c>
      <c r="N817" s="335">
        <v>0.2</v>
      </c>
    </row>
    <row r="818" spans="1:14" s="9" customFormat="1" x14ac:dyDescent="0.25">
      <c r="A818" s="86">
        <v>4</v>
      </c>
      <c r="B818" s="333" t="s">
        <v>493</v>
      </c>
      <c r="C818" s="340">
        <v>0.5</v>
      </c>
      <c r="D818" s="80">
        <v>0.5</v>
      </c>
      <c r="E818" s="80">
        <v>0.5</v>
      </c>
      <c r="F818" s="80">
        <v>0.5</v>
      </c>
      <c r="G818" s="80">
        <v>0.5</v>
      </c>
      <c r="H818" s="80">
        <v>0.5</v>
      </c>
      <c r="I818" s="81">
        <v>0.5</v>
      </c>
      <c r="J818" s="335">
        <v>0.5</v>
      </c>
      <c r="K818" s="80">
        <v>0.5</v>
      </c>
      <c r="L818" s="335">
        <v>0.5</v>
      </c>
      <c r="M818" s="335">
        <v>0.5</v>
      </c>
      <c r="N818" s="81">
        <v>0.5</v>
      </c>
    </row>
    <row r="819" spans="1:14" s="9" customFormat="1" x14ac:dyDescent="0.25">
      <c r="A819" s="86">
        <v>5</v>
      </c>
      <c r="B819" s="334" t="s">
        <v>494</v>
      </c>
      <c r="C819" s="80">
        <v>0.5</v>
      </c>
      <c r="D819" s="80">
        <v>0.5</v>
      </c>
      <c r="E819" s="80">
        <v>0.5</v>
      </c>
      <c r="F819" s="80">
        <v>0.5</v>
      </c>
      <c r="G819" s="80">
        <v>0.5</v>
      </c>
      <c r="H819" s="80">
        <v>0.5</v>
      </c>
      <c r="I819" s="81">
        <v>0.5</v>
      </c>
      <c r="J819" s="80">
        <v>0.5</v>
      </c>
      <c r="K819" s="80">
        <v>0.3</v>
      </c>
      <c r="L819" s="80">
        <v>0.5</v>
      </c>
      <c r="M819" s="80">
        <v>0.5</v>
      </c>
      <c r="N819" s="81">
        <v>0.5</v>
      </c>
    </row>
    <row r="820" spans="1:14" s="9" customFormat="1" x14ac:dyDescent="0.25">
      <c r="A820" s="86">
        <v>6</v>
      </c>
      <c r="B820" s="334" t="s">
        <v>495</v>
      </c>
      <c r="C820" s="80">
        <v>0.25</v>
      </c>
      <c r="D820" s="80">
        <v>0.25</v>
      </c>
      <c r="E820" s="80">
        <v>0.25</v>
      </c>
      <c r="F820" s="80">
        <v>0.25</v>
      </c>
      <c r="G820" s="80">
        <v>0.25</v>
      </c>
      <c r="H820" s="80">
        <v>0.25</v>
      </c>
      <c r="I820" s="80">
        <v>0.25</v>
      </c>
      <c r="J820" s="80">
        <v>0.2</v>
      </c>
      <c r="K820" s="80">
        <v>0.5</v>
      </c>
      <c r="L820" s="80">
        <v>0.5</v>
      </c>
      <c r="M820" s="80">
        <v>0.26</v>
      </c>
      <c r="N820" s="80">
        <v>0.26</v>
      </c>
    </row>
    <row r="821" spans="1:14" s="9" customFormat="1" x14ac:dyDescent="0.25">
      <c r="A821" s="86">
        <v>7</v>
      </c>
      <c r="B821" s="334" t="s">
        <v>496</v>
      </c>
      <c r="C821" s="80">
        <v>0.2</v>
      </c>
      <c r="D821" s="80">
        <v>0.2</v>
      </c>
      <c r="E821" s="80">
        <v>0.5</v>
      </c>
      <c r="F821" s="80">
        <v>0.5</v>
      </c>
      <c r="G821" s="80">
        <v>0.5</v>
      </c>
      <c r="H821" s="80">
        <v>0.5</v>
      </c>
      <c r="I821" s="81">
        <v>0.2</v>
      </c>
      <c r="J821" s="80">
        <v>0.2</v>
      </c>
      <c r="K821" s="80">
        <v>0.2</v>
      </c>
      <c r="L821" s="80">
        <v>0.2</v>
      </c>
      <c r="M821" s="80">
        <v>0.2</v>
      </c>
      <c r="N821" s="335">
        <v>0.2</v>
      </c>
    </row>
    <row r="822" spans="1:14" s="9" customFormat="1" x14ac:dyDescent="0.25">
      <c r="A822" s="86">
        <v>8</v>
      </c>
      <c r="B822" s="334" t="s">
        <v>504</v>
      </c>
      <c r="C822" s="340">
        <v>0.3</v>
      </c>
      <c r="D822" s="80">
        <v>0.3</v>
      </c>
      <c r="E822" s="80">
        <v>0.3</v>
      </c>
      <c r="F822" s="80">
        <v>0.3</v>
      </c>
      <c r="G822" s="80">
        <v>0.3</v>
      </c>
      <c r="H822" s="80">
        <v>0.3</v>
      </c>
      <c r="I822" s="81">
        <v>0.4</v>
      </c>
      <c r="J822" s="80">
        <v>0.2</v>
      </c>
      <c r="K822" s="80">
        <v>0.5</v>
      </c>
      <c r="L822" s="80">
        <v>0.4</v>
      </c>
      <c r="M822" s="80">
        <v>0.4</v>
      </c>
      <c r="N822" s="335">
        <v>0.4</v>
      </c>
    </row>
    <row r="823" spans="1:14" s="9" customFormat="1" x14ac:dyDescent="0.25">
      <c r="A823" s="86">
        <v>9</v>
      </c>
      <c r="B823" s="334" t="s">
        <v>498</v>
      </c>
      <c r="C823" s="340">
        <v>0.5</v>
      </c>
      <c r="D823" s="80">
        <v>0.5</v>
      </c>
      <c r="E823" s="80">
        <v>0.5</v>
      </c>
      <c r="F823" s="80">
        <v>0.5</v>
      </c>
      <c r="G823" s="80">
        <v>1</v>
      </c>
      <c r="H823" s="80">
        <v>0.4</v>
      </c>
      <c r="I823" s="81">
        <v>0.5</v>
      </c>
      <c r="J823" s="80">
        <v>0.5</v>
      </c>
      <c r="K823" s="80">
        <v>0.2</v>
      </c>
      <c r="L823" s="80">
        <v>0.5</v>
      </c>
      <c r="M823" s="80">
        <v>0.2</v>
      </c>
      <c r="N823" s="81">
        <v>0.2</v>
      </c>
    </row>
    <row r="824" spans="1:14" s="9" customFormat="1" x14ac:dyDescent="0.25">
      <c r="A824" s="86">
        <v>10</v>
      </c>
      <c r="B824" s="334" t="s">
        <v>499</v>
      </c>
      <c r="C824" s="340"/>
      <c r="D824" s="80"/>
      <c r="E824" s="80"/>
      <c r="F824" s="80"/>
      <c r="G824" s="80"/>
      <c r="H824" s="80"/>
      <c r="I824" s="81"/>
      <c r="J824" s="80"/>
      <c r="K824" s="80"/>
      <c r="L824" s="80"/>
      <c r="M824" s="80"/>
      <c r="N824" s="81"/>
    </row>
    <row r="825" spans="1:14" s="9" customFormat="1" x14ac:dyDescent="0.25">
      <c r="A825" s="86">
        <v>11</v>
      </c>
      <c r="B825" s="334" t="s">
        <v>500</v>
      </c>
      <c r="C825" s="340">
        <v>0.5</v>
      </c>
      <c r="D825" s="80">
        <v>0.5</v>
      </c>
      <c r="E825" s="80">
        <v>0.5</v>
      </c>
      <c r="F825" s="80">
        <v>0.5</v>
      </c>
      <c r="G825" s="80">
        <v>0.5</v>
      </c>
      <c r="H825" s="80">
        <v>0.5</v>
      </c>
      <c r="I825" s="81">
        <v>0.5</v>
      </c>
      <c r="J825" s="80">
        <v>0.5</v>
      </c>
      <c r="K825" s="80">
        <v>0.5</v>
      </c>
      <c r="L825" s="80">
        <v>0.5</v>
      </c>
      <c r="M825" s="80">
        <v>0.5</v>
      </c>
      <c r="N825" s="81">
        <v>0.5</v>
      </c>
    </row>
    <row r="826" spans="1:14" s="9" customFormat="1" x14ac:dyDescent="0.25">
      <c r="A826" s="86">
        <v>12</v>
      </c>
      <c r="B826" s="334" t="s">
        <v>385</v>
      </c>
      <c r="C826" s="80">
        <v>5</v>
      </c>
      <c r="D826" s="80">
        <v>5</v>
      </c>
      <c r="E826" s="80">
        <v>5</v>
      </c>
      <c r="F826" s="80">
        <v>5</v>
      </c>
      <c r="G826" s="80">
        <v>5</v>
      </c>
      <c r="H826" s="80">
        <v>5</v>
      </c>
      <c r="I826" s="81">
        <v>5</v>
      </c>
      <c r="J826" s="80">
        <v>0.2</v>
      </c>
      <c r="K826" s="80">
        <v>0.2</v>
      </c>
      <c r="L826" s="80">
        <v>0.2</v>
      </c>
      <c r="M826" s="335">
        <v>0.2</v>
      </c>
      <c r="N826" s="335">
        <v>0.2</v>
      </c>
    </row>
    <row r="827" spans="1:14" s="9" customFormat="1" x14ac:dyDescent="0.25">
      <c r="A827" s="86">
        <v>13</v>
      </c>
      <c r="B827" s="334" t="s">
        <v>501</v>
      </c>
      <c r="C827" s="80">
        <v>0.15</v>
      </c>
      <c r="D827" s="80">
        <v>0.15</v>
      </c>
      <c r="E827" s="80">
        <v>0.15</v>
      </c>
      <c r="F827" s="80">
        <v>0.15</v>
      </c>
      <c r="G827" s="80">
        <v>0.15</v>
      </c>
      <c r="H827" s="80">
        <v>0.15</v>
      </c>
      <c r="I827" s="80">
        <v>0.15</v>
      </c>
      <c r="J827" s="80">
        <v>0.15</v>
      </c>
      <c r="K827" s="80">
        <v>0.15</v>
      </c>
      <c r="L827" s="80">
        <v>0.15</v>
      </c>
      <c r="M827" s="80">
        <v>0.15</v>
      </c>
      <c r="N827" s="81">
        <v>0.15</v>
      </c>
    </row>
    <row r="828" spans="1:14" s="9" customFormat="1" x14ac:dyDescent="0.25">
      <c r="A828" s="86">
        <v>14</v>
      </c>
      <c r="B828" s="334" t="s">
        <v>502</v>
      </c>
      <c r="C828" s="340">
        <v>0.5</v>
      </c>
      <c r="D828" s="80">
        <v>0.3</v>
      </c>
      <c r="E828" s="80">
        <v>0.5</v>
      </c>
      <c r="F828" s="80">
        <v>0.5</v>
      </c>
      <c r="G828" s="80">
        <v>0.5</v>
      </c>
      <c r="H828" s="80">
        <v>0.5</v>
      </c>
      <c r="I828" s="81">
        <v>0.2</v>
      </c>
      <c r="J828" s="80">
        <v>0.2</v>
      </c>
      <c r="K828" s="80">
        <v>0.2</v>
      </c>
      <c r="L828" s="80">
        <v>0.2</v>
      </c>
      <c r="M828" s="80">
        <v>0.5</v>
      </c>
      <c r="N828" s="81">
        <v>0.5</v>
      </c>
    </row>
    <row r="829" spans="1:14" s="9" customFormat="1" x14ac:dyDescent="0.25">
      <c r="A829" s="86">
        <v>15</v>
      </c>
      <c r="B829" s="334" t="s">
        <v>503</v>
      </c>
      <c r="C829" s="345">
        <v>0.3</v>
      </c>
      <c r="D829" s="82">
        <v>0.3</v>
      </c>
      <c r="E829" s="82">
        <v>0.2</v>
      </c>
      <c r="F829" s="82">
        <v>0.3</v>
      </c>
      <c r="G829" s="82">
        <v>0.3</v>
      </c>
      <c r="H829" s="82">
        <v>0.3</v>
      </c>
      <c r="I829" s="341">
        <v>0.2</v>
      </c>
      <c r="J829" s="82">
        <v>0.2</v>
      </c>
      <c r="K829" s="82">
        <v>0.2</v>
      </c>
      <c r="L829" s="82">
        <v>0.19</v>
      </c>
      <c r="M829" s="82">
        <v>0.19</v>
      </c>
      <c r="N829" s="341">
        <v>0.18</v>
      </c>
    </row>
    <row r="830" spans="1:14" s="9" customFormat="1" x14ac:dyDescent="0.25">
      <c r="A830" s="86">
        <v>16</v>
      </c>
      <c r="B830" s="180"/>
      <c r="C830" s="83"/>
    </row>
    <row r="831" spans="1:14" s="9" customFormat="1" x14ac:dyDescent="0.25">
      <c r="A831" s="86">
        <v>17</v>
      </c>
      <c r="B831" s="180"/>
      <c r="C831" s="82"/>
    </row>
    <row r="832" spans="1:14" s="9" customFormat="1" x14ac:dyDescent="0.25">
      <c r="A832" s="86">
        <v>18</v>
      </c>
      <c r="B832" s="180"/>
      <c r="C832" s="83"/>
    </row>
    <row r="833" spans="1:14" s="9" customFormat="1" x14ac:dyDescent="0.25">
      <c r="A833" s="86">
        <v>19</v>
      </c>
      <c r="B833" s="180"/>
      <c r="C833" s="83"/>
    </row>
    <row r="834" spans="1:14" s="9" customFormat="1" x14ac:dyDescent="0.25">
      <c r="A834" s="86">
        <v>20</v>
      </c>
      <c r="B834" s="180"/>
      <c r="C834" s="83"/>
    </row>
    <row r="835" spans="1:14" s="9" customFormat="1" x14ac:dyDescent="0.25">
      <c r="A835" s="86">
        <v>21</v>
      </c>
      <c r="B835" s="180"/>
      <c r="C835" s="83"/>
    </row>
    <row r="836" spans="1:14" s="9" customFormat="1" x14ac:dyDescent="0.25">
      <c r="A836" s="86">
        <v>22</v>
      </c>
      <c r="B836" s="180"/>
      <c r="C836" s="83"/>
    </row>
    <row r="837" spans="1:14" s="9" customFormat="1" x14ac:dyDescent="0.25">
      <c r="A837" s="86">
        <v>23</v>
      </c>
      <c r="B837" s="180"/>
      <c r="C837" s="83"/>
    </row>
    <row r="838" spans="1:14" s="9" customFormat="1" x14ac:dyDescent="0.25">
      <c r="A838" s="86">
        <v>24</v>
      </c>
      <c r="B838" s="180"/>
      <c r="C838" s="83"/>
      <c r="G838" s="194"/>
    </row>
    <row r="839" spans="1:14" s="9" customFormat="1" x14ac:dyDescent="0.25">
      <c r="A839" s="86">
        <v>25</v>
      </c>
      <c r="B839" s="180"/>
      <c r="C839" s="80"/>
    </row>
    <row r="840" spans="1:14" s="9" customFormat="1" ht="16.5" thickBot="1" x14ac:dyDescent="0.3">
      <c r="A840" s="86">
        <v>26</v>
      </c>
      <c r="B840" s="181"/>
      <c r="C840" s="90"/>
    </row>
    <row r="841" spans="1:14" s="69" customFormat="1" ht="16.5" thickBot="1" x14ac:dyDescent="0.3">
      <c r="A841" s="87"/>
      <c r="B841" s="184" t="s">
        <v>383</v>
      </c>
      <c r="C841" s="76">
        <f t="shared" ref="C841" si="62">GEOMEAN(C815:C840)</f>
        <v>0.41003050138562125</v>
      </c>
      <c r="D841" s="72">
        <f t="shared" ref="D841:N841" si="63">GEOMEAN(D815:D840)</f>
        <v>0.39533915074981035</v>
      </c>
      <c r="E841" s="72">
        <f t="shared" si="63"/>
        <v>0.42526780296784095</v>
      </c>
      <c r="F841" s="72">
        <f t="shared" si="63"/>
        <v>0.43776440982017351</v>
      </c>
      <c r="G841" s="72">
        <f t="shared" si="63"/>
        <v>0.45998385978465589</v>
      </c>
      <c r="H841" s="72">
        <f t="shared" si="63"/>
        <v>0.43084227138124959</v>
      </c>
      <c r="I841" s="72">
        <f t="shared" si="63"/>
        <v>0.38083611513601962</v>
      </c>
      <c r="J841" s="72">
        <f t="shared" si="63"/>
        <v>0.27534870301539227</v>
      </c>
      <c r="K841" s="72">
        <f t="shared" si="63"/>
        <v>0.28343989746949777</v>
      </c>
      <c r="L841" s="72">
        <f t="shared" si="63"/>
        <v>0.31920128590295599</v>
      </c>
      <c r="M841" s="72">
        <f t="shared" si="63"/>
        <v>0.29371952521999645</v>
      </c>
      <c r="N841" s="72">
        <f t="shared" si="63"/>
        <v>0.29258738429108699</v>
      </c>
    </row>
    <row r="842" spans="1:14" s="9" customFormat="1" x14ac:dyDescent="0.25">
      <c r="A842" s="86"/>
      <c r="B842" s="182"/>
      <c r="C842" s="85"/>
    </row>
    <row r="843" spans="1:14" s="9" customFormat="1" x14ac:dyDescent="0.25">
      <c r="B843" s="182"/>
      <c r="C843" s="85"/>
    </row>
    <row r="844" spans="1:14" s="9" customFormat="1" ht="19.5" thickBot="1" x14ac:dyDescent="0.3">
      <c r="A844" s="179" t="s">
        <v>25</v>
      </c>
      <c r="B844" s="183" t="s">
        <v>123</v>
      </c>
      <c r="C844" s="85"/>
    </row>
    <row r="845" spans="1:14" s="9" customFormat="1" x14ac:dyDescent="0.25">
      <c r="A845" s="86">
        <v>1</v>
      </c>
      <c r="B845" s="331" t="s">
        <v>490</v>
      </c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</row>
    <row r="846" spans="1:14" s="9" customFormat="1" x14ac:dyDescent="0.25">
      <c r="A846" s="86">
        <v>2</v>
      </c>
      <c r="B846" s="332" t="s">
        <v>491</v>
      </c>
      <c r="C846" s="80">
        <v>0.2</v>
      </c>
      <c r="D846" s="80">
        <v>0.2</v>
      </c>
      <c r="E846" s="80">
        <v>0.2</v>
      </c>
      <c r="F846" s="80">
        <v>0.2</v>
      </c>
      <c r="G846" s="80">
        <v>0.2</v>
      </c>
      <c r="H846" s="80">
        <v>0.2</v>
      </c>
      <c r="I846" s="80">
        <v>0.2</v>
      </c>
      <c r="J846" s="80">
        <v>0.1</v>
      </c>
      <c r="K846" s="80">
        <v>0.2</v>
      </c>
      <c r="L846" s="80">
        <v>0.2</v>
      </c>
      <c r="M846" s="335">
        <v>0.2</v>
      </c>
      <c r="N846" s="335">
        <v>0.2</v>
      </c>
    </row>
    <row r="847" spans="1:14" s="9" customFormat="1" x14ac:dyDescent="0.25">
      <c r="A847" s="86">
        <v>3</v>
      </c>
      <c r="B847" s="333" t="s">
        <v>492</v>
      </c>
      <c r="C847" s="80">
        <v>0.2</v>
      </c>
      <c r="D847" s="80">
        <v>0.1</v>
      </c>
      <c r="E847" s="80">
        <v>0.1</v>
      </c>
      <c r="F847" s="80">
        <v>0.2</v>
      </c>
      <c r="G847" s="80">
        <v>0.2</v>
      </c>
      <c r="H847" s="80">
        <v>0.2</v>
      </c>
      <c r="I847" s="80">
        <v>0.2</v>
      </c>
      <c r="J847" s="335">
        <v>0.2</v>
      </c>
      <c r="K847" s="335">
        <v>0.2</v>
      </c>
      <c r="L847" s="335">
        <v>0.2</v>
      </c>
      <c r="M847" s="335">
        <v>0.2</v>
      </c>
      <c r="N847" s="335">
        <v>0.2</v>
      </c>
    </row>
    <row r="848" spans="1:14" s="9" customFormat="1" x14ac:dyDescent="0.25">
      <c r="A848" s="86">
        <v>4</v>
      </c>
      <c r="B848" s="333" t="s">
        <v>493</v>
      </c>
      <c r="C848" s="80">
        <v>0.2</v>
      </c>
      <c r="D848" s="80">
        <v>0.1</v>
      </c>
      <c r="E848" s="80">
        <v>0.2</v>
      </c>
      <c r="F848" s="80">
        <v>0.2</v>
      </c>
      <c r="G848" s="80">
        <v>0.2</v>
      </c>
      <c r="H848" s="80">
        <v>0.1</v>
      </c>
      <c r="I848" s="80">
        <v>0.1</v>
      </c>
      <c r="J848" s="80">
        <v>0.2</v>
      </c>
      <c r="K848" s="80">
        <v>0.2</v>
      </c>
      <c r="L848" s="80">
        <v>0.2</v>
      </c>
      <c r="M848" s="80">
        <v>0.2</v>
      </c>
      <c r="N848" s="80">
        <v>0.2</v>
      </c>
    </row>
    <row r="849" spans="1:14" s="9" customFormat="1" x14ac:dyDescent="0.25">
      <c r="A849" s="86">
        <v>5</v>
      </c>
      <c r="B849" s="334" t="s">
        <v>494</v>
      </c>
      <c r="C849" s="80">
        <v>0.2</v>
      </c>
      <c r="D849" s="80">
        <v>0.2</v>
      </c>
      <c r="E849" s="80">
        <v>0.2</v>
      </c>
      <c r="F849" s="80">
        <v>0.2</v>
      </c>
      <c r="G849" s="80">
        <v>0.2</v>
      </c>
      <c r="H849" s="80">
        <v>0.2</v>
      </c>
      <c r="I849" s="80">
        <v>0.2</v>
      </c>
      <c r="J849" s="80">
        <v>0.2</v>
      </c>
      <c r="K849" s="80">
        <v>0.2</v>
      </c>
      <c r="L849" s="335">
        <v>0.2</v>
      </c>
      <c r="M849" s="80">
        <v>0.2</v>
      </c>
      <c r="N849" s="335">
        <v>0.2</v>
      </c>
    </row>
    <row r="850" spans="1:14" s="9" customFormat="1" x14ac:dyDescent="0.25">
      <c r="A850" s="86">
        <v>6</v>
      </c>
      <c r="B850" s="334" t="s">
        <v>495</v>
      </c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</row>
    <row r="851" spans="1:14" s="9" customFormat="1" x14ac:dyDescent="0.25">
      <c r="A851" s="86">
        <v>7</v>
      </c>
      <c r="B851" s="334" t="s">
        <v>496</v>
      </c>
      <c r="C851" s="80">
        <v>0.1</v>
      </c>
      <c r="D851" s="80">
        <v>0.1</v>
      </c>
      <c r="E851" s="80">
        <v>0.1</v>
      </c>
      <c r="F851" s="80">
        <v>0.1</v>
      </c>
      <c r="G851" s="80">
        <v>0.1</v>
      </c>
      <c r="H851" s="80">
        <v>0.1</v>
      </c>
      <c r="I851" s="80">
        <v>0.1</v>
      </c>
      <c r="J851" s="80">
        <v>0.1</v>
      </c>
      <c r="K851" s="80">
        <v>0.1</v>
      </c>
      <c r="L851" s="80">
        <v>0.1</v>
      </c>
      <c r="M851" s="80">
        <v>0.1</v>
      </c>
      <c r="N851" s="80">
        <v>0.1</v>
      </c>
    </row>
    <row r="852" spans="1:14" s="9" customFormat="1" x14ac:dyDescent="0.25">
      <c r="A852" s="86">
        <v>8</v>
      </c>
      <c r="B852" s="334" t="s">
        <v>504</v>
      </c>
      <c r="C852" s="80">
        <v>0.2</v>
      </c>
      <c r="D852" s="80">
        <v>0.2</v>
      </c>
      <c r="E852" s="80">
        <v>0.2</v>
      </c>
      <c r="F852" s="80">
        <v>0.2</v>
      </c>
      <c r="G852" s="80">
        <v>0.2</v>
      </c>
      <c r="H852" s="80">
        <v>0.2</v>
      </c>
      <c r="I852" s="80">
        <v>0.2</v>
      </c>
      <c r="J852" s="80">
        <v>0.2</v>
      </c>
      <c r="K852" s="80">
        <v>0.2</v>
      </c>
      <c r="L852" s="335">
        <v>0.2</v>
      </c>
      <c r="M852" s="80">
        <v>0.2</v>
      </c>
      <c r="N852" s="335">
        <v>0.2</v>
      </c>
    </row>
    <row r="853" spans="1:14" s="9" customFormat="1" x14ac:dyDescent="0.25">
      <c r="A853" s="86">
        <v>9</v>
      </c>
      <c r="B853" s="334" t="s">
        <v>498</v>
      </c>
      <c r="C853" s="80">
        <v>0.2</v>
      </c>
      <c r="D853" s="80">
        <v>0.2</v>
      </c>
      <c r="E853" s="80">
        <v>0.2</v>
      </c>
      <c r="F853" s="80">
        <v>0.2</v>
      </c>
      <c r="G853" s="80">
        <v>0.2</v>
      </c>
      <c r="H853" s="80">
        <v>0.1</v>
      </c>
      <c r="I853" s="80">
        <v>0.1</v>
      </c>
      <c r="J853" s="80">
        <v>0.1</v>
      </c>
      <c r="K853" s="80">
        <v>0.1</v>
      </c>
      <c r="L853" s="335">
        <v>0.1</v>
      </c>
      <c r="M853" s="335">
        <v>0.1</v>
      </c>
      <c r="N853" s="335">
        <v>0.1</v>
      </c>
    </row>
    <row r="854" spans="1:14" s="9" customFormat="1" x14ac:dyDescent="0.25">
      <c r="A854" s="86">
        <v>10</v>
      </c>
      <c r="B854" s="334" t="s">
        <v>499</v>
      </c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</row>
    <row r="855" spans="1:14" s="9" customFormat="1" x14ac:dyDescent="0.25">
      <c r="A855" s="86">
        <v>11</v>
      </c>
      <c r="B855" s="334" t="s">
        <v>500</v>
      </c>
      <c r="C855" s="80">
        <v>0.1</v>
      </c>
      <c r="D855" s="80">
        <v>0.1</v>
      </c>
      <c r="E855" s="80">
        <v>0.1</v>
      </c>
      <c r="F855" s="80">
        <v>0.1</v>
      </c>
      <c r="G855" s="80">
        <v>0.1</v>
      </c>
      <c r="H855" s="80">
        <v>0.1</v>
      </c>
      <c r="I855" s="80">
        <v>0.2</v>
      </c>
      <c r="J855" s="80">
        <v>0.2</v>
      </c>
      <c r="K855" s="80">
        <v>0.2</v>
      </c>
      <c r="L855" s="80">
        <v>0.2</v>
      </c>
      <c r="M855" s="80">
        <v>0.1</v>
      </c>
      <c r="N855" s="80">
        <v>0.1</v>
      </c>
    </row>
    <row r="856" spans="1:14" s="9" customFormat="1" x14ac:dyDescent="0.25">
      <c r="A856" s="86">
        <v>12</v>
      </c>
      <c r="B856" s="334" t="s">
        <v>385</v>
      </c>
      <c r="C856" s="80">
        <v>0.2</v>
      </c>
      <c r="D856" s="80">
        <v>0.2</v>
      </c>
      <c r="E856" s="80">
        <v>0.2</v>
      </c>
      <c r="F856" s="80">
        <v>0.2</v>
      </c>
      <c r="G856" s="80">
        <v>0.2</v>
      </c>
      <c r="H856" s="80">
        <v>0.2</v>
      </c>
      <c r="I856" s="80">
        <v>0.2</v>
      </c>
      <c r="J856" s="335">
        <v>0.2</v>
      </c>
      <c r="K856" s="335">
        <v>0.2</v>
      </c>
      <c r="L856" s="80">
        <v>0.2</v>
      </c>
      <c r="M856" s="80">
        <v>0.2</v>
      </c>
      <c r="N856" s="80">
        <v>0.2</v>
      </c>
    </row>
    <row r="857" spans="1:14" s="9" customFormat="1" x14ac:dyDescent="0.25">
      <c r="A857" s="86">
        <v>13</v>
      </c>
      <c r="B857" s="334" t="s">
        <v>501</v>
      </c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</row>
    <row r="858" spans="1:14" s="9" customFormat="1" x14ac:dyDescent="0.25">
      <c r="A858" s="86">
        <v>14</v>
      </c>
      <c r="B858" s="334" t="s">
        <v>502</v>
      </c>
      <c r="C858" s="80">
        <v>0.2</v>
      </c>
      <c r="D858" s="80">
        <v>0.2</v>
      </c>
      <c r="E858" s="80">
        <v>0.3</v>
      </c>
      <c r="F858" s="80">
        <v>0.3</v>
      </c>
      <c r="G858" s="80">
        <v>0.3</v>
      </c>
      <c r="H858" s="80">
        <v>0.3</v>
      </c>
      <c r="I858" s="80">
        <v>0.1</v>
      </c>
      <c r="J858" s="80">
        <v>0.1</v>
      </c>
      <c r="K858" s="80">
        <v>0.1</v>
      </c>
      <c r="L858" s="80">
        <v>0.1</v>
      </c>
      <c r="M858" s="335">
        <v>0.1</v>
      </c>
      <c r="N858" s="80">
        <v>0.1</v>
      </c>
    </row>
    <row r="859" spans="1:14" s="9" customFormat="1" x14ac:dyDescent="0.25">
      <c r="A859" s="86">
        <v>15</v>
      </c>
      <c r="B859" s="334" t="s">
        <v>503</v>
      </c>
      <c r="C859" s="82">
        <v>0.15</v>
      </c>
      <c r="D859" s="82">
        <v>0.15</v>
      </c>
      <c r="E859" s="82">
        <v>0.15</v>
      </c>
      <c r="F859" s="82">
        <v>0.15</v>
      </c>
      <c r="G859" s="82">
        <v>0.15</v>
      </c>
      <c r="H859" s="82">
        <v>0.15</v>
      </c>
      <c r="I859" s="82">
        <v>0.15</v>
      </c>
      <c r="J859" s="343">
        <v>0.15</v>
      </c>
      <c r="K859" s="82">
        <v>0.1</v>
      </c>
      <c r="L859" s="82">
        <v>0.15</v>
      </c>
      <c r="M859" s="82">
        <v>0.1</v>
      </c>
      <c r="N859" s="82">
        <v>0.15</v>
      </c>
    </row>
    <row r="860" spans="1:14" s="9" customFormat="1" x14ac:dyDescent="0.25">
      <c r="A860" s="86">
        <v>16</v>
      </c>
      <c r="B860" s="329"/>
      <c r="C860" s="83"/>
    </row>
    <row r="861" spans="1:14" s="9" customFormat="1" x14ac:dyDescent="0.25">
      <c r="A861" s="86">
        <v>17</v>
      </c>
      <c r="B861" s="329"/>
      <c r="C861" s="82"/>
    </row>
    <row r="862" spans="1:14" s="9" customFormat="1" x14ac:dyDescent="0.25">
      <c r="A862" s="86">
        <v>18</v>
      </c>
      <c r="B862" s="329"/>
      <c r="C862" s="83"/>
    </row>
    <row r="863" spans="1:14" s="9" customFormat="1" x14ac:dyDescent="0.25">
      <c r="A863" s="86">
        <v>19</v>
      </c>
      <c r="B863" s="329"/>
      <c r="C863" s="83"/>
    </row>
    <row r="864" spans="1:14" s="9" customFormat="1" x14ac:dyDescent="0.25">
      <c r="A864" s="86">
        <v>20</v>
      </c>
      <c r="B864" s="329"/>
      <c r="C864" s="83"/>
    </row>
    <row r="865" spans="1:14" s="9" customFormat="1" x14ac:dyDescent="0.25">
      <c r="A865" s="86">
        <v>21</v>
      </c>
      <c r="B865" s="329"/>
      <c r="C865" s="83"/>
    </row>
    <row r="866" spans="1:14" s="9" customFormat="1" x14ac:dyDescent="0.25">
      <c r="A866" s="86">
        <v>22</v>
      </c>
      <c r="B866" s="329"/>
      <c r="C866" s="83"/>
    </row>
    <row r="867" spans="1:14" s="9" customFormat="1" x14ac:dyDescent="0.25">
      <c r="A867" s="86">
        <v>23</v>
      </c>
      <c r="B867" s="329"/>
      <c r="C867" s="83"/>
    </row>
    <row r="868" spans="1:14" s="9" customFormat="1" x14ac:dyDescent="0.25">
      <c r="A868" s="86">
        <v>24</v>
      </c>
      <c r="B868" s="329"/>
      <c r="C868" s="83"/>
    </row>
    <row r="869" spans="1:14" s="9" customFormat="1" x14ac:dyDescent="0.25">
      <c r="A869" s="86">
        <v>25</v>
      </c>
      <c r="B869" s="329"/>
      <c r="C869" s="80"/>
    </row>
    <row r="870" spans="1:14" s="9" customFormat="1" ht="16.5" thickBot="1" x14ac:dyDescent="0.3">
      <c r="A870" s="86">
        <v>26</v>
      </c>
      <c r="B870" s="330"/>
      <c r="C870" s="90"/>
    </row>
    <row r="871" spans="1:14" s="69" customFormat="1" ht="16.5" thickBot="1" x14ac:dyDescent="0.3">
      <c r="A871" s="87"/>
      <c r="B871" s="184" t="s">
        <v>383</v>
      </c>
      <c r="C871" s="76">
        <f>GEOMEAN(C845:C870)</f>
        <v>0.17176679104342307</v>
      </c>
      <c r="D871" s="76">
        <f t="shared" ref="D871:N871" si="64">GEOMEAN(D845:D870)</f>
        <v>0.15142810088261069</v>
      </c>
      <c r="E871" s="76">
        <f t="shared" si="64"/>
        <v>0.16733282197478311</v>
      </c>
      <c r="F871" s="76">
        <f t="shared" si="64"/>
        <v>0.17821633101508633</v>
      </c>
      <c r="G871" s="76">
        <f t="shared" si="64"/>
        <v>0.17821633101508633</v>
      </c>
      <c r="H871" s="76">
        <f t="shared" si="64"/>
        <v>0.1571139589203763</v>
      </c>
      <c r="I871" s="76">
        <f t="shared" si="64"/>
        <v>0.15142810088261069</v>
      </c>
      <c r="J871" s="76">
        <f t="shared" si="64"/>
        <v>0.15142810088261069</v>
      </c>
      <c r="K871" s="76">
        <f t="shared" si="64"/>
        <v>0.15544062817709192</v>
      </c>
      <c r="L871" s="76">
        <f t="shared" si="64"/>
        <v>0.16127714953584027</v>
      </c>
      <c r="M871" s="76">
        <f t="shared" si="64"/>
        <v>0.14594801056814463</v>
      </c>
      <c r="N871" s="76">
        <f t="shared" si="64"/>
        <v>0.15142810088261069</v>
      </c>
    </row>
    <row r="872" spans="1:14" s="9" customFormat="1" x14ac:dyDescent="0.25">
      <c r="A872" s="86"/>
      <c r="B872" s="182"/>
      <c r="C872" s="85"/>
    </row>
    <row r="873" spans="1:14" s="9" customFormat="1" ht="18.75" x14ac:dyDescent="0.3">
      <c r="A873" s="86"/>
      <c r="B873" s="185" t="s">
        <v>26</v>
      </c>
      <c r="C873" s="94"/>
    </row>
    <row r="874" spans="1:14" s="9" customFormat="1" x14ac:dyDescent="0.25">
      <c r="B874" s="182" t="s">
        <v>26</v>
      </c>
      <c r="C874" s="85"/>
    </row>
    <row r="875" spans="1:14" s="9" customFormat="1" ht="19.5" thickBot="1" x14ac:dyDescent="0.3">
      <c r="A875" s="179" t="s">
        <v>27</v>
      </c>
      <c r="B875" s="183" t="s">
        <v>124</v>
      </c>
      <c r="C875" s="85"/>
    </row>
    <row r="876" spans="1:14" s="9" customFormat="1" x14ac:dyDescent="0.25">
      <c r="A876" s="86">
        <v>1</v>
      </c>
      <c r="B876" s="331" t="s">
        <v>490</v>
      </c>
      <c r="C876" s="338">
        <v>2.5</v>
      </c>
      <c r="D876" s="79">
        <v>2.5</v>
      </c>
      <c r="E876" s="79">
        <v>2.5</v>
      </c>
      <c r="F876" s="79">
        <v>2.5</v>
      </c>
      <c r="G876" s="79">
        <v>2.5</v>
      </c>
      <c r="H876" s="79">
        <v>2.5</v>
      </c>
      <c r="I876" s="79">
        <v>2.5</v>
      </c>
      <c r="J876" s="79">
        <v>2.5</v>
      </c>
      <c r="K876" s="79">
        <v>2.5</v>
      </c>
      <c r="L876" s="79">
        <v>2.5</v>
      </c>
      <c r="M876" s="350">
        <v>2.5</v>
      </c>
      <c r="N876" s="350">
        <v>2.5</v>
      </c>
    </row>
    <row r="877" spans="1:14" s="9" customFormat="1" x14ac:dyDescent="0.25">
      <c r="A877" s="86">
        <v>2</v>
      </c>
      <c r="B877" s="332" t="s">
        <v>491</v>
      </c>
      <c r="C877" s="80">
        <v>0.7</v>
      </c>
      <c r="D877" s="80">
        <v>0.7</v>
      </c>
      <c r="E877" s="80">
        <v>0.7</v>
      </c>
      <c r="F877" s="80">
        <v>0.7</v>
      </c>
      <c r="G877" s="80">
        <v>0.7</v>
      </c>
      <c r="H877" s="80">
        <v>0.7</v>
      </c>
      <c r="I877" s="80">
        <v>0.7</v>
      </c>
      <c r="J877" s="80">
        <v>0.7</v>
      </c>
      <c r="K877" s="80">
        <v>0.7</v>
      </c>
      <c r="L877" s="335">
        <v>0.7</v>
      </c>
      <c r="M877" s="80">
        <v>1</v>
      </c>
      <c r="N877" s="335">
        <v>1</v>
      </c>
    </row>
    <row r="878" spans="1:14" s="9" customFormat="1" x14ac:dyDescent="0.25">
      <c r="A878" s="86">
        <v>3</v>
      </c>
      <c r="B878" s="333" t="s">
        <v>492</v>
      </c>
      <c r="C878" s="340">
        <v>0.8</v>
      </c>
      <c r="D878" s="80">
        <v>0.8</v>
      </c>
      <c r="E878" s="80">
        <v>0.8</v>
      </c>
      <c r="F878" s="80">
        <v>0.8</v>
      </c>
      <c r="G878" s="80">
        <v>0.8</v>
      </c>
      <c r="H878" s="80">
        <v>0.7</v>
      </c>
      <c r="I878" s="80">
        <v>0.8</v>
      </c>
      <c r="J878" s="80">
        <v>0.7</v>
      </c>
      <c r="K878" s="80">
        <v>1.5</v>
      </c>
      <c r="L878" s="80">
        <v>1.5</v>
      </c>
      <c r="M878" s="80">
        <v>1.5</v>
      </c>
      <c r="N878" s="80">
        <v>1.5</v>
      </c>
    </row>
    <row r="879" spans="1:14" s="9" customFormat="1" x14ac:dyDescent="0.25">
      <c r="A879" s="86">
        <v>4</v>
      </c>
      <c r="B879" s="333" t="s">
        <v>493</v>
      </c>
      <c r="C879" s="340">
        <v>0.7</v>
      </c>
      <c r="D879" s="80">
        <v>0.7</v>
      </c>
      <c r="E879" s="80">
        <v>0.7</v>
      </c>
      <c r="F879" s="80">
        <v>0.7</v>
      </c>
      <c r="G879" s="80">
        <v>0.7</v>
      </c>
      <c r="H879" s="80">
        <v>0.7</v>
      </c>
      <c r="I879" s="80">
        <v>0.7</v>
      </c>
      <c r="J879" s="80">
        <v>0.7</v>
      </c>
      <c r="K879" s="80">
        <v>0.7</v>
      </c>
      <c r="L879" s="335">
        <v>0.7</v>
      </c>
      <c r="M879" s="80">
        <v>2</v>
      </c>
      <c r="N879" s="80">
        <v>2</v>
      </c>
    </row>
    <row r="880" spans="1:14" s="9" customFormat="1" x14ac:dyDescent="0.25">
      <c r="A880" s="86">
        <v>5</v>
      </c>
      <c r="B880" s="334" t="s">
        <v>494</v>
      </c>
      <c r="C880" s="340">
        <v>2</v>
      </c>
      <c r="D880" s="80">
        <v>2</v>
      </c>
      <c r="E880" s="80">
        <v>2</v>
      </c>
      <c r="F880" s="80">
        <v>2</v>
      </c>
      <c r="G880" s="80">
        <v>2</v>
      </c>
      <c r="H880" s="80">
        <v>2</v>
      </c>
      <c r="I880" s="80">
        <v>2</v>
      </c>
      <c r="J880" s="335">
        <v>2</v>
      </c>
      <c r="K880" s="335">
        <v>2</v>
      </c>
      <c r="L880" s="335">
        <v>2</v>
      </c>
      <c r="M880" s="335">
        <v>2</v>
      </c>
      <c r="N880" s="335">
        <v>2</v>
      </c>
    </row>
    <row r="881" spans="1:14" s="9" customFormat="1" x14ac:dyDescent="0.25">
      <c r="A881" s="86">
        <v>6</v>
      </c>
      <c r="B881" s="334" t="s">
        <v>495</v>
      </c>
      <c r="C881" s="80">
        <v>0.5</v>
      </c>
      <c r="D881" s="80">
        <v>0.5</v>
      </c>
      <c r="E881" s="80">
        <v>0.5</v>
      </c>
      <c r="F881" s="80">
        <v>0.5</v>
      </c>
      <c r="G881" s="80">
        <v>0.5</v>
      </c>
      <c r="H881" s="80">
        <v>0.5</v>
      </c>
      <c r="I881" s="80">
        <v>0.5</v>
      </c>
      <c r="J881" s="80">
        <v>0.5</v>
      </c>
      <c r="K881" s="80">
        <v>0.5</v>
      </c>
      <c r="L881" s="80">
        <v>0.5</v>
      </c>
      <c r="M881" s="80">
        <v>0.5</v>
      </c>
      <c r="N881" s="80">
        <v>0.5</v>
      </c>
    </row>
    <row r="882" spans="1:14" s="9" customFormat="1" x14ac:dyDescent="0.25">
      <c r="A882" s="86">
        <v>7</v>
      </c>
      <c r="B882" s="334" t="s">
        <v>496</v>
      </c>
      <c r="C882" s="340">
        <v>1</v>
      </c>
      <c r="D882" s="340">
        <v>1</v>
      </c>
      <c r="E882" s="340">
        <v>1</v>
      </c>
      <c r="F882" s="80">
        <v>1</v>
      </c>
      <c r="G882" s="80">
        <v>0.8</v>
      </c>
      <c r="H882" s="80">
        <v>0.6</v>
      </c>
      <c r="I882" s="80">
        <v>0.6</v>
      </c>
      <c r="J882" s="80">
        <v>0.6</v>
      </c>
      <c r="K882" s="335">
        <v>0.6</v>
      </c>
      <c r="L882" s="80">
        <v>0.8</v>
      </c>
      <c r="M882" s="80">
        <v>0.8</v>
      </c>
      <c r="N882" s="80">
        <v>0.8</v>
      </c>
    </row>
    <row r="883" spans="1:14" s="9" customFormat="1" x14ac:dyDescent="0.25">
      <c r="A883" s="86">
        <v>8</v>
      </c>
      <c r="B883" s="334" t="s">
        <v>504</v>
      </c>
      <c r="C883" s="340">
        <v>0.7</v>
      </c>
      <c r="D883" s="80">
        <v>0.7</v>
      </c>
      <c r="E883" s="80">
        <v>1.3</v>
      </c>
      <c r="F883" s="80">
        <v>0.7</v>
      </c>
      <c r="G883" s="80">
        <v>0.7</v>
      </c>
      <c r="H883" s="80">
        <v>0.7</v>
      </c>
      <c r="I883" s="80">
        <v>0.7</v>
      </c>
      <c r="J883" s="80">
        <v>0.7</v>
      </c>
      <c r="K883" s="335">
        <v>0.7</v>
      </c>
      <c r="L883" s="335">
        <v>0.7</v>
      </c>
      <c r="M883" s="80">
        <v>1</v>
      </c>
      <c r="N883" s="80">
        <v>1</v>
      </c>
    </row>
    <row r="884" spans="1:14" s="9" customFormat="1" x14ac:dyDescent="0.25">
      <c r="A884" s="86">
        <v>9</v>
      </c>
      <c r="B884" s="334" t="s">
        <v>498</v>
      </c>
      <c r="C884" s="340">
        <v>0.7</v>
      </c>
      <c r="D884" s="80">
        <v>0.7</v>
      </c>
      <c r="E884" s="80">
        <v>0.7</v>
      </c>
      <c r="F884" s="80">
        <v>0.7</v>
      </c>
      <c r="G884" s="80">
        <v>0.7</v>
      </c>
      <c r="H884" s="80">
        <v>0.7</v>
      </c>
      <c r="I884" s="80">
        <v>2.8</v>
      </c>
      <c r="J884" s="80">
        <v>0.7</v>
      </c>
      <c r="K884" s="80">
        <v>0.7</v>
      </c>
      <c r="L884" s="80">
        <v>2.8</v>
      </c>
      <c r="M884" s="80">
        <v>2.8</v>
      </c>
      <c r="N884" s="80">
        <v>2.8</v>
      </c>
    </row>
    <row r="885" spans="1:14" s="9" customFormat="1" x14ac:dyDescent="0.25">
      <c r="A885" s="86">
        <v>10</v>
      </c>
      <c r="B885" s="334" t="s">
        <v>499</v>
      </c>
      <c r="C885" s="34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</row>
    <row r="886" spans="1:14" s="9" customFormat="1" x14ac:dyDescent="0.25">
      <c r="A886" s="86">
        <v>11</v>
      </c>
      <c r="B886" s="334" t="s">
        <v>500</v>
      </c>
      <c r="C886" s="80">
        <v>0.7</v>
      </c>
      <c r="D886" s="80">
        <v>0.7</v>
      </c>
      <c r="E886" s="80">
        <v>0.7</v>
      </c>
      <c r="F886" s="80">
        <v>0.7</v>
      </c>
      <c r="G886" s="80">
        <v>0.7</v>
      </c>
      <c r="H886" s="80">
        <v>0.7</v>
      </c>
      <c r="I886" s="80">
        <v>0.7</v>
      </c>
      <c r="J886" s="80">
        <v>0.7</v>
      </c>
      <c r="K886" s="80">
        <v>0.7</v>
      </c>
      <c r="L886" s="80">
        <v>0.8</v>
      </c>
      <c r="M886" s="335">
        <v>0.8</v>
      </c>
      <c r="N886" s="335">
        <v>0.8</v>
      </c>
    </row>
    <row r="887" spans="1:14" s="9" customFormat="1" x14ac:dyDescent="0.25">
      <c r="A887" s="86">
        <v>12</v>
      </c>
      <c r="B887" s="334" t="s">
        <v>385</v>
      </c>
      <c r="C887" s="340">
        <v>1.8</v>
      </c>
      <c r="D887" s="80">
        <v>1.8</v>
      </c>
      <c r="E887" s="80">
        <v>1.8</v>
      </c>
      <c r="F887" s="80">
        <v>1.8</v>
      </c>
      <c r="G887" s="80">
        <v>1.8</v>
      </c>
      <c r="H887" s="80">
        <v>1.8</v>
      </c>
      <c r="I887" s="80">
        <v>1.5</v>
      </c>
      <c r="J887" s="80">
        <v>1.8</v>
      </c>
      <c r="K887" s="80">
        <v>1.8</v>
      </c>
      <c r="L887" s="335">
        <v>1.8</v>
      </c>
      <c r="M887" s="335">
        <v>1.8</v>
      </c>
      <c r="N887" s="335">
        <v>1.8</v>
      </c>
    </row>
    <row r="888" spans="1:14" s="9" customFormat="1" x14ac:dyDescent="0.25">
      <c r="A888" s="86">
        <v>13</v>
      </c>
      <c r="B888" s="334" t="s">
        <v>501</v>
      </c>
      <c r="C888" s="34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</row>
    <row r="889" spans="1:14" s="9" customFormat="1" x14ac:dyDescent="0.25">
      <c r="A889" s="86">
        <v>14</v>
      </c>
      <c r="B889" s="334" t="s">
        <v>502</v>
      </c>
      <c r="C889" s="340">
        <v>0.6</v>
      </c>
      <c r="D889" s="80">
        <v>0.9</v>
      </c>
      <c r="E889" s="80">
        <v>0.9</v>
      </c>
      <c r="F889" s="80">
        <v>0.6</v>
      </c>
      <c r="G889" s="80">
        <v>0.6</v>
      </c>
      <c r="H889" s="80">
        <v>1</v>
      </c>
      <c r="I889" s="80">
        <v>2</v>
      </c>
      <c r="J889" s="80">
        <v>1</v>
      </c>
      <c r="K889" s="80">
        <v>1</v>
      </c>
      <c r="L889" s="80">
        <v>1</v>
      </c>
      <c r="M889" s="335">
        <v>1</v>
      </c>
      <c r="N889" s="335">
        <v>1</v>
      </c>
    </row>
    <row r="890" spans="1:14" s="9" customFormat="1" x14ac:dyDescent="0.25">
      <c r="A890" s="86">
        <v>15</v>
      </c>
      <c r="B890" s="334" t="s">
        <v>503</v>
      </c>
      <c r="C890" s="82">
        <v>1.1599999999999999</v>
      </c>
      <c r="D890" s="82">
        <v>1.1599999999999999</v>
      </c>
      <c r="E890" s="82">
        <v>1.1599999999999999</v>
      </c>
      <c r="F890" s="82">
        <v>1.1599999999999999</v>
      </c>
      <c r="G890" s="82">
        <v>1.1599999999999999</v>
      </c>
      <c r="H890" s="82">
        <v>1.1599999999999999</v>
      </c>
      <c r="I890" s="82">
        <v>1.1599999999999999</v>
      </c>
      <c r="J890" s="82">
        <v>1.1599999999999999</v>
      </c>
      <c r="K890" s="343">
        <v>1.1599999999999999</v>
      </c>
      <c r="L890" s="343">
        <v>1.1599999999999999</v>
      </c>
      <c r="M890" s="343">
        <v>1.1599999999999999</v>
      </c>
      <c r="N890" s="343">
        <v>1.1599999999999999</v>
      </c>
    </row>
    <row r="891" spans="1:14" s="9" customFormat="1" x14ac:dyDescent="0.25">
      <c r="A891" s="86">
        <v>16</v>
      </c>
      <c r="B891" s="329"/>
      <c r="C891" s="83"/>
    </row>
    <row r="892" spans="1:14" s="9" customFormat="1" x14ac:dyDescent="0.25">
      <c r="A892" s="86">
        <v>17</v>
      </c>
      <c r="B892" s="329"/>
      <c r="C892" s="82"/>
    </row>
    <row r="893" spans="1:14" s="9" customFormat="1" x14ac:dyDescent="0.25">
      <c r="A893" s="86">
        <v>18</v>
      </c>
      <c r="B893" s="329"/>
      <c r="C893" s="83"/>
    </row>
    <row r="894" spans="1:14" s="9" customFormat="1" x14ac:dyDescent="0.25">
      <c r="A894" s="86">
        <v>19</v>
      </c>
      <c r="B894" s="329"/>
      <c r="C894" s="83"/>
    </row>
    <row r="895" spans="1:14" s="9" customFormat="1" x14ac:dyDescent="0.25">
      <c r="A895" s="86">
        <v>20</v>
      </c>
      <c r="B895" s="329"/>
      <c r="C895" s="83"/>
    </row>
    <row r="896" spans="1:14" s="9" customFormat="1" x14ac:dyDescent="0.25">
      <c r="A896" s="86">
        <v>21</v>
      </c>
      <c r="B896" s="329"/>
      <c r="C896" s="83"/>
    </row>
    <row r="897" spans="1:14" s="9" customFormat="1" x14ac:dyDescent="0.25">
      <c r="A897" s="86">
        <v>22</v>
      </c>
      <c r="B897" s="329"/>
      <c r="C897" s="83"/>
    </row>
    <row r="898" spans="1:14" s="9" customFormat="1" x14ac:dyDescent="0.25">
      <c r="A898" s="86">
        <v>23</v>
      </c>
      <c r="B898" s="329"/>
      <c r="C898" s="83"/>
    </row>
    <row r="899" spans="1:14" s="9" customFormat="1" x14ac:dyDescent="0.25">
      <c r="A899" s="86">
        <v>24</v>
      </c>
      <c r="B899" s="329"/>
      <c r="C899" s="83"/>
    </row>
    <row r="900" spans="1:14" s="9" customFormat="1" x14ac:dyDescent="0.25">
      <c r="A900" s="86">
        <v>25</v>
      </c>
      <c r="B900" s="329"/>
      <c r="C900" s="80"/>
    </row>
    <row r="901" spans="1:14" s="9" customFormat="1" ht="16.5" thickBot="1" x14ac:dyDescent="0.3">
      <c r="A901" s="86">
        <v>26</v>
      </c>
      <c r="B901" s="330"/>
      <c r="C901" s="90"/>
    </row>
    <row r="902" spans="1:14" s="69" customFormat="1" ht="16.5" thickBot="1" x14ac:dyDescent="0.3">
      <c r="A902" s="87"/>
      <c r="B902" s="184" t="s">
        <v>383</v>
      </c>
      <c r="C902" s="76">
        <f t="shared" ref="C902" si="65">GEOMEAN(C876:C901)</f>
        <v>0.93563797768576806</v>
      </c>
      <c r="D902" s="72">
        <f t="shared" ref="D902:N902" si="66">GEOMEAN(D876:D901)</f>
        <v>0.96528003348740221</v>
      </c>
      <c r="E902" s="72">
        <f t="shared" si="66"/>
        <v>1.0123570967739806</v>
      </c>
      <c r="F902" s="72">
        <f t="shared" si="66"/>
        <v>0.93563797768576806</v>
      </c>
      <c r="G902" s="72">
        <f t="shared" si="66"/>
        <v>0.91971490589407656</v>
      </c>
      <c r="H902" s="72">
        <f t="shared" si="66"/>
        <v>0.92607662545782987</v>
      </c>
      <c r="I902" s="72">
        <f t="shared" si="66"/>
        <v>1.082643410803322</v>
      </c>
      <c r="J902" s="72">
        <f t="shared" si="66"/>
        <v>0.92607662545782987</v>
      </c>
      <c r="K902" s="72">
        <f t="shared" si="66"/>
        <v>0.98199197669263338</v>
      </c>
      <c r="L902" s="72">
        <f t="shared" si="66"/>
        <v>1.1284747277996534</v>
      </c>
      <c r="M902" s="72">
        <f t="shared" si="66"/>
        <v>1.2923930002342876</v>
      </c>
      <c r="N902" s="72">
        <f t="shared" si="66"/>
        <v>1.2923930002342876</v>
      </c>
    </row>
    <row r="903" spans="1:14" s="9" customFormat="1" x14ac:dyDescent="0.25">
      <c r="A903" s="86"/>
      <c r="B903" s="182"/>
      <c r="C903" s="85"/>
    </row>
    <row r="904" spans="1:14" s="9" customFormat="1" x14ac:dyDescent="0.25">
      <c r="B904" s="182"/>
      <c r="C904" s="85"/>
    </row>
    <row r="905" spans="1:14" s="9" customFormat="1" ht="19.5" thickBot="1" x14ac:dyDescent="0.3">
      <c r="A905" s="179" t="s">
        <v>27</v>
      </c>
      <c r="B905" s="183" t="s">
        <v>125</v>
      </c>
      <c r="C905" s="85"/>
    </row>
    <row r="906" spans="1:14" s="9" customFormat="1" x14ac:dyDescent="0.25">
      <c r="A906" s="86">
        <v>1</v>
      </c>
      <c r="B906" s="331" t="s">
        <v>490</v>
      </c>
      <c r="C906" s="80">
        <v>3</v>
      </c>
      <c r="D906" s="80">
        <v>3</v>
      </c>
      <c r="E906" s="80">
        <v>3</v>
      </c>
      <c r="F906" s="80">
        <v>3</v>
      </c>
      <c r="G906" s="80">
        <v>3</v>
      </c>
      <c r="H906" s="80">
        <v>3</v>
      </c>
      <c r="I906" s="80">
        <v>3</v>
      </c>
      <c r="J906" s="335">
        <v>3</v>
      </c>
      <c r="K906" s="80">
        <v>2.2999999999999998</v>
      </c>
      <c r="L906" s="80">
        <v>2.2999999999999998</v>
      </c>
      <c r="M906" s="335">
        <v>2.2999999999999998</v>
      </c>
      <c r="N906" s="335">
        <v>2.2999999999999998</v>
      </c>
    </row>
    <row r="907" spans="1:14" s="9" customFormat="1" x14ac:dyDescent="0.25">
      <c r="A907" s="86">
        <v>2</v>
      </c>
      <c r="B907" s="332" t="s">
        <v>491</v>
      </c>
      <c r="C907" s="80">
        <v>3.5</v>
      </c>
      <c r="D907" s="80">
        <v>2.7</v>
      </c>
      <c r="E907" s="80">
        <v>2.7</v>
      </c>
      <c r="F907" s="80">
        <v>3.5</v>
      </c>
      <c r="G907" s="80">
        <v>2.8</v>
      </c>
      <c r="H907" s="80">
        <v>2.8</v>
      </c>
      <c r="I907" s="80">
        <v>3.6</v>
      </c>
      <c r="J907" s="80">
        <v>2.7</v>
      </c>
      <c r="K907" s="80">
        <v>3.9</v>
      </c>
      <c r="L907" s="80">
        <v>2.2999999999999998</v>
      </c>
      <c r="M907" s="80">
        <v>2.6</v>
      </c>
      <c r="N907" s="80">
        <v>3.7</v>
      </c>
    </row>
    <row r="908" spans="1:14" s="9" customFormat="1" x14ac:dyDescent="0.25">
      <c r="A908" s="86">
        <v>3</v>
      </c>
      <c r="B908" s="333" t="s">
        <v>492</v>
      </c>
      <c r="C908" s="80">
        <v>3.3</v>
      </c>
      <c r="D908" s="80">
        <v>3.3</v>
      </c>
      <c r="E908" s="80">
        <v>3.3</v>
      </c>
      <c r="F908" s="80">
        <v>3.3</v>
      </c>
      <c r="G908" s="80">
        <v>3.3</v>
      </c>
      <c r="H908" s="80">
        <v>3.3</v>
      </c>
      <c r="I908" s="80">
        <v>3.3</v>
      </c>
      <c r="J908" s="80">
        <v>3.3</v>
      </c>
      <c r="K908" s="80">
        <v>3.3</v>
      </c>
      <c r="L908" s="80">
        <v>3.3</v>
      </c>
      <c r="M908" s="80">
        <v>3.3</v>
      </c>
      <c r="N908" s="80">
        <v>3.3</v>
      </c>
    </row>
    <row r="909" spans="1:14" s="9" customFormat="1" x14ac:dyDescent="0.25">
      <c r="A909" s="86">
        <v>4</v>
      </c>
      <c r="B909" s="333" t="s">
        <v>493</v>
      </c>
      <c r="C909" s="80">
        <v>3.3</v>
      </c>
      <c r="D909" s="80">
        <v>3.3</v>
      </c>
      <c r="E909" s="80">
        <v>3.3</v>
      </c>
      <c r="F909" s="80">
        <v>3.3</v>
      </c>
      <c r="G909" s="80">
        <v>4.5</v>
      </c>
      <c r="H909" s="80">
        <v>4.5</v>
      </c>
      <c r="I909" s="80">
        <v>4.5</v>
      </c>
      <c r="J909" s="80">
        <v>3.6</v>
      </c>
      <c r="K909" s="80">
        <v>2.5</v>
      </c>
      <c r="L909" s="80">
        <v>2.5</v>
      </c>
      <c r="M909" s="80">
        <v>3.6</v>
      </c>
      <c r="N909" s="335">
        <v>3.6</v>
      </c>
    </row>
    <row r="910" spans="1:14" s="9" customFormat="1" x14ac:dyDescent="0.25">
      <c r="A910" s="86">
        <v>5</v>
      </c>
      <c r="B910" s="334" t="s">
        <v>494</v>
      </c>
      <c r="C910" s="80">
        <v>3.5</v>
      </c>
      <c r="D910" s="80">
        <v>3.3</v>
      </c>
      <c r="E910" s="80">
        <v>3.3</v>
      </c>
      <c r="F910" s="80">
        <v>3.5</v>
      </c>
      <c r="G910" s="80">
        <v>3.5</v>
      </c>
      <c r="H910" s="80">
        <v>3</v>
      </c>
      <c r="I910" s="80">
        <v>3</v>
      </c>
      <c r="J910" s="80">
        <v>2.7</v>
      </c>
      <c r="K910" s="80">
        <v>3.5</v>
      </c>
      <c r="L910" s="80">
        <v>3.5</v>
      </c>
      <c r="M910" s="80">
        <v>3</v>
      </c>
      <c r="N910" s="80">
        <v>3</v>
      </c>
    </row>
    <row r="911" spans="1:14" s="9" customFormat="1" x14ac:dyDescent="0.25">
      <c r="A911" s="86">
        <v>6</v>
      </c>
      <c r="B911" s="334" t="s">
        <v>495</v>
      </c>
      <c r="C911" s="80">
        <v>2.9</v>
      </c>
      <c r="D911" s="80">
        <v>2.9</v>
      </c>
      <c r="E911" s="80">
        <v>2.9</v>
      </c>
      <c r="F911" s="80">
        <v>2.9</v>
      </c>
      <c r="G911" s="80">
        <v>2.9</v>
      </c>
      <c r="H911" s="80">
        <v>2.9</v>
      </c>
      <c r="I911" s="80">
        <v>2.9</v>
      </c>
      <c r="J911" s="80">
        <v>2</v>
      </c>
      <c r="K911" s="80">
        <v>2</v>
      </c>
      <c r="L911" s="80">
        <v>2</v>
      </c>
      <c r="M911" s="80">
        <v>2.2000000000000002</v>
      </c>
      <c r="N911" s="80">
        <v>2.2000000000000002</v>
      </c>
    </row>
    <row r="912" spans="1:14" s="9" customFormat="1" x14ac:dyDescent="0.25">
      <c r="A912" s="86">
        <v>7</v>
      </c>
      <c r="B912" s="334" t="s">
        <v>496</v>
      </c>
      <c r="C912" s="80">
        <v>2.5</v>
      </c>
      <c r="D912" s="80">
        <v>2.5</v>
      </c>
      <c r="E912" s="80">
        <v>3</v>
      </c>
      <c r="F912" s="80">
        <v>3</v>
      </c>
      <c r="G912" s="80">
        <v>3</v>
      </c>
      <c r="H912" s="80">
        <v>3.3</v>
      </c>
      <c r="I912" s="80">
        <v>3.3</v>
      </c>
      <c r="J912" s="80">
        <v>3</v>
      </c>
      <c r="K912" s="80">
        <v>3.5</v>
      </c>
      <c r="L912" s="80">
        <v>3.5</v>
      </c>
      <c r="M912" s="80">
        <v>3.5</v>
      </c>
      <c r="N912" s="80">
        <v>3.5</v>
      </c>
    </row>
    <row r="913" spans="1:14" s="9" customFormat="1" x14ac:dyDescent="0.25">
      <c r="A913" s="86">
        <v>8</v>
      </c>
      <c r="B913" s="334" t="s">
        <v>504</v>
      </c>
      <c r="C913" s="80">
        <v>3.3</v>
      </c>
      <c r="D913" s="80">
        <v>3.3</v>
      </c>
      <c r="E913" s="80">
        <v>3.3</v>
      </c>
      <c r="F913" s="80">
        <v>3.3</v>
      </c>
      <c r="G913" s="80">
        <v>3.8</v>
      </c>
      <c r="H913" s="80">
        <v>3.2</v>
      </c>
      <c r="I913" s="80">
        <v>3.8</v>
      </c>
      <c r="J913" s="80">
        <v>2.8</v>
      </c>
      <c r="K913" s="80">
        <v>2.5</v>
      </c>
      <c r="L913" s="80">
        <v>2.6</v>
      </c>
      <c r="M913" s="80">
        <v>3.2</v>
      </c>
      <c r="N913" s="80">
        <v>3.2</v>
      </c>
    </row>
    <row r="914" spans="1:14" s="9" customFormat="1" x14ac:dyDescent="0.25">
      <c r="A914" s="86">
        <v>9</v>
      </c>
      <c r="B914" s="334" t="s">
        <v>498</v>
      </c>
      <c r="C914" s="80">
        <v>3</v>
      </c>
      <c r="D914" s="80">
        <v>3</v>
      </c>
      <c r="E914" s="80">
        <v>3</v>
      </c>
      <c r="F914" s="80">
        <v>3</v>
      </c>
      <c r="G914" s="80">
        <v>3</v>
      </c>
      <c r="H914" s="80">
        <v>2.8</v>
      </c>
      <c r="I914" s="80">
        <v>2.8</v>
      </c>
      <c r="J914" s="80">
        <v>2.8</v>
      </c>
      <c r="K914" s="335">
        <v>2.8</v>
      </c>
      <c r="L914" s="80">
        <v>2.8</v>
      </c>
      <c r="M914" s="80">
        <v>2.8</v>
      </c>
      <c r="N914" s="80">
        <v>2.8</v>
      </c>
    </row>
    <row r="915" spans="1:14" s="9" customFormat="1" x14ac:dyDescent="0.25">
      <c r="A915" s="86">
        <v>10</v>
      </c>
      <c r="B915" s="334" t="s">
        <v>499</v>
      </c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</row>
    <row r="916" spans="1:14" s="9" customFormat="1" x14ac:dyDescent="0.25">
      <c r="A916" s="86">
        <v>11</v>
      </c>
      <c r="B916" s="334" t="s">
        <v>500</v>
      </c>
      <c r="C916" s="80">
        <v>2.6</v>
      </c>
      <c r="D916" s="80">
        <v>2.6</v>
      </c>
      <c r="E916" s="80">
        <v>2.6</v>
      </c>
      <c r="F916" s="80">
        <v>2.6</v>
      </c>
      <c r="G916" s="80">
        <v>2.6</v>
      </c>
      <c r="H916" s="80">
        <v>3.9</v>
      </c>
      <c r="I916" s="80">
        <v>3.9</v>
      </c>
      <c r="J916" s="335">
        <v>3.9</v>
      </c>
      <c r="K916" s="80">
        <v>3.9</v>
      </c>
      <c r="L916" s="80">
        <v>3.9</v>
      </c>
      <c r="M916" s="80">
        <v>3.9</v>
      </c>
      <c r="N916" s="335">
        <v>3.9</v>
      </c>
    </row>
    <row r="917" spans="1:14" s="9" customFormat="1" x14ac:dyDescent="0.25">
      <c r="A917" s="86">
        <v>12</v>
      </c>
      <c r="B917" s="334" t="s">
        <v>385</v>
      </c>
      <c r="C917" s="80">
        <v>3</v>
      </c>
      <c r="D917" s="80">
        <v>3</v>
      </c>
      <c r="E917" s="80">
        <v>3</v>
      </c>
      <c r="F917" s="80">
        <v>3</v>
      </c>
      <c r="G917" s="80">
        <v>3</v>
      </c>
      <c r="H917" s="80">
        <v>3</v>
      </c>
      <c r="I917" s="80">
        <v>3</v>
      </c>
      <c r="J917" s="80">
        <v>3</v>
      </c>
      <c r="K917" s="80">
        <v>3</v>
      </c>
      <c r="L917" s="80">
        <v>3</v>
      </c>
      <c r="M917" s="335">
        <v>3</v>
      </c>
      <c r="N917" s="335">
        <v>3</v>
      </c>
    </row>
    <row r="918" spans="1:14" s="9" customFormat="1" x14ac:dyDescent="0.25">
      <c r="A918" s="86">
        <v>13</v>
      </c>
      <c r="B918" s="334" t="s">
        <v>501</v>
      </c>
      <c r="C918" s="80">
        <v>3.5</v>
      </c>
      <c r="D918" s="80">
        <v>3.5</v>
      </c>
      <c r="E918" s="80">
        <v>3.5</v>
      </c>
      <c r="F918" s="80">
        <v>3.5</v>
      </c>
      <c r="G918" s="80">
        <v>3.5</v>
      </c>
      <c r="H918" s="80">
        <v>3.5</v>
      </c>
      <c r="I918" s="80">
        <v>3.5</v>
      </c>
      <c r="J918" s="335">
        <v>3.5</v>
      </c>
      <c r="K918" s="335">
        <v>3.5</v>
      </c>
      <c r="L918" s="335">
        <v>3.5</v>
      </c>
      <c r="M918" s="335">
        <v>3.5</v>
      </c>
      <c r="N918" s="335">
        <v>3.5</v>
      </c>
    </row>
    <row r="919" spans="1:14" s="9" customFormat="1" x14ac:dyDescent="0.25">
      <c r="A919" s="86">
        <v>14</v>
      </c>
      <c r="B919" s="334" t="s">
        <v>502</v>
      </c>
      <c r="C919" s="80">
        <v>2.7</v>
      </c>
      <c r="D919" s="80">
        <v>3</v>
      </c>
      <c r="E919" s="80">
        <v>3.5</v>
      </c>
      <c r="F919" s="80">
        <v>2.7</v>
      </c>
      <c r="G919" s="80">
        <v>2.5</v>
      </c>
      <c r="H919" s="80">
        <v>2.5</v>
      </c>
      <c r="I919" s="80">
        <v>2.5</v>
      </c>
      <c r="J919" s="80">
        <v>2.5</v>
      </c>
      <c r="K919" s="80">
        <v>2.8</v>
      </c>
      <c r="L919" s="80">
        <v>2.8</v>
      </c>
      <c r="M919" s="80">
        <v>2.8</v>
      </c>
      <c r="N919" s="335">
        <v>2.8</v>
      </c>
    </row>
    <row r="920" spans="1:14" s="9" customFormat="1" x14ac:dyDescent="0.25">
      <c r="A920" s="86">
        <v>15</v>
      </c>
      <c r="B920" s="334" t="s">
        <v>503</v>
      </c>
      <c r="C920" s="82">
        <v>2.2000000000000002</v>
      </c>
      <c r="D920" s="82">
        <v>2.2000000000000002</v>
      </c>
      <c r="E920" s="82">
        <v>2.2000000000000002</v>
      </c>
      <c r="F920" s="82">
        <v>2.35</v>
      </c>
      <c r="G920" s="82">
        <v>2.35</v>
      </c>
      <c r="H920" s="82">
        <v>2.35</v>
      </c>
      <c r="I920" s="82">
        <v>2.35</v>
      </c>
      <c r="J920" s="82">
        <v>2.35</v>
      </c>
      <c r="K920" s="82">
        <v>2.6</v>
      </c>
      <c r="L920" s="82">
        <v>2.6</v>
      </c>
      <c r="M920" s="343">
        <v>2.6</v>
      </c>
      <c r="N920" s="343">
        <v>2.6</v>
      </c>
    </row>
    <row r="921" spans="1:14" s="9" customFormat="1" x14ac:dyDescent="0.25">
      <c r="A921" s="86">
        <v>16</v>
      </c>
      <c r="B921" s="329"/>
      <c r="C921" s="83"/>
    </row>
    <row r="922" spans="1:14" s="9" customFormat="1" x14ac:dyDescent="0.25">
      <c r="A922" s="86">
        <v>17</v>
      </c>
      <c r="B922" s="329"/>
      <c r="C922" s="82"/>
    </row>
    <row r="923" spans="1:14" s="9" customFormat="1" x14ac:dyDescent="0.25">
      <c r="A923" s="86">
        <v>18</v>
      </c>
      <c r="B923" s="329"/>
      <c r="C923" s="83"/>
    </row>
    <row r="924" spans="1:14" s="9" customFormat="1" x14ac:dyDescent="0.25">
      <c r="A924" s="86">
        <v>19</v>
      </c>
      <c r="B924" s="329"/>
      <c r="C924" s="83"/>
    </row>
    <row r="925" spans="1:14" s="9" customFormat="1" x14ac:dyDescent="0.25">
      <c r="A925" s="86">
        <v>20</v>
      </c>
      <c r="B925" s="329"/>
      <c r="C925" s="83"/>
    </row>
    <row r="926" spans="1:14" s="9" customFormat="1" x14ac:dyDescent="0.25">
      <c r="A926" s="86">
        <v>21</v>
      </c>
      <c r="B926" s="329"/>
      <c r="C926" s="83"/>
    </row>
    <row r="927" spans="1:14" s="9" customFormat="1" x14ac:dyDescent="0.25">
      <c r="A927" s="86">
        <v>22</v>
      </c>
      <c r="B927" s="329"/>
      <c r="C927" s="83"/>
    </row>
    <row r="928" spans="1:14" s="9" customFormat="1" x14ac:dyDescent="0.25">
      <c r="A928" s="86">
        <v>23</v>
      </c>
      <c r="B928" s="329"/>
      <c r="C928" s="83"/>
    </row>
    <row r="929" spans="1:14" s="9" customFormat="1" x14ac:dyDescent="0.25">
      <c r="A929" s="86">
        <v>24</v>
      </c>
      <c r="B929" s="329"/>
      <c r="C929" s="83"/>
    </row>
    <row r="930" spans="1:14" s="9" customFormat="1" x14ac:dyDescent="0.25">
      <c r="A930" s="86">
        <v>25</v>
      </c>
      <c r="B930" s="329"/>
      <c r="C930" s="80"/>
    </row>
    <row r="931" spans="1:14" s="9" customFormat="1" ht="16.5" thickBot="1" x14ac:dyDescent="0.3">
      <c r="A931" s="86">
        <v>26</v>
      </c>
      <c r="B931" s="330"/>
      <c r="C931" s="90"/>
    </row>
    <row r="932" spans="1:14" s="69" customFormat="1" ht="16.5" thickBot="1" x14ac:dyDescent="0.3">
      <c r="A932" s="87"/>
      <c r="B932" s="184" t="s">
        <v>383</v>
      </c>
      <c r="C932" s="76">
        <f>GEOMEAN(C906:C931)</f>
        <v>2.9943360355216631</v>
      </c>
      <c r="D932" s="76">
        <f t="shared" ref="D932:N932" si="67">GEOMEAN(D906:D931)</f>
        <v>2.9491260148656568</v>
      </c>
      <c r="E932" s="76">
        <f t="shared" si="67"/>
        <v>3.0208631188471626</v>
      </c>
      <c r="F932" s="76">
        <f t="shared" si="67"/>
        <v>3.0479120053404953</v>
      </c>
      <c r="G932" s="76">
        <f t="shared" si="67"/>
        <v>3.0809922113017123</v>
      </c>
      <c r="H932" s="76">
        <f t="shared" si="67"/>
        <v>3.1043598032865822</v>
      </c>
      <c r="I932" s="76">
        <f t="shared" si="67"/>
        <v>3.1996248243892733</v>
      </c>
      <c r="J932" s="76">
        <f t="shared" si="67"/>
        <v>2.8975314950230384</v>
      </c>
      <c r="K932" s="76">
        <f t="shared" si="67"/>
        <v>2.9501880538715413</v>
      </c>
      <c r="L932" s="76">
        <f t="shared" si="67"/>
        <v>2.8489522432772785</v>
      </c>
      <c r="M932" s="76">
        <f t="shared" si="67"/>
        <v>2.9813703043307136</v>
      </c>
      <c r="N932" s="76">
        <f t="shared" si="67"/>
        <v>3.0574601508648658</v>
      </c>
    </row>
    <row r="933" spans="1:14" s="9" customFormat="1" x14ac:dyDescent="0.25">
      <c r="A933" s="86"/>
      <c r="B933" s="182"/>
      <c r="C933" s="85"/>
    </row>
    <row r="934" spans="1:14" s="9" customFormat="1" x14ac:dyDescent="0.25">
      <c r="B934" s="182"/>
      <c r="C934" s="85"/>
    </row>
    <row r="935" spans="1:14" s="9" customFormat="1" ht="38.25" thickBot="1" x14ac:dyDescent="0.3">
      <c r="A935" s="179" t="s">
        <v>27</v>
      </c>
      <c r="B935" s="186" t="s">
        <v>126</v>
      </c>
      <c r="C935" s="85"/>
    </row>
    <row r="936" spans="1:14" s="9" customFormat="1" x14ac:dyDescent="0.25">
      <c r="A936" s="86">
        <v>1</v>
      </c>
      <c r="B936" s="462" t="s">
        <v>490</v>
      </c>
      <c r="C936" s="338">
        <v>0.8</v>
      </c>
      <c r="D936" s="79">
        <v>0.8</v>
      </c>
      <c r="E936" s="79">
        <v>0.8</v>
      </c>
      <c r="F936" s="79">
        <v>0.8</v>
      </c>
      <c r="G936" s="79">
        <v>0.8</v>
      </c>
      <c r="H936" s="79">
        <v>0.8</v>
      </c>
      <c r="I936" s="339">
        <v>0.8</v>
      </c>
      <c r="J936" s="351">
        <v>0.8</v>
      </c>
      <c r="K936" s="351">
        <v>0.8</v>
      </c>
      <c r="L936" s="351">
        <v>0.8</v>
      </c>
      <c r="M936" s="351">
        <v>0.8</v>
      </c>
      <c r="N936" s="351">
        <v>0.8</v>
      </c>
    </row>
    <row r="937" spans="1:14" s="9" customFormat="1" x14ac:dyDescent="0.25">
      <c r="A937" s="86">
        <v>2</v>
      </c>
      <c r="B937" s="332" t="s">
        <v>491</v>
      </c>
      <c r="C937" s="80">
        <v>0.7</v>
      </c>
      <c r="D937" s="80">
        <v>0.7</v>
      </c>
      <c r="E937" s="80">
        <v>0.7</v>
      </c>
      <c r="F937" s="80">
        <v>0.7</v>
      </c>
      <c r="G937" s="80">
        <v>0.7</v>
      </c>
      <c r="H937" s="80">
        <v>0.7</v>
      </c>
      <c r="I937" s="81">
        <v>0.7</v>
      </c>
      <c r="J937" s="342">
        <v>0.7</v>
      </c>
      <c r="K937" s="342">
        <v>0.7</v>
      </c>
      <c r="L937" s="342">
        <v>0.7</v>
      </c>
      <c r="M937" s="342">
        <v>0.7</v>
      </c>
      <c r="N937" s="342">
        <v>0.7</v>
      </c>
    </row>
    <row r="938" spans="1:14" s="9" customFormat="1" x14ac:dyDescent="0.25">
      <c r="A938" s="86">
        <v>3</v>
      </c>
      <c r="B938" s="333" t="s">
        <v>492</v>
      </c>
      <c r="C938" s="80">
        <v>0.8</v>
      </c>
      <c r="D938" s="80">
        <v>0.8</v>
      </c>
      <c r="E938" s="80">
        <v>0.8</v>
      </c>
      <c r="F938" s="80">
        <v>0.8</v>
      </c>
      <c r="G938" s="80">
        <v>0.8</v>
      </c>
      <c r="H938" s="80">
        <v>0.8</v>
      </c>
      <c r="I938" s="81">
        <v>0.8</v>
      </c>
      <c r="J938" s="342">
        <v>0.8</v>
      </c>
      <c r="K938" s="342">
        <v>0.8</v>
      </c>
      <c r="L938" s="342">
        <v>0.8</v>
      </c>
      <c r="M938" s="342">
        <v>0.8</v>
      </c>
      <c r="N938" s="342">
        <v>0.8</v>
      </c>
    </row>
    <row r="939" spans="1:14" s="9" customFormat="1" x14ac:dyDescent="0.25">
      <c r="A939" s="86">
        <v>4</v>
      </c>
      <c r="B939" s="333" t="s">
        <v>493</v>
      </c>
      <c r="C939" s="80">
        <v>0.9</v>
      </c>
      <c r="D939" s="80">
        <v>0.9</v>
      </c>
      <c r="E939" s="80">
        <v>0.9</v>
      </c>
      <c r="F939" s="80">
        <v>0.9</v>
      </c>
      <c r="G939" s="80">
        <v>0.9</v>
      </c>
      <c r="H939" s="80">
        <v>0.9</v>
      </c>
      <c r="I939" s="81">
        <v>0.9</v>
      </c>
      <c r="J939" s="342">
        <v>0.9</v>
      </c>
      <c r="K939" s="342">
        <v>0.9</v>
      </c>
      <c r="L939" s="342">
        <v>0.9</v>
      </c>
      <c r="M939" s="342">
        <v>0.9</v>
      </c>
      <c r="N939" s="342">
        <v>0.9</v>
      </c>
    </row>
    <row r="940" spans="1:14" s="9" customFormat="1" x14ac:dyDescent="0.25">
      <c r="A940" s="86">
        <v>5</v>
      </c>
      <c r="B940" s="334" t="s">
        <v>494</v>
      </c>
      <c r="C940" s="80">
        <v>0.8</v>
      </c>
      <c r="D940" s="80">
        <v>0.8</v>
      </c>
      <c r="E940" s="80">
        <v>0.8</v>
      </c>
      <c r="F940" s="80">
        <v>0.8</v>
      </c>
      <c r="G940" s="80">
        <v>0.8</v>
      </c>
      <c r="H940" s="80">
        <v>0.8</v>
      </c>
      <c r="I940" s="81">
        <v>0.8</v>
      </c>
      <c r="J940" s="342">
        <v>0.8</v>
      </c>
      <c r="K940" s="342">
        <v>0.8</v>
      </c>
      <c r="L940" s="342">
        <v>0.8</v>
      </c>
      <c r="M940" s="342">
        <v>0.8</v>
      </c>
      <c r="N940" s="342">
        <v>0.8</v>
      </c>
    </row>
    <row r="941" spans="1:14" s="9" customFormat="1" x14ac:dyDescent="0.25">
      <c r="A941" s="86">
        <v>6</v>
      </c>
      <c r="B941" s="334" t="s">
        <v>495</v>
      </c>
      <c r="C941" s="80">
        <v>0.45</v>
      </c>
      <c r="D941" s="80">
        <v>0.45</v>
      </c>
      <c r="E941" s="80">
        <v>0.45</v>
      </c>
      <c r="F941" s="80">
        <v>0.45</v>
      </c>
      <c r="G941" s="80">
        <v>0.45</v>
      </c>
      <c r="H941" s="80">
        <v>0.45</v>
      </c>
      <c r="I941" s="81">
        <v>0.45</v>
      </c>
      <c r="J941" s="342">
        <v>0.45</v>
      </c>
      <c r="K941" s="342">
        <v>0.45</v>
      </c>
      <c r="L941" s="80">
        <v>0.4</v>
      </c>
      <c r="M941" s="335">
        <v>0.4</v>
      </c>
      <c r="N941" s="335">
        <v>0.4</v>
      </c>
    </row>
    <row r="942" spans="1:14" s="9" customFormat="1" x14ac:dyDescent="0.25">
      <c r="A942" s="86">
        <v>7</v>
      </c>
      <c r="B942" s="334" t="s">
        <v>496</v>
      </c>
      <c r="C942" s="80">
        <v>0.6</v>
      </c>
      <c r="D942" s="80">
        <v>0.6</v>
      </c>
      <c r="E942" s="80">
        <v>0.6</v>
      </c>
      <c r="F942" s="80">
        <v>0.6</v>
      </c>
      <c r="G942" s="80">
        <v>0.6</v>
      </c>
      <c r="H942" s="80">
        <v>0.6</v>
      </c>
      <c r="I942" s="81">
        <v>0.6</v>
      </c>
      <c r="J942" s="342">
        <v>0.6</v>
      </c>
      <c r="K942" s="342">
        <v>0.6</v>
      </c>
      <c r="L942" s="342">
        <v>0.6</v>
      </c>
      <c r="M942" s="342">
        <v>0.6</v>
      </c>
      <c r="N942" s="342">
        <v>0.6</v>
      </c>
    </row>
    <row r="943" spans="1:14" s="9" customFormat="1" x14ac:dyDescent="0.25">
      <c r="A943" s="86">
        <v>8</v>
      </c>
      <c r="B943" s="334" t="s">
        <v>504</v>
      </c>
      <c r="C943" s="80">
        <v>0.8</v>
      </c>
      <c r="D943" s="80">
        <v>0.8</v>
      </c>
      <c r="E943" s="80">
        <v>0.8</v>
      </c>
      <c r="F943" s="80">
        <v>0.8</v>
      </c>
      <c r="G943" s="80">
        <v>0.8</v>
      </c>
      <c r="H943" s="80">
        <v>0.8</v>
      </c>
      <c r="I943" s="81">
        <v>0.8</v>
      </c>
      <c r="J943" s="80">
        <v>0.7</v>
      </c>
      <c r="K943" s="335">
        <v>0.7</v>
      </c>
      <c r="L943" s="335">
        <v>0.7</v>
      </c>
      <c r="M943" s="335">
        <v>0.7</v>
      </c>
      <c r="N943" s="335">
        <v>0.7</v>
      </c>
    </row>
    <row r="944" spans="1:14" s="9" customFormat="1" x14ac:dyDescent="0.25">
      <c r="A944" s="86">
        <v>9</v>
      </c>
      <c r="B944" s="334" t="s">
        <v>498</v>
      </c>
      <c r="C944" s="80"/>
      <c r="D944" s="80"/>
      <c r="E944" s="80"/>
      <c r="F944" s="80"/>
      <c r="G944" s="80"/>
      <c r="H944" s="80"/>
      <c r="I944" s="81"/>
      <c r="J944" s="80"/>
      <c r="K944" s="80"/>
      <c r="L944" s="80"/>
      <c r="M944" s="80"/>
      <c r="N944" s="81"/>
    </row>
    <row r="945" spans="1:14" s="9" customFormat="1" x14ac:dyDescent="0.25">
      <c r="A945" s="86">
        <v>10</v>
      </c>
      <c r="B945" s="334" t="s">
        <v>499</v>
      </c>
      <c r="C945" s="80"/>
      <c r="D945" s="80"/>
      <c r="E945" s="80"/>
      <c r="F945" s="80"/>
      <c r="G945" s="80"/>
      <c r="H945" s="80"/>
      <c r="I945" s="81"/>
      <c r="J945" s="80"/>
      <c r="K945" s="80"/>
      <c r="L945" s="80"/>
      <c r="M945" s="80"/>
      <c r="N945" s="81"/>
    </row>
    <row r="946" spans="1:14" s="9" customFormat="1" x14ac:dyDescent="0.25">
      <c r="A946" s="86">
        <v>11</v>
      </c>
      <c r="B946" s="334" t="s">
        <v>500</v>
      </c>
      <c r="C946" s="80">
        <v>0.8</v>
      </c>
      <c r="D946" s="80">
        <v>0.8</v>
      </c>
      <c r="E946" s="80">
        <v>0.8</v>
      </c>
      <c r="F946" s="80">
        <v>0.8</v>
      </c>
      <c r="G946" s="80">
        <v>0.8</v>
      </c>
      <c r="H946" s="80">
        <v>0.8</v>
      </c>
      <c r="I946" s="81">
        <v>0.8</v>
      </c>
      <c r="J946" s="342">
        <v>0.8</v>
      </c>
      <c r="K946" s="342">
        <v>0.8</v>
      </c>
      <c r="L946" s="342">
        <v>0.8</v>
      </c>
      <c r="M946" s="342">
        <v>0.8</v>
      </c>
      <c r="N946" s="342">
        <v>0.8</v>
      </c>
    </row>
    <row r="947" spans="1:14" s="9" customFormat="1" x14ac:dyDescent="0.25">
      <c r="A947" s="86">
        <v>12</v>
      </c>
      <c r="B947" s="334" t="s">
        <v>385</v>
      </c>
      <c r="C947" s="80">
        <v>1</v>
      </c>
      <c r="D947" s="80">
        <v>1</v>
      </c>
      <c r="E947" s="80">
        <v>1</v>
      </c>
      <c r="F947" s="80">
        <v>1</v>
      </c>
      <c r="G947" s="80">
        <v>1</v>
      </c>
      <c r="H947" s="80">
        <v>1</v>
      </c>
      <c r="I947" s="81">
        <v>1</v>
      </c>
      <c r="J947" s="342">
        <v>1</v>
      </c>
      <c r="K947" s="342">
        <v>1</v>
      </c>
      <c r="L947" s="342">
        <v>1</v>
      </c>
      <c r="M947" s="342">
        <v>1</v>
      </c>
      <c r="N947" s="342">
        <v>1</v>
      </c>
    </row>
    <row r="948" spans="1:14" s="9" customFormat="1" x14ac:dyDescent="0.25">
      <c r="A948" s="86">
        <v>13</v>
      </c>
      <c r="B948" s="334" t="s">
        <v>501</v>
      </c>
      <c r="C948" s="80"/>
      <c r="D948" s="80"/>
      <c r="E948" s="80"/>
      <c r="F948" s="80"/>
      <c r="G948" s="80"/>
      <c r="H948" s="80"/>
      <c r="I948" s="81"/>
      <c r="J948" s="80"/>
      <c r="K948" s="80"/>
      <c r="L948" s="80"/>
      <c r="M948" s="80"/>
      <c r="N948" s="81"/>
    </row>
    <row r="949" spans="1:14" s="9" customFormat="1" x14ac:dyDescent="0.25">
      <c r="A949" s="86">
        <v>14</v>
      </c>
      <c r="B949" s="334" t="s">
        <v>502</v>
      </c>
      <c r="C949" s="80">
        <v>0.7</v>
      </c>
      <c r="D949" s="80">
        <v>0.7</v>
      </c>
      <c r="E949" s="80">
        <v>0.7</v>
      </c>
      <c r="F949" s="80">
        <v>0.7</v>
      </c>
      <c r="G949" s="80">
        <v>0.7</v>
      </c>
      <c r="H949" s="80">
        <v>0.7</v>
      </c>
      <c r="I949" s="81">
        <v>0.7</v>
      </c>
      <c r="J949" s="342">
        <v>0.7</v>
      </c>
      <c r="K949" s="342">
        <v>0.7</v>
      </c>
      <c r="L949" s="342">
        <v>0.7</v>
      </c>
      <c r="M949" s="342">
        <v>0.7</v>
      </c>
      <c r="N949" s="342">
        <v>0.7</v>
      </c>
    </row>
    <row r="950" spans="1:14" s="9" customFormat="1" x14ac:dyDescent="0.25">
      <c r="A950" s="86">
        <v>15</v>
      </c>
      <c r="B950" s="334" t="s">
        <v>503</v>
      </c>
      <c r="C950" s="80">
        <v>1</v>
      </c>
      <c r="D950" s="80">
        <v>1</v>
      </c>
      <c r="E950" s="80">
        <v>1</v>
      </c>
      <c r="F950" s="80">
        <v>1</v>
      </c>
      <c r="G950" s="80">
        <v>1</v>
      </c>
      <c r="H950" s="80">
        <v>1</v>
      </c>
      <c r="I950" s="81">
        <v>1</v>
      </c>
      <c r="J950" s="342">
        <v>1</v>
      </c>
      <c r="K950" s="342">
        <v>1</v>
      </c>
      <c r="L950" s="342">
        <v>1</v>
      </c>
      <c r="M950" s="342">
        <v>1</v>
      </c>
      <c r="N950" s="342">
        <v>1</v>
      </c>
    </row>
    <row r="951" spans="1:14" s="9" customFormat="1" x14ac:dyDescent="0.25">
      <c r="A951" s="86">
        <v>16</v>
      </c>
      <c r="B951" s="329"/>
      <c r="C951" s="83"/>
    </row>
    <row r="952" spans="1:14" s="9" customFormat="1" x14ac:dyDescent="0.25">
      <c r="A952" s="86">
        <v>17</v>
      </c>
      <c r="B952" s="329"/>
      <c r="C952" s="82"/>
    </row>
    <row r="953" spans="1:14" s="9" customFormat="1" x14ac:dyDescent="0.25">
      <c r="A953" s="86">
        <v>18</v>
      </c>
      <c r="B953" s="329"/>
      <c r="C953" s="83"/>
    </row>
    <row r="954" spans="1:14" s="9" customFormat="1" x14ac:dyDescent="0.25">
      <c r="A954" s="86">
        <v>19</v>
      </c>
      <c r="B954" s="329"/>
      <c r="C954" s="83"/>
    </row>
    <row r="955" spans="1:14" s="9" customFormat="1" x14ac:dyDescent="0.25">
      <c r="A955" s="86">
        <v>20</v>
      </c>
      <c r="B955" s="329"/>
      <c r="C955" s="83"/>
    </row>
    <row r="956" spans="1:14" s="9" customFormat="1" x14ac:dyDescent="0.25">
      <c r="A956" s="86">
        <v>21</v>
      </c>
      <c r="B956" s="329"/>
      <c r="C956" s="83"/>
    </row>
    <row r="957" spans="1:14" s="9" customFormat="1" x14ac:dyDescent="0.25">
      <c r="A957" s="86">
        <v>22</v>
      </c>
      <c r="B957" s="329"/>
      <c r="C957" s="83"/>
    </row>
    <row r="958" spans="1:14" s="9" customFormat="1" x14ac:dyDescent="0.25">
      <c r="A958" s="86">
        <v>23</v>
      </c>
      <c r="B958" s="329"/>
      <c r="C958" s="83"/>
    </row>
    <row r="959" spans="1:14" s="9" customFormat="1" x14ac:dyDescent="0.25">
      <c r="A959" s="86">
        <v>24</v>
      </c>
      <c r="B959" s="329"/>
      <c r="C959" s="83"/>
    </row>
    <row r="960" spans="1:14" s="9" customFormat="1" x14ac:dyDescent="0.25">
      <c r="A960" s="86">
        <v>25</v>
      </c>
      <c r="B960" s="329"/>
      <c r="C960" s="80"/>
    </row>
    <row r="961" spans="1:14" s="9" customFormat="1" ht="16.5" thickBot="1" x14ac:dyDescent="0.3">
      <c r="A961" s="86">
        <v>26</v>
      </c>
      <c r="B961" s="330"/>
      <c r="C961" s="90"/>
    </row>
    <row r="962" spans="1:14" s="69" customFormat="1" ht="16.5" thickBot="1" x14ac:dyDescent="0.3">
      <c r="A962" s="87"/>
      <c r="B962" s="184" t="s">
        <v>383</v>
      </c>
      <c r="C962" s="76">
        <f>GEOMEAN(C936:C961)</f>
        <v>0.76314024543846581</v>
      </c>
      <c r="D962" s="76">
        <f t="shared" ref="D962:N962" si="68">GEOMEAN(D936:D961)</f>
        <v>0.76314024543846581</v>
      </c>
      <c r="E962" s="76">
        <f t="shared" si="68"/>
        <v>0.76314024543846581</v>
      </c>
      <c r="F962" s="76">
        <f t="shared" si="68"/>
        <v>0.76314024543846581</v>
      </c>
      <c r="G962" s="76">
        <f t="shared" si="68"/>
        <v>0.76314024543846581</v>
      </c>
      <c r="H962" s="76">
        <f t="shared" si="68"/>
        <v>0.76314024543846581</v>
      </c>
      <c r="I962" s="76">
        <f t="shared" si="68"/>
        <v>0.76314024543846581</v>
      </c>
      <c r="J962" s="76">
        <f t="shared" si="68"/>
        <v>0.75469538650665891</v>
      </c>
      <c r="K962" s="76">
        <f t="shared" si="68"/>
        <v>0.75469538650665891</v>
      </c>
      <c r="L962" s="76">
        <f t="shared" si="68"/>
        <v>0.74732409509533015</v>
      </c>
      <c r="M962" s="76">
        <f t="shared" si="68"/>
        <v>0.74732409509533015</v>
      </c>
      <c r="N962" s="76">
        <f t="shared" si="68"/>
        <v>0.74732409509533015</v>
      </c>
    </row>
    <row r="963" spans="1:14" s="9" customFormat="1" x14ac:dyDescent="0.25">
      <c r="A963" s="86"/>
      <c r="B963" s="182"/>
      <c r="C963" s="85"/>
    </row>
    <row r="964" spans="1:14" s="9" customFormat="1" x14ac:dyDescent="0.25">
      <c r="B964" s="182"/>
      <c r="C964" s="85"/>
    </row>
    <row r="965" spans="1:14" s="9" customFormat="1" ht="19.5" thickBot="1" x14ac:dyDescent="0.3">
      <c r="A965" s="179" t="s">
        <v>27</v>
      </c>
      <c r="B965" s="183" t="s">
        <v>127</v>
      </c>
      <c r="C965" s="85"/>
    </row>
    <row r="966" spans="1:14" s="9" customFormat="1" x14ac:dyDescent="0.25">
      <c r="A966" s="86">
        <v>1</v>
      </c>
      <c r="B966" s="331" t="s">
        <v>490</v>
      </c>
      <c r="C966" s="80">
        <v>5</v>
      </c>
      <c r="D966" s="80">
        <v>5</v>
      </c>
      <c r="E966" s="80">
        <v>5</v>
      </c>
      <c r="F966" s="80">
        <v>5</v>
      </c>
      <c r="G966" s="80">
        <v>5</v>
      </c>
      <c r="H966" s="80">
        <v>5</v>
      </c>
      <c r="I966" s="80">
        <v>5</v>
      </c>
      <c r="J966" s="335">
        <v>5</v>
      </c>
      <c r="K966" s="335">
        <v>5</v>
      </c>
      <c r="L966" s="335">
        <v>5</v>
      </c>
      <c r="M966" s="80">
        <v>5.6</v>
      </c>
      <c r="N966" s="335">
        <v>5.6</v>
      </c>
    </row>
    <row r="967" spans="1:14" s="9" customFormat="1" x14ac:dyDescent="0.25">
      <c r="A967" s="86">
        <v>2</v>
      </c>
      <c r="B967" s="332" t="s">
        <v>491</v>
      </c>
      <c r="C967" s="80">
        <v>2.5</v>
      </c>
      <c r="D967" s="80">
        <v>2.5</v>
      </c>
      <c r="E967" s="80">
        <v>2.5</v>
      </c>
      <c r="F967" s="80">
        <v>2.5</v>
      </c>
      <c r="G967" s="80">
        <v>2.5</v>
      </c>
      <c r="H967" s="80">
        <v>2.5</v>
      </c>
      <c r="I967" s="80">
        <v>2.5</v>
      </c>
      <c r="J967" s="80">
        <v>2.5</v>
      </c>
      <c r="K967" s="80">
        <v>2.5</v>
      </c>
      <c r="L967" s="335">
        <v>2.5</v>
      </c>
      <c r="M967" s="335">
        <v>2.5</v>
      </c>
      <c r="N967" s="335">
        <v>2.5</v>
      </c>
    </row>
    <row r="968" spans="1:14" s="9" customFormat="1" x14ac:dyDescent="0.25">
      <c r="A968" s="86">
        <v>3</v>
      </c>
      <c r="B968" s="333" t="s">
        <v>492</v>
      </c>
      <c r="C968" s="80">
        <v>3</v>
      </c>
      <c r="D968" s="80">
        <v>3</v>
      </c>
      <c r="E968" s="80">
        <v>3</v>
      </c>
      <c r="F968" s="80">
        <v>3</v>
      </c>
      <c r="G968" s="80">
        <v>3</v>
      </c>
      <c r="H968" s="80">
        <v>3</v>
      </c>
      <c r="I968" s="80">
        <v>3</v>
      </c>
      <c r="J968" s="80">
        <v>2.8</v>
      </c>
      <c r="K968" s="80">
        <v>2.8</v>
      </c>
      <c r="L968" s="80">
        <v>3.8</v>
      </c>
      <c r="M968" s="80">
        <v>3.8</v>
      </c>
      <c r="N968" s="335">
        <v>3.8</v>
      </c>
    </row>
    <row r="969" spans="1:14" s="9" customFormat="1" x14ac:dyDescent="0.25">
      <c r="A969" s="86">
        <v>4</v>
      </c>
      <c r="B969" s="333" t="s">
        <v>493</v>
      </c>
      <c r="C969" s="80">
        <v>5.5</v>
      </c>
      <c r="D969" s="80">
        <v>5.5</v>
      </c>
      <c r="E969" s="80">
        <v>5.5</v>
      </c>
      <c r="F969" s="80">
        <v>5.5</v>
      </c>
      <c r="G969" s="80">
        <v>5.5</v>
      </c>
      <c r="H969" s="80">
        <v>5.5</v>
      </c>
      <c r="I969" s="80">
        <v>5.5</v>
      </c>
      <c r="J969" s="80">
        <v>2.5</v>
      </c>
      <c r="K969" s="80">
        <v>3.5</v>
      </c>
      <c r="L969" s="80">
        <v>3.5</v>
      </c>
      <c r="M969" s="335">
        <v>3.5</v>
      </c>
      <c r="N969" s="80">
        <v>3.7</v>
      </c>
    </row>
    <row r="970" spans="1:14" s="9" customFormat="1" x14ac:dyDescent="0.25">
      <c r="A970" s="86">
        <v>5</v>
      </c>
      <c r="B970" s="334" t="s">
        <v>494</v>
      </c>
      <c r="C970" s="80">
        <v>2.8</v>
      </c>
      <c r="D970" s="80">
        <v>2.8</v>
      </c>
      <c r="E970" s="80">
        <v>2.8</v>
      </c>
      <c r="F970" s="80">
        <v>2.8</v>
      </c>
      <c r="G970" s="80">
        <v>2.8</v>
      </c>
      <c r="H970" s="80">
        <v>2.8</v>
      </c>
      <c r="I970" s="80">
        <v>2.8</v>
      </c>
      <c r="J970" s="80">
        <v>2.8</v>
      </c>
      <c r="K970" s="80">
        <v>2.5</v>
      </c>
      <c r="L970" s="335">
        <v>2.5</v>
      </c>
      <c r="M970" s="335">
        <v>2.5</v>
      </c>
      <c r="N970" s="335">
        <v>2.5</v>
      </c>
    </row>
    <row r="971" spans="1:14" s="9" customFormat="1" x14ac:dyDescent="0.25">
      <c r="A971" s="86">
        <v>6</v>
      </c>
      <c r="B971" s="334" t="s">
        <v>495</v>
      </c>
      <c r="C971" s="288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</row>
    <row r="972" spans="1:14" s="9" customFormat="1" x14ac:dyDescent="0.25">
      <c r="A972" s="86">
        <v>7</v>
      </c>
      <c r="B972" s="334" t="s">
        <v>496</v>
      </c>
      <c r="C972" s="80">
        <v>3.5</v>
      </c>
      <c r="D972" s="80">
        <v>3.5</v>
      </c>
      <c r="E972" s="80">
        <v>3.5</v>
      </c>
      <c r="F972" s="80">
        <v>3.5</v>
      </c>
      <c r="G972" s="80">
        <v>3.5</v>
      </c>
      <c r="H972" s="80">
        <v>3.5</v>
      </c>
      <c r="I972" s="80">
        <v>3.5</v>
      </c>
      <c r="J972" s="80">
        <v>3.5</v>
      </c>
      <c r="K972" s="80">
        <v>3.5</v>
      </c>
      <c r="L972" s="80">
        <v>3.5</v>
      </c>
      <c r="M972" s="80">
        <v>3.5</v>
      </c>
      <c r="N972" s="80">
        <v>2.5</v>
      </c>
    </row>
    <row r="973" spans="1:14" s="9" customFormat="1" x14ac:dyDescent="0.25">
      <c r="A973" s="86">
        <v>8</v>
      </c>
      <c r="B973" s="334" t="s">
        <v>504</v>
      </c>
      <c r="C973" s="80">
        <v>3</v>
      </c>
      <c r="D973" s="80">
        <v>3</v>
      </c>
      <c r="E973" s="80">
        <v>3</v>
      </c>
      <c r="F973" s="80">
        <v>3</v>
      </c>
      <c r="G973" s="80">
        <v>3</v>
      </c>
      <c r="H973" s="80">
        <v>3</v>
      </c>
      <c r="I973" s="80">
        <v>3</v>
      </c>
      <c r="J973" s="80">
        <v>3.5</v>
      </c>
      <c r="K973" s="335">
        <v>3.5</v>
      </c>
      <c r="L973" s="335">
        <v>3.5</v>
      </c>
      <c r="M973" s="80">
        <v>3</v>
      </c>
      <c r="N973" s="80">
        <v>3.8</v>
      </c>
    </row>
    <row r="974" spans="1:14" s="9" customFormat="1" x14ac:dyDescent="0.25">
      <c r="A974" s="86">
        <v>9</v>
      </c>
      <c r="B974" s="334" t="s">
        <v>498</v>
      </c>
      <c r="C974" s="80">
        <v>3</v>
      </c>
      <c r="D974" s="80">
        <v>3</v>
      </c>
      <c r="E974" s="80">
        <v>3</v>
      </c>
      <c r="F974" s="80">
        <v>3</v>
      </c>
      <c r="G974" s="80">
        <v>3</v>
      </c>
      <c r="H974" s="80">
        <v>3</v>
      </c>
      <c r="I974" s="80">
        <v>3</v>
      </c>
      <c r="J974" s="80">
        <v>3.3</v>
      </c>
      <c r="K974" s="80">
        <v>3.3</v>
      </c>
      <c r="L974" s="335">
        <v>3.3</v>
      </c>
      <c r="M974" s="335">
        <v>3.3</v>
      </c>
      <c r="N974" s="335">
        <v>3.3</v>
      </c>
    </row>
    <row r="975" spans="1:14" s="9" customFormat="1" x14ac:dyDescent="0.25">
      <c r="A975" s="86">
        <v>10</v>
      </c>
      <c r="B975" s="334" t="s">
        <v>499</v>
      </c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</row>
    <row r="976" spans="1:14" s="9" customFormat="1" x14ac:dyDescent="0.25">
      <c r="A976" s="86">
        <v>11</v>
      </c>
      <c r="B976" s="334" t="s">
        <v>500</v>
      </c>
      <c r="C976" s="80">
        <v>3</v>
      </c>
      <c r="D976" s="80">
        <v>3</v>
      </c>
      <c r="E976" s="80">
        <v>3</v>
      </c>
      <c r="F976" s="80">
        <v>3</v>
      </c>
      <c r="G976" s="80">
        <v>3</v>
      </c>
      <c r="H976" s="80">
        <v>3</v>
      </c>
      <c r="I976" s="80">
        <v>3</v>
      </c>
      <c r="J976" s="80">
        <v>3</v>
      </c>
      <c r="K976" s="80">
        <v>3</v>
      </c>
      <c r="L976" s="80">
        <v>3</v>
      </c>
      <c r="M976" s="80">
        <v>3.5</v>
      </c>
      <c r="N976" s="80">
        <v>3.5</v>
      </c>
    </row>
    <row r="977" spans="1:14" s="9" customFormat="1" x14ac:dyDescent="0.25">
      <c r="A977" s="86">
        <v>12</v>
      </c>
      <c r="B977" s="334" t="s">
        <v>385</v>
      </c>
      <c r="C977" s="80">
        <v>3.5</v>
      </c>
      <c r="D977" s="80">
        <v>3.5</v>
      </c>
      <c r="E977" s="80">
        <v>3.5</v>
      </c>
      <c r="F977" s="80">
        <v>3.5</v>
      </c>
      <c r="G977" s="80">
        <v>3.5</v>
      </c>
      <c r="H977" s="80">
        <v>3.5</v>
      </c>
      <c r="I977" s="80">
        <v>3.5</v>
      </c>
      <c r="J977" s="80">
        <v>3.5</v>
      </c>
      <c r="K977" s="80">
        <v>3</v>
      </c>
      <c r="L977" s="80">
        <v>3</v>
      </c>
      <c r="M977" s="80">
        <v>3.5</v>
      </c>
      <c r="N977" s="80">
        <v>3.5</v>
      </c>
    </row>
    <row r="978" spans="1:14" s="9" customFormat="1" x14ac:dyDescent="0.25">
      <c r="A978" s="86">
        <v>13</v>
      </c>
      <c r="B978" s="334" t="s">
        <v>501</v>
      </c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</row>
    <row r="979" spans="1:14" s="9" customFormat="1" x14ac:dyDescent="0.25">
      <c r="A979" s="86">
        <v>14</v>
      </c>
      <c r="B979" s="334" t="s">
        <v>502</v>
      </c>
      <c r="C979" s="80">
        <v>3.5</v>
      </c>
      <c r="D979" s="80">
        <v>3.5</v>
      </c>
      <c r="E979" s="80">
        <v>3.5</v>
      </c>
      <c r="F979" s="80">
        <v>3.5</v>
      </c>
      <c r="G979" s="80">
        <v>3.5</v>
      </c>
      <c r="H979" s="80">
        <v>3.5</v>
      </c>
      <c r="I979" s="80">
        <v>3.5</v>
      </c>
      <c r="J979" s="80">
        <v>3</v>
      </c>
      <c r="K979" s="80">
        <v>3</v>
      </c>
      <c r="L979" s="80">
        <v>3</v>
      </c>
      <c r="M979" s="80">
        <v>3</v>
      </c>
      <c r="N979" s="335">
        <v>3</v>
      </c>
    </row>
    <row r="980" spans="1:14" s="9" customFormat="1" x14ac:dyDescent="0.25">
      <c r="A980" s="86">
        <v>15</v>
      </c>
      <c r="B980" s="334" t="s">
        <v>503</v>
      </c>
      <c r="C980" s="82">
        <v>2.5</v>
      </c>
      <c r="D980" s="82">
        <v>2.5</v>
      </c>
      <c r="E980" s="82">
        <v>2.5</v>
      </c>
      <c r="F980" s="82">
        <v>2.5</v>
      </c>
      <c r="G980" s="82">
        <v>2.5</v>
      </c>
      <c r="H980" s="82">
        <v>2.5</v>
      </c>
      <c r="I980" s="82">
        <v>2.5</v>
      </c>
      <c r="J980" s="82">
        <v>2.5</v>
      </c>
      <c r="K980" s="343">
        <v>2.5</v>
      </c>
      <c r="L980" s="343">
        <v>2.5</v>
      </c>
      <c r="M980" s="343">
        <v>2.5</v>
      </c>
      <c r="N980" s="343">
        <v>2.5</v>
      </c>
    </row>
    <row r="981" spans="1:14" s="9" customFormat="1" x14ac:dyDescent="0.25">
      <c r="A981" s="86">
        <v>16</v>
      </c>
      <c r="B981" s="329"/>
      <c r="C981" s="83"/>
    </row>
    <row r="982" spans="1:14" s="9" customFormat="1" x14ac:dyDescent="0.25">
      <c r="A982" s="86">
        <v>17</v>
      </c>
      <c r="B982" s="329"/>
      <c r="C982" s="82"/>
    </row>
    <row r="983" spans="1:14" s="9" customFormat="1" x14ac:dyDescent="0.25">
      <c r="A983" s="86">
        <v>18</v>
      </c>
      <c r="B983" s="329"/>
      <c r="C983" s="83"/>
    </row>
    <row r="984" spans="1:14" s="9" customFormat="1" x14ac:dyDescent="0.25">
      <c r="A984" s="86">
        <v>19</v>
      </c>
      <c r="B984" s="329"/>
      <c r="C984" s="83"/>
    </row>
    <row r="985" spans="1:14" s="9" customFormat="1" x14ac:dyDescent="0.25">
      <c r="A985" s="86">
        <v>20</v>
      </c>
      <c r="B985" s="329"/>
      <c r="C985" s="83"/>
    </row>
    <row r="986" spans="1:14" s="9" customFormat="1" x14ac:dyDescent="0.25">
      <c r="A986" s="86">
        <v>21</v>
      </c>
      <c r="B986" s="329"/>
      <c r="C986" s="83"/>
    </row>
    <row r="987" spans="1:14" s="9" customFormat="1" x14ac:dyDescent="0.25">
      <c r="A987" s="86">
        <v>22</v>
      </c>
      <c r="B987" s="329"/>
      <c r="C987" s="83"/>
    </row>
    <row r="988" spans="1:14" s="9" customFormat="1" x14ac:dyDescent="0.25">
      <c r="A988" s="86">
        <v>23</v>
      </c>
      <c r="B988" s="329"/>
      <c r="C988" s="83"/>
    </row>
    <row r="989" spans="1:14" s="9" customFormat="1" x14ac:dyDescent="0.25">
      <c r="A989" s="86">
        <v>24</v>
      </c>
      <c r="B989" s="329"/>
      <c r="C989" s="83"/>
    </row>
    <row r="990" spans="1:14" s="9" customFormat="1" x14ac:dyDescent="0.25">
      <c r="A990" s="86">
        <v>25</v>
      </c>
      <c r="B990" s="329"/>
      <c r="C990" s="80"/>
    </row>
    <row r="991" spans="1:14" s="9" customFormat="1" ht="16.5" thickBot="1" x14ac:dyDescent="0.3">
      <c r="A991" s="86">
        <v>26</v>
      </c>
      <c r="B991" s="330"/>
      <c r="C991" s="90"/>
    </row>
    <row r="992" spans="1:14" s="69" customFormat="1" ht="16.5" thickBot="1" x14ac:dyDescent="0.3">
      <c r="A992" s="87"/>
      <c r="B992" s="184" t="s">
        <v>383</v>
      </c>
      <c r="C992" s="76">
        <f>GEOMEAN(C966:C991)</f>
        <v>3.3005652625319692</v>
      </c>
      <c r="D992" s="76">
        <f t="shared" ref="D992:N992" si="69">GEOMEAN(D966:D991)</f>
        <v>3.3005652625319692</v>
      </c>
      <c r="E992" s="76">
        <f t="shared" si="69"/>
        <v>3.3005652625319692</v>
      </c>
      <c r="F992" s="76">
        <f t="shared" si="69"/>
        <v>3.3005652625319692</v>
      </c>
      <c r="G992" s="76">
        <f t="shared" si="69"/>
        <v>3.3005652625319692</v>
      </c>
      <c r="H992" s="76">
        <f t="shared" si="69"/>
        <v>3.3005652625319692</v>
      </c>
      <c r="I992" s="76">
        <f t="shared" si="69"/>
        <v>3.3005652625319692</v>
      </c>
      <c r="J992" s="76">
        <f t="shared" si="69"/>
        <v>3.0974589272828523</v>
      </c>
      <c r="K992" s="76">
        <f t="shared" si="69"/>
        <v>3.1153187686334354</v>
      </c>
      <c r="L992" s="76">
        <f t="shared" si="69"/>
        <v>3.1956162579873082</v>
      </c>
      <c r="M992" s="76">
        <f t="shared" si="69"/>
        <v>3.2676461644503965</v>
      </c>
      <c r="N992" s="76">
        <f t="shared" si="69"/>
        <v>3.2555473917833613</v>
      </c>
    </row>
    <row r="993" spans="1:14" s="9" customFormat="1" x14ac:dyDescent="0.25">
      <c r="A993" s="86"/>
      <c r="B993" s="182"/>
      <c r="C993" s="85"/>
    </row>
    <row r="994" spans="1:14" s="9" customFormat="1" x14ac:dyDescent="0.25">
      <c r="B994" s="182"/>
      <c r="C994" s="85"/>
    </row>
    <row r="995" spans="1:14" s="9" customFormat="1" ht="19.5" thickBot="1" x14ac:dyDescent="0.3">
      <c r="A995" s="179" t="s">
        <v>27</v>
      </c>
      <c r="B995" s="183" t="s">
        <v>386</v>
      </c>
      <c r="C995" s="85"/>
    </row>
    <row r="996" spans="1:14" s="9" customFormat="1" x14ac:dyDescent="0.25">
      <c r="A996" s="86">
        <v>1</v>
      </c>
      <c r="B996" s="331" t="s">
        <v>490</v>
      </c>
      <c r="C996" s="79">
        <v>5.5</v>
      </c>
      <c r="D996" s="79">
        <v>5.5</v>
      </c>
      <c r="E996" s="79">
        <v>5.5</v>
      </c>
      <c r="F996" s="79">
        <v>5.5</v>
      </c>
      <c r="G996" s="79">
        <v>5.5</v>
      </c>
      <c r="H996" s="79">
        <v>5.5</v>
      </c>
      <c r="I996" s="339">
        <v>5.5</v>
      </c>
      <c r="J996" s="351">
        <v>5.5</v>
      </c>
      <c r="K996" s="351">
        <v>5.5</v>
      </c>
      <c r="L996" s="351">
        <v>5.5</v>
      </c>
      <c r="M996" s="79">
        <v>5.6</v>
      </c>
      <c r="N996" s="350">
        <v>5.6</v>
      </c>
    </row>
    <row r="997" spans="1:14" s="9" customFormat="1" x14ac:dyDescent="0.25">
      <c r="A997" s="86">
        <v>2</v>
      </c>
      <c r="B997" s="332" t="s">
        <v>491</v>
      </c>
      <c r="C997" s="80">
        <v>5.4</v>
      </c>
      <c r="D997" s="80">
        <v>5.4</v>
      </c>
      <c r="E997" s="80">
        <v>5.4</v>
      </c>
      <c r="F997" s="80">
        <v>5.4</v>
      </c>
      <c r="G997" s="80">
        <v>5.4</v>
      </c>
      <c r="H997" s="80">
        <v>5.4</v>
      </c>
      <c r="I997" s="80">
        <v>5.4</v>
      </c>
      <c r="J997" s="80">
        <v>5.4</v>
      </c>
      <c r="K997" s="80">
        <v>5.4</v>
      </c>
      <c r="L997" s="80">
        <v>5.4</v>
      </c>
      <c r="M997" s="80">
        <v>5.4</v>
      </c>
      <c r="N997" s="335">
        <v>5.4</v>
      </c>
    </row>
    <row r="998" spans="1:14" s="9" customFormat="1" x14ac:dyDescent="0.25">
      <c r="A998" s="86">
        <v>3</v>
      </c>
      <c r="B998" s="333" t="s">
        <v>492</v>
      </c>
      <c r="C998" s="80">
        <v>5.8</v>
      </c>
      <c r="D998" s="80">
        <v>5.8</v>
      </c>
      <c r="E998" s="80">
        <v>5.8</v>
      </c>
      <c r="F998" s="80">
        <v>5.8</v>
      </c>
      <c r="G998" s="80">
        <v>5.8</v>
      </c>
      <c r="H998" s="80">
        <v>5.8</v>
      </c>
      <c r="I998" s="81">
        <v>5.8</v>
      </c>
      <c r="J998" s="342">
        <v>5.8</v>
      </c>
      <c r="K998" s="342">
        <v>5.8</v>
      </c>
      <c r="L998" s="80">
        <v>5.8</v>
      </c>
      <c r="M998" s="80">
        <v>5.8</v>
      </c>
      <c r="N998" s="81">
        <v>5.8</v>
      </c>
    </row>
    <row r="999" spans="1:14" s="9" customFormat="1" x14ac:dyDescent="0.25">
      <c r="A999" s="86">
        <v>4</v>
      </c>
      <c r="B999" s="333" t="s">
        <v>493</v>
      </c>
      <c r="C999" s="80">
        <v>5</v>
      </c>
      <c r="D999" s="80">
        <v>5</v>
      </c>
      <c r="E999" s="80">
        <v>5</v>
      </c>
      <c r="F999" s="80">
        <v>5</v>
      </c>
      <c r="G999" s="80">
        <v>5</v>
      </c>
      <c r="H999" s="80">
        <v>5</v>
      </c>
      <c r="I999" s="81">
        <v>5</v>
      </c>
      <c r="J999" s="342">
        <v>5</v>
      </c>
      <c r="K999" s="342">
        <v>5</v>
      </c>
      <c r="L999" s="342">
        <v>5</v>
      </c>
      <c r="M999" s="342">
        <v>5</v>
      </c>
      <c r="N999" s="342">
        <v>5</v>
      </c>
    </row>
    <row r="1000" spans="1:14" s="9" customFormat="1" x14ac:dyDescent="0.25">
      <c r="A1000" s="86">
        <v>5</v>
      </c>
      <c r="B1000" s="334" t="s">
        <v>494</v>
      </c>
      <c r="C1000" s="80"/>
      <c r="D1000" s="352"/>
      <c r="E1000" s="80"/>
      <c r="F1000" s="80"/>
      <c r="G1000" s="80"/>
      <c r="H1000" s="80"/>
      <c r="I1000" s="81"/>
      <c r="J1000" s="80"/>
      <c r="K1000" s="80"/>
      <c r="L1000" s="80"/>
      <c r="M1000" s="80"/>
      <c r="N1000" s="81"/>
    </row>
    <row r="1001" spans="1:14" s="9" customFormat="1" x14ac:dyDescent="0.25">
      <c r="A1001" s="86">
        <v>6</v>
      </c>
      <c r="B1001" s="334" t="s">
        <v>495</v>
      </c>
      <c r="C1001" s="80"/>
      <c r="D1001" s="352"/>
      <c r="E1001" s="80"/>
      <c r="F1001" s="80"/>
      <c r="G1001" s="80"/>
      <c r="H1001" s="80"/>
      <c r="I1001" s="81"/>
      <c r="J1001" s="80"/>
      <c r="K1001" s="80"/>
      <c r="L1001" s="80"/>
      <c r="M1001" s="80"/>
      <c r="N1001" s="81"/>
    </row>
    <row r="1002" spans="1:14" s="9" customFormat="1" x14ac:dyDescent="0.25">
      <c r="A1002" s="86">
        <v>7</v>
      </c>
      <c r="B1002" s="334" t="s">
        <v>496</v>
      </c>
      <c r="C1002" s="80">
        <v>5.5</v>
      </c>
      <c r="D1002" s="80">
        <v>5.5</v>
      </c>
      <c r="E1002" s="80">
        <v>5.5</v>
      </c>
      <c r="F1002" s="80">
        <v>5.5</v>
      </c>
      <c r="G1002" s="80">
        <v>5.5</v>
      </c>
      <c r="H1002" s="80">
        <v>5.5</v>
      </c>
      <c r="I1002" s="81">
        <v>5.5</v>
      </c>
      <c r="J1002" s="80">
        <v>5</v>
      </c>
      <c r="K1002" s="80">
        <v>7.5</v>
      </c>
      <c r="L1002" s="80">
        <v>7.5</v>
      </c>
      <c r="M1002" s="80">
        <v>8.5</v>
      </c>
      <c r="N1002" s="81">
        <v>8.5</v>
      </c>
    </row>
    <row r="1003" spans="1:14" s="9" customFormat="1" x14ac:dyDescent="0.25">
      <c r="A1003" s="86">
        <v>8</v>
      </c>
      <c r="B1003" s="334" t="s">
        <v>504</v>
      </c>
      <c r="C1003" s="80">
        <v>3</v>
      </c>
      <c r="D1003" s="80">
        <v>3</v>
      </c>
      <c r="E1003" s="80">
        <v>3</v>
      </c>
      <c r="F1003" s="80">
        <v>3</v>
      </c>
      <c r="G1003" s="80">
        <v>3</v>
      </c>
      <c r="H1003" s="80">
        <v>3</v>
      </c>
      <c r="I1003" s="81">
        <v>3</v>
      </c>
      <c r="J1003" s="342">
        <v>3</v>
      </c>
      <c r="K1003" s="342">
        <v>3</v>
      </c>
      <c r="L1003" s="342">
        <v>3</v>
      </c>
      <c r="M1003" s="342">
        <v>3</v>
      </c>
      <c r="N1003" s="342">
        <v>3</v>
      </c>
    </row>
    <row r="1004" spans="1:14" s="9" customFormat="1" x14ac:dyDescent="0.25">
      <c r="A1004" s="86">
        <v>9</v>
      </c>
      <c r="B1004" s="334" t="s">
        <v>498</v>
      </c>
      <c r="C1004" s="80">
        <v>5.5</v>
      </c>
      <c r="D1004" s="80">
        <v>5.5</v>
      </c>
      <c r="E1004" s="80">
        <v>5.5</v>
      </c>
      <c r="F1004" s="80">
        <v>5.5</v>
      </c>
      <c r="G1004" s="80">
        <v>5.5</v>
      </c>
      <c r="H1004" s="80">
        <v>5.5</v>
      </c>
      <c r="I1004" s="81">
        <v>5.5</v>
      </c>
      <c r="J1004" s="80">
        <v>5.5</v>
      </c>
      <c r="K1004" s="80">
        <v>5.5</v>
      </c>
      <c r="L1004" s="80">
        <v>5.5</v>
      </c>
      <c r="M1004" s="80">
        <v>5.5</v>
      </c>
      <c r="N1004" s="81">
        <v>5.5</v>
      </c>
    </row>
    <row r="1005" spans="1:14" s="9" customFormat="1" x14ac:dyDescent="0.25">
      <c r="A1005" s="86">
        <v>10</v>
      </c>
      <c r="B1005" s="334" t="s">
        <v>499</v>
      </c>
      <c r="C1005" s="80"/>
      <c r="D1005" s="80"/>
      <c r="E1005" s="80"/>
      <c r="F1005" s="80"/>
      <c r="G1005" s="80"/>
      <c r="H1005" s="80"/>
      <c r="I1005" s="81"/>
      <c r="J1005" s="80"/>
      <c r="K1005" s="80"/>
      <c r="L1005" s="80"/>
      <c r="M1005" s="80"/>
      <c r="N1005" s="81"/>
    </row>
    <row r="1006" spans="1:14" s="9" customFormat="1" x14ac:dyDescent="0.25">
      <c r="A1006" s="86">
        <v>11</v>
      </c>
      <c r="B1006" s="334" t="s">
        <v>500</v>
      </c>
      <c r="C1006" s="80">
        <v>6.5</v>
      </c>
      <c r="D1006" s="80">
        <v>6.5</v>
      </c>
      <c r="E1006" s="80">
        <v>6.5</v>
      </c>
      <c r="F1006" s="80">
        <v>6.5</v>
      </c>
      <c r="G1006" s="80">
        <v>6.5</v>
      </c>
      <c r="H1006" s="80">
        <v>6.5</v>
      </c>
      <c r="I1006" s="81">
        <v>6.5</v>
      </c>
      <c r="J1006" s="80">
        <v>6.5</v>
      </c>
      <c r="K1006" s="80">
        <v>6.5</v>
      </c>
      <c r="L1006" s="80">
        <v>6.5</v>
      </c>
      <c r="M1006" s="80">
        <v>6.5</v>
      </c>
      <c r="N1006" s="81">
        <v>6.5</v>
      </c>
    </row>
    <row r="1007" spans="1:14" s="9" customFormat="1" x14ac:dyDescent="0.25">
      <c r="A1007" s="86">
        <v>12</v>
      </c>
      <c r="B1007" s="334" t="s">
        <v>385</v>
      </c>
      <c r="C1007" s="80">
        <v>5.5</v>
      </c>
      <c r="D1007" s="80">
        <v>5.5</v>
      </c>
      <c r="E1007" s="80">
        <v>5.5</v>
      </c>
      <c r="F1007" s="80">
        <v>5.5</v>
      </c>
      <c r="G1007" s="80">
        <v>5.5</v>
      </c>
      <c r="H1007" s="80">
        <v>5.5</v>
      </c>
      <c r="I1007" s="81">
        <v>5.5</v>
      </c>
      <c r="J1007" s="80">
        <v>5.5</v>
      </c>
      <c r="K1007" s="80">
        <v>5.5</v>
      </c>
      <c r="L1007" s="80">
        <v>5.5</v>
      </c>
      <c r="M1007" s="80">
        <v>5.5</v>
      </c>
      <c r="N1007" s="335">
        <v>5.5</v>
      </c>
    </row>
    <row r="1008" spans="1:14" s="9" customFormat="1" x14ac:dyDescent="0.25">
      <c r="A1008" s="86">
        <v>13</v>
      </c>
      <c r="B1008" s="334" t="s">
        <v>501</v>
      </c>
      <c r="C1008" s="80"/>
      <c r="D1008" s="352"/>
      <c r="E1008" s="80"/>
      <c r="F1008" s="80"/>
      <c r="G1008" s="80"/>
      <c r="H1008" s="80"/>
      <c r="I1008" s="81"/>
      <c r="J1008" s="80"/>
      <c r="K1008" s="80"/>
      <c r="L1008" s="80"/>
      <c r="M1008" s="80"/>
      <c r="N1008" s="81"/>
    </row>
    <row r="1009" spans="1:14" s="9" customFormat="1" x14ac:dyDescent="0.25">
      <c r="A1009" s="86">
        <v>14</v>
      </c>
      <c r="B1009" s="334" t="s">
        <v>502</v>
      </c>
      <c r="C1009" s="80"/>
      <c r="D1009" s="352"/>
      <c r="E1009" s="80"/>
      <c r="F1009" s="80"/>
      <c r="G1009" s="80"/>
      <c r="H1009" s="80"/>
      <c r="I1009" s="81"/>
      <c r="J1009" s="80"/>
      <c r="K1009" s="80"/>
      <c r="L1009" s="80"/>
      <c r="M1009" s="80"/>
      <c r="N1009" s="81"/>
    </row>
    <row r="1010" spans="1:14" s="9" customFormat="1" x14ac:dyDescent="0.25">
      <c r="A1010" s="86">
        <v>15</v>
      </c>
      <c r="B1010" s="334" t="s">
        <v>503</v>
      </c>
      <c r="C1010" s="80"/>
      <c r="D1010" s="352"/>
      <c r="E1010" s="80"/>
      <c r="F1010" s="80"/>
      <c r="G1010" s="80"/>
      <c r="H1010" s="80"/>
      <c r="I1010" s="81"/>
      <c r="J1010" s="80"/>
      <c r="K1010" s="80"/>
      <c r="L1010" s="80"/>
      <c r="M1010" s="80"/>
      <c r="N1010" s="81"/>
    </row>
    <row r="1011" spans="1:14" s="9" customFormat="1" x14ac:dyDescent="0.25">
      <c r="A1011" s="86">
        <v>16</v>
      </c>
      <c r="B1011" s="329"/>
      <c r="C1011" s="83"/>
    </row>
    <row r="1012" spans="1:14" s="9" customFormat="1" x14ac:dyDescent="0.25">
      <c r="A1012" s="86">
        <v>17</v>
      </c>
      <c r="B1012" s="329"/>
      <c r="C1012" s="82"/>
    </row>
    <row r="1013" spans="1:14" s="9" customFormat="1" x14ac:dyDescent="0.25">
      <c r="A1013" s="86">
        <v>18</v>
      </c>
      <c r="B1013" s="329"/>
      <c r="C1013" s="83"/>
    </row>
    <row r="1014" spans="1:14" s="9" customFormat="1" x14ac:dyDescent="0.25">
      <c r="A1014" s="86">
        <v>19</v>
      </c>
      <c r="B1014" s="329"/>
      <c r="C1014" s="83"/>
    </row>
    <row r="1015" spans="1:14" s="9" customFormat="1" x14ac:dyDescent="0.25">
      <c r="A1015" s="86">
        <v>20</v>
      </c>
      <c r="B1015" s="329"/>
      <c r="C1015" s="83"/>
    </row>
    <row r="1016" spans="1:14" s="9" customFormat="1" x14ac:dyDescent="0.25">
      <c r="A1016" s="86">
        <v>21</v>
      </c>
      <c r="B1016" s="329"/>
      <c r="C1016" s="83"/>
    </row>
    <row r="1017" spans="1:14" s="9" customFormat="1" x14ac:dyDescent="0.25">
      <c r="A1017" s="86">
        <v>22</v>
      </c>
      <c r="B1017" s="329"/>
      <c r="C1017" s="83"/>
    </row>
    <row r="1018" spans="1:14" s="9" customFormat="1" x14ac:dyDescent="0.25">
      <c r="A1018" s="86">
        <v>23</v>
      </c>
      <c r="B1018" s="329"/>
      <c r="C1018" s="83"/>
    </row>
    <row r="1019" spans="1:14" s="9" customFormat="1" x14ac:dyDescent="0.25">
      <c r="A1019" s="86">
        <v>24</v>
      </c>
      <c r="B1019" s="329"/>
      <c r="C1019" s="83"/>
    </row>
    <row r="1020" spans="1:14" s="9" customFormat="1" x14ac:dyDescent="0.25">
      <c r="A1020" s="86">
        <v>25</v>
      </c>
      <c r="B1020" s="329"/>
      <c r="C1020" s="80"/>
    </row>
    <row r="1021" spans="1:14" s="9" customFormat="1" ht="16.5" thickBot="1" x14ac:dyDescent="0.3">
      <c r="A1021" s="86">
        <v>26</v>
      </c>
      <c r="B1021" s="330"/>
      <c r="C1021" s="90"/>
    </row>
    <row r="1022" spans="1:14" s="69" customFormat="1" ht="16.5" thickBot="1" x14ac:dyDescent="0.3">
      <c r="A1022" s="87"/>
      <c r="B1022" s="184" t="s">
        <v>383</v>
      </c>
      <c r="C1022" s="76">
        <f>GEOMEAN(C996:C1021)</f>
        <v>5.2029902746231196</v>
      </c>
      <c r="D1022" s="76">
        <f t="shared" ref="D1022:N1022" si="70">GEOMEAN(D996:D1021)</f>
        <v>5.2029902746231196</v>
      </c>
      <c r="E1022" s="76">
        <f t="shared" si="70"/>
        <v>5.2029902746231196</v>
      </c>
      <c r="F1022" s="76">
        <f t="shared" si="70"/>
        <v>5.2029902746231196</v>
      </c>
      <c r="G1022" s="76">
        <f t="shared" si="70"/>
        <v>5.2029902746231196</v>
      </c>
      <c r="H1022" s="76">
        <f t="shared" si="70"/>
        <v>5.2029902746231196</v>
      </c>
      <c r="I1022" s="76">
        <f t="shared" si="70"/>
        <v>5.2029902746231196</v>
      </c>
      <c r="J1022" s="76">
        <f t="shared" si="70"/>
        <v>5.148181230333674</v>
      </c>
      <c r="K1022" s="76">
        <f t="shared" si="70"/>
        <v>5.3854192989504357</v>
      </c>
      <c r="L1022" s="76">
        <f t="shared" si="70"/>
        <v>5.3854192989504357</v>
      </c>
      <c r="M1022" s="76">
        <f t="shared" si="70"/>
        <v>5.4717814721143405</v>
      </c>
      <c r="N1022" s="76">
        <f t="shared" si="70"/>
        <v>5.4717814721143405</v>
      </c>
    </row>
    <row r="1023" spans="1:14" s="9" customFormat="1" x14ac:dyDescent="0.25">
      <c r="A1023" s="86"/>
      <c r="B1023" s="182"/>
      <c r="C1023" s="85"/>
    </row>
    <row r="1024" spans="1:14" s="9" customFormat="1" ht="18.75" x14ac:dyDescent="0.3">
      <c r="A1024" s="86"/>
      <c r="B1024" s="185" t="s">
        <v>387</v>
      </c>
      <c r="C1024" s="94"/>
    </row>
    <row r="1025" spans="1:14" s="9" customFormat="1" x14ac:dyDescent="0.25">
      <c r="B1025" s="182"/>
      <c r="C1025" s="85"/>
    </row>
    <row r="1026" spans="1:14" s="9" customFormat="1" ht="19.5" thickBot="1" x14ac:dyDescent="0.3">
      <c r="A1026" s="179" t="s">
        <v>29</v>
      </c>
      <c r="B1026" s="183" t="s">
        <v>128</v>
      </c>
      <c r="C1026" s="85"/>
    </row>
    <row r="1027" spans="1:14" s="9" customFormat="1" x14ac:dyDescent="0.25">
      <c r="A1027" s="86">
        <v>1</v>
      </c>
      <c r="B1027" s="331" t="s">
        <v>490</v>
      </c>
      <c r="C1027" s="347">
        <v>4.2</v>
      </c>
      <c r="D1027" s="347">
        <v>4.2</v>
      </c>
      <c r="E1027" s="347">
        <v>4.2</v>
      </c>
      <c r="F1027" s="347">
        <v>4.2</v>
      </c>
      <c r="G1027" s="347">
        <v>4.2</v>
      </c>
      <c r="H1027" s="347">
        <v>4.2</v>
      </c>
      <c r="I1027" s="347">
        <v>4.2</v>
      </c>
      <c r="J1027" s="347">
        <v>4.2</v>
      </c>
      <c r="K1027" s="347">
        <v>4.2</v>
      </c>
      <c r="L1027" s="347">
        <v>3</v>
      </c>
      <c r="M1027" s="347">
        <v>6.5</v>
      </c>
      <c r="N1027" s="353">
        <v>6.5</v>
      </c>
    </row>
    <row r="1028" spans="1:14" s="9" customFormat="1" x14ac:dyDescent="0.25">
      <c r="A1028" s="86">
        <v>2</v>
      </c>
      <c r="B1028" s="332" t="s">
        <v>491</v>
      </c>
      <c r="C1028" s="288">
        <v>3.8</v>
      </c>
      <c r="D1028" s="288">
        <v>3.8</v>
      </c>
      <c r="E1028" s="288">
        <v>3.8</v>
      </c>
      <c r="F1028" s="288">
        <v>3.8</v>
      </c>
      <c r="G1028" s="288">
        <v>3.8</v>
      </c>
      <c r="H1028" s="288">
        <v>3.8</v>
      </c>
      <c r="I1028" s="288">
        <v>3.8</v>
      </c>
      <c r="J1028" s="288">
        <v>3.8</v>
      </c>
      <c r="K1028" s="288">
        <v>3.8</v>
      </c>
      <c r="L1028" s="288">
        <v>5.2</v>
      </c>
      <c r="M1028" s="288">
        <v>4.2</v>
      </c>
      <c r="N1028" s="355">
        <v>4.2</v>
      </c>
    </row>
    <row r="1029" spans="1:14" s="9" customFormat="1" x14ac:dyDescent="0.25">
      <c r="A1029" s="86">
        <v>3</v>
      </c>
      <c r="B1029" s="333" t="s">
        <v>492</v>
      </c>
      <c r="C1029" s="288">
        <v>5</v>
      </c>
      <c r="D1029" s="288">
        <v>5</v>
      </c>
      <c r="E1029" s="288">
        <v>5</v>
      </c>
      <c r="F1029" s="288">
        <v>5</v>
      </c>
      <c r="G1029" s="288">
        <v>5</v>
      </c>
      <c r="H1029" s="288">
        <v>5</v>
      </c>
      <c r="I1029" s="288">
        <v>5</v>
      </c>
      <c r="J1029" s="288">
        <v>5</v>
      </c>
      <c r="K1029" s="288">
        <v>5</v>
      </c>
      <c r="L1029" s="288">
        <v>5</v>
      </c>
      <c r="M1029" s="288">
        <v>5</v>
      </c>
      <c r="N1029" s="288">
        <v>5</v>
      </c>
    </row>
    <row r="1030" spans="1:14" s="9" customFormat="1" x14ac:dyDescent="0.25">
      <c r="A1030" s="86">
        <v>4</v>
      </c>
      <c r="B1030" s="333" t="s">
        <v>493</v>
      </c>
      <c r="C1030" s="288">
        <v>3.8</v>
      </c>
      <c r="D1030" s="288">
        <v>3.8</v>
      </c>
      <c r="E1030" s="288">
        <v>3.8</v>
      </c>
      <c r="F1030" s="288">
        <v>3.8</v>
      </c>
      <c r="G1030" s="288">
        <v>3.8</v>
      </c>
      <c r="H1030" s="288">
        <v>3.8</v>
      </c>
      <c r="I1030" s="288">
        <v>3.8</v>
      </c>
      <c r="J1030" s="288">
        <v>3.8</v>
      </c>
      <c r="K1030" s="288">
        <v>3.8</v>
      </c>
      <c r="L1030" s="355">
        <v>3.8</v>
      </c>
      <c r="M1030" s="355">
        <v>3.8</v>
      </c>
      <c r="N1030" s="355">
        <v>3.8</v>
      </c>
    </row>
    <row r="1031" spans="1:14" s="9" customFormat="1" x14ac:dyDescent="0.25">
      <c r="A1031" s="86">
        <v>5</v>
      </c>
      <c r="B1031" s="334" t="s">
        <v>494</v>
      </c>
      <c r="C1031" s="288">
        <v>3.6</v>
      </c>
      <c r="D1031" s="288">
        <v>3.6</v>
      </c>
      <c r="E1031" s="288">
        <v>3.6</v>
      </c>
      <c r="F1031" s="288">
        <v>3.6</v>
      </c>
      <c r="G1031" s="288">
        <v>3.6</v>
      </c>
      <c r="H1031" s="288">
        <v>3.6</v>
      </c>
      <c r="I1031" s="288">
        <v>3.6</v>
      </c>
      <c r="J1031" s="288">
        <v>3.6</v>
      </c>
      <c r="K1031" s="288">
        <v>3.6</v>
      </c>
      <c r="L1031" s="288">
        <v>2.6</v>
      </c>
      <c r="M1031" s="355">
        <v>2.6</v>
      </c>
      <c r="N1031" s="355">
        <v>2.6</v>
      </c>
    </row>
    <row r="1032" spans="1:14" s="9" customFormat="1" x14ac:dyDescent="0.25">
      <c r="A1032" s="86">
        <v>6</v>
      </c>
      <c r="B1032" s="334" t="s">
        <v>495</v>
      </c>
      <c r="C1032" s="288">
        <v>2.7</v>
      </c>
      <c r="D1032" s="288">
        <v>2.7</v>
      </c>
      <c r="E1032" s="288">
        <v>2.7</v>
      </c>
      <c r="F1032" s="288">
        <v>2.7</v>
      </c>
      <c r="G1032" s="288">
        <v>2.7</v>
      </c>
      <c r="H1032" s="288">
        <v>2.7</v>
      </c>
      <c r="I1032" s="288">
        <v>2.7</v>
      </c>
      <c r="J1032" s="288">
        <v>2.7</v>
      </c>
      <c r="K1032" s="288">
        <v>2.7</v>
      </c>
      <c r="L1032" s="288">
        <v>2.7</v>
      </c>
      <c r="M1032" s="288">
        <v>2.7</v>
      </c>
      <c r="N1032" s="355">
        <v>2.7</v>
      </c>
    </row>
    <row r="1033" spans="1:14" s="9" customFormat="1" x14ac:dyDescent="0.25">
      <c r="A1033" s="86">
        <v>7</v>
      </c>
      <c r="B1033" s="334" t="s">
        <v>496</v>
      </c>
      <c r="C1033" s="288">
        <v>3.5</v>
      </c>
      <c r="D1033" s="288">
        <v>3.5</v>
      </c>
      <c r="E1033" s="288">
        <v>3.5</v>
      </c>
      <c r="F1033" s="288">
        <v>3.5</v>
      </c>
      <c r="G1033" s="288">
        <v>3.5</v>
      </c>
      <c r="H1033" s="288">
        <v>3.5</v>
      </c>
      <c r="I1033" s="288">
        <v>3.5</v>
      </c>
      <c r="J1033" s="288">
        <v>3.5</v>
      </c>
      <c r="K1033" s="288">
        <v>3.5</v>
      </c>
      <c r="L1033" s="288">
        <v>4.5</v>
      </c>
      <c r="M1033" s="288">
        <v>2.5</v>
      </c>
      <c r="N1033" s="354">
        <v>3.5</v>
      </c>
    </row>
    <row r="1034" spans="1:14" s="9" customFormat="1" x14ac:dyDescent="0.25">
      <c r="A1034" s="86">
        <v>8</v>
      </c>
      <c r="B1034" s="334" t="s">
        <v>504</v>
      </c>
      <c r="C1034" s="288"/>
      <c r="D1034" s="288"/>
      <c r="E1034" s="288"/>
      <c r="F1034" s="288"/>
      <c r="G1034" s="288"/>
      <c r="H1034" s="288"/>
      <c r="I1034" s="288"/>
      <c r="J1034" s="288"/>
      <c r="K1034" s="288"/>
      <c r="L1034" s="288"/>
      <c r="M1034" s="288"/>
      <c r="N1034" s="354"/>
    </row>
    <row r="1035" spans="1:14" s="9" customFormat="1" x14ac:dyDescent="0.25">
      <c r="A1035" s="86">
        <v>9</v>
      </c>
      <c r="B1035" s="334" t="s">
        <v>498</v>
      </c>
      <c r="C1035" s="288">
        <v>3.2</v>
      </c>
      <c r="D1035" s="288">
        <v>3.2</v>
      </c>
      <c r="E1035" s="288">
        <v>3.2</v>
      </c>
      <c r="F1035" s="288">
        <v>3.2</v>
      </c>
      <c r="G1035" s="288">
        <v>3.2</v>
      </c>
      <c r="H1035" s="288">
        <v>3.2</v>
      </c>
      <c r="I1035" s="288">
        <v>3.2</v>
      </c>
      <c r="J1035" s="288">
        <v>3.2</v>
      </c>
      <c r="K1035" s="288">
        <v>3.2</v>
      </c>
      <c r="L1035" s="288">
        <v>4</v>
      </c>
      <c r="M1035" s="288">
        <v>4</v>
      </c>
      <c r="N1035" s="354">
        <v>5</v>
      </c>
    </row>
    <row r="1036" spans="1:14" s="9" customFormat="1" x14ac:dyDescent="0.25">
      <c r="A1036" s="86">
        <v>10</v>
      </c>
      <c r="B1036" s="334" t="s">
        <v>499</v>
      </c>
      <c r="C1036" s="288"/>
      <c r="D1036" s="288"/>
      <c r="E1036" s="288"/>
      <c r="F1036" s="288"/>
      <c r="G1036" s="288"/>
      <c r="H1036" s="288"/>
      <c r="I1036" s="288"/>
      <c r="J1036" s="288"/>
      <c r="K1036" s="288"/>
      <c r="L1036" s="288"/>
      <c r="M1036" s="288"/>
      <c r="N1036" s="354"/>
    </row>
    <row r="1037" spans="1:14" s="9" customFormat="1" x14ac:dyDescent="0.25">
      <c r="A1037" s="86">
        <v>11</v>
      </c>
      <c r="B1037" s="334" t="s">
        <v>500</v>
      </c>
      <c r="C1037" s="288">
        <v>4.5</v>
      </c>
      <c r="D1037" s="288">
        <v>4.5</v>
      </c>
      <c r="E1037" s="288">
        <v>4.5</v>
      </c>
      <c r="F1037" s="288">
        <v>4.5</v>
      </c>
      <c r="G1037" s="288">
        <v>4.5</v>
      </c>
      <c r="H1037" s="288">
        <v>4.5</v>
      </c>
      <c r="I1037" s="288">
        <v>4.5</v>
      </c>
      <c r="J1037" s="288">
        <v>4.5</v>
      </c>
      <c r="K1037" s="288">
        <v>4.5</v>
      </c>
      <c r="L1037" s="288">
        <v>4.5</v>
      </c>
      <c r="M1037" s="288">
        <v>4.5</v>
      </c>
      <c r="N1037" s="354">
        <v>4.5</v>
      </c>
    </row>
    <row r="1038" spans="1:14" s="9" customFormat="1" x14ac:dyDescent="0.25">
      <c r="A1038" s="86">
        <v>12</v>
      </c>
      <c r="B1038" s="334" t="s">
        <v>385</v>
      </c>
      <c r="C1038" s="288">
        <v>3.5</v>
      </c>
      <c r="D1038" s="288">
        <v>3.5</v>
      </c>
      <c r="E1038" s="288">
        <v>3.5</v>
      </c>
      <c r="F1038" s="288">
        <v>3.5</v>
      </c>
      <c r="G1038" s="288">
        <v>3.5</v>
      </c>
      <c r="H1038" s="288">
        <v>3.5</v>
      </c>
      <c r="I1038" s="288">
        <v>3.5</v>
      </c>
      <c r="J1038" s="288">
        <v>3.5</v>
      </c>
      <c r="K1038" s="288">
        <v>3.5</v>
      </c>
      <c r="L1038" s="288">
        <v>3.5</v>
      </c>
      <c r="M1038" s="288">
        <v>3.5</v>
      </c>
      <c r="N1038" s="354">
        <v>3.5</v>
      </c>
    </row>
    <row r="1039" spans="1:14" s="9" customFormat="1" x14ac:dyDescent="0.25">
      <c r="A1039" s="86">
        <v>13</v>
      </c>
      <c r="B1039" s="334" t="s">
        <v>501</v>
      </c>
      <c r="C1039" s="288"/>
      <c r="D1039" s="288"/>
      <c r="E1039" s="288"/>
      <c r="F1039" s="288"/>
      <c r="G1039" s="288"/>
      <c r="H1039" s="288"/>
      <c r="I1039" s="288"/>
      <c r="J1039" s="288"/>
      <c r="K1039" s="288"/>
      <c r="L1039" s="288"/>
      <c r="M1039" s="288"/>
      <c r="N1039" s="354"/>
    </row>
    <row r="1040" spans="1:14" s="9" customFormat="1" x14ac:dyDescent="0.25">
      <c r="A1040" s="86">
        <v>14</v>
      </c>
      <c r="B1040" s="334" t="s">
        <v>502</v>
      </c>
      <c r="C1040" s="288">
        <v>4</v>
      </c>
      <c r="D1040" s="288">
        <v>4</v>
      </c>
      <c r="E1040" s="288">
        <v>4</v>
      </c>
      <c r="F1040" s="288">
        <v>4</v>
      </c>
      <c r="G1040" s="288">
        <v>4</v>
      </c>
      <c r="H1040" s="288">
        <v>4</v>
      </c>
      <c r="I1040" s="288">
        <v>4</v>
      </c>
      <c r="J1040" s="288">
        <v>4</v>
      </c>
      <c r="K1040" s="355">
        <v>4</v>
      </c>
      <c r="L1040" s="288">
        <v>3.1</v>
      </c>
      <c r="M1040" s="355">
        <v>3.1</v>
      </c>
      <c r="N1040" s="354">
        <v>4.5</v>
      </c>
    </row>
    <row r="1041" spans="1:14" s="9" customFormat="1" x14ac:dyDescent="0.25">
      <c r="A1041" s="86">
        <v>15</v>
      </c>
      <c r="B1041" s="334" t="s">
        <v>503</v>
      </c>
      <c r="C1041" s="288"/>
      <c r="D1041" s="288"/>
      <c r="E1041" s="288"/>
      <c r="F1041" s="288"/>
      <c r="G1041" s="288"/>
      <c r="H1041" s="288"/>
      <c r="I1041" s="288"/>
      <c r="J1041" s="288"/>
      <c r="K1041" s="288"/>
      <c r="L1041" s="288"/>
      <c r="M1041" s="288"/>
      <c r="N1041" s="354"/>
    </row>
    <row r="1042" spans="1:14" s="9" customFormat="1" x14ac:dyDescent="0.25">
      <c r="A1042" s="86">
        <v>16</v>
      </c>
      <c r="B1042" s="329"/>
      <c r="C1042" s="83"/>
    </row>
    <row r="1043" spans="1:14" s="9" customFormat="1" x14ac:dyDescent="0.25">
      <c r="A1043" s="86">
        <v>17</v>
      </c>
      <c r="B1043" s="329"/>
      <c r="C1043" s="82"/>
    </row>
    <row r="1044" spans="1:14" s="9" customFormat="1" x14ac:dyDescent="0.25">
      <c r="A1044" s="86">
        <v>18</v>
      </c>
      <c r="B1044" s="329"/>
      <c r="C1044" s="83"/>
    </row>
    <row r="1045" spans="1:14" s="9" customFormat="1" x14ac:dyDescent="0.25">
      <c r="A1045" s="86">
        <v>19</v>
      </c>
      <c r="B1045" s="329"/>
      <c r="C1045" s="83"/>
    </row>
    <row r="1046" spans="1:14" s="9" customFormat="1" x14ac:dyDescent="0.25">
      <c r="A1046" s="86">
        <v>20</v>
      </c>
      <c r="B1046" s="329"/>
      <c r="C1046" s="83"/>
    </row>
    <row r="1047" spans="1:14" s="9" customFormat="1" x14ac:dyDescent="0.25">
      <c r="A1047" s="86">
        <v>21</v>
      </c>
      <c r="B1047" s="329"/>
      <c r="C1047" s="83"/>
    </row>
    <row r="1048" spans="1:14" s="9" customFormat="1" x14ac:dyDescent="0.25">
      <c r="A1048" s="86">
        <v>22</v>
      </c>
      <c r="B1048" s="329"/>
      <c r="C1048" s="83"/>
    </row>
    <row r="1049" spans="1:14" s="9" customFormat="1" x14ac:dyDescent="0.25">
      <c r="A1049" s="86">
        <v>23</v>
      </c>
      <c r="B1049" s="329"/>
      <c r="C1049" s="83"/>
    </row>
    <row r="1050" spans="1:14" s="9" customFormat="1" x14ac:dyDescent="0.25">
      <c r="A1050" s="86">
        <v>24</v>
      </c>
      <c r="B1050" s="329"/>
      <c r="C1050" s="83"/>
    </row>
    <row r="1051" spans="1:14" s="9" customFormat="1" x14ac:dyDescent="0.25">
      <c r="A1051" s="86">
        <v>25</v>
      </c>
      <c r="B1051" s="329"/>
      <c r="C1051" s="80"/>
    </row>
    <row r="1052" spans="1:14" s="9" customFormat="1" ht="16.5" thickBot="1" x14ac:dyDescent="0.3">
      <c r="A1052" s="86">
        <v>26</v>
      </c>
      <c r="B1052" s="330"/>
      <c r="C1052" s="90"/>
    </row>
    <row r="1053" spans="1:14" s="69" customFormat="1" ht="16.5" thickBot="1" x14ac:dyDescent="0.3">
      <c r="A1053" s="87"/>
      <c r="B1053" s="184" t="s">
        <v>383</v>
      </c>
      <c r="C1053" s="76">
        <f t="shared" ref="C1053" si="71">GEOMEAN(C1027:C1052)</f>
        <v>3.7528798965977619</v>
      </c>
      <c r="D1053" s="76">
        <f t="shared" ref="D1053:N1053" si="72">GEOMEAN(D1027:D1052)</f>
        <v>3.7528798965977619</v>
      </c>
      <c r="E1053" s="76">
        <f t="shared" si="72"/>
        <v>3.7528798965977619</v>
      </c>
      <c r="F1053" s="76">
        <f t="shared" si="72"/>
        <v>3.7528798965977619</v>
      </c>
      <c r="G1053" s="76">
        <f t="shared" si="72"/>
        <v>3.7528798965977619</v>
      </c>
      <c r="H1053" s="76">
        <f t="shared" si="72"/>
        <v>3.7528798965977619</v>
      </c>
      <c r="I1053" s="76">
        <f t="shared" si="72"/>
        <v>3.7528798965977619</v>
      </c>
      <c r="J1053" s="76">
        <f t="shared" si="72"/>
        <v>3.7528798965977619</v>
      </c>
      <c r="K1053" s="76">
        <f t="shared" si="72"/>
        <v>3.7528798965977619</v>
      </c>
      <c r="L1053" s="76">
        <f t="shared" si="72"/>
        <v>3.7092367302769977</v>
      </c>
      <c r="M1053" s="76">
        <f t="shared" si="72"/>
        <v>3.699749569939013</v>
      </c>
      <c r="N1053" s="76">
        <f t="shared" si="72"/>
        <v>4.0269886665040167</v>
      </c>
    </row>
    <row r="1054" spans="1:14" s="9" customFormat="1" x14ac:dyDescent="0.25">
      <c r="A1054" s="86"/>
      <c r="B1054" s="182"/>
      <c r="C1054" s="85"/>
    </row>
    <row r="1055" spans="1:14" s="9" customFormat="1" x14ac:dyDescent="0.25">
      <c r="B1055" s="182"/>
      <c r="C1055" s="85"/>
    </row>
    <row r="1056" spans="1:14" s="9" customFormat="1" ht="19.5" thickBot="1" x14ac:dyDescent="0.3">
      <c r="A1056" s="179" t="s">
        <v>29</v>
      </c>
      <c r="B1056" s="183" t="s">
        <v>129</v>
      </c>
      <c r="C1056" s="85"/>
    </row>
    <row r="1057" spans="1:14" s="9" customFormat="1" x14ac:dyDescent="0.25">
      <c r="A1057" s="86">
        <v>1</v>
      </c>
      <c r="B1057" s="331" t="s">
        <v>490</v>
      </c>
      <c r="C1057" s="288">
        <v>3</v>
      </c>
      <c r="D1057" s="288">
        <v>3</v>
      </c>
      <c r="E1057" s="288">
        <v>3</v>
      </c>
      <c r="F1057" s="288">
        <v>3</v>
      </c>
      <c r="G1057" s="288">
        <v>3</v>
      </c>
      <c r="H1057" s="288">
        <v>3</v>
      </c>
      <c r="I1057" s="288">
        <v>3</v>
      </c>
      <c r="J1057" s="288">
        <v>3</v>
      </c>
      <c r="K1057" s="288">
        <v>3</v>
      </c>
      <c r="L1057" s="288">
        <v>3</v>
      </c>
      <c r="M1057" s="288">
        <v>3</v>
      </c>
      <c r="N1057" s="288">
        <v>3</v>
      </c>
    </row>
    <row r="1058" spans="1:14" s="9" customFormat="1" x14ac:dyDescent="0.25">
      <c r="A1058" s="86">
        <v>2</v>
      </c>
      <c r="B1058" s="332" t="s">
        <v>491</v>
      </c>
      <c r="C1058" s="288">
        <v>3.1</v>
      </c>
      <c r="D1058" s="288">
        <v>3.1</v>
      </c>
      <c r="E1058" s="288">
        <v>3.1</v>
      </c>
      <c r="F1058" s="288">
        <v>3.1</v>
      </c>
      <c r="G1058" s="288">
        <v>3.1</v>
      </c>
      <c r="H1058" s="288">
        <v>3.1</v>
      </c>
      <c r="I1058" s="288">
        <v>3.1</v>
      </c>
      <c r="J1058" s="288">
        <v>3.1</v>
      </c>
      <c r="K1058" s="288">
        <v>3.1</v>
      </c>
      <c r="L1058" s="288">
        <v>6</v>
      </c>
      <c r="M1058" s="288">
        <v>2.5</v>
      </c>
      <c r="N1058" s="288">
        <v>3.5</v>
      </c>
    </row>
    <row r="1059" spans="1:14" s="9" customFormat="1" x14ac:dyDescent="0.25">
      <c r="A1059" s="86">
        <v>3</v>
      </c>
      <c r="B1059" s="333" t="s">
        <v>492</v>
      </c>
      <c r="C1059" s="288">
        <v>2.5</v>
      </c>
      <c r="D1059" s="288">
        <v>2.5</v>
      </c>
      <c r="E1059" s="288">
        <v>2.5</v>
      </c>
      <c r="F1059" s="288">
        <v>2.5</v>
      </c>
      <c r="G1059" s="288">
        <v>2.5</v>
      </c>
      <c r="H1059" s="288">
        <v>2.5</v>
      </c>
      <c r="I1059" s="288">
        <v>2.5</v>
      </c>
      <c r="J1059" s="288">
        <v>2.5</v>
      </c>
      <c r="K1059" s="288">
        <v>2.5</v>
      </c>
      <c r="L1059" s="288">
        <v>2.5</v>
      </c>
      <c r="M1059" s="288">
        <v>2.5</v>
      </c>
      <c r="N1059" s="288">
        <v>4.5</v>
      </c>
    </row>
    <row r="1060" spans="1:14" s="9" customFormat="1" x14ac:dyDescent="0.25">
      <c r="A1060" s="86">
        <v>4</v>
      </c>
      <c r="B1060" s="333" t="s">
        <v>493</v>
      </c>
      <c r="C1060" s="288">
        <v>3.5</v>
      </c>
      <c r="D1060" s="288">
        <v>3.5</v>
      </c>
      <c r="E1060" s="288">
        <v>3.5</v>
      </c>
      <c r="F1060" s="288">
        <v>3.5</v>
      </c>
      <c r="G1060" s="288">
        <v>3.5</v>
      </c>
      <c r="H1060" s="288">
        <v>3.5</v>
      </c>
      <c r="I1060" s="288">
        <v>3.5</v>
      </c>
      <c r="J1060" s="288">
        <v>3.5</v>
      </c>
      <c r="K1060" s="288">
        <v>3.5</v>
      </c>
      <c r="L1060" s="355">
        <v>3.5</v>
      </c>
      <c r="M1060" s="288">
        <v>3.5</v>
      </c>
      <c r="N1060" s="355">
        <v>3.5</v>
      </c>
    </row>
    <row r="1061" spans="1:14" s="9" customFormat="1" x14ac:dyDescent="0.25">
      <c r="A1061" s="86">
        <v>5</v>
      </c>
      <c r="B1061" s="334" t="s">
        <v>494</v>
      </c>
      <c r="C1061" s="288">
        <v>3</v>
      </c>
      <c r="D1061" s="288">
        <v>3</v>
      </c>
      <c r="E1061" s="288">
        <v>3</v>
      </c>
      <c r="F1061" s="288">
        <v>3</v>
      </c>
      <c r="G1061" s="288">
        <v>3</v>
      </c>
      <c r="H1061" s="288">
        <v>3</v>
      </c>
      <c r="I1061" s="288">
        <v>3</v>
      </c>
      <c r="J1061" s="288">
        <v>3</v>
      </c>
      <c r="K1061" s="288">
        <v>3</v>
      </c>
      <c r="L1061" s="288">
        <v>3</v>
      </c>
      <c r="M1061" s="288">
        <v>4.8</v>
      </c>
      <c r="N1061" s="288">
        <v>4.8</v>
      </c>
    </row>
    <row r="1062" spans="1:14" s="9" customFormat="1" x14ac:dyDescent="0.25">
      <c r="A1062" s="86">
        <v>6</v>
      </c>
      <c r="B1062" s="334" t="s">
        <v>495</v>
      </c>
      <c r="C1062" s="288">
        <v>3</v>
      </c>
      <c r="D1062" s="288">
        <v>3</v>
      </c>
      <c r="E1062" s="288">
        <v>3</v>
      </c>
      <c r="F1062" s="288">
        <v>3</v>
      </c>
      <c r="G1062" s="288">
        <v>3</v>
      </c>
      <c r="H1062" s="288">
        <v>3</v>
      </c>
      <c r="I1062" s="288">
        <v>3</v>
      </c>
      <c r="J1062" s="288">
        <v>3</v>
      </c>
      <c r="K1062" s="288">
        <v>3</v>
      </c>
      <c r="L1062" s="355">
        <v>3</v>
      </c>
      <c r="M1062" s="355">
        <v>3</v>
      </c>
      <c r="N1062" s="355">
        <v>3</v>
      </c>
    </row>
    <row r="1063" spans="1:14" s="9" customFormat="1" x14ac:dyDescent="0.25">
      <c r="A1063" s="86">
        <v>7</v>
      </c>
      <c r="B1063" s="334" t="s">
        <v>496</v>
      </c>
      <c r="C1063" s="288">
        <v>3.5</v>
      </c>
      <c r="D1063" s="288">
        <v>3.5</v>
      </c>
      <c r="E1063" s="288">
        <v>3.5</v>
      </c>
      <c r="F1063" s="288">
        <v>3.5</v>
      </c>
      <c r="G1063" s="288">
        <v>3.5</v>
      </c>
      <c r="H1063" s="288">
        <v>3.5</v>
      </c>
      <c r="I1063" s="288">
        <v>3.5</v>
      </c>
      <c r="J1063" s="288">
        <v>3.5</v>
      </c>
      <c r="K1063" s="355">
        <v>3.5</v>
      </c>
      <c r="L1063" s="355">
        <v>3.5</v>
      </c>
      <c r="M1063" s="288">
        <v>4.5</v>
      </c>
      <c r="N1063" s="355">
        <v>4.5</v>
      </c>
    </row>
    <row r="1064" spans="1:14" s="9" customFormat="1" x14ac:dyDescent="0.25">
      <c r="A1064" s="86">
        <v>8</v>
      </c>
      <c r="B1064" s="334" t="s">
        <v>504</v>
      </c>
      <c r="C1064" s="288">
        <v>2</v>
      </c>
      <c r="D1064" s="288">
        <v>2</v>
      </c>
      <c r="E1064" s="288">
        <v>2</v>
      </c>
      <c r="F1064" s="288">
        <v>2</v>
      </c>
      <c r="G1064" s="288">
        <v>2</v>
      </c>
      <c r="H1064" s="288">
        <v>2</v>
      </c>
      <c r="I1064" s="288">
        <v>2</v>
      </c>
      <c r="J1064" s="288">
        <v>2</v>
      </c>
      <c r="K1064" s="288">
        <v>2</v>
      </c>
      <c r="L1064" s="288">
        <v>2</v>
      </c>
      <c r="M1064" s="288">
        <v>2</v>
      </c>
      <c r="N1064" s="288">
        <v>2</v>
      </c>
    </row>
    <row r="1065" spans="1:14" s="9" customFormat="1" x14ac:dyDescent="0.25">
      <c r="A1065" s="86">
        <v>9</v>
      </c>
      <c r="B1065" s="334" t="s">
        <v>498</v>
      </c>
      <c r="C1065" s="288">
        <v>3.2</v>
      </c>
      <c r="D1065" s="288">
        <v>3.2</v>
      </c>
      <c r="E1065" s="288">
        <v>3.2</v>
      </c>
      <c r="F1065" s="288">
        <v>3.2</v>
      </c>
      <c r="G1065" s="288">
        <v>3.2</v>
      </c>
      <c r="H1065" s="288">
        <v>3.2</v>
      </c>
      <c r="I1065" s="288">
        <v>3.2</v>
      </c>
      <c r="J1065" s="288">
        <v>3.2</v>
      </c>
      <c r="K1065" s="355">
        <v>3.2</v>
      </c>
      <c r="L1065" s="288">
        <v>3.2</v>
      </c>
      <c r="M1065" s="355">
        <v>3.2</v>
      </c>
      <c r="N1065" s="288">
        <v>5.2</v>
      </c>
    </row>
    <row r="1066" spans="1:14" s="9" customFormat="1" x14ac:dyDescent="0.25">
      <c r="A1066" s="86">
        <v>10</v>
      </c>
      <c r="B1066" s="334" t="s">
        <v>499</v>
      </c>
      <c r="C1066" s="288"/>
      <c r="D1066" s="288"/>
      <c r="E1066" s="288"/>
      <c r="F1066" s="288"/>
      <c r="G1066" s="288"/>
      <c r="H1066" s="288"/>
      <c r="I1066" s="288"/>
      <c r="J1066" s="288"/>
      <c r="K1066" s="288"/>
      <c r="L1066" s="288"/>
      <c r="M1066" s="288"/>
      <c r="N1066" s="288"/>
    </row>
    <row r="1067" spans="1:14" s="9" customFormat="1" x14ac:dyDescent="0.25">
      <c r="A1067" s="86">
        <v>11</v>
      </c>
      <c r="B1067" s="334" t="s">
        <v>500</v>
      </c>
      <c r="C1067" s="288">
        <v>4.5999999999999996</v>
      </c>
      <c r="D1067" s="288">
        <v>4.5999999999999996</v>
      </c>
      <c r="E1067" s="288">
        <v>4.5999999999999996</v>
      </c>
      <c r="F1067" s="288">
        <v>4.5999999999999996</v>
      </c>
      <c r="G1067" s="288">
        <v>4.5999999999999996</v>
      </c>
      <c r="H1067" s="288">
        <v>4.5999999999999996</v>
      </c>
      <c r="I1067" s="288">
        <v>4.5999999999999996</v>
      </c>
      <c r="J1067" s="288">
        <v>4.5999999999999996</v>
      </c>
      <c r="K1067" s="288">
        <v>4.5999999999999996</v>
      </c>
      <c r="L1067" s="355">
        <v>4.5999999999999996</v>
      </c>
      <c r="M1067" s="288">
        <v>5.4</v>
      </c>
      <c r="N1067" s="288">
        <v>5.4</v>
      </c>
    </row>
    <row r="1068" spans="1:14" s="9" customFormat="1" x14ac:dyDescent="0.25">
      <c r="A1068" s="86">
        <v>12</v>
      </c>
      <c r="B1068" s="334" t="s">
        <v>385</v>
      </c>
      <c r="C1068" s="288">
        <v>3.3</v>
      </c>
      <c r="D1068" s="288">
        <v>3.3</v>
      </c>
      <c r="E1068" s="288">
        <v>3.3</v>
      </c>
      <c r="F1068" s="288">
        <v>3.3</v>
      </c>
      <c r="G1068" s="288">
        <v>3.3</v>
      </c>
      <c r="H1068" s="288">
        <v>3.3</v>
      </c>
      <c r="I1068" s="288">
        <v>3.3</v>
      </c>
      <c r="J1068" s="288">
        <v>3.3</v>
      </c>
      <c r="K1068" s="288">
        <v>3.3</v>
      </c>
      <c r="L1068" s="288">
        <v>6.8</v>
      </c>
      <c r="M1068" s="288">
        <v>6.8</v>
      </c>
      <c r="N1068" s="288">
        <v>6.8</v>
      </c>
    </row>
    <row r="1069" spans="1:14" s="9" customFormat="1" x14ac:dyDescent="0.25">
      <c r="A1069" s="86">
        <v>13</v>
      </c>
      <c r="B1069" s="334" t="s">
        <v>501</v>
      </c>
      <c r="C1069" s="288"/>
      <c r="D1069" s="288"/>
      <c r="E1069" s="288"/>
      <c r="F1069" s="288"/>
      <c r="G1069" s="288"/>
      <c r="H1069" s="288"/>
      <c r="I1069" s="288"/>
      <c r="J1069" s="288"/>
      <c r="K1069" s="288"/>
      <c r="L1069" s="288"/>
      <c r="M1069" s="288"/>
      <c r="N1069" s="288"/>
    </row>
    <row r="1070" spans="1:14" s="9" customFormat="1" x14ac:dyDescent="0.25">
      <c r="A1070" s="86">
        <v>14</v>
      </c>
      <c r="B1070" s="334" t="s">
        <v>502</v>
      </c>
      <c r="C1070" s="288">
        <v>2.5</v>
      </c>
      <c r="D1070" s="288">
        <v>2.5</v>
      </c>
      <c r="E1070" s="288">
        <v>2.5</v>
      </c>
      <c r="F1070" s="288">
        <v>2.5</v>
      </c>
      <c r="G1070" s="288">
        <v>2.5</v>
      </c>
      <c r="H1070" s="288">
        <v>2.5</v>
      </c>
      <c r="I1070" s="288">
        <v>2.5</v>
      </c>
      <c r="J1070" s="288">
        <v>2.5</v>
      </c>
      <c r="K1070" s="288">
        <v>2.5</v>
      </c>
      <c r="L1070" s="288">
        <v>2.5</v>
      </c>
      <c r="M1070" s="288">
        <v>2.5</v>
      </c>
      <c r="N1070" s="355">
        <v>2.5</v>
      </c>
    </row>
    <row r="1071" spans="1:14" s="9" customFormat="1" ht="16.5" thickBot="1" x14ac:dyDescent="0.3">
      <c r="A1071" s="86">
        <v>15</v>
      </c>
      <c r="B1071" s="334" t="s">
        <v>503</v>
      </c>
      <c r="C1071" s="357"/>
      <c r="D1071" s="356"/>
      <c r="E1071" s="288"/>
      <c r="F1071" s="288"/>
      <c r="G1071" s="288"/>
      <c r="H1071" s="288"/>
      <c r="I1071" s="288"/>
      <c r="J1071" s="288"/>
      <c r="K1071" s="288"/>
      <c r="L1071" s="288"/>
      <c r="M1071" s="288"/>
      <c r="N1071" s="288"/>
    </row>
    <row r="1072" spans="1:14" s="9" customFormat="1" x14ac:dyDescent="0.25">
      <c r="A1072" s="86">
        <v>16</v>
      </c>
      <c r="B1072" s="329"/>
      <c r="C1072" s="83"/>
    </row>
    <row r="1073" spans="1:14" s="9" customFormat="1" x14ac:dyDescent="0.25">
      <c r="A1073" s="86">
        <v>17</v>
      </c>
      <c r="B1073" s="329"/>
      <c r="C1073" s="82"/>
    </row>
    <row r="1074" spans="1:14" s="9" customFormat="1" x14ac:dyDescent="0.25">
      <c r="A1074" s="86">
        <v>18</v>
      </c>
      <c r="B1074" s="329"/>
      <c r="C1074" s="83"/>
    </row>
    <row r="1075" spans="1:14" s="9" customFormat="1" x14ac:dyDescent="0.25">
      <c r="A1075" s="86">
        <v>19</v>
      </c>
      <c r="B1075" s="329"/>
      <c r="C1075" s="83"/>
    </row>
    <row r="1076" spans="1:14" s="9" customFormat="1" x14ac:dyDescent="0.25">
      <c r="A1076" s="86">
        <v>20</v>
      </c>
      <c r="B1076" s="329"/>
      <c r="C1076" s="83"/>
    </row>
    <row r="1077" spans="1:14" s="9" customFormat="1" x14ac:dyDescent="0.25">
      <c r="A1077" s="86">
        <v>21</v>
      </c>
      <c r="B1077" s="329"/>
      <c r="C1077" s="83"/>
    </row>
    <row r="1078" spans="1:14" s="9" customFormat="1" x14ac:dyDescent="0.25">
      <c r="A1078" s="86">
        <v>22</v>
      </c>
      <c r="B1078" s="329"/>
      <c r="C1078" s="83"/>
    </row>
    <row r="1079" spans="1:14" s="9" customFormat="1" x14ac:dyDescent="0.25">
      <c r="A1079" s="86">
        <v>23</v>
      </c>
      <c r="B1079" s="329"/>
      <c r="C1079" s="83"/>
    </row>
    <row r="1080" spans="1:14" s="9" customFormat="1" x14ac:dyDescent="0.25">
      <c r="A1080" s="86">
        <v>24</v>
      </c>
      <c r="B1080" s="329"/>
      <c r="C1080" s="83"/>
    </row>
    <row r="1081" spans="1:14" s="9" customFormat="1" x14ac:dyDescent="0.25">
      <c r="A1081" s="86">
        <v>25</v>
      </c>
      <c r="B1081" s="329"/>
      <c r="C1081" s="80"/>
    </row>
    <row r="1082" spans="1:14" s="9" customFormat="1" ht="16.5" thickBot="1" x14ac:dyDescent="0.3">
      <c r="A1082" s="86">
        <v>26</v>
      </c>
      <c r="B1082" s="330"/>
      <c r="C1082" s="90"/>
    </row>
    <row r="1083" spans="1:14" s="69" customFormat="1" ht="16.5" thickBot="1" x14ac:dyDescent="0.3">
      <c r="A1083" s="87"/>
      <c r="B1083" s="184" t="s">
        <v>383</v>
      </c>
      <c r="C1083" s="76">
        <f>GEOMEAN(C1057:C1082)</f>
        <v>3.0398310201025951</v>
      </c>
      <c r="D1083" s="76">
        <f t="shared" ref="D1083:N1083" si="73">GEOMEAN(D1057:D1082)</f>
        <v>3.0398310201025951</v>
      </c>
      <c r="E1083" s="76">
        <f t="shared" si="73"/>
        <v>3.0398310201025951</v>
      </c>
      <c r="F1083" s="76">
        <f t="shared" si="73"/>
        <v>3.0398310201025951</v>
      </c>
      <c r="G1083" s="76">
        <f t="shared" si="73"/>
        <v>3.0398310201025951</v>
      </c>
      <c r="H1083" s="76">
        <f t="shared" si="73"/>
        <v>3.0398310201025951</v>
      </c>
      <c r="I1083" s="76">
        <f t="shared" si="73"/>
        <v>3.0398310201025951</v>
      </c>
      <c r="J1083" s="76">
        <f t="shared" si="73"/>
        <v>3.0398310201025951</v>
      </c>
      <c r="K1083" s="76">
        <f t="shared" si="73"/>
        <v>3.0398310201025951</v>
      </c>
      <c r="L1083" s="76">
        <f t="shared" si="73"/>
        <v>3.4112599851780798</v>
      </c>
      <c r="M1083" s="76">
        <f t="shared" si="73"/>
        <v>3.4130206410807342</v>
      </c>
      <c r="N1083" s="76">
        <f t="shared" si="73"/>
        <v>3.8384869958677048</v>
      </c>
    </row>
    <row r="1084" spans="1:14" s="9" customFormat="1" x14ac:dyDescent="0.25">
      <c r="A1084" s="86"/>
      <c r="B1084" s="182"/>
      <c r="C1084" s="85"/>
    </row>
    <row r="1085" spans="1:14" s="9" customFormat="1" x14ac:dyDescent="0.25">
      <c r="B1085" s="182"/>
      <c r="C1085" s="85"/>
    </row>
    <row r="1086" spans="1:14" s="9" customFormat="1" ht="38.25" thickBot="1" x14ac:dyDescent="0.3">
      <c r="A1086" s="179" t="s">
        <v>29</v>
      </c>
      <c r="B1086" s="186" t="s">
        <v>130</v>
      </c>
      <c r="C1086" s="85"/>
    </row>
    <row r="1087" spans="1:14" s="9" customFormat="1" x14ac:dyDescent="0.25">
      <c r="A1087" s="86">
        <v>1</v>
      </c>
      <c r="B1087" s="331" t="s">
        <v>490</v>
      </c>
      <c r="C1087" s="358"/>
      <c r="D1087" s="79"/>
      <c r="E1087" s="79"/>
      <c r="F1087" s="79"/>
      <c r="G1087" s="79"/>
      <c r="H1087" s="79"/>
      <c r="I1087" s="339"/>
      <c r="J1087" s="79"/>
      <c r="K1087" s="79"/>
      <c r="L1087" s="79"/>
      <c r="M1087" s="79"/>
      <c r="N1087" s="339"/>
    </row>
    <row r="1088" spans="1:14" s="9" customFormat="1" x14ac:dyDescent="0.25">
      <c r="A1088" s="86">
        <v>2</v>
      </c>
      <c r="B1088" s="332" t="s">
        <v>491</v>
      </c>
      <c r="C1088" s="80">
        <v>3.4</v>
      </c>
      <c r="D1088" s="80">
        <v>3.4</v>
      </c>
      <c r="E1088" s="80">
        <v>3.4</v>
      </c>
      <c r="F1088" s="80">
        <v>3.4</v>
      </c>
      <c r="G1088" s="80">
        <v>3.4</v>
      </c>
      <c r="H1088" s="80">
        <v>3.4</v>
      </c>
      <c r="I1088" s="80">
        <v>3.4</v>
      </c>
      <c r="J1088" s="80">
        <v>3.4</v>
      </c>
      <c r="K1088" s="80">
        <v>3.4</v>
      </c>
      <c r="L1088" s="335">
        <v>3.4</v>
      </c>
      <c r="M1088" s="335">
        <v>3.4</v>
      </c>
      <c r="N1088" s="335">
        <v>3.4</v>
      </c>
    </row>
    <row r="1089" spans="1:14" s="9" customFormat="1" x14ac:dyDescent="0.25">
      <c r="A1089" s="86">
        <v>3</v>
      </c>
      <c r="B1089" s="333" t="s">
        <v>492</v>
      </c>
      <c r="C1089" s="340">
        <v>8.9</v>
      </c>
      <c r="D1089" s="80">
        <v>8.9</v>
      </c>
      <c r="E1089" s="80">
        <v>8.9</v>
      </c>
      <c r="F1089" s="80">
        <v>8.9</v>
      </c>
      <c r="G1089" s="80">
        <v>8.9</v>
      </c>
      <c r="H1089" s="80">
        <v>8.9</v>
      </c>
      <c r="I1089" s="81">
        <v>8.9</v>
      </c>
      <c r="J1089" s="80">
        <v>4.8</v>
      </c>
      <c r="K1089" s="80">
        <v>4.8</v>
      </c>
      <c r="L1089" s="335">
        <v>4.8</v>
      </c>
      <c r="M1089" s="335">
        <v>4.8</v>
      </c>
      <c r="N1089" s="335">
        <v>4.8</v>
      </c>
    </row>
    <row r="1090" spans="1:14" s="9" customFormat="1" x14ac:dyDescent="0.25">
      <c r="A1090" s="86">
        <v>4</v>
      </c>
      <c r="B1090" s="333" t="s">
        <v>493</v>
      </c>
      <c r="C1090" s="340">
        <v>6.9</v>
      </c>
      <c r="D1090" s="80">
        <v>6.9</v>
      </c>
      <c r="E1090" s="80">
        <v>6.9</v>
      </c>
      <c r="F1090" s="80">
        <v>6.9</v>
      </c>
      <c r="G1090" s="80">
        <v>6.8</v>
      </c>
      <c r="H1090" s="80">
        <v>6.9</v>
      </c>
      <c r="I1090" s="81">
        <v>6.9</v>
      </c>
      <c r="J1090" s="80">
        <v>3</v>
      </c>
      <c r="K1090" s="80">
        <v>3.3</v>
      </c>
      <c r="L1090" s="335">
        <v>3.3</v>
      </c>
      <c r="M1090" s="335">
        <v>3.3</v>
      </c>
      <c r="N1090" s="335">
        <v>3.3</v>
      </c>
    </row>
    <row r="1091" spans="1:14" s="9" customFormat="1" x14ac:dyDescent="0.25">
      <c r="A1091" s="86">
        <v>5</v>
      </c>
      <c r="B1091" s="334" t="s">
        <v>494</v>
      </c>
      <c r="C1091" s="80">
        <v>3.6</v>
      </c>
      <c r="D1091" s="80">
        <v>3.6</v>
      </c>
      <c r="E1091" s="80">
        <v>3.6</v>
      </c>
      <c r="F1091" s="80">
        <v>3.6</v>
      </c>
      <c r="G1091" s="80">
        <v>3.6</v>
      </c>
      <c r="H1091" s="80">
        <v>3.6</v>
      </c>
      <c r="I1091" s="80">
        <v>3.6</v>
      </c>
      <c r="J1091" s="80">
        <v>3.6</v>
      </c>
      <c r="K1091" s="80">
        <v>3.5</v>
      </c>
      <c r="L1091" s="335">
        <v>3.5</v>
      </c>
      <c r="M1091" s="335">
        <v>3.5</v>
      </c>
      <c r="N1091" s="335">
        <v>3.5</v>
      </c>
    </row>
    <row r="1092" spans="1:14" s="9" customFormat="1" x14ac:dyDescent="0.25">
      <c r="A1092" s="86">
        <v>6</v>
      </c>
      <c r="B1092" s="334" t="s">
        <v>495</v>
      </c>
      <c r="C1092" s="80">
        <v>3.5</v>
      </c>
      <c r="D1092" s="80">
        <v>3.5</v>
      </c>
      <c r="E1092" s="80">
        <v>3.5</v>
      </c>
      <c r="F1092" s="80">
        <v>3.5</v>
      </c>
      <c r="G1092" s="80">
        <v>3.5</v>
      </c>
      <c r="H1092" s="80">
        <v>3.5</v>
      </c>
      <c r="I1092" s="80">
        <v>3.5</v>
      </c>
      <c r="J1092" s="80">
        <v>3.5</v>
      </c>
      <c r="K1092" s="80">
        <v>3.6</v>
      </c>
      <c r="L1092" s="335">
        <v>3.6</v>
      </c>
      <c r="M1092" s="335">
        <v>3.6</v>
      </c>
      <c r="N1092" s="335">
        <v>3.6</v>
      </c>
    </row>
    <row r="1093" spans="1:14" s="9" customFormat="1" x14ac:dyDescent="0.25">
      <c r="A1093" s="86">
        <v>7</v>
      </c>
      <c r="B1093" s="334" t="s">
        <v>496</v>
      </c>
      <c r="C1093" s="80">
        <v>4.5</v>
      </c>
      <c r="D1093" s="80">
        <v>4.5</v>
      </c>
      <c r="E1093" s="80">
        <v>4.5</v>
      </c>
      <c r="F1093" s="80">
        <v>4.5</v>
      </c>
      <c r="G1093" s="80">
        <v>4.5</v>
      </c>
      <c r="H1093" s="80">
        <v>4.5</v>
      </c>
      <c r="I1093" s="80">
        <v>4.5</v>
      </c>
      <c r="J1093" s="80">
        <v>4.5</v>
      </c>
      <c r="K1093" s="80">
        <v>3.5</v>
      </c>
      <c r="L1093" s="335">
        <v>3.5</v>
      </c>
      <c r="M1093" s="335">
        <v>3.5</v>
      </c>
      <c r="N1093" s="335">
        <v>3.5</v>
      </c>
    </row>
    <row r="1094" spans="1:14" s="9" customFormat="1" x14ac:dyDescent="0.25">
      <c r="A1094" s="86">
        <v>8</v>
      </c>
      <c r="B1094" s="334" t="s">
        <v>504</v>
      </c>
      <c r="C1094" s="80">
        <v>4</v>
      </c>
      <c r="D1094" s="80">
        <v>4</v>
      </c>
      <c r="E1094" s="80">
        <v>4</v>
      </c>
      <c r="F1094" s="80">
        <v>4</v>
      </c>
      <c r="G1094" s="80">
        <v>4</v>
      </c>
      <c r="H1094" s="80">
        <v>4</v>
      </c>
      <c r="I1094" s="80">
        <v>4</v>
      </c>
      <c r="J1094" s="80">
        <v>4</v>
      </c>
      <c r="K1094" s="80">
        <v>4</v>
      </c>
      <c r="L1094" s="335">
        <v>4</v>
      </c>
      <c r="M1094" s="335">
        <v>4</v>
      </c>
      <c r="N1094" s="335">
        <v>4</v>
      </c>
    </row>
    <row r="1095" spans="1:14" s="9" customFormat="1" x14ac:dyDescent="0.25">
      <c r="A1095" s="86">
        <v>9</v>
      </c>
      <c r="B1095" s="334" t="s">
        <v>498</v>
      </c>
      <c r="C1095" s="80">
        <v>3.2</v>
      </c>
      <c r="D1095" s="80">
        <v>3.2</v>
      </c>
      <c r="E1095" s="80">
        <v>3.2</v>
      </c>
      <c r="F1095" s="80">
        <v>3.2</v>
      </c>
      <c r="G1095" s="80">
        <v>3.2</v>
      </c>
      <c r="H1095" s="80">
        <v>3.2</v>
      </c>
      <c r="I1095" s="80">
        <v>3.2</v>
      </c>
      <c r="J1095" s="80">
        <v>3.2</v>
      </c>
      <c r="K1095" s="80">
        <v>3.2</v>
      </c>
      <c r="L1095" s="335">
        <v>3.2</v>
      </c>
      <c r="M1095" s="335">
        <v>3.2</v>
      </c>
      <c r="N1095" s="335">
        <v>3.2</v>
      </c>
    </row>
    <row r="1096" spans="1:14" s="9" customFormat="1" x14ac:dyDescent="0.25">
      <c r="A1096" s="86">
        <v>10</v>
      </c>
      <c r="B1096" s="334" t="s">
        <v>499</v>
      </c>
      <c r="C1096" s="80"/>
      <c r="D1096" s="80"/>
      <c r="E1096" s="80"/>
      <c r="F1096" s="80"/>
      <c r="G1096" s="80"/>
      <c r="H1096" s="80"/>
      <c r="I1096" s="80"/>
      <c r="J1096" s="80"/>
      <c r="K1096" s="80"/>
      <c r="L1096" s="80"/>
      <c r="M1096" s="80"/>
      <c r="N1096" s="81"/>
    </row>
    <row r="1097" spans="1:14" s="9" customFormat="1" x14ac:dyDescent="0.25">
      <c r="A1097" s="86">
        <v>11</v>
      </c>
      <c r="B1097" s="334" t="s">
        <v>500</v>
      </c>
      <c r="C1097" s="80">
        <v>3.8</v>
      </c>
      <c r="D1097" s="80">
        <v>3.8</v>
      </c>
      <c r="E1097" s="80">
        <v>3.8</v>
      </c>
      <c r="F1097" s="80">
        <v>3.8</v>
      </c>
      <c r="G1097" s="80">
        <v>3.8</v>
      </c>
      <c r="H1097" s="80">
        <v>3.8</v>
      </c>
      <c r="I1097" s="80">
        <v>3.8</v>
      </c>
      <c r="J1097" s="80">
        <v>3.8</v>
      </c>
      <c r="K1097" s="80">
        <v>3.8</v>
      </c>
      <c r="L1097" s="335">
        <v>3.8</v>
      </c>
      <c r="M1097" s="335">
        <v>3.8</v>
      </c>
      <c r="N1097" s="335">
        <v>3.8</v>
      </c>
    </row>
    <row r="1098" spans="1:14" s="9" customFormat="1" x14ac:dyDescent="0.25">
      <c r="A1098" s="86">
        <v>12</v>
      </c>
      <c r="B1098" s="334" t="s">
        <v>385</v>
      </c>
      <c r="C1098" s="80">
        <v>3.2</v>
      </c>
      <c r="D1098" s="80">
        <v>3.2</v>
      </c>
      <c r="E1098" s="80">
        <v>3.2</v>
      </c>
      <c r="F1098" s="80">
        <v>3.2</v>
      </c>
      <c r="G1098" s="80">
        <v>3.2</v>
      </c>
      <c r="H1098" s="80">
        <v>3.2</v>
      </c>
      <c r="I1098" s="80">
        <v>3.2</v>
      </c>
      <c r="J1098" s="80">
        <v>3.2</v>
      </c>
      <c r="K1098" s="80">
        <v>3.2</v>
      </c>
      <c r="L1098" s="335">
        <v>3.2</v>
      </c>
      <c r="M1098" s="335">
        <v>3.2</v>
      </c>
      <c r="N1098" s="335">
        <v>3.2</v>
      </c>
    </row>
    <row r="1099" spans="1:14" s="9" customFormat="1" x14ac:dyDescent="0.25">
      <c r="A1099" s="86">
        <v>13</v>
      </c>
      <c r="B1099" s="334" t="s">
        <v>501</v>
      </c>
      <c r="C1099" s="80">
        <v>3.3</v>
      </c>
      <c r="D1099" s="80">
        <v>3.3</v>
      </c>
      <c r="E1099" s="80">
        <v>3.3</v>
      </c>
      <c r="F1099" s="80">
        <v>3.3</v>
      </c>
      <c r="G1099" s="80">
        <v>3.3</v>
      </c>
      <c r="H1099" s="80">
        <v>3.3</v>
      </c>
      <c r="I1099" s="80">
        <v>3.3</v>
      </c>
      <c r="J1099" s="80">
        <v>3.3</v>
      </c>
      <c r="K1099" s="80">
        <v>3.3</v>
      </c>
      <c r="L1099" s="80">
        <v>3.3</v>
      </c>
      <c r="M1099" s="335">
        <v>3.3</v>
      </c>
      <c r="N1099" s="335">
        <v>3.3</v>
      </c>
    </row>
    <row r="1100" spans="1:14" s="9" customFormat="1" x14ac:dyDescent="0.25">
      <c r="A1100" s="86">
        <v>14</v>
      </c>
      <c r="B1100" s="334" t="s">
        <v>502</v>
      </c>
      <c r="C1100" s="80">
        <v>3</v>
      </c>
      <c r="D1100" s="80">
        <v>3</v>
      </c>
      <c r="E1100" s="80">
        <v>3</v>
      </c>
      <c r="F1100" s="80">
        <v>3</v>
      </c>
      <c r="G1100" s="80">
        <v>3</v>
      </c>
      <c r="H1100" s="80">
        <v>3</v>
      </c>
      <c r="I1100" s="80">
        <v>3</v>
      </c>
      <c r="J1100" s="80">
        <v>3</v>
      </c>
      <c r="K1100" s="80">
        <v>3</v>
      </c>
      <c r="L1100" s="80">
        <v>3</v>
      </c>
      <c r="M1100" s="335">
        <v>3</v>
      </c>
      <c r="N1100" s="335">
        <v>3</v>
      </c>
    </row>
    <row r="1101" spans="1:14" s="9" customFormat="1" x14ac:dyDescent="0.25">
      <c r="A1101" s="86">
        <v>15</v>
      </c>
      <c r="B1101" s="334" t="s">
        <v>503</v>
      </c>
      <c r="C1101" s="359"/>
      <c r="D1101" s="80"/>
      <c r="E1101" s="80"/>
      <c r="F1101" s="80"/>
      <c r="G1101" s="80"/>
      <c r="H1101" s="80"/>
      <c r="I1101" s="81"/>
      <c r="J1101" s="80"/>
      <c r="K1101" s="80"/>
      <c r="L1101" s="80"/>
      <c r="M1101" s="80"/>
      <c r="N1101" s="81"/>
    </row>
    <row r="1102" spans="1:14" s="9" customFormat="1" x14ac:dyDescent="0.25">
      <c r="A1102" s="86">
        <v>16</v>
      </c>
      <c r="B1102" s="329"/>
      <c r="C1102" s="83"/>
    </row>
    <row r="1103" spans="1:14" s="9" customFormat="1" x14ac:dyDescent="0.25">
      <c r="A1103" s="86">
        <v>17</v>
      </c>
      <c r="B1103" s="329"/>
      <c r="C1103" s="82"/>
    </row>
    <row r="1104" spans="1:14" s="9" customFormat="1" x14ac:dyDescent="0.25">
      <c r="A1104" s="86">
        <v>18</v>
      </c>
      <c r="B1104" s="329"/>
      <c r="C1104" s="83"/>
    </row>
    <row r="1105" spans="1:14" s="9" customFormat="1" x14ac:dyDescent="0.25">
      <c r="A1105" s="86">
        <v>19</v>
      </c>
      <c r="B1105" s="329"/>
      <c r="C1105" s="83"/>
    </row>
    <row r="1106" spans="1:14" s="9" customFormat="1" x14ac:dyDescent="0.25">
      <c r="A1106" s="86">
        <v>20</v>
      </c>
      <c r="B1106" s="329"/>
      <c r="C1106" s="83"/>
    </row>
    <row r="1107" spans="1:14" s="9" customFormat="1" x14ac:dyDescent="0.25">
      <c r="A1107" s="86">
        <v>21</v>
      </c>
      <c r="B1107" s="329"/>
      <c r="C1107" s="83"/>
    </row>
    <row r="1108" spans="1:14" s="9" customFormat="1" x14ac:dyDescent="0.25">
      <c r="A1108" s="86">
        <v>22</v>
      </c>
      <c r="B1108" s="329"/>
      <c r="C1108" s="83"/>
    </row>
    <row r="1109" spans="1:14" s="9" customFormat="1" x14ac:dyDescent="0.25">
      <c r="A1109" s="86">
        <v>23</v>
      </c>
      <c r="B1109" s="329"/>
      <c r="C1109" s="83"/>
    </row>
    <row r="1110" spans="1:14" s="9" customFormat="1" x14ac:dyDescent="0.25">
      <c r="A1110" s="86">
        <v>24</v>
      </c>
      <c r="B1110" s="329"/>
      <c r="C1110" s="83"/>
    </row>
    <row r="1111" spans="1:14" s="9" customFormat="1" x14ac:dyDescent="0.25">
      <c r="A1111" s="86">
        <v>25</v>
      </c>
      <c r="B1111" s="329"/>
      <c r="C1111" s="80"/>
    </row>
    <row r="1112" spans="1:14" s="9" customFormat="1" ht="16.5" thickBot="1" x14ac:dyDescent="0.3">
      <c r="A1112" s="86">
        <v>26</v>
      </c>
      <c r="B1112" s="330"/>
      <c r="C1112" s="90"/>
    </row>
    <row r="1113" spans="1:14" s="69" customFormat="1" ht="16.5" thickBot="1" x14ac:dyDescent="0.3">
      <c r="A1113" s="87"/>
      <c r="B1113" s="184" t="s">
        <v>383</v>
      </c>
      <c r="C1113" s="76">
        <f>GEOMEAN(C1087:C1112)</f>
        <v>4.0280048460311333</v>
      </c>
      <c r="D1113" s="76">
        <f t="shared" ref="D1113:G1113" si="74">GEOMEAN(D1087:D1112)</f>
        <v>4.0280048460311333</v>
      </c>
      <c r="E1113" s="76">
        <f t="shared" si="74"/>
        <v>4.0280048460311333</v>
      </c>
      <c r="F1113" s="76">
        <f t="shared" si="74"/>
        <v>4.0280048460311333</v>
      </c>
      <c r="G1113" s="76">
        <f t="shared" si="74"/>
        <v>4.0231074893809113</v>
      </c>
      <c r="H1113" s="76">
        <f>GEOMEAN(H1087:H1112)</f>
        <v>4.0280048460311333</v>
      </c>
      <c r="I1113" s="76">
        <f>GEOMEAN(I1087:I1112)</f>
        <v>4.0280048460311333</v>
      </c>
      <c r="J1113" s="76">
        <f>GEOMEAN(J1087:J1112)</f>
        <v>3.569441488645817</v>
      </c>
      <c r="K1113" s="76">
        <f>GEOMEAN(K1087:K1112)</f>
        <v>3.5233378169237461</v>
      </c>
      <c r="L1113" s="76">
        <f>GEOMEAN(L1087:L1112)</f>
        <v>3.5233378169237461</v>
      </c>
      <c r="M1113" s="76">
        <f t="shared" ref="M1113:N1113" si="75">GEOMEAN(M1087:M1112)</f>
        <v>3.5233378169237461</v>
      </c>
      <c r="N1113" s="76">
        <f t="shared" si="75"/>
        <v>3.5233378169237461</v>
      </c>
    </row>
    <row r="1114" spans="1:14" s="9" customFormat="1" x14ac:dyDescent="0.25">
      <c r="A1114" s="86"/>
      <c r="B1114" s="182"/>
      <c r="C1114" s="85"/>
    </row>
    <row r="1115" spans="1:14" s="9" customFormat="1" x14ac:dyDescent="0.25">
      <c r="B1115" s="182"/>
      <c r="C1115" s="85"/>
    </row>
    <row r="1116" spans="1:14" s="9" customFormat="1" ht="19.5" thickBot="1" x14ac:dyDescent="0.3">
      <c r="A1116" s="179" t="s">
        <v>29</v>
      </c>
      <c r="B1116" s="183" t="s">
        <v>131</v>
      </c>
      <c r="C1116" s="85"/>
    </row>
    <row r="1117" spans="1:14" s="9" customFormat="1" x14ac:dyDescent="0.25">
      <c r="A1117" s="86">
        <v>1</v>
      </c>
      <c r="B1117" s="346" t="s">
        <v>490</v>
      </c>
      <c r="C1117" s="79">
        <v>4</v>
      </c>
      <c r="D1117" s="79">
        <v>4</v>
      </c>
      <c r="E1117" s="79">
        <v>4</v>
      </c>
      <c r="F1117" s="79">
        <v>4</v>
      </c>
      <c r="G1117" s="79">
        <v>4</v>
      </c>
      <c r="H1117" s="79">
        <v>4</v>
      </c>
      <c r="I1117" s="79">
        <v>4</v>
      </c>
      <c r="J1117" s="79">
        <v>4</v>
      </c>
      <c r="K1117" s="79">
        <v>4</v>
      </c>
      <c r="L1117" s="79">
        <v>5</v>
      </c>
      <c r="M1117" s="350">
        <v>5</v>
      </c>
      <c r="N1117" s="350">
        <v>5</v>
      </c>
    </row>
    <row r="1118" spans="1:14" s="9" customFormat="1" x14ac:dyDescent="0.25">
      <c r="A1118" s="86">
        <v>2</v>
      </c>
      <c r="B1118" s="68" t="s">
        <v>491</v>
      </c>
      <c r="C1118" s="80">
        <v>4.2</v>
      </c>
      <c r="D1118" s="80">
        <v>4.2</v>
      </c>
      <c r="E1118" s="80">
        <v>4.2</v>
      </c>
      <c r="F1118" s="80">
        <v>4.2</v>
      </c>
      <c r="G1118" s="80">
        <v>4.2</v>
      </c>
      <c r="H1118" s="80">
        <v>4.2</v>
      </c>
      <c r="I1118" s="80">
        <v>4.2</v>
      </c>
      <c r="J1118" s="80">
        <v>4.2</v>
      </c>
      <c r="K1118" s="80">
        <v>4.2</v>
      </c>
      <c r="L1118" s="335">
        <v>4.2</v>
      </c>
      <c r="M1118" s="335">
        <v>4.2</v>
      </c>
      <c r="N1118" s="335">
        <v>4.2</v>
      </c>
    </row>
    <row r="1119" spans="1:14" s="9" customFormat="1" x14ac:dyDescent="0.25">
      <c r="A1119" s="86">
        <v>3</v>
      </c>
      <c r="B1119" s="361" t="s">
        <v>492</v>
      </c>
      <c r="C1119" s="80">
        <v>5.8</v>
      </c>
      <c r="D1119" s="80">
        <v>5.8</v>
      </c>
      <c r="E1119" s="80">
        <v>5.8</v>
      </c>
      <c r="F1119" s="80">
        <v>5.8</v>
      </c>
      <c r="G1119" s="80">
        <v>5.8</v>
      </c>
      <c r="H1119" s="80">
        <v>5.8</v>
      </c>
      <c r="I1119" s="80">
        <v>5.8</v>
      </c>
      <c r="J1119" s="80">
        <v>5.8</v>
      </c>
      <c r="K1119" s="80">
        <v>5.8</v>
      </c>
      <c r="L1119" s="335">
        <v>5.8</v>
      </c>
      <c r="M1119" s="335">
        <v>5.8</v>
      </c>
      <c r="N1119" s="80">
        <v>5.8</v>
      </c>
    </row>
    <row r="1120" spans="1:14" s="9" customFormat="1" x14ac:dyDescent="0.25">
      <c r="A1120" s="86">
        <v>4</v>
      </c>
      <c r="B1120" s="361" t="s">
        <v>493</v>
      </c>
      <c r="C1120" s="80">
        <v>3.8</v>
      </c>
      <c r="D1120" s="80">
        <v>3.8</v>
      </c>
      <c r="E1120" s="80">
        <v>3.8</v>
      </c>
      <c r="F1120" s="80">
        <v>3.8</v>
      </c>
      <c r="G1120" s="80">
        <v>3.8</v>
      </c>
      <c r="H1120" s="80">
        <v>3.8</v>
      </c>
      <c r="I1120" s="80">
        <v>3.8</v>
      </c>
      <c r="J1120" s="80">
        <v>3.8</v>
      </c>
      <c r="K1120" s="80">
        <v>3.8</v>
      </c>
      <c r="L1120" s="80">
        <v>3.8</v>
      </c>
      <c r="M1120" s="335">
        <v>3.8</v>
      </c>
      <c r="N1120" s="335">
        <v>3.8</v>
      </c>
    </row>
    <row r="1121" spans="1:14" s="9" customFormat="1" x14ac:dyDescent="0.25">
      <c r="A1121" s="86">
        <v>5</v>
      </c>
      <c r="B1121" s="360" t="s">
        <v>494</v>
      </c>
      <c r="C1121" s="80">
        <v>5.8</v>
      </c>
      <c r="D1121" s="80">
        <v>5.8</v>
      </c>
      <c r="E1121" s="80">
        <v>5.8</v>
      </c>
      <c r="F1121" s="80">
        <v>5.8</v>
      </c>
      <c r="G1121" s="80">
        <v>5.8</v>
      </c>
      <c r="H1121" s="80">
        <v>5.8</v>
      </c>
      <c r="I1121" s="80">
        <v>5.8</v>
      </c>
      <c r="J1121" s="80">
        <v>5.8</v>
      </c>
      <c r="K1121" s="80">
        <v>5.8</v>
      </c>
      <c r="L1121" s="335">
        <v>5.8</v>
      </c>
      <c r="M1121" s="335">
        <v>5.8</v>
      </c>
      <c r="N1121" s="335">
        <v>5.8</v>
      </c>
    </row>
    <row r="1122" spans="1:14" s="9" customFormat="1" x14ac:dyDescent="0.25">
      <c r="A1122" s="86">
        <v>6</v>
      </c>
      <c r="B1122" s="360" t="s">
        <v>495</v>
      </c>
      <c r="C1122" s="80">
        <v>7.2</v>
      </c>
      <c r="D1122" s="80">
        <v>7.2</v>
      </c>
      <c r="E1122" s="80">
        <v>7.2</v>
      </c>
      <c r="F1122" s="80">
        <v>7.2</v>
      </c>
      <c r="G1122" s="80">
        <v>7.2</v>
      </c>
      <c r="H1122" s="80">
        <v>7.2</v>
      </c>
      <c r="I1122" s="80">
        <v>7.2</v>
      </c>
      <c r="J1122" s="80">
        <v>7.2</v>
      </c>
      <c r="K1122" s="80">
        <v>7.2</v>
      </c>
      <c r="L1122" s="80">
        <v>7.2</v>
      </c>
      <c r="M1122" s="80">
        <v>7.2</v>
      </c>
      <c r="N1122" s="80">
        <v>7.2</v>
      </c>
    </row>
    <row r="1123" spans="1:14" s="9" customFormat="1" x14ac:dyDescent="0.25">
      <c r="A1123" s="86">
        <v>7</v>
      </c>
      <c r="B1123" s="360" t="s">
        <v>496</v>
      </c>
      <c r="C1123" s="80">
        <v>3.8</v>
      </c>
      <c r="D1123" s="80">
        <v>3.8</v>
      </c>
      <c r="E1123" s="80">
        <v>3.8</v>
      </c>
      <c r="F1123" s="80">
        <v>3.8</v>
      </c>
      <c r="G1123" s="80">
        <v>3.8</v>
      </c>
      <c r="H1123" s="80">
        <v>3.8</v>
      </c>
      <c r="I1123" s="80">
        <v>3.8</v>
      </c>
      <c r="J1123" s="80">
        <v>3.8</v>
      </c>
      <c r="K1123" s="80">
        <v>3.8</v>
      </c>
      <c r="L1123" s="335">
        <v>3.8</v>
      </c>
      <c r="M1123" s="335">
        <v>3.8</v>
      </c>
      <c r="N1123" s="335">
        <v>3.8</v>
      </c>
    </row>
    <row r="1124" spans="1:14" s="9" customFormat="1" x14ac:dyDescent="0.25">
      <c r="A1124" s="86">
        <v>8</v>
      </c>
      <c r="B1124" s="360" t="s">
        <v>504</v>
      </c>
      <c r="C1124" s="80">
        <v>4</v>
      </c>
      <c r="D1124" s="80">
        <v>4</v>
      </c>
      <c r="E1124" s="80">
        <v>4</v>
      </c>
      <c r="F1124" s="80">
        <v>4</v>
      </c>
      <c r="G1124" s="80">
        <v>4</v>
      </c>
      <c r="H1124" s="80">
        <v>4</v>
      </c>
      <c r="I1124" s="80">
        <v>4</v>
      </c>
      <c r="J1124" s="80">
        <v>4</v>
      </c>
      <c r="K1124" s="80">
        <v>4</v>
      </c>
      <c r="L1124" s="335">
        <v>4</v>
      </c>
      <c r="M1124" s="80">
        <v>7.2</v>
      </c>
      <c r="N1124" s="80">
        <v>7.2</v>
      </c>
    </row>
    <row r="1125" spans="1:14" s="9" customFormat="1" x14ac:dyDescent="0.25">
      <c r="A1125" s="86">
        <v>9</v>
      </c>
      <c r="B1125" s="360" t="s">
        <v>498</v>
      </c>
      <c r="C1125" s="80">
        <v>3.9</v>
      </c>
      <c r="D1125" s="80">
        <v>3.9</v>
      </c>
      <c r="E1125" s="80">
        <v>3.9</v>
      </c>
      <c r="F1125" s="80">
        <v>3.9</v>
      </c>
      <c r="G1125" s="80">
        <v>3.9</v>
      </c>
      <c r="H1125" s="80">
        <v>3.9</v>
      </c>
      <c r="I1125" s="80">
        <v>3.9</v>
      </c>
      <c r="J1125" s="80">
        <v>3.9</v>
      </c>
      <c r="K1125" s="80">
        <v>3.9</v>
      </c>
      <c r="L1125" s="335">
        <v>3.9</v>
      </c>
      <c r="M1125" s="335">
        <v>3.9</v>
      </c>
      <c r="N1125" s="335">
        <v>3.9</v>
      </c>
    </row>
    <row r="1126" spans="1:14" s="9" customFormat="1" x14ac:dyDescent="0.25">
      <c r="A1126" s="86">
        <v>10</v>
      </c>
      <c r="B1126" s="360" t="s">
        <v>499</v>
      </c>
      <c r="C1126" s="80"/>
      <c r="D1126" s="80"/>
      <c r="E1126" s="80"/>
      <c r="F1126" s="80"/>
      <c r="G1126" s="80"/>
      <c r="H1126" s="80"/>
      <c r="I1126" s="80"/>
      <c r="J1126" s="80"/>
      <c r="K1126" s="80"/>
      <c r="L1126" s="80"/>
      <c r="M1126" s="80"/>
      <c r="N1126" s="80"/>
    </row>
    <row r="1127" spans="1:14" s="9" customFormat="1" x14ac:dyDescent="0.25">
      <c r="A1127" s="86">
        <v>11</v>
      </c>
      <c r="B1127" s="360" t="s">
        <v>500</v>
      </c>
      <c r="C1127" s="80">
        <v>6.7</v>
      </c>
      <c r="D1127" s="80">
        <v>6.7</v>
      </c>
      <c r="E1127" s="80">
        <v>6.7</v>
      </c>
      <c r="F1127" s="80">
        <v>6.7</v>
      </c>
      <c r="G1127" s="80">
        <v>6.7</v>
      </c>
      <c r="H1127" s="80">
        <v>6.7</v>
      </c>
      <c r="I1127" s="80">
        <v>6.7</v>
      </c>
      <c r="J1127" s="80">
        <v>6.7</v>
      </c>
      <c r="K1127" s="80">
        <v>6.7</v>
      </c>
      <c r="L1127" s="80">
        <v>6.7</v>
      </c>
      <c r="M1127" s="80">
        <v>6.7</v>
      </c>
      <c r="N1127" s="80">
        <v>6.7</v>
      </c>
    </row>
    <row r="1128" spans="1:14" s="9" customFormat="1" x14ac:dyDescent="0.25">
      <c r="A1128" s="86">
        <v>12</v>
      </c>
      <c r="B1128" s="360" t="s">
        <v>385</v>
      </c>
      <c r="C1128" s="80">
        <v>5.5</v>
      </c>
      <c r="D1128" s="80">
        <v>5.5</v>
      </c>
      <c r="E1128" s="80">
        <v>5.5</v>
      </c>
      <c r="F1128" s="80">
        <v>5.5</v>
      </c>
      <c r="G1128" s="80">
        <v>5.5</v>
      </c>
      <c r="H1128" s="80">
        <v>5.5</v>
      </c>
      <c r="I1128" s="80">
        <v>5.5</v>
      </c>
      <c r="J1128" s="80">
        <v>5.5</v>
      </c>
      <c r="K1128" s="80">
        <v>5.5</v>
      </c>
      <c r="L1128" s="335">
        <v>5.5</v>
      </c>
      <c r="M1128" s="335">
        <v>5.5</v>
      </c>
      <c r="N1128" s="335">
        <v>5.5</v>
      </c>
    </row>
    <row r="1129" spans="1:14" s="9" customFormat="1" x14ac:dyDescent="0.25">
      <c r="A1129" s="86">
        <v>13</v>
      </c>
      <c r="B1129" s="360" t="s">
        <v>501</v>
      </c>
      <c r="C1129" s="80"/>
      <c r="D1129" s="80"/>
      <c r="E1129" s="80"/>
      <c r="F1129" s="80"/>
      <c r="G1129" s="80"/>
      <c r="H1129" s="80"/>
      <c r="I1129" s="80"/>
      <c r="J1129" s="80"/>
      <c r="K1129" s="80"/>
      <c r="L1129" s="80"/>
      <c r="M1129" s="80"/>
      <c r="N1129" s="80"/>
    </row>
    <row r="1130" spans="1:14" s="9" customFormat="1" x14ac:dyDescent="0.25">
      <c r="A1130" s="86">
        <v>14</v>
      </c>
      <c r="B1130" s="360" t="s">
        <v>502</v>
      </c>
      <c r="C1130" s="80">
        <v>7</v>
      </c>
      <c r="D1130" s="80">
        <v>7</v>
      </c>
      <c r="E1130" s="80">
        <v>7</v>
      </c>
      <c r="F1130" s="80">
        <v>7</v>
      </c>
      <c r="G1130" s="80">
        <v>7</v>
      </c>
      <c r="H1130" s="80">
        <v>7</v>
      </c>
      <c r="I1130" s="80">
        <v>7</v>
      </c>
      <c r="J1130" s="80">
        <v>7</v>
      </c>
      <c r="K1130" s="80">
        <v>7</v>
      </c>
      <c r="L1130" s="80">
        <v>4.5</v>
      </c>
      <c r="M1130" s="80">
        <v>6</v>
      </c>
      <c r="N1130" s="80">
        <v>6</v>
      </c>
    </row>
    <row r="1131" spans="1:14" s="9" customFormat="1" x14ac:dyDescent="0.25">
      <c r="A1131" s="86">
        <v>15</v>
      </c>
      <c r="B1131" s="360" t="s">
        <v>503</v>
      </c>
      <c r="C1131" s="340"/>
      <c r="D1131" s="340"/>
      <c r="E1131" s="80"/>
      <c r="F1131" s="80"/>
      <c r="G1131" s="80"/>
      <c r="H1131" s="80"/>
      <c r="I1131" s="81"/>
      <c r="J1131" s="80"/>
      <c r="K1131" s="80"/>
      <c r="L1131" s="80"/>
      <c r="M1131" s="81"/>
      <c r="N1131" s="80"/>
    </row>
    <row r="1132" spans="1:14" s="9" customFormat="1" x14ac:dyDescent="0.25">
      <c r="A1132" s="86">
        <v>16</v>
      </c>
      <c r="B1132" s="329"/>
      <c r="C1132" s="83"/>
    </row>
    <row r="1133" spans="1:14" s="9" customFormat="1" x14ac:dyDescent="0.25">
      <c r="A1133" s="86">
        <v>17</v>
      </c>
      <c r="B1133" s="329"/>
      <c r="C1133" s="82"/>
    </row>
    <row r="1134" spans="1:14" s="9" customFormat="1" x14ac:dyDescent="0.25">
      <c r="A1134" s="86">
        <v>18</v>
      </c>
      <c r="B1134" s="329"/>
      <c r="C1134" s="83"/>
    </row>
    <row r="1135" spans="1:14" s="9" customFormat="1" x14ac:dyDescent="0.25">
      <c r="A1135" s="86">
        <v>19</v>
      </c>
      <c r="B1135" s="329"/>
      <c r="C1135" s="83"/>
    </row>
    <row r="1136" spans="1:14" s="9" customFormat="1" x14ac:dyDescent="0.25">
      <c r="A1136" s="86">
        <v>20</v>
      </c>
      <c r="B1136" s="329"/>
      <c r="C1136" s="83"/>
    </row>
    <row r="1137" spans="1:14" s="9" customFormat="1" x14ac:dyDescent="0.25">
      <c r="A1137" s="86">
        <v>21</v>
      </c>
      <c r="B1137" s="329"/>
      <c r="C1137" s="83"/>
    </row>
    <row r="1138" spans="1:14" s="9" customFormat="1" x14ac:dyDescent="0.25">
      <c r="A1138" s="86">
        <v>22</v>
      </c>
      <c r="B1138" s="329"/>
      <c r="C1138" s="83"/>
    </row>
    <row r="1139" spans="1:14" s="9" customFormat="1" x14ac:dyDescent="0.25">
      <c r="A1139" s="86">
        <v>23</v>
      </c>
      <c r="B1139" s="329"/>
      <c r="C1139" s="83"/>
    </row>
    <row r="1140" spans="1:14" s="9" customFormat="1" x14ac:dyDescent="0.25">
      <c r="A1140" s="86">
        <v>24</v>
      </c>
      <c r="B1140" s="329"/>
      <c r="C1140" s="83"/>
    </row>
    <row r="1141" spans="1:14" s="9" customFormat="1" x14ac:dyDescent="0.25">
      <c r="A1141" s="86">
        <v>25</v>
      </c>
      <c r="B1141" s="329"/>
      <c r="C1141" s="80"/>
    </row>
    <row r="1142" spans="1:14" s="9" customFormat="1" ht="16.5" thickBot="1" x14ac:dyDescent="0.3">
      <c r="A1142" s="86">
        <v>26</v>
      </c>
      <c r="B1142" s="330"/>
      <c r="C1142" s="90"/>
    </row>
    <row r="1143" spans="1:14" s="69" customFormat="1" ht="16.5" thickBot="1" x14ac:dyDescent="0.3">
      <c r="A1143" s="87"/>
      <c r="B1143" s="184" t="s">
        <v>383</v>
      </c>
      <c r="C1143" s="76">
        <f>GEOMEAN(C1117:C1142)</f>
        <v>4.9866676458852579</v>
      </c>
      <c r="D1143" s="76">
        <f t="shared" ref="D1143:N1143" si="76">GEOMEAN(D1117:D1142)</f>
        <v>4.9866676458852579</v>
      </c>
      <c r="E1143" s="76">
        <f t="shared" si="76"/>
        <v>4.9866676458852579</v>
      </c>
      <c r="F1143" s="76">
        <f t="shared" si="76"/>
        <v>4.9866676458852579</v>
      </c>
      <c r="G1143" s="76">
        <f t="shared" si="76"/>
        <v>4.9866676458852579</v>
      </c>
      <c r="H1143" s="76">
        <f t="shared" si="76"/>
        <v>4.9866676458852579</v>
      </c>
      <c r="I1143" s="76">
        <f t="shared" si="76"/>
        <v>4.9866676458852579</v>
      </c>
      <c r="J1143" s="76">
        <f t="shared" si="76"/>
        <v>4.9866676458852579</v>
      </c>
      <c r="K1143" s="76">
        <f t="shared" si="76"/>
        <v>4.9866676458852579</v>
      </c>
      <c r="L1143" s="76">
        <f t="shared" si="76"/>
        <v>4.8966131887358921</v>
      </c>
      <c r="M1143" s="76">
        <f t="shared" si="76"/>
        <v>5.2672031403973856</v>
      </c>
      <c r="N1143" s="76">
        <f t="shared" si="76"/>
        <v>5.2672031403973856</v>
      </c>
    </row>
    <row r="1144" spans="1:14" s="9" customFormat="1" x14ac:dyDescent="0.25">
      <c r="A1144" s="86"/>
      <c r="B1144" s="182"/>
      <c r="C1144" s="85"/>
    </row>
    <row r="1145" spans="1:14" s="9" customFormat="1" x14ac:dyDescent="0.25">
      <c r="B1145" s="182"/>
      <c r="C1145" s="85"/>
    </row>
    <row r="1146" spans="1:14" s="9" customFormat="1" ht="19.5" thickBot="1" x14ac:dyDescent="0.3">
      <c r="A1146" s="179" t="s">
        <v>30</v>
      </c>
      <c r="B1146" s="183" t="s">
        <v>132</v>
      </c>
      <c r="C1146" s="85"/>
    </row>
    <row r="1147" spans="1:14" s="9" customFormat="1" x14ac:dyDescent="0.25">
      <c r="A1147" s="86">
        <v>1</v>
      </c>
      <c r="B1147" s="331" t="s">
        <v>490</v>
      </c>
      <c r="C1147" s="80">
        <v>3</v>
      </c>
      <c r="D1147" s="80">
        <v>2.8</v>
      </c>
      <c r="E1147" s="80">
        <v>3</v>
      </c>
      <c r="F1147" s="80">
        <v>3</v>
      </c>
      <c r="G1147" s="80">
        <v>3</v>
      </c>
      <c r="H1147" s="80">
        <v>3</v>
      </c>
      <c r="I1147" s="80">
        <v>3</v>
      </c>
      <c r="J1147" s="335">
        <v>3</v>
      </c>
      <c r="K1147" s="80">
        <v>3</v>
      </c>
      <c r="L1147" s="80">
        <v>3</v>
      </c>
      <c r="M1147" s="80">
        <v>3</v>
      </c>
      <c r="N1147" s="335">
        <v>3</v>
      </c>
    </row>
    <row r="1148" spans="1:14" s="9" customFormat="1" x14ac:dyDescent="0.25">
      <c r="A1148" s="86">
        <v>2</v>
      </c>
      <c r="B1148" s="332" t="s">
        <v>491</v>
      </c>
      <c r="C1148" s="80">
        <v>3.5</v>
      </c>
      <c r="D1148" s="80">
        <v>3.5</v>
      </c>
      <c r="E1148" s="80">
        <v>3.5</v>
      </c>
      <c r="F1148" s="80">
        <v>3.5</v>
      </c>
      <c r="G1148" s="80">
        <v>3</v>
      </c>
      <c r="H1148" s="80">
        <v>3</v>
      </c>
      <c r="I1148" s="80">
        <v>3</v>
      </c>
      <c r="J1148" s="335">
        <v>3</v>
      </c>
      <c r="K1148" s="335">
        <v>3</v>
      </c>
      <c r="L1148" s="335">
        <v>3</v>
      </c>
      <c r="M1148" s="335">
        <v>3</v>
      </c>
      <c r="N1148" s="335">
        <v>3</v>
      </c>
    </row>
    <row r="1149" spans="1:14" s="9" customFormat="1" x14ac:dyDescent="0.25">
      <c r="A1149" s="86">
        <v>3</v>
      </c>
      <c r="B1149" s="333" t="s">
        <v>492</v>
      </c>
      <c r="C1149" s="80">
        <v>2.8</v>
      </c>
      <c r="D1149" s="80">
        <v>2.8</v>
      </c>
      <c r="E1149" s="80">
        <v>2.8</v>
      </c>
      <c r="F1149" s="80">
        <v>2.8</v>
      </c>
      <c r="G1149" s="80">
        <v>2.8</v>
      </c>
      <c r="H1149" s="80">
        <v>2.8</v>
      </c>
      <c r="I1149" s="80">
        <v>2.8</v>
      </c>
      <c r="J1149" s="80">
        <v>2.8</v>
      </c>
      <c r="K1149" s="80">
        <v>2.8</v>
      </c>
      <c r="L1149" s="80">
        <v>2.8</v>
      </c>
      <c r="M1149" s="80">
        <v>2.8</v>
      </c>
      <c r="N1149" s="80">
        <v>2.8</v>
      </c>
    </row>
    <row r="1150" spans="1:14" s="9" customFormat="1" x14ac:dyDescent="0.25">
      <c r="A1150" s="86">
        <v>4</v>
      </c>
      <c r="B1150" s="333" t="s">
        <v>493</v>
      </c>
      <c r="C1150" s="80">
        <v>2.8</v>
      </c>
      <c r="D1150" s="80">
        <v>2.8</v>
      </c>
      <c r="E1150" s="80">
        <v>2.8</v>
      </c>
      <c r="F1150" s="80">
        <v>2.8</v>
      </c>
      <c r="G1150" s="80">
        <v>2.8</v>
      </c>
      <c r="H1150" s="80">
        <v>3</v>
      </c>
      <c r="I1150" s="80">
        <v>3</v>
      </c>
      <c r="J1150" s="80">
        <v>2.8</v>
      </c>
      <c r="K1150" s="335">
        <v>2.8</v>
      </c>
      <c r="L1150" s="80">
        <v>3</v>
      </c>
      <c r="M1150" s="335">
        <v>3</v>
      </c>
      <c r="N1150" s="335">
        <v>3</v>
      </c>
    </row>
    <row r="1151" spans="1:14" s="9" customFormat="1" x14ac:dyDescent="0.25">
      <c r="A1151" s="86">
        <v>5</v>
      </c>
      <c r="B1151" s="334" t="s">
        <v>494</v>
      </c>
      <c r="C1151" s="80">
        <v>3.5</v>
      </c>
      <c r="D1151" s="80">
        <v>2.5</v>
      </c>
      <c r="E1151" s="80">
        <v>3</v>
      </c>
      <c r="F1151" s="80">
        <v>3.5</v>
      </c>
      <c r="G1151" s="80">
        <v>3</v>
      </c>
      <c r="H1151" s="80">
        <v>3</v>
      </c>
      <c r="I1151" s="80">
        <v>3</v>
      </c>
      <c r="J1151" s="80">
        <v>3</v>
      </c>
      <c r="K1151" s="80">
        <v>3</v>
      </c>
      <c r="L1151" s="80">
        <v>2.8</v>
      </c>
      <c r="M1151" s="80">
        <v>2.8</v>
      </c>
      <c r="N1151" s="335">
        <v>2.8</v>
      </c>
    </row>
    <row r="1152" spans="1:14" s="9" customFormat="1" x14ac:dyDescent="0.25">
      <c r="A1152" s="86">
        <v>6</v>
      </c>
      <c r="B1152" s="334" t="s">
        <v>495</v>
      </c>
      <c r="C1152" s="80">
        <v>3</v>
      </c>
      <c r="D1152" s="80">
        <v>3</v>
      </c>
      <c r="E1152" s="80">
        <v>3</v>
      </c>
      <c r="F1152" s="80">
        <v>3</v>
      </c>
      <c r="G1152" s="80">
        <v>3</v>
      </c>
      <c r="H1152" s="80">
        <v>3</v>
      </c>
      <c r="I1152" s="80">
        <v>3</v>
      </c>
      <c r="J1152" s="80">
        <v>3</v>
      </c>
      <c r="K1152" s="80">
        <v>3</v>
      </c>
      <c r="L1152" s="80">
        <v>3</v>
      </c>
      <c r="M1152" s="80">
        <v>3</v>
      </c>
      <c r="N1152" s="335">
        <v>3</v>
      </c>
    </row>
    <row r="1153" spans="1:14" s="9" customFormat="1" x14ac:dyDescent="0.25">
      <c r="A1153" s="86">
        <v>7</v>
      </c>
      <c r="B1153" s="334" t="s">
        <v>496</v>
      </c>
      <c r="C1153" s="80">
        <v>3</v>
      </c>
      <c r="D1153" s="80">
        <v>3</v>
      </c>
      <c r="E1153" s="80">
        <v>3</v>
      </c>
      <c r="F1153" s="80">
        <v>3</v>
      </c>
      <c r="G1153" s="80">
        <v>3</v>
      </c>
      <c r="H1153" s="80">
        <v>3.5</v>
      </c>
      <c r="I1153" s="80">
        <v>3.5</v>
      </c>
      <c r="J1153" s="335">
        <v>3.5</v>
      </c>
      <c r="K1153" s="80">
        <v>3.5</v>
      </c>
      <c r="L1153" s="335">
        <v>3.5</v>
      </c>
      <c r="M1153" s="335">
        <v>3.5</v>
      </c>
      <c r="N1153" s="335">
        <v>3.5</v>
      </c>
    </row>
    <row r="1154" spans="1:14" s="9" customFormat="1" x14ac:dyDescent="0.25">
      <c r="A1154" s="86">
        <v>8</v>
      </c>
      <c r="B1154" s="334" t="s">
        <v>504</v>
      </c>
      <c r="C1154" s="80">
        <v>2.8</v>
      </c>
      <c r="D1154" s="80">
        <v>2.8</v>
      </c>
      <c r="E1154" s="80">
        <v>2.8</v>
      </c>
      <c r="F1154" s="80">
        <v>2.8</v>
      </c>
      <c r="G1154" s="80">
        <v>2.8</v>
      </c>
      <c r="H1154" s="80">
        <v>2.5</v>
      </c>
      <c r="I1154" s="80">
        <v>2.4</v>
      </c>
      <c r="J1154" s="80">
        <v>3</v>
      </c>
      <c r="K1154" s="80">
        <v>4</v>
      </c>
      <c r="L1154" s="80">
        <v>3</v>
      </c>
      <c r="M1154" s="80">
        <v>3</v>
      </c>
      <c r="N1154" s="80">
        <v>3</v>
      </c>
    </row>
    <row r="1155" spans="1:14" s="9" customFormat="1" x14ac:dyDescent="0.25">
      <c r="A1155" s="86">
        <v>9</v>
      </c>
      <c r="B1155" s="334" t="s">
        <v>498</v>
      </c>
      <c r="C1155" s="80">
        <v>3</v>
      </c>
      <c r="D1155" s="80">
        <v>3</v>
      </c>
      <c r="E1155" s="80">
        <v>3</v>
      </c>
      <c r="F1155" s="80">
        <v>3</v>
      </c>
      <c r="G1155" s="80">
        <v>3</v>
      </c>
      <c r="H1155" s="80">
        <v>3</v>
      </c>
      <c r="I1155" s="80">
        <v>3</v>
      </c>
      <c r="J1155" s="80">
        <v>3</v>
      </c>
      <c r="K1155" s="80">
        <v>3</v>
      </c>
      <c r="L1155" s="80">
        <v>3</v>
      </c>
      <c r="M1155" s="80">
        <v>3</v>
      </c>
      <c r="N1155" s="80">
        <v>3</v>
      </c>
    </row>
    <row r="1156" spans="1:14" s="9" customFormat="1" x14ac:dyDescent="0.25">
      <c r="A1156" s="86">
        <v>10</v>
      </c>
      <c r="B1156" s="334" t="s">
        <v>499</v>
      </c>
      <c r="C1156" s="80"/>
      <c r="D1156" s="80"/>
      <c r="E1156" s="80"/>
      <c r="F1156" s="80"/>
      <c r="G1156" s="80"/>
      <c r="H1156" s="80"/>
      <c r="I1156" s="80"/>
      <c r="J1156" s="80"/>
      <c r="K1156" s="80"/>
      <c r="L1156" s="80"/>
      <c r="M1156" s="80"/>
      <c r="N1156" s="80"/>
    </row>
    <row r="1157" spans="1:14" s="9" customFormat="1" x14ac:dyDescent="0.25">
      <c r="A1157" s="86">
        <v>11</v>
      </c>
      <c r="B1157" s="334" t="s">
        <v>500</v>
      </c>
      <c r="C1157" s="80">
        <v>3</v>
      </c>
      <c r="D1157" s="80">
        <v>3</v>
      </c>
      <c r="E1157" s="80">
        <v>3</v>
      </c>
      <c r="F1157" s="80">
        <v>3</v>
      </c>
      <c r="G1157" s="80">
        <v>3</v>
      </c>
      <c r="H1157" s="80">
        <v>3</v>
      </c>
      <c r="I1157" s="80">
        <v>3</v>
      </c>
      <c r="J1157" s="335">
        <v>3</v>
      </c>
      <c r="K1157" s="335">
        <v>3</v>
      </c>
      <c r="L1157" s="335">
        <v>3</v>
      </c>
      <c r="M1157" s="335">
        <v>3</v>
      </c>
      <c r="N1157" s="335">
        <v>3</v>
      </c>
    </row>
    <row r="1158" spans="1:14" s="9" customFormat="1" x14ac:dyDescent="0.25">
      <c r="A1158" s="86">
        <v>12</v>
      </c>
      <c r="B1158" s="334" t="s">
        <v>385</v>
      </c>
      <c r="C1158" s="80">
        <v>3.5</v>
      </c>
      <c r="D1158" s="80">
        <v>3.5</v>
      </c>
      <c r="E1158" s="80">
        <v>2.5</v>
      </c>
      <c r="F1158" s="80">
        <v>3.5</v>
      </c>
      <c r="G1158" s="80">
        <v>3.5</v>
      </c>
      <c r="H1158" s="80">
        <v>3.5</v>
      </c>
      <c r="I1158" s="80">
        <v>3.5</v>
      </c>
      <c r="J1158" s="80">
        <v>3</v>
      </c>
      <c r="K1158" s="80">
        <v>3.5</v>
      </c>
      <c r="L1158" s="80">
        <v>3</v>
      </c>
      <c r="M1158" s="80">
        <v>3.5</v>
      </c>
      <c r="N1158" s="335">
        <v>3.5</v>
      </c>
    </row>
    <row r="1159" spans="1:14" s="9" customFormat="1" x14ac:dyDescent="0.25">
      <c r="A1159" s="86">
        <v>13</v>
      </c>
      <c r="B1159" s="334" t="s">
        <v>501</v>
      </c>
      <c r="C1159" s="80">
        <v>2.5</v>
      </c>
      <c r="D1159" s="80">
        <v>2.5</v>
      </c>
      <c r="E1159" s="80">
        <v>2.5</v>
      </c>
      <c r="F1159" s="80">
        <v>2.5</v>
      </c>
      <c r="G1159" s="80">
        <v>2.5</v>
      </c>
      <c r="H1159" s="80">
        <v>2.5</v>
      </c>
      <c r="I1159" s="80">
        <v>2.5</v>
      </c>
      <c r="J1159" s="335">
        <v>2.5</v>
      </c>
      <c r="K1159" s="335">
        <v>2.5</v>
      </c>
      <c r="L1159" s="335">
        <v>2.5</v>
      </c>
      <c r="M1159" s="335">
        <v>2.5</v>
      </c>
      <c r="N1159" s="335">
        <v>2.5</v>
      </c>
    </row>
    <row r="1160" spans="1:14" s="9" customFormat="1" x14ac:dyDescent="0.25">
      <c r="A1160" s="86">
        <v>14</v>
      </c>
      <c r="B1160" s="334" t="s">
        <v>502</v>
      </c>
      <c r="C1160" s="80">
        <v>3</v>
      </c>
      <c r="D1160" s="80">
        <v>3</v>
      </c>
      <c r="E1160" s="80">
        <v>3</v>
      </c>
      <c r="F1160" s="80">
        <v>3</v>
      </c>
      <c r="G1160" s="80">
        <v>3</v>
      </c>
      <c r="H1160" s="80">
        <v>3</v>
      </c>
      <c r="I1160" s="80">
        <v>3</v>
      </c>
      <c r="J1160" s="335">
        <v>3</v>
      </c>
      <c r="K1160" s="80">
        <v>3</v>
      </c>
      <c r="L1160" s="80">
        <v>3</v>
      </c>
      <c r="M1160" s="80">
        <v>3</v>
      </c>
      <c r="N1160" s="80">
        <v>3</v>
      </c>
    </row>
    <row r="1161" spans="1:14" s="9" customFormat="1" x14ac:dyDescent="0.25">
      <c r="A1161" s="86">
        <v>15</v>
      </c>
      <c r="B1161" s="334" t="s">
        <v>503</v>
      </c>
      <c r="C1161" s="82">
        <v>3.5</v>
      </c>
      <c r="D1161" s="82">
        <v>3.5</v>
      </c>
      <c r="E1161" s="82">
        <v>3.5</v>
      </c>
      <c r="F1161" s="82">
        <v>3.5</v>
      </c>
      <c r="G1161" s="82">
        <v>3.5</v>
      </c>
      <c r="H1161" s="82">
        <v>3.5</v>
      </c>
      <c r="I1161" s="82">
        <v>3.5</v>
      </c>
      <c r="J1161" s="343">
        <v>3.5</v>
      </c>
      <c r="K1161" s="343">
        <v>3.5</v>
      </c>
      <c r="L1161" s="82">
        <v>2.8</v>
      </c>
      <c r="M1161" s="343">
        <v>2.8</v>
      </c>
      <c r="N1161" s="343">
        <v>2.8</v>
      </c>
    </row>
    <row r="1162" spans="1:14" s="9" customFormat="1" x14ac:dyDescent="0.25">
      <c r="A1162" s="86">
        <v>16</v>
      </c>
      <c r="B1162" s="329"/>
      <c r="C1162" s="83"/>
    </row>
    <row r="1163" spans="1:14" s="9" customFormat="1" x14ac:dyDescent="0.25">
      <c r="A1163" s="86">
        <v>17</v>
      </c>
      <c r="B1163" s="329"/>
      <c r="C1163" s="80"/>
    </row>
    <row r="1164" spans="1:14" s="9" customFormat="1" x14ac:dyDescent="0.25">
      <c r="A1164" s="86">
        <v>18</v>
      </c>
      <c r="B1164" s="329"/>
      <c r="C1164" s="80"/>
    </row>
    <row r="1165" spans="1:14" s="9" customFormat="1" x14ac:dyDescent="0.25">
      <c r="A1165" s="86">
        <v>19</v>
      </c>
      <c r="B1165" s="329"/>
      <c r="C1165" s="83"/>
    </row>
    <row r="1166" spans="1:14" s="9" customFormat="1" x14ac:dyDescent="0.25">
      <c r="A1166" s="86">
        <v>20</v>
      </c>
      <c r="B1166" s="329"/>
      <c r="C1166" s="83"/>
    </row>
    <row r="1167" spans="1:14" s="9" customFormat="1" x14ac:dyDescent="0.25">
      <c r="A1167" s="86">
        <v>21</v>
      </c>
      <c r="B1167" s="329"/>
      <c r="C1167" s="83"/>
    </row>
    <row r="1168" spans="1:14" s="9" customFormat="1" x14ac:dyDescent="0.25">
      <c r="A1168" s="86">
        <v>22</v>
      </c>
      <c r="B1168" s="329"/>
      <c r="C1168" s="83"/>
    </row>
    <row r="1169" spans="1:14" s="9" customFormat="1" x14ac:dyDescent="0.25">
      <c r="A1169" s="86">
        <v>23</v>
      </c>
      <c r="B1169" s="329"/>
      <c r="C1169" s="83"/>
    </row>
    <row r="1170" spans="1:14" s="9" customFormat="1" x14ac:dyDescent="0.25">
      <c r="A1170" s="86">
        <v>24</v>
      </c>
      <c r="B1170" s="329"/>
      <c r="C1170" s="83"/>
    </row>
    <row r="1171" spans="1:14" s="9" customFormat="1" x14ac:dyDescent="0.25">
      <c r="A1171" s="86">
        <v>25</v>
      </c>
      <c r="B1171" s="329"/>
      <c r="C1171" s="80"/>
    </row>
    <row r="1172" spans="1:14" s="9" customFormat="1" ht="16.5" thickBot="1" x14ac:dyDescent="0.3">
      <c r="A1172" s="86">
        <v>26</v>
      </c>
      <c r="B1172" s="330"/>
      <c r="C1172" s="90"/>
    </row>
    <row r="1173" spans="1:14" s="69" customFormat="1" ht="16.5" thickBot="1" x14ac:dyDescent="0.3">
      <c r="A1173" s="87"/>
      <c r="B1173" s="184" t="s">
        <v>383</v>
      </c>
      <c r="C1173" s="76">
        <f>GEOMEAN(C1147:C1172)</f>
        <v>3.0491052440017059</v>
      </c>
      <c r="D1173" s="76">
        <f t="shared" ref="D1173:N1173" si="77">GEOMEAN(D1147:D1172)</f>
        <v>2.9620642040475285</v>
      </c>
      <c r="E1173" s="76">
        <f t="shared" si="77"/>
        <v>2.9441015404848536</v>
      </c>
      <c r="F1173" s="76">
        <f t="shared" si="77"/>
        <v>3.0491052440017059</v>
      </c>
      <c r="G1173" s="76">
        <f t="shared" si="77"/>
        <v>2.9826932253685117</v>
      </c>
      <c r="H1173" s="76">
        <f t="shared" si="77"/>
        <v>3.006181227997875</v>
      </c>
      <c r="I1173" s="76">
        <f t="shared" si="77"/>
        <v>2.997428401364</v>
      </c>
      <c r="J1173" s="76">
        <f t="shared" si="77"/>
        <v>2.997428401364</v>
      </c>
      <c r="K1173" s="76">
        <f t="shared" si="77"/>
        <v>3.0935342385336297</v>
      </c>
      <c r="L1173" s="76">
        <f t="shared" si="77"/>
        <v>2.9500316420807882</v>
      </c>
      <c r="M1173" s="76">
        <f t="shared" si="77"/>
        <v>2.9826932253685117</v>
      </c>
      <c r="N1173" s="76">
        <f t="shared" si="77"/>
        <v>2.9826932253685117</v>
      </c>
    </row>
    <row r="1174" spans="1:14" s="9" customFormat="1" x14ac:dyDescent="0.25">
      <c r="A1174" s="86"/>
      <c r="B1174" s="182"/>
      <c r="C1174" s="85"/>
    </row>
    <row r="1175" spans="1:14" s="9" customFormat="1" x14ac:dyDescent="0.25">
      <c r="B1175" s="182"/>
      <c r="C1175" s="85"/>
    </row>
    <row r="1176" spans="1:14" s="9" customFormat="1" ht="19.5" thickBot="1" x14ac:dyDescent="0.3">
      <c r="A1176" s="179" t="s">
        <v>30</v>
      </c>
      <c r="B1176" s="183" t="s">
        <v>133</v>
      </c>
      <c r="C1176" s="85"/>
    </row>
    <row r="1177" spans="1:14" s="9" customFormat="1" x14ac:dyDescent="0.25">
      <c r="A1177" s="86">
        <v>1</v>
      </c>
      <c r="B1177" s="346" t="s">
        <v>490</v>
      </c>
      <c r="C1177" s="80">
        <v>2.4</v>
      </c>
      <c r="D1177" s="80">
        <v>2.4</v>
      </c>
      <c r="E1177" s="80">
        <v>2.4</v>
      </c>
      <c r="F1177" s="80">
        <v>2.4</v>
      </c>
      <c r="G1177" s="80">
        <v>2.4</v>
      </c>
      <c r="H1177" s="80">
        <v>2.4</v>
      </c>
      <c r="I1177" s="80">
        <v>2.4</v>
      </c>
      <c r="J1177" s="80">
        <v>2.4</v>
      </c>
      <c r="K1177" s="80">
        <v>2.4</v>
      </c>
      <c r="L1177" s="80">
        <v>2.4</v>
      </c>
      <c r="M1177" s="80">
        <v>2.4</v>
      </c>
      <c r="N1177" s="335">
        <v>2.4</v>
      </c>
    </row>
    <row r="1178" spans="1:14" s="9" customFormat="1" x14ac:dyDescent="0.25">
      <c r="A1178" s="86">
        <v>2</v>
      </c>
      <c r="B1178" s="68" t="s">
        <v>491</v>
      </c>
      <c r="C1178" s="80">
        <v>4</v>
      </c>
      <c r="D1178" s="80">
        <v>4</v>
      </c>
      <c r="E1178" s="80">
        <v>4</v>
      </c>
      <c r="F1178" s="80">
        <v>4</v>
      </c>
      <c r="G1178" s="80">
        <v>4</v>
      </c>
      <c r="H1178" s="80">
        <v>4</v>
      </c>
      <c r="I1178" s="80">
        <v>4</v>
      </c>
      <c r="J1178" s="80">
        <v>4</v>
      </c>
      <c r="K1178" s="80">
        <v>4</v>
      </c>
      <c r="L1178" s="335">
        <v>4</v>
      </c>
      <c r="M1178" s="335">
        <v>4</v>
      </c>
      <c r="N1178" s="335">
        <v>4</v>
      </c>
    </row>
    <row r="1179" spans="1:14" s="9" customFormat="1" x14ac:dyDescent="0.25">
      <c r="A1179" s="86">
        <v>3</v>
      </c>
      <c r="B1179" s="361" t="s">
        <v>492</v>
      </c>
      <c r="C1179" s="80">
        <v>6.8</v>
      </c>
      <c r="D1179" s="80">
        <v>6.8</v>
      </c>
      <c r="E1179" s="80">
        <v>6.8</v>
      </c>
      <c r="F1179" s="80">
        <v>6.8</v>
      </c>
      <c r="G1179" s="80">
        <v>6.8</v>
      </c>
      <c r="H1179" s="80">
        <v>6.8</v>
      </c>
      <c r="I1179" s="80">
        <v>6.8</v>
      </c>
      <c r="J1179" s="80">
        <v>6.8</v>
      </c>
      <c r="K1179" s="80">
        <v>6.8</v>
      </c>
      <c r="L1179" s="335">
        <v>6.8</v>
      </c>
      <c r="M1179" s="335">
        <v>6.8</v>
      </c>
      <c r="N1179" s="335">
        <v>6.8</v>
      </c>
    </row>
    <row r="1180" spans="1:14" s="9" customFormat="1" x14ac:dyDescent="0.25">
      <c r="A1180" s="86">
        <v>4</v>
      </c>
      <c r="B1180" s="361" t="s">
        <v>493</v>
      </c>
      <c r="C1180" s="80">
        <v>3.8</v>
      </c>
      <c r="D1180" s="80">
        <v>3.8</v>
      </c>
      <c r="E1180" s="80">
        <v>3.8</v>
      </c>
      <c r="F1180" s="80">
        <v>3.8</v>
      </c>
      <c r="G1180" s="80">
        <v>3.8</v>
      </c>
      <c r="H1180" s="80">
        <v>3.8</v>
      </c>
      <c r="I1180" s="80">
        <v>3.8</v>
      </c>
      <c r="J1180" s="80">
        <v>3.8</v>
      </c>
      <c r="K1180" s="80">
        <v>3.9</v>
      </c>
      <c r="L1180" s="335">
        <v>3.9</v>
      </c>
      <c r="M1180" s="335">
        <v>3.9</v>
      </c>
      <c r="N1180" s="335">
        <v>3.9</v>
      </c>
    </row>
    <row r="1181" spans="1:14" s="9" customFormat="1" x14ac:dyDescent="0.25">
      <c r="A1181" s="86">
        <v>5</v>
      </c>
      <c r="B1181" s="360" t="s">
        <v>494</v>
      </c>
      <c r="C1181" s="80">
        <v>6.5</v>
      </c>
      <c r="D1181" s="80">
        <v>6.5</v>
      </c>
      <c r="E1181" s="80">
        <v>6.5</v>
      </c>
      <c r="F1181" s="80">
        <v>6.5</v>
      </c>
      <c r="G1181" s="80">
        <v>6.5</v>
      </c>
      <c r="H1181" s="80">
        <v>6.5</v>
      </c>
      <c r="I1181" s="80">
        <v>6.5</v>
      </c>
      <c r="J1181" s="80">
        <v>6.5</v>
      </c>
      <c r="K1181" s="335">
        <v>6.5</v>
      </c>
      <c r="L1181" s="80">
        <v>6.5</v>
      </c>
      <c r="M1181" s="80">
        <v>6.5</v>
      </c>
      <c r="N1181" s="335">
        <v>6.5</v>
      </c>
    </row>
    <row r="1182" spans="1:14" s="9" customFormat="1" x14ac:dyDescent="0.25">
      <c r="A1182" s="86">
        <v>6</v>
      </c>
      <c r="B1182" s="360" t="s">
        <v>495</v>
      </c>
      <c r="C1182" s="80">
        <v>4</v>
      </c>
      <c r="D1182" s="80">
        <v>4</v>
      </c>
      <c r="E1182" s="80">
        <v>4</v>
      </c>
      <c r="F1182" s="80">
        <v>4</v>
      </c>
      <c r="G1182" s="80">
        <v>4</v>
      </c>
      <c r="H1182" s="80">
        <v>4</v>
      </c>
      <c r="I1182" s="80">
        <v>4</v>
      </c>
      <c r="J1182" s="80">
        <v>4</v>
      </c>
      <c r="K1182" s="335">
        <v>4</v>
      </c>
      <c r="L1182" s="80">
        <v>3.3</v>
      </c>
      <c r="M1182" s="335">
        <v>3.3</v>
      </c>
      <c r="N1182" s="80">
        <v>3.3</v>
      </c>
    </row>
    <row r="1183" spans="1:14" s="9" customFormat="1" x14ac:dyDescent="0.25">
      <c r="A1183" s="86">
        <v>7</v>
      </c>
      <c r="B1183" s="360" t="s">
        <v>496</v>
      </c>
      <c r="C1183" s="80">
        <v>6.5</v>
      </c>
      <c r="D1183" s="80">
        <v>6.5</v>
      </c>
      <c r="E1183" s="80">
        <v>6.5</v>
      </c>
      <c r="F1183" s="80">
        <v>6.5</v>
      </c>
      <c r="G1183" s="80">
        <v>6.5</v>
      </c>
      <c r="H1183" s="80">
        <v>6.5</v>
      </c>
      <c r="I1183" s="80">
        <v>6.5</v>
      </c>
      <c r="J1183" s="80">
        <v>6.5</v>
      </c>
      <c r="K1183" s="335">
        <v>6.5</v>
      </c>
      <c r="L1183" s="335">
        <v>6.5</v>
      </c>
      <c r="M1183" s="335">
        <v>6.5</v>
      </c>
      <c r="N1183" s="335">
        <v>6.5</v>
      </c>
    </row>
    <row r="1184" spans="1:14" s="9" customFormat="1" x14ac:dyDescent="0.25">
      <c r="A1184" s="86">
        <v>8</v>
      </c>
      <c r="B1184" s="360" t="s">
        <v>504</v>
      </c>
      <c r="C1184" s="80">
        <v>3.9</v>
      </c>
      <c r="D1184" s="80">
        <v>3.9</v>
      </c>
      <c r="E1184" s="80">
        <v>3.9</v>
      </c>
      <c r="F1184" s="80">
        <v>3.9</v>
      </c>
      <c r="G1184" s="80">
        <v>3.9</v>
      </c>
      <c r="H1184" s="80">
        <v>3.9</v>
      </c>
      <c r="I1184" s="80">
        <v>3.9</v>
      </c>
      <c r="J1184" s="80">
        <v>3.9</v>
      </c>
      <c r="K1184" s="80">
        <v>4</v>
      </c>
      <c r="L1184" s="80">
        <v>6.9</v>
      </c>
      <c r="M1184" s="80">
        <v>5.8</v>
      </c>
      <c r="N1184" s="80">
        <v>6.9</v>
      </c>
    </row>
    <row r="1185" spans="1:14" s="9" customFormat="1" x14ac:dyDescent="0.25">
      <c r="A1185" s="86">
        <v>9</v>
      </c>
      <c r="B1185" s="360" t="s">
        <v>498</v>
      </c>
      <c r="C1185" s="80">
        <v>5.5</v>
      </c>
      <c r="D1185" s="80">
        <v>5.5</v>
      </c>
      <c r="E1185" s="80">
        <v>5.5</v>
      </c>
      <c r="F1185" s="80">
        <v>5.5</v>
      </c>
      <c r="G1185" s="80">
        <v>5.5</v>
      </c>
      <c r="H1185" s="80">
        <v>5.5</v>
      </c>
      <c r="I1185" s="80">
        <v>5.5</v>
      </c>
      <c r="J1185" s="80">
        <v>5.5</v>
      </c>
      <c r="K1185" s="335">
        <v>5.5</v>
      </c>
      <c r="L1185" s="80">
        <v>4.3</v>
      </c>
      <c r="M1185" s="335">
        <v>4.3</v>
      </c>
      <c r="N1185" s="335">
        <v>4.3</v>
      </c>
    </row>
    <row r="1186" spans="1:14" s="9" customFormat="1" x14ac:dyDescent="0.25">
      <c r="A1186" s="86">
        <v>10</v>
      </c>
      <c r="B1186" s="360" t="s">
        <v>499</v>
      </c>
      <c r="C1186" s="80"/>
      <c r="D1186" s="80"/>
      <c r="E1186" s="80"/>
      <c r="F1186" s="80"/>
      <c r="G1186" s="80"/>
      <c r="H1186" s="80"/>
      <c r="I1186" s="80"/>
      <c r="J1186" s="80"/>
      <c r="K1186" s="80"/>
      <c r="L1186" s="80"/>
      <c r="M1186" s="80"/>
      <c r="N1186" s="80"/>
    </row>
    <row r="1187" spans="1:14" s="9" customFormat="1" x14ac:dyDescent="0.25">
      <c r="A1187" s="86">
        <v>11</v>
      </c>
      <c r="B1187" s="360" t="s">
        <v>500</v>
      </c>
      <c r="C1187" s="80">
        <v>3.8</v>
      </c>
      <c r="D1187" s="80">
        <v>3.8</v>
      </c>
      <c r="E1187" s="80">
        <v>3.8</v>
      </c>
      <c r="F1187" s="80">
        <v>3.8</v>
      </c>
      <c r="G1187" s="80">
        <v>3.8</v>
      </c>
      <c r="H1187" s="80">
        <v>3.8</v>
      </c>
      <c r="I1187" s="80">
        <v>3.8</v>
      </c>
      <c r="J1187" s="80">
        <v>3.8</v>
      </c>
      <c r="K1187" s="80">
        <v>3.8</v>
      </c>
      <c r="L1187" s="80">
        <v>3.8</v>
      </c>
      <c r="M1187" s="80">
        <v>4.5</v>
      </c>
      <c r="N1187" s="80">
        <v>4.5</v>
      </c>
    </row>
    <row r="1188" spans="1:14" s="9" customFormat="1" x14ac:dyDescent="0.25">
      <c r="A1188" s="86">
        <v>12</v>
      </c>
      <c r="B1188" s="360" t="s">
        <v>385</v>
      </c>
      <c r="C1188" s="80">
        <v>3.8</v>
      </c>
      <c r="D1188" s="80">
        <v>3.8</v>
      </c>
      <c r="E1188" s="80">
        <v>3.8</v>
      </c>
      <c r="F1188" s="80">
        <v>3.8</v>
      </c>
      <c r="G1188" s="80">
        <v>3.8</v>
      </c>
      <c r="H1188" s="80">
        <v>3.8</v>
      </c>
      <c r="I1188" s="80">
        <v>3.8</v>
      </c>
      <c r="J1188" s="80">
        <v>3.8</v>
      </c>
      <c r="K1188" s="80">
        <v>3.8</v>
      </c>
      <c r="L1188" s="80">
        <v>3.8</v>
      </c>
      <c r="M1188" s="335">
        <v>3.8</v>
      </c>
      <c r="N1188" s="335">
        <v>3.8</v>
      </c>
    </row>
    <row r="1189" spans="1:14" s="9" customFormat="1" x14ac:dyDescent="0.25">
      <c r="A1189" s="86">
        <v>13</v>
      </c>
      <c r="B1189" s="360" t="s">
        <v>501</v>
      </c>
      <c r="C1189" s="80">
        <v>4.5</v>
      </c>
      <c r="D1189" s="80">
        <v>4.5</v>
      </c>
      <c r="E1189" s="80">
        <v>4.5</v>
      </c>
      <c r="F1189" s="80">
        <v>4.5</v>
      </c>
      <c r="G1189" s="80">
        <v>4.5</v>
      </c>
      <c r="H1189" s="80">
        <v>4.5</v>
      </c>
      <c r="I1189" s="80">
        <v>4.5</v>
      </c>
      <c r="J1189" s="80">
        <v>4.5</v>
      </c>
      <c r="K1189" s="335">
        <v>4.5</v>
      </c>
      <c r="L1189" s="335">
        <v>4.5</v>
      </c>
      <c r="M1189" s="335">
        <v>4.5</v>
      </c>
      <c r="N1189" s="335">
        <v>4.5</v>
      </c>
    </row>
    <row r="1190" spans="1:14" s="9" customFormat="1" x14ac:dyDescent="0.25">
      <c r="A1190" s="86">
        <v>14</v>
      </c>
      <c r="B1190" s="360" t="s">
        <v>502</v>
      </c>
      <c r="C1190" s="80">
        <v>4.2</v>
      </c>
      <c r="D1190" s="80">
        <v>4.2</v>
      </c>
      <c r="E1190" s="80">
        <v>4.2</v>
      </c>
      <c r="F1190" s="80">
        <v>4.2</v>
      </c>
      <c r="G1190" s="80">
        <v>4.2</v>
      </c>
      <c r="H1190" s="80">
        <v>4.2</v>
      </c>
      <c r="I1190" s="80">
        <v>4.2</v>
      </c>
      <c r="J1190" s="80">
        <v>4.2</v>
      </c>
      <c r="K1190" s="80">
        <v>4.3</v>
      </c>
      <c r="L1190" s="335">
        <v>4.3</v>
      </c>
      <c r="M1190" s="335">
        <v>4.3</v>
      </c>
      <c r="N1190" s="335">
        <v>4.3</v>
      </c>
    </row>
    <row r="1191" spans="1:14" s="9" customFormat="1" x14ac:dyDescent="0.25">
      <c r="A1191" s="86">
        <v>15</v>
      </c>
      <c r="B1191" s="360" t="s">
        <v>503</v>
      </c>
      <c r="C1191" s="80"/>
      <c r="D1191" s="80"/>
      <c r="E1191" s="80"/>
      <c r="F1191" s="80"/>
      <c r="G1191" s="80"/>
      <c r="H1191" s="80"/>
      <c r="I1191" s="80"/>
      <c r="J1191" s="80"/>
      <c r="K1191" s="80"/>
      <c r="L1191" s="80"/>
      <c r="M1191" s="80"/>
      <c r="N1191" s="80"/>
    </row>
    <row r="1192" spans="1:14" s="9" customFormat="1" x14ac:dyDescent="0.25">
      <c r="A1192" s="86">
        <v>16</v>
      </c>
      <c r="B1192" s="329"/>
      <c r="C1192" s="83"/>
    </row>
    <row r="1193" spans="1:14" s="9" customFormat="1" x14ac:dyDescent="0.25">
      <c r="A1193" s="86">
        <v>17</v>
      </c>
      <c r="B1193" s="329"/>
      <c r="C1193" s="82"/>
    </row>
    <row r="1194" spans="1:14" s="9" customFormat="1" x14ac:dyDescent="0.25">
      <c r="A1194" s="86">
        <v>18</v>
      </c>
      <c r="B1194" s="329"/>
      <c r="C1194" s="83"/>
    </row>
    <row r="1195" spans="1:14" s="9" customFormat="1" x14ac:dyDescent="0.25">
      <c r="A1195" s="86">
        <v>19</v>
      </c>
      <c r="B1195" s="329"/>
      <c r="C1195" s="83"/>
    </row>
    <row r="1196" spans="1:14" s="9" customFormat="1" x14ac:dyDescent="0.25">
      <c r="A1196" s="86">
        <v>20</v>
      </c>
      <c r="B1196" s="329"/>
      <c r="C1196" s="83"/>
    </row>
    <row r="1197" spans="1:14" s="9" customFormat="1" x14ac:dyDescent="0.25">
      <c r="A1197" s="86">
        <v>21</v>
      </c>
      <c r="B1197" s="329"/>
      <c r="C1197" s="83"/>
    </row>
    <row r="1198" spans="1:14" s="9" customFormat="1" x14ac:dyDescent="0.25">
      <c r="A1198" s="86">
        <v>22</v>
      </c>
      <c r="B1198" s="329"/>
      <c r="C1198" s="83"/>
    </row>
    <row r="1199" spans="1:14" s="9" customFormat="1" x14ac:dyDescent="0.25">
      <c r="A1199" s="86">
        <v>23</v>
      </c>
      <c r="B1199" s="329"/>
      <c r="C1199" s="83"/>
    </row>
    <row r="1200" spans="1:14" s="9" customFormat="1" x14ac:dyDescent="0.25">
      <c r="A1200" s="86">
        <v>24</v>
      </c>
      <c r="B1200" s="329"/>
      <c r="C1200" s="83"/>
    </row>
    <row r="1201" spans="1:14" s="9" customFormat="1" x14ac:dyDescent="0.25">
      <c r="A1201" s="86">
        <v>25</v>
      </c>
      <c r="B1201" s="329"/>
      <c r="C1201" s="80"/>
    </row>
    <row r="1202" spans="1:14" s="9" customFormat="1" ht="16.5" thickBot="1" x14ac:dyDescent="0.3">
      <c r="A1202" s="86">
        <v>26</v>
      </c>
      <c r="B1202" s="330"/>
      <c r="C1202" s="90"/>
    </row>
    <row r="1203" spans="1:14" s="69" customFormat="1" ht="16.5" thickBot="1" x14ac:dyDescent="0.3">
      <c r="A1203" s="87"/>
      <c r="B1203" s="184" t="s">
        <v>383</v>
      </c>
      <c r="C1203" s="76">
        <f t="shared" ref="C1203" si="78">GEOMEAN(C1177:C1202)</f>
        <v>4.4195437925224335</v>
      </c>
      <c r="D1203" s="76">
        <f t="shared" ref="D1203:N1203" si="79">GEOMEAN(D1177:D1202)</f>
        <v>4.4195437925224335</v>
      </c>
      <c r="E1203" s="76">
        <f t="shared" si="79"/>
        <v>4.4195437925224335</v>
      </c>
      <c r="F1203" s="76">
        <f t="shared" si="79"/>
        <v>4.4195437925224335</v>
      </c>
      <c r="G1203" s="76">
        <f t="shared" si="79"/>
        <v>4.4195437925224335</v>
      </c>
      <c r="H1203" s="76">
        <f t="shared" si="79"/>
        <v>4.4195437925224335</v>
      </c>
      <c r="I1203" s="76">
        <f t="shared" si="79"/>
        <v>4.4195437925224335</v>
      </c>
      <c r="J1203" s="76">
        <f t="shared" si="79"/>
        <v>4.4195437925224335</v>
      </c>
      <c r="K1203" s="76">
        <f t="shared" si="79"/>
        <v>4.4450546015039309</v>
      </c>
      <c r="L1203" s="76">
        <f t="shared" si="79"/>
        <v>4.4816959905230416</v>
      </c>
      <c r="M1203" s="76">
        <f t="shared" si="79"/>
        <v>4.4801148637630055</v>
      </c>
      <c r="N1203" s="76">
        <f t="shared" si="79"/>
        <v>4.5403650469711074</v>
      </c>
    </row>
    <row r="1204" spans="1:14" s="9" customFormat="1" x14ac:dyDescent="0.25">
      <c r="A1204" s="86"/>
      <c r="B1204" s="182"/>
      <c r="C1204" s="85"/>
    </row>
    <row r="1205" spans="1:14" s="9" customFormat="1" x14ac:dyDescent="0.25">
      <c r="B1205" s="182"/>
      <c r="C1205" s="85"/>
    </row>
    <row r="1206" spans="1:14" s="9" customFormat="1" ht="18.75" x14ac:dyDescent="0.25">
      <c r="A1206" s="179" t="s">
        <v>30</v>
      </c>
      <c r="B1206" s="183" t="s">
        <v>134</v>
      </c>
      <c r="C1206" s="85"/>
    </row>
    <row r="1207" spans="1:14" s="9" customFormat="1" ht="16.5" thickBot="1" x14ac:dyDescent="0.3">
      <c r="A1207" s="86"/>
      <c r="B1207" s="278" t="s">
        <v>481</v>
      </c>
      <c r="C1207" s="85"/>
    </row>
    <row r="1208" spans="1:14" s="9" customFormat="1" x14ac:dyDescent="0.25">
      <c r="A1208" s="86">
        <v>1</v>
      </c>
      <c r="B1208" s="331" t="s">
        <v>490</v>
      </c>
      <c r="C1208" s="79">
        <v>2</v>
      </c>
      <c r="D1208" s="79">
        <v>2</v>
      </c>
      <c r="E1208" s="79">
        <v>2</v>
      </c>
      <c r="F1208" s="79">
        <v>2</v>
      </c>
      <c r="G1208" s="79">
        <v>2</v>
      </c>
      <c r="H1208" s="79">
        <v>2</v>
      </c>
      <c r="I1208" s="339">
        <v>2</v>
      </c>
      <c r="J1208" s="350">
        <v>2</v>
      </c>
      <c r="K1208" s="350">
        <v>2</v>
      </c>
      <c r="L1208" s="350">
        <v>2</v>
      </c>
      <c r="M1208" s="350">
        <v>2</v>
      </c>
      <c r="N1208" s="350">
        <v>2</v>
      </c>
    </row>
    <row r="1209" spans="1:14" s="9" customFormat="1" x14ac:dyDescent="0.25">
      <c r="A1209" s="86">
        <v>2</v>
      </c>
      <c r="B1209" s="332" t="s">
        <v>491</v>
      </c>
      <c r="C1209" s="80">
        <v>1.8</v>
      </c>
      <c r="D1209" s="80">
        <v>1.8</v>
      </c>
      <c r="E1209" s="80">
        <v>1.8</v>
      </c>
      <c r="F1209" s="80">
        <v>1.8</v>
      </c>
      <c r="G1209" s="80">
        <v>1.8</v>
      </c>
      <c r="H1209" s="80">
        <v>1.8</v>
      </c>
      <c r="I1209" s="81">
        <v>1.8</v>
      </c>
      <c r="J1209" s="342">
        <v>1.8</v>
      </c>
      <c r="K1209" s="342">
        <v>1.8</v>
      </c>
      <c r="L1209" s="342">
        <v>1.8</v>
      </c>
      <c r="M1209" s="342">
        <v>1.8</v>
      </c>
      <c r="N1209" s="342">
        <v>1.8</v>
      </c>
    </row>
    <row r="1210" spans="1:14" s="9" customFormat="1" x14ac:dyDescent="0.25">
      <c r="A1210" s="86">
        <v>3</v>
      </c>
      <c r="B1210" s="333" t="s">
        <v>492</v>
      </c>
      <c r="C1210" s="80">
        <v>2.5</v>
      </c>
      <c r="D1210" s="80">
        <v>2.5</v>
      </c>
      <c r="E1210" s="80">
        <v>2.5</v>
      </c>
      <c r="F1210" s="80">
        <v>2.5</v>
      </c>
      <c r="G1210" s="80">
        <v>2</v>
      </c>
      <c r="H1210" s="80">
        <v>2</v>
      </c>
      <c r="I1210" s="81">
        <v>2</v>
      </c>
      <c r="J1210" s="80">
        <v>2</v>
      </c>
      <c r="K1210" s="80">
        <v>2</v>
      </c>
      <c r="L1210" s="80">
        <v>2.5</v>
      </c>
      <c r="M1210" s="80">
        <v>2</v>
      </c>
      <c r="N1210" s="81">
        <v>2.5</v>
      </c>
    </row>
    <row r="1211" spans="1:14" s="9" customFormat="1" x14ac:dyDescent="0.25">
      <c r="A1211" s="86">
        <v>4</v>
      </c>
      <c r="B1211" s="333" t="s">
        <v>493</v>
      </c>
      <c r="C1211" s="80">
        <v>3</v>
      </c>
      <c r="D1211" s="80">
        <v>3</v>
      </c>
      <c r="E1211" s="80">
        <v>3</v>
      </c>
      <c r="F1211" s="80">
        <v>3</v>
      </c>
      <c r="G1211" s="80">
        <v>3</v>
      </c>
      <c r="H1211" s="80">
        <v>3</v>
      </c>
      <c r="I1211" s="81">
        <v>3</v>
      </c>
      <c r="J1211" s="80">
        <v>2</v>
      </c>
      <c r="K1211" s="80">
        <v>2</v>
      </c>
      <c r="L1211" s="335">
        <v>2</v>
      </c>
      <c r="M1211" s="80">
        <v>2</v>
      </c>
      <c r="N1211" s="81">
        <v>2</v>
      </c>
    </row>
    <row r="1212" spans="1:14" s="9" customFormat="1" x14ac:dyDescent="0.25">
      <c r="A1212" s="86">
        <v>5</v>
      </c>
      <c r="B1212" s="334" t="s">
        <v>494</v>
      </c>
      <c r="C1212" s="80">
        <v>2</v>
      </c>
      <c r="D1212" s="80">
        <v>2</v>
      </c>
      <c r="E1212" s="80">
        <v>2</v>
      </c>
      <c r="F1212" s="80">
        <v>2</v>
      </c>
      <c r="G1212" s="80">
        <v>2</v>
      </c>
      <c r="H1212" s="80">
        <v>2</v>
      </c>
      <c r="I1212" s="81">
        <v>2</v>
      </c>
      <c r="J1212" s="80">
        <v>2</v>
      </c>
      <c r="K1212" s="80">
        <v>2</v>
      </c>
      <c r="L1212" s="80">
        <v>2</v>
      </c>
      <c r="M1212" s="80">
        <v>2</v>
      </c>
      <c r="N1212" s="81">
        <v>2</v>
      </c>
    </row>
    <row r="1213" spans="1:14" s="9" customFormat="1" x14ac:dyDescent="0.25">
      <c r="A1213" s="86">
        <v>6</v>
      </c>
      <c r="B1213" s="334" t="s">
        <v>495</v>
      </c>
      <c r="C1213" s="80">
        <v>2</v>
      </c>
      <c r="D1213" s="80">
        <v>2</v>
      </c>
      <c r="E1213" s="80">
        <v>2</v>
      </c>
      <c r="F1213" s="80">
        <v>2</v>
      </c>
      <c r="G1213" s="80">
        <v>2</v>
      </c>
      <c r="H1213" s="80">
        <v>2</v>
      </c>
      <c r="I1213" s="81">
        <v>2</v>
      </c>
      <c r="J1213" s="342">
        <v>2</v>
      </c>
      <c r="K1213" s="342">
        <v>2</v>
      </c>
      <c r="L1213" s="342">
        <v>2</v>
      </c>
      <c r="M1213" s="342">
        <v>2</v>
      </c>
      <c r="N1213" s="342">
        <v>2</v>
      </c>
    </row>
    <row r="1214" spans="1:14" s="9" customFormat="1" x14ac:dyDescent="0.25">
      <c r="A1214" s="86">
        <v>7</v>
      </c>
      <c r="B1214" s="334" t="s">
        <v>496</v>
      </c>
      <c r="C1214" s="80">
        <v>2</v>
      </c>
      <c r="D1214" s="80">
        <v>2</v>
      </c>
      <c r="E1214" s="80">
        <v>2</v>
      </c>
      <c r="F1214" s="80">
        <v>2</v>
      </c>
      <c r="G1214" s="80">
        <v>2</v>
      </c>
      <c r="H1214" s="80">
        <v>2</v>
      </c>
      <c r="I1214" s="81">
        <v>2</v>
      </c>
      <c r="J1214" s="80">
        <v>1.7</v>
      </c>
      <c r="K1214" s="80">
        <v>2</v>
      </c>
      <c r="L1214" s="80">
        <v>2</v>
      </c>
      <c r="M1214" s="80">
        <v>2</v>
      </c>
      <c r="N1214" s="81">
        <v>1.6</v>
      </c>
    </row>
    <row r="1215" spans="1:14" s="9" customFormat="1" x14ac:dyDescent="0.25">
      <c r="A1215" s="86">
        <v>8</v>
      </c>
      <c r="B1215" s="334" t="s">
        <v>504</v>
      </c>
      <c r="C1215" s="80">
        <v>1.7</v>
      </c>
      <c r="D1215" s="80">
        <v>1.7</v>
      </c>
      <c r="E1215" s="80">
        <v>1.5</v>
      </c>
      <c r="F1215" s="80">
        <v>1.5</v>
      </c>
      <c r="G1215" s="80">
        <v>2.5</v>
      </c>
      <c r="H1215" s="80">
        <v>2.5</v>
      </c>
      <c r="I1215" s="81">
        <v>2.5</v>
      </c>
      <c r="J1215" s="80">
        <v>2</v>
      </c>
      <c r="K1215" s="80">
        <v>2</v>
      </c>
      <c r="L1215" s="80">
        <v>2</v>
      </c>
      <c r="M1215" s="80">
        <v>2</v>
      </c>
      <c r="N1215" s="335">
        <v>2</v>
      </c>
    </row>
    <row r="1216" spans="1:14" s="9" customFormat="1" x14ac:dyDescent="0.25">
      <c r="A1216" s="86">
        <v>9</v>
      </c>
      <c r="B1216" s="334" t="s">
        <v>498</v>
      </c>
      <c r="C1216" s="80">
        <v>1.8</v>
      </c>
      <c r="D1216" s="80">
        <v>1.8</v>
      </c>
      <c r="E1216" s="80">
        <v>1.8</v>
      </c>
      <c r="F1216" s="80">
        <v>1.8</v>
      </c>
      <c r="G1216" s="80">
        <v>1.7</v>
      </c>
      <c r="H1216" s="80">
        <v>2</v>
      </c>
      <c r="I1216" s="81">
        <v>2</v>
      </c>
      <c r="J1216" s="80">
        <v>2</v>
      </c>
      <c r="K1216" s="80">
        <v>2.2000000000000002</v>
      </c>
      <c r="L1216" s="80">
        <v>2.2000000000000002</v>
      </c>
      <c r="M1216" s="80">
        <v>2.2000000000000002</v>
      </c>
      <c r="N1216" s="335">
        <v>2.2000000000000002</v>
      </c>
    </row>
    <row r="1217" spans="1:14" s="9" customFormat="1" x14ac:dyDescent="0.25">
      <c r="A1217" s="86">
        <v>10</v>
      </c>
      <c r="B1217" s="334" t="s">
        <v>499</v>
      </c>
      <c r="C1217" s="80"/>
      <c r="D1217" s="80"/>
      <c r="E1217" s="80"/>
      <c r="F1217" s="80"/>
      <c r="G1217" s="80"/>
      <c r="H1217" s="80"/>
      <c r="I1217" s="81"/>
      <c r="J1217" s="80"/>
      <c r="K1217" s="80"/>
      <c r="L1217" s="80"/>
      <c r="M1217" s="80"/>
      <c r="N1217" s="81"/>
    </row>
    <row r="1218" spans="1:14" s="9" customFormat="1" x14ac:dyDescent="0.25">
      <c r="A1218" s="86">
        <v>11</v>
      </c>
      <c r="B1218" s="334" t="s">
        <v>500</v>
      </c>
      <c r="C1218" s="80">
        <v>2</v>
      </c>
      <c r="D1218" s="80">
        <v>2</v>
      </c>
      <c r="E1218" s="80">
        <v>2</v>
      </c>
      <c r="F1218" s="80">
        <v>2</v>
      </c>
      <c r="G1218" s="80">
        <v>2</v>
      </c>
      <c r="H1218" s="80">
        <v>2</v>
      </c>
      <c r="I1218" s="81">
        <v>2.4</v>
      </c>
      <c r="J1218" s="80">
        <v>2.2000000000000002</v>
      </c>
      <c r="K1218" s="80">
        <v>2.2000000000000002</v>
      </c>
      <c r="L1218" s="80">
        <v>2.2000000000000002</v>
      </c>
      <c r="M1218" s="335">
        <v>2.2000000000000002</v>
      </c>
      <c r="N1218" s="335">
        <v>2.2000000000000002</v>
      </c>
    </row>
    <row r="1219" spans="1:14" s="9" customFormat="1" x14ac:dyDescent="0.25">
      <c r="A1219" s="86">
        <v>12</v>
      </c>
      <c r="B1219" s="334" t="s">
        <v>385</v>
      </c>
      <c r="C1219" s="80">
        <v>2</v>
      </c>
      <c r="D1219" s="80">
        <v>2</v>
      </c>
      <c r="E1219" s="80">
        <v>2</v>
      </c>
      <c r="F1219" s="80">
        <v>2</v>
      </c>
      <c r="G1219" s="80">
        <v>2</v>
      </c>
      <c r="H1219" s="80">
        <v>2</v>
      </c>
      <c r="I1219" s="81">
        <v>2</v>
      </c>
      <c r="J1219" s="80">
        <v>2</v>
      </c>
      <c r="K1219" s="80">
        <v>2</v>
      </c>
      <c r="L1219" s="80">
        <v>2</v>
      </c>
      <c r="M1219" s="80">
        <v>2</v>
      </c>
      <c r="N1219" s="335">
        <v>2</v>
      </c>
    </row>
    <row r="1220" spans="1:14" s="9" customFormat="1" x14ac:dyDescent="0.25">
      <c r="A1220" s="86">
        <v>13</v>
      </c>
      <c r="B1220" s="334" t="s">
        <v>501</v>
      </c>
      <c r="C1220" s="80">
        <v>1.5</v>
      </c>
      <c r="D1220" s="80">
        <v>1.5</v>
      </c>
      <c r="E1220" s="80">
        <v>2</v>
      </c>
      <c r="F1220" s="80">
        <v>2</v>
      </c>
      <c r="G1220" s="80">
        <v>2</v>
      </c>
      <c r="H1220" s="80">
        <v>1.5</v>
      </c>
      <c r="I1220" s="81">
        <v>1.5</v>
      </c>
      <c r="J1220" s="80">
        <v>2</v>
      </c>
      <c r="K1220" s="80">
        <v>2</v>
      </c>
      <c r="L1220" s="80">
        <v>2</v>
      </c>
      <c r="M1220" s="80">
        <v>2</v>
      </c>
      <c r="N1220" s="335">
        <v>2</v>
      </c>
    </row>
    <row r="1221" spans="1:14" s="9" customFormat="1" x14ac:dyDescent="0.25">
      <c r="A1221" s="86">
        <v>14</v>
      </c>
      <c r="B1221" s="334" t="s">
        <v>502</v>
      </c>
      <c r="C1221" s="80">
        <v>2</v>
      </c>
      <c r="D1221" s="80">
        <v>2</v>
      </c>
      <c r="E1221" s="80">
        <v>2</v>
      </c>
      <c r="F1221" s="80">
        <v>2</v>
      </c>
      <c r="G1221" s="80">
        <v>2</v>
      </c>
      <c r="H1221" s="80">
        <v>2</v>
      </c>
      <c r="I1221" s="81">
        <v>2</v>
      </c>
      <c r="J1221" s="80">
        <v>2</v>
      </c>
      <c r="K1221" s="80">
        <v>2</v>
      </c>
      <c r="L1221" s="80">
        <v>2</v>
      </c>
      <c r="M1221" s="80">
        <v>2</v>
      </c>
      <c r="N1221" s="81">
        <v>2</v>
      </c>
    </row>
    <row r="1222" spans="1:14" s="9" customFormat="1" x14ac:dyDescent="0.25">
      <c r="A1222" s="86">
        <v>15</v>
      </c>
      <c r="B1222" s="334" t="s">
        <v>503</v>
      </c>
      <c r="C1222" s="340">
        <v>2</v>
      </c>
      <c r="D1222" s="80">
        <v>2</v>
      </c>
      <c r="E1222" s="80">
        <v>2</v>
      </c>
      <c r="F1222" s="80">
        <v>2</v>
      </c>
      <c r="G1222" s="80">
        <v>2</v>
      </c>
      <c r="H1222" s="80">
        <v>2</v>
      </c>
      <c r="I1222" s="81">
        <v>2</v>
      </c>
      <c r="J1222" s="80"/>
      <c r="K1222" s="80">
        <v>2</v>
      </c>
      <c r="L1222" s="80">
        <v>2</v>
      </c>
      <c r="M1222" s="80">
        <v>1.8</v>
      </c>
      <c r="N1222" s="81">
        <v>1.8</v>
      </c>
    </row>
    <row r="1223" spans="1:14" s="9" customFormat="1" x14ac:dyDescent="0.25">
      <c r="A1223" s="86">
        <v>16</v>
      </c>
      <c r="B1223" s="329"/>
      <c r="C1223" s="83"/>
    </row>
    <row r="1224" spans="1:14" s="9" customFormat="1" x14ac:dyDescent="0.25">
      <c r="A1224" s="86">
        <v>17</v>
      </c>
      <c r="B1224" s="329"/>
      <c r="C1224" s="82"/>
    </row>
    <row r="1225" spans="1:14" s="9" customFormat="1" x14ac:dyDescent="0.25">
      <c r="A1225" s="86">
        <v>18</v>
      </c>
      <c r="B1225" s="329"/>
      <c r="C1225" s="83"/>
    </row>
    <row r="1226" spans="1:14" s="9" customFormat="1" x14ac:dyDescent="0.25">
      <c r="A1226" s="86">
        <v>19</v>
      </c>
      <c r="B1226" s="329"/>
      <c r="C1226" s="83"/>
    </row>
    <row r="1227" spans="1:14" s="9" customFormat="1" x14ac:dyDescent="0.25">
      <c r="A1227" s="86">
        <v>20</v>
      </c>
      <c r="B1227" s="329"/>
      <c r="C1227" s="83"/>
    </row>
    <row r="1228" spans="1:14" s="9" customFormat="1" x14ac:dyDescent="0.25">
      <c r="A1228" s="86">
        <v>21</v>
      </c>
      <c r="B1228" s="329"/>
      <c r="C1228" s="83"/>
    </row>
    <row r="1229" spans="1:14" s="9" customFormat="1" x14ac:dyDescent="0.25">
      <c r="A1229" s="86">
        <v>22</v>
      </c>
      <c r="B1229" s="329"/>
      <c r="C1229" s="83"/>
    </row>
    <row r="1230" spans="1:14" s="9" customFormat="1" x14ac:dyDescent="0.25">
      <c r="A1230" s="86">
        <v>23</v>
      </c>
      <c r="B1230" s="329"/>
      <c r="C1230" s="83"/>
    </row>
    <row r="1231" spans="1:14" s="9" customFormat="1" x14ac:dyDescent="0.25">
      <c r="A1231" s="86">
        <v>24</v>
      </c>
      <c r="B1231" s="329"/>
      <c r="C1231" s="83"/>
    </row>
    <row r="1232" spans="1:14" s="9" customFormat="1" x14ac:dyDescent="0.25">
      <c r="A1232" s="86">
        <v>25</v>
      </c>
      <c r="B1232" s="329"/>
      <c r="C1232" s="80"/>
    </row>
    <row r="1233" spans="1:14" s="9" customFormat="1" ht="16.5" thickBot="1" x14ac:dyDescent="0.3">
      <c r="A1233" s="86">
        <v>26</v>
      </c>
      <c r="B1233" s="330"/>
      <c r="C1233" s="90"/>
    </row>
    <row r="1234" spans="1:14" s="69" customFormat="1" ht="16.5" thickBot="1" x14ac:dyDescent="0.3">
      <c r="A1234" s="87"/>
      <c r="B1234" s="184" t="s">
        <v>383</v>
      </c>
      <c r="C1234" s="76">
        <f>GEOMEAN(C1208:C1233)</f>
        <v>1.9953891269574302</v>
      </c>
      <c r="D1234" s="76">
        <f t="shared" ref="D1234:N1234" si="80">GEOMEAN(D1208:D1233)</f>
        <v>1.9953891269574302</v>
      </c>
      <c r="E1234" s="76">
        <f t="shared" si="80"/>
        <v>2.0186875598242016</v>
      </c>
      <c r="F1234" s="76">
        <f t="shared" si="80"/>
        <v>2.0186875598242016</v>
      </c>
      <c r="G1234" s="76">
        <f t="shared" si="80"/>
        <v>2.0522023899147075</v>
      </c>
      <c r="H1234" s="76">
        <f t="shared" si="80"/>
        <v>2.0339370097944314</v>
      </c>
      <c r="I1234" s="76">
        <f t="shared" si="80"/>
        <v>2.0605981337658106</v>
      </c>
      <c r="J1234" s="76">
        <f t="shared" si="80"/>
        <v>1.9736263190270291</v>
      </c>
      <c r="K1234" s="76">
        <f t="shared" si="80"/>
        <v>2.0122171410746938</v>
      </c>
      <c r="L1234" s="76">
        <f t="shared" si="80"/>
        <v>2.0445464795470767</v>
      </c>
      <c r="M1234" s="76">
        <f t="shared" si="80"/>
        <v>1.9971305358974967</v>
      </c>
      <c r="N1234" s="76">
        <f t="shared" si="80"/>
        <v>1.9971305358974967</v>
      </c>
    </row>
    <row r="1235" spans="1:14" s="9" customFormat="1" x14ac:dyDescent="0.25">
      <c r="A1235" s="86"/>
      <c r="B1235" s="182"/>
      <c r="C1235" s="85"/>
    </row>
    <row r="1236" spans="1:14" s="9" customFormat="1" x14ac:dyDescent="0.25">
      <c r="B1236" s="182"/>
      <c r="C1236" s="85"/>
    </row>
    <row r="1237" spans="1:14" s="9" customFormat="1" ht="18.75" x14ac:dyDescent="0.25">
      <c r="A1237" s="179" t="s">
        <v>30</v>
      </c>
      <c r="B1237" s="183" t="s">
        <v>135</v>
      </c>
      <c r="C1237" s="85"/>
    </row>
    <row r="1238" spans="1:14" s="9" customFormat="1" ht="16.5" thickBot="1" x14ac:dyDescent="0.3">
      <c r="A1238" s="86"/>
      <c r="B1238" s="278" t="s">
        <v>482</v>
      </c>
      <c r="C1238" s="85"/>
    </row>
    <row r="1239" spans="1:14" s="9" customFormat="1" x14ac:dyDescent="0.25">
      <c r="A1239" s="86">
        <v>1</v>
      </c>
      <c r="B1239" s="331" t="s">
        <v>490</v>
      </c>
      <c r="C1239" s="79">
        <v>2</v>
      </c>
      <c r="D1239" s="79">
        <v>2</v>
      </c>
      <c r="E1239" s="79">
        <v>2</v>
      </c>
      <c r="F1239" s="79">
        <v>2</v>
      </c>
      <c r="G1239" s="79">
        <v>2</v>
      </c>
      <c r="H1239" s="79">
        <v>2</v>
      </c>
      <c r="I1239" s="339">
        <v>2</v>
      </c>
      <c r="J1239" s="79">
        <v>2</v>
      </c>
      <c r="K1239" s="79">
        <v>1.5</v>
      </c>
      <c r="L1239" s="79">
        <v>1.5</v>
      </c>
      <c r="M1239" s="350">
        <v>1.5</v>
      </c>
      <c r="N1239" s="350">
        <v>1.5</v>
      </c>
    </row>
    <row r="1240" spans="1:14" s="9" customFormat="1" x14ac:dyDescent="0.25">
      <c r="A1240" s="86">
        <v>2</v>
      </c>
      <c r="B1240" s="332" t="s">
        <v>491</v>
      </c>
      <c r="C1240" s="80">
        <v>1.8</v>
      </c>
      <c r="D1240" s="80">
        <v>1.8</v>
      </c>
      <c r="E1240" s="80">
        <v>1.8</v>
      </c>
      <c r="F1240" s="80">
        <v>1.8</v>
      </c>
      <c r="G1240" s="80">
        <v>1.8</v>
      </c>
      <c r="H1240" s="80">
        <v>1.8</v>
      </c>
      <c r="I1240" s="81">
        <v>1.8</v>
      </c>
      <c r="J1240" s="342">
        <v>1.8</v>
      </c>
      <c r="K1240" s="342">
        <v>1.8</v>
      </c>
      <c r="L1240" s="342">
        <v>1.8</v>
      </c>
      <c r="M1240" s="342">
        <v>1.8</v>
      </c>
      <c r="N1240" s="342">
        <v>1.8</v>
      </c>
    </row>
    <row r="1241" spans="1:14" s="9" customFormat="1" x14ac:dyDescent="0.25">
      <c r="A1241" s="86">
        <v>3</v>
      </c>
      <c r="B1241" s="333" t="s">
        <v>492</v>
      </c>
      <c r="C1241" s="80">
        <v>2.5</v>
      </c>
      <c r="D1241" s="80">
        <v>2.5</v>
      </c>
      <c r="E1241" s="80">
        <v>2</v>
      </c>
      <c r="F1241" s="80">
        <v>2</v>
      </c>
      <c r="G1241" s="80">
        <v>2</v>
      </c>
      <c r="H1241" s="80">
        <v>2</v>
      </c>
      <c r="I1241" s="81">
        <v>2</v>
      </c>
      <c r="J1241" s="80">
        <v>2.5</v>
      </c>
      <c r="K1241" s="80">
        <v>2.5</v>
      </c>
      <c r="L1241" s="80">
        <v>2.5</v>
      </c>
      <c r="M1241" s="80">
        <v>2.5</v>
      </c>
      <c r="N1241" s="81">
        <v>2</v>
      </c>
    </row>
    <row r="1242" spans="1:14" s="9" customFormat="1" x14ac:dyDescent="0.25">
      <c r="A1242" s="86">
        <v>4</v>
      </c>
      <c r="B1242" s="333" t="s">
        <v>493</v>
      </c>
      <c r="C1242" s="80">
        <v>2</v>
      </c>
      <c r="D1242" s="80">
        <v>2</v>
      </c>
      <c r="E1242" s="80">
        <v>2</v>
      </c>
      <c r="F1242" s="80">
        <v>2</v>
      </c>
      <c r="G1242" s="80">
        <v>2</v>
      </c>
      <c r="H1242" s="80">
        <v>2</v>
      </c>
      <c r="I1242" s="81">
        <v>2</v>
      </c>
      <c r="J1242" s="80">
        <v>2</v>
      </c>
      <c r="K1242" s="335">
        <v>2</v>
      </c>
      <c r="L1242" s="335">
        <v>2</v>
      </c>
      <c r="M1242" s="80">
        <v>2</v>
      </c>
      <c r="N1242" s="81">
        <v>2</v>
      </c>
    </row>
    <row r="1243" spans="1:14" s="9" customFormat="1" x14ac:dyDescent="0.25">
      <c r="A1243" s="86">
        <v>5</v>
      </c>
      <c r="B1243" s="334" t="s">
        <v>494</v>
      </c>
      <c r="C1243" s="80">
        <v>2</v>
      </c>
      <c r="D1243" s="80">
        <v>2</v>
      </c>
      <c r="E1243" s="80">
        <v>2</v>
      </c>
      <c r="F1243" s="80">
        <v>2</v>
      </c>
      <c r="G1243" s="80">
        <v>2</v>
      </c>
      <c r="H1243" s="80">
        <v>2</v>
      </c>
      <c r="I1243" s="81">
        <v>2</v>
      </c>
      <c r="J1243" s="80">
        <v>2</v>
      </c>
      <c r="K1243" s="80">
        <v>3</v>
      </c>
      <c r="L1243" s="80">
        <v>2</v>
      </c>
      <c r="M1243" s="80">
        <v>2</v>
      </c>
      <c r="N1243" s="335">
        <v>2</v>
      </c>
    </row>
    <row r="1244" spans="1:14" s="9" customFormat="1" x14ac:dyDescent="0.25">
      <c r="A1244" s="86">
        <v>6</v>
      </c>
      <c r="B1244" s="334" t="s">
        <v>495</v>
      </c>
      <c r="C1244" s="80">
        <v>2</v>
      </c>
      <c r="D1244" s="80">
        <v>2</v>
      </c>
      <c r="E1244" s="80">
        <v>2</v>
      </c>
      <c r="F1244" s="80">
        <v>2</v>
      </c>
      <c r="G1244" s="80">
        <v>2</v>
      </c>
      <c r="H1244" s="80">
        <v>2</v>
      </c>
      <c r="I1244" s="81">
        <v>2</v>
      </c>
      <c r="J1244" s="80"/>
      <c r="K1244" s="80"/>
      <c r="L1244" s="80"/>
      <c r="M1244" s="80"/>
      <c r="N1244" s="81"/>
    </row>
    <row r="1245" spans="1:14" s="9" customFormat="1" x14ac:dyDescent="0.25">
      <c r="A1245" s="86">
        <v>7</v>
      </c>
      <c r="B1245" s="334" t="s">
        <v>496</v>
      </c>
      <c r="C1245" s="80">
        <v>1.5</v>
      </c>
      <c r="D1245" s="80">
        <v>1.5</v>
      </c>
      <c r="E1245" s="80">
        <v>1.5</v>
      </c>
      <c r="F1245" s="80">
        <v>1.5</v>
      </c>
      <c r="G1245" s="80">
        <v>2</v>
      </c>
      <c r="H1245" s="80">
        <v>2</v>
      </c>
      <c r="I1245" s="81">
        <v>2</v>
      </c>
      <c r="J1245" s="80">
        <v>2</v>
      </c>
      <c r="K1245" s="80">
        <v>2</v>
      </c>
      <c r="L1245" s="335">
        <v>2</v>
      </c>
      <c r="M1245" s="335">
        <v>2</v>
      </c>
      <c r="N1245" s="335">
        <v>2</v>
      </c>
    </row>
    <row r="1246" spans="1:14" s="9" customFormat="1" x14ac:dyDescent="0.25">
      <c r="A1246" s="86">
        <v>8</v>
      </c>
      <c r="B1246" s="334" t="s">
        <v>504</v>
      </c>
      <c r="C1246" s="80">
        <v>1.7</v>
      </c>
      <c r="D1246" s="80">
        <v>1.7</v>
      </c>
      <c r="E1246" s="80">
        <v>1.7</v>
      </c>
      <c r="F1246" s="80">
        <v>1.7</v>
      </c>
      <c r="G1246" s="80">
        <v>2.5</v>
      </c>
      <c r="H1246" s="80">
        <v>2.5</v>
      </c>
      <c r="I1246" s="81">
        <v>2.5</v>
      </c>
      <c r="J1246" s="342">
        <v>2.5</v>
      </c>
      <c r="K1246" s="342">
        <v>2.5</v>
      </c>
      <c r="L1246" s="342">
        <v>2.5</v>
      </c>
      <c r="M1246" s="80">
        <v>2</v>
      </c>
      <c r="N1246" s="335">
        <v>2</v>
      </c>
    </row>
    <row r="1247" spans="1:14" s="9" customFormat="1" x14ac:dyDescent="0.25">
      <c r="A1247" s="86">
        <v>9</v>
      </c>
      <c r="B1247" s="334" t="s">
        <v>498</v>
      </c>
      <c r="C1247" s="80">
        <v>1.8</v>
      </c>
      <c r="D1247" s="80">
        <v>1.8</v>
      </c>
      <c r="E1247" s="80">
        <v>1.8</v>
      </c>
      <c r="F1247" s="80">
        <v>1.8</v>
      </c>
      <c r="G1247" s="80">
        <v>1.7</v>
      </c>
      <c r="H1247" s="80">
        <v>1.7</v>
      </c>
      <c r="I1247" s="81">
        <v>2</v>
      </c>
      <c r="J1247" s="80">
        <v>2.2000000000000002</v>
      </c>
      <c r="K1247" s="80">
        <v>2.2000000000000002</v>
      </c>
      <c r="L1247" s="80">
        <v>2.2000000000000002</v>
      </c>
      <c r="M1247" s="80">
        <v>2.2000000000000002</v>
      </c>
      <c r="N1247" s="81">
        <v>2.2000000000000002</v>
      </c>
    </row>
    <row r="1248" spans="1:14" s="9" customFormat="1" x14ac:dyDescent="0.25">
      <c r="A1248" s="86">
        <v>10</v>
      </c>
      <c r="B1248" s="334" t="s">
        <v>499</v>
      </c>
      <c r="C1248" s="80"/>
      <c r="D1248" s="80"/>
      <c r="E1248" s="80"/>
      <c r="F1248" s="80"/>
      <c r="G1248" s="80"/>
      <c r="H1248" s="80"/>
      <c r="I1248" s="81"/>
      <c r="J1248" s="80"/>
      <c r="K1248" s="80"/>
      <c r="L1248" s="80"/>
      <c r="M1248" s="80"/>
      <c r="N1248" s="81"/>
    </row>
    <row r="1249" spans="1:14" s="9" customFormat="1" x14ac:dyDescent="0.25">
      <c r="A1249" s="86">
        <v>11</v>
      </c>
      <c r="B1249" s="334" t="s">
        <v>500</v>
      </c>
      <c r="C1249" s="80">
        <v>2</v>
      </c>
      <c r="D1249" s="80">
        <v>2</v>
      </c>
      <c r="E1249" s="80">
        <v>2</v>
      </c>
      <c r="F1249" s="80">
        <v>2</v>
      </c>
      <c r="G1249" s="80">
        <v>2</v>
      </c>
      <c r="H1249" s="80">
        <v>2</v>
      </c>
      <c r="I1249" s="81">
        <v>2</v>
      </c>
      <c r="J1249" s="80">
        <v>2.2000000000000002</v>
      </c>
      <c r="K1249" s="80">
        <v>2.2000000000000002</v>
      </c>
      <c r="L1249" s="80">
        <v>2.2000000000000002</v>
      </c>
      <c r="M1249" s="335">
        <v>2.2000000000000002</v>
      </c>
      <c r="N1249" s="335">
        <v>2.2000000000000002</v>
      </c>
    </row>
    <row r="1250" spans="1:14" s="9" customFormat="1" x14ac:dyDescent="0.25">
      <c r="A1250" s="86">
        <v>12</v>
      </c>
      <c r="B1250" s="334" t="s">
        <v>385</v>
      </c>
      <c r="C1250" s="80">
        <v>2</v>
      </c>
      <c r="D1250" s="80">
        <v>2</v>
      </c>
      <c r="E1250" s="80">
        <v>2</v>
      </c>
      <c r="F1250" s="80">
        <v>2</v>
      </c>
      <c r="G1250" s="80">
        <v>2</v>
      </c>
      <c r="H1250" s="80">
        <v>2</v>
      </c>
      <c r="I1250" s="81">
        <v>2</v>
      </c>
      <c r="J1250" s="80">
        <v>2</v>
      </c>
      <c r="K1250" s="80">
        <v>2</v>
      </c>
      <c r="L1250" s="80">
        <v>2</v>
      </c>
      <c r="M1250" s="80">
        <v>2</v>
      </c>
      <c r="N1250" s="335">
        <v>2</v>
      </c>
    </row>
    <row r="1251" spans="1:14" s="9" customFormat="1" x14ac:dyDescent="0.25">
      <c r="A1251" s="86">
        <v>13</v>
      </c>
      <c r="B1251" s="334" t="s">
        <v>501</v>
      </c>
      <c r="C1251" s="80">
        <v>1.5</v>
      </c>
      <c r="D1251" s="80">
        <v>1.5</v>
      </c>
      <c r="E1251" s="80">
        <v>1.5</v>
      </c>
      <c r="F1251" s="80">
        <v>1.5</v>
      </c>
      <c r="G1251" s="80">
        <v>2</v>
      </c>
      <c r="H1251" s="80">
        <v>2</v>
      </c>
      <c r="I1251" s="81">
        <v>1.5</v>
      </c>
      <c r="J1251" s="80">
        <v>2</v>
      </c>
      <c r="K1251" s="80">
        <v>2</v>
      </c>
      <c r="L1251" s="80">
        <v>2</v>
      </c>
      <c r="M1251" s="80">
        <v>2</v>
      </c>
      <c r="N1251" s="335">
        <v>2</v>
      </c>
    </row>
    <row r="1252" spans="1:14" s="9" customFormat="1" x14ac:dyDescent="0.25">
      <c r="A1252" s="86">
        <v>14</v>
      </c>
      <c r="B1252" s="334" t="s">
        <v>502</v>
      </c>
      <c r="C1252" s="80">
        <v>2</v>
      </c>
      <c r="D1252" s="80">
        <v>2</v>
      </c>
      <c r="E1252" s="80">
        <v>2</v>
      </c>
      <c r="F1252" s="80">
        <v>2</v>
      </c>
      <c r="G1252" s="80">
        <v>2</v>
      </c>
      <c r="H1252" s="80">
        <v>2</v>
      </c>
      <c r="I1252" s="81">
        <v>2</v>
      </c>
      <c r="J1252" s="80">
        <v>2</v>
      </c>
      <c r="K1252" s="80">
        <v>2</v>
      </c>
      <c r="L1252" s="80">
        <v>2</v>
      </c>
      <c r="M1252" s="80">
        <v>2</v>
      </c>
      <c r="N1252" s="81">
        <v>2</v>
      </c>
    </row>
    <row r="1253" spans="1:14" s="9" customFormat="1" x14ac:dyDescent="0.25">
      <c r="A1253" s="86">
        <v>15</v>
      </c>
      <c r="B1253" s="334" t="s">
        <v>503</v>
      </c>
      <c r="C1253" s="82">
        <v>2</v>
      </c>
      <c r="D1253" s="82">
        <v>2</v>
      </c>
      <c r="E1253" s="82">
        <v>2</v>
      </c>
      <c r="F1253" s="82">
        <v>2</v>
      </c>
      <c r="G1253" s="82">
        <v>2</v>
      </c>
      <c r="H1253" s="82">
        <v>2</v>
      </c>
      <c r="I1253" s="341">
        <v>2</v>
      </c>
      <c r="J1253" s="82">
        <v>2</v>
      </c>
      <c r="K1253" s="82">
        <v>2</v>
      </c>
      <c r="L1253" s="82">
        <v>2</v>
      </c>
      <c r="M1253" s="82">
        <v>2</v>
      </c>
      <c r="N1253" s="341">
        <v>2</v>
      </c>
    </row>
    <row r="1254" spans="1:14" s="9" customFormat="1" x14ac:dyDescent="0.25">
      <c r="A1254" s="86">
        <v>16</v>
      </c>
      <c r="B1254" s="329"/>
      <c r="C1254" s="83"/>
    </row>
    <row r="1255" spans="1:14" s="9" customFormat="1" x14ac:dyDescent="0.25">
      <c r="A1255" s="86">
        <v>17</v>
      </c>
      <c r="B1255" s="329"/>
      <c r="C1255" s="82"/>
    </row>
    <row r="1256" spans="1:14" s="9" customFormat="1" x14ac:dyDescent="0.25">
      <c r="A1256" s="86">
        <v>18</v>
      </c>
      <c r="B1256" s="329"/>
      <c r="C1256" s="83"/>
    </row>
    <row r="1257" spans="1:14" s="9" customFormat="1" x14ac:dyDescent="0.25">
      <c r="A1257" s="86">
        <v>19</v>
      </c>
      <c r="B1257" s="329"/>
      <c r="C1257" s="83"/>
    </row>
    <row r="1258" spans="1:14" s="9" customFormat="1" x14ac:dyDescent="0.25">
      <c r="A1258" s="86">
        <v>20</v>
      </c>
      <c r="B1258" s="329"/>
      <c r="C1258" s="83"/>
    </row>
    <row r="1259" spans="1:14" s="9" customFormat="1" x14ac:dyDescent="0.25">
      <c r="A1259" s="86">
        <v>21</v>
      </c>
      <c r="B1259" s="329"/>
      <c r="C1259" s="83"/>
    </row>
    <row r="1260" spans="1:14" s="9" customFormat="1" x14ac:dyDescent="0.25">
      <c r="A1260" s="86">
        <v>22</v>
      </c>
      <c r="B1260" s="329"/>
      <c r="C1260" s="83"/>
    </row>
    <row r="1261" spans="1:14" s="9" customFormat="1" x14ac:dyDescent="0.25">
      <c r="A1261" s="86">
        <v>23</v>
      </c>
      <c r="B1261" s="329"/>
      <c r="C1261" s="83"/>
    </row>
    <row r="1262" spans="1:14" s="9" customFormat="1" x14ac:dyDescent="0.25">
      <c r="A1262" s="86">
        <v>24</v>
      </c>
      <c r="B1262" s="329"/>
      <c r="C1262" s="83"/>
    </row>
    <row r="1263" spans="1:14" s="9" customFormat="1" x14ac:dyDescent="0.25">
      <c r="A1263" s="86">
        <v>25</v>
      </c>
      <c r="B1263" s="329"/>
      <c r="C1263" s="80"/>
    </row>
    <row r="1264" spans="1:14" s="9" customFormat="1" ht="16.5" thickBot="1" x14ac:dyDescent="0.3">
      <c r="A1264" s="86">
        <v>26</v>
      </c>
      <c r="B1264" s="330"/>
      <c r="C1264" s="90"/>
    </row>
    <row r="1265" spans="1:14" s="69" customFormat="1" ht="16.5" thickBot="1" x14ac:dyDescent="0.3">
      <c r="A1265" s="87"/>
      <c r="B1265" s="184" t="s">
        <v>383</v>
      </c>
      <c r="C1265" s="76">
        <f>GEOMEAN(C1239:C1264)</f>
        <v>1.8990021604954781</v>
      </c>
      <c r="D1265" s="76">
        <f t="shared" ref="D1265:N1265" si="81">GEOMEAN(D1239:D1264)</f>
        <v>1.8990021604954781</v>
      </c>
      <c r="E1265" s="76">
        <f t="shared" si="81"/>
        <v>1.8689742378140408</v>
      </c>
      <c r="F1265" s="76">
        <f t="shared" si="81"/>
        <v>1.8689742378140408</v>
      </c>
      <c r="G1265" s="76">
        <f t="shared" si="81"/>
        <v>1.993619357870791</v>
      </c>
      <c r="H1265" s="76">
        <f t="shared" si="81"/>
        <v>1.993619357870791</v>
      </c>
      <c r="I1265" s="76">
        <f t="shared" si="81"/>
        <v>1.9758753889690863</v>
      </c>
      <c r="J1265" s="76">
        <f t="shared" si="81"/>
        <v>2.0834713215272567</v>
      </c>
      <c r="K1265" s="76">
        <f t="shared" si="81"/>
        <v>2.1024338308815107</v>
      </c>
      <c r="L1265" s="76">
        <f t="shared" si="81"/>
        <v>2.037871777620055</v>
      </c>
      <c r="M1265" s="76">
        <f t="shared" si="81"/>
        <v>2.0031904378377958</v>
      </c>
      <c r="N1265" s="76">
        <f t="shared" si="81"/>
        <v>1.9690993193551793</v>
      </c>
    </row>
    <row r="1266" spans="1:14" s="9" customFormat="1" x14ac:dyDescent="0.25">
      <c r="A1266" s="86"/>
      <c r="B1266" s="182"/>
      <c r="C1266" s="85"/>
    </row>
    <row r="1267" spans="1:14" s="9" customFormat="1" x14ac:dyDescent="0.25">
      <c r="B1267" s="182"/>
      <c r="C1267" s="85"/>
    </row>
    <row r="1268" spans="1:14" s="9" customFormat="1" ht="19.5" thickBot="1" x14ac:dyDescent="0.3">
      <c r="A1268" s="179" t="s">
        <v>30</v>
      </c>
      <c r="B1268" s="183" t="s">
        <v>592</v>
      </c>
      <c r="C1268" s="85"/>
    </row>
    <row r="1269" spans="1:14" s="9" customFormat="1" x14ac:dyDescent="0.25">
      <c r="A1269" s="86">
        <v>1</v>
      </c>
      <c r="B1269" s="346" t="s">
        <v>490</v>
      </c>
      <c r="C1269" s="80"/>
      <c r="D1269" s="80"/>
      <c r="E1269" s="80"/>
      <c r="F1269" s="80"/>
      <c r="G1269" s="80"/>
      <c r="H1269" s="80"/>
      <c r="I1269" s="80"/>
      <c r="J1269" s="80"/>
      <c r="K1269" s="80"/>
      <c r="L1269" s="80"/>
      <c r="M1269" s="80"/>
      <c r="N1269" s="80"/>
    </row>
    <row r="1270" spans="1:14" s="9" customFormat="1" x14ac:dyDescent="0.25">
      <c r="A1270" s="86">
        <v>2</v>
      </c>
      <c r="B1270" s="68" t="s">
        <v>491</v>
      </c>
      <c r="C1270" s="80"/>
      <c r="D1270" s="80"/>
      <c r="E1270" s="80"/>
      <c r="F1270" s="80"/>
      <c r="G1270" s="80"/>
      <c r="H1270" s="80"/>
      <c r="I1270" s="80"/>
      <c r="J1270" s="80"/>
      <c r="K1270" s="80"/>
      <c r="L1270" s="80"/>
      <c r="M1270" s="80"/>
      <c r="N1270" s="80"/>
    </row>
    <row r="1271" spans="1:14" s="9" customFormat="1" x14ac:dyDescent="0.25">
      <c r="A1271" s="86">
        <v>3</v>
      </c>
      <c r="B1271" s="361" t="s">
        <v>492</v>
      </c>
      <c r="C1271" s="80">
        <v>5.8</v>
      </c>
      <c r="D1271" s="80">
        <v>5.8</v>
      </c>
      <c r="E1271" s="80">
        <v>5.8</v>
      </c>
      <c r="F1271" s="80">
        <v>5.8</v>
      </c>
      <c r="G1271" s="80">
        <v>5.8</v>
      </c>
      <c r="H1271" s="80">
        <v>4.8</v>
      </c>
      <c r="I1271" s="80">
        <v>4.8</v>
      </c>
      <c r="J1271" s="80">
        <v>4.8</v>
      </c>
      <c r="K1271" s="335">
        <v>4.8</v>
      </c>
      <c r="L1271" s="80">
        <v>4.8</v>
      </c>
      <c r="M1271" s="80">
        <v>4.8</v>
      </c>
      <c r="N1271" s="335">
        <v>4.8</v>
      </c>
    </row>
    <row r="1272" spans="1:14" s="9" customFormat="1" x14ac:dyDescent="0.25">
      <c r="A1272" s="86">
        <v>4</v>
      </c>
      <c r="B1272" s="361" t="s">
        <v>493</v>
      </c>
      <c r="C1272" s="80"/>
      <c r="D1272" s="80"/>
      <c r="E1272" s="80"/>
      <c r="F1272" s="80"/>
      <c r="G1272" s="80"/>
      <c r="H1272" s="80"/>
      <c r="I1272" s="80"/>
      <c r="J1272" s="80"/>
      <c r="K1272" s="80"/>
      <c r="L1272" s="80"/>
      <c r="M1272" s="80"/>
      <c r="N1272" s="80"/>
    </row>
    <row r="1273" spans="1:14" s="9" customFormat="1" x14ac:dyDescent="0.25">
      <c r="A1273" s="86">
        <v>5</v>
      </c>
      <c r="B1273" s="360" t="s">
        <v>494</v>
      </c>
      <c r="C1273" s="80">
        <v>5</v>
      </c>
      <c r="D1273" s="80">
        <v>5</v>
      </c>
      <c r="E1273" s="80">
        <v>5</v>
      </c>
      <c r="F1273" s="80">
        <v>5</v>
      </c>
      <c r="G1273" s="80">
        <v>5</v>
      </c>
      <c r="H1273" s="80">
        <v>5</v>
      </c>
      <c r="I1273" s="80">
        <v>5</v>
      </c>
      <c r="J1273" s="80">
        <v>5</v>
      </c>
      <c r="K1273" s="335">
        <v>5</v>
      </c>
      <c r="L1273" s="80">
        <v>5</v>
      </c>
      <c r="M1273" s="80">
        <v>4.5</v>
      </c>
      <c r="N1273" s="335">
        <v>4.5</v>
      </c>
    </row>
    <row r="1274" spans="1:14" s="9" customFormat="1" x14ac:dyDescent="0.25">
      <c r="A1274" s="86">
        <v>6</v>
      </c>
      <c r="B1274" s="360" t="s">
        <v>495</v>
      </c>
      <c r="C1274" s="80"/>
      <c r="D1274" s="80"/>
      <c r="E1274" s="80"/>
      <c r="F1274" s="80"/>
      <c r="G1274" s="80"/>
      <c r="H1274" s="80"/>
      <c r="I1274" s="80"/>
      <c r="J1274" s="80"/>
      <c r="K1274" s="80"/>
      <c r="L1274" s="80"/>
      <c r="M1274" s="80"/>
      <c r="N1274" s="80"/>
    </row>
    <row r="1275" spans="1:14" s="9" customFormat="1" x14ac:dyDescent="0.25">
      <c r="A1275" s="86">
        <v>7</v>
      </c>
      <c r="B1275" s="360" t="s">
        <v>496</v>
      </c>
      <c r="C1275" s="80">
        <v>4</v>
      </c>
      <c r="D1275" s="80">
        <v>4</v>
      </c>
      <c r="E1275" s="80">
        <v>4</v>
      </c>
      <c r="F1275" s="80">
        <v>4</v>
      </c>
      <c r="G1275" s="80">
        <v>4</v>
      </c>
      <c r="H1275" s="80">
        <v>4.5</v>
      </c>
      <c r="I1275" s="80">
        <v>4.5</v>
      </c>
      <c r="J1275" s="80">
        <v>4.5</v>
      </c>
      <c r="K1275" s="335">
        <v>4.5</v>
      </c>
      <c r="L1275" s="335">
        <v>4.5</v>
      </c>
      <c r="M1275" s="80">
        <v>3.5</v>
      </c>
      <c r="N1275" s="80">
        <v>4.5</v>
      </c>
    </row>
    <row r="1276" spans="1:14" s="9" customFormat="1" x14ac:dyDescent="0.25">
      <c r="A1276" s="86">
        <v>8</v>
      </c>
      <c r="B1276" s="360" t="s">
        <v>504</v>
      </c>
      <c r="C1276" s="80">
        <v>3.8</v>
      </c>
      <c r="D1276" s="80">
        <v>3.8</v>
      </c>
      <c r="E1276" s="80">
        <v>3.8</v>
      </c>
      <c r="F1276" s="80">
        <v>3.8</v>
      </c>
      <c r="G1276" s="80">
        <v>3.8</v>
      </c>
      <c r="H1276" s="80">
        <v>3.8</v>
      </c>
      <c r="I1276" s="80">
        <v>3.8</v>
      </c>
      <c r="J1276" s="335">
        <v>3.8</v>
      </c>
      <c r="K1276" s="335">
        <v>3.8</v>
      </c>
      <c r="L1276" s="335">
        <v>3.8</v>
      </c>
      <c r="M1276" s="335">
        <v>3.8</v>
      </c>
      <c r="N1276" s="335">
        <v>3.8</v>
      </c>
    </row>
    <row r="1277" spans="1:14" s="9" customFormat="1" x14ac:dyDescent="0.25">
      <c r="A1277" s="86">
        <v>9</v>
      </c>
      <c r="B1277" s="360" t="s">
        <v>498</v>
      </c>
      <c r="C1277" s="80">
        <v>5</v>
      </c>
      <c r="D1277" s="80">
        <v>5</v>
      </c>
      <c r="E1277" s="80">
        <v>5</v>
      </c>
      <c r="F1277" s="80">
        <v>5</v>
      </c>
      <c r="G1277" s="80">
        <v>5</v>
      </c>
      <c r="H1277" s="80">
        <v>5</v>
      </c>
      <c r="I1277" s="80">
        <v>5</v>
      </c>
      <c r="J1277" s="335">
        <v>5</v>
      </c>
      <c r="K1277" s="80">
        <v>3.5</v>
      </c>
      <c r="L1277" s="80">
        <v>3.5</v>
      </c>
      <c r="M1277" s="80">
        <v>3.5</v>
      </c>
      <c r="N1277" s="335">
        <v>3.5</v>
      </c>
    </row>
    <row r="1278" spans="1:14" s="9" customFormat="1" x14ac:dyDescent="0.25">
      <c r="A1278" s="86">
        <v>10</v>
      </c>
      <c r="B1278" s="360" t="s">
        <v>499</v>
      </c>
      <c r="C1278" s="80"/>
      <c r="D1278" s="80"/>
      <c r="E1278" s="80"/>
      <c r="F1278" s="80"/>
      <c r="G1278" s="80"/>
      <c r="H1278" s="80"/>
      <c r="I1278" s="80"/>
      <c r="J1278" s="80"/>
      <c r="K1278" s="80"/>
      <c r="L1278" s="80"/>
      <c r="M1278" s="80"/>
      <c r="N1278" s="80"/>
    </row>
    <row r="1279" spans="1:14" s="9" customFormat="1" x14ac:dyDescent="0.25">
      <c r="A1279" s="86">
        <v>11</v>
      </c>
      <c r="B1279" s="360" t="s">
        <v>500</v>
      </c>
      <c r="C1279" s="80">
        <v>5.2</v>
      </c>
      <c r="D1279" s="80">
        <v>5.2</v>
      </c>
      <c r="E1279" s="80">
        <v>5.2</v>
      </c>
      <c r="F1279" s="80">
        <v>5.2</v>
      </c>
      <c r="G1279" s="80">
        <v>5.2</v>
      </c>
      <c r="H1279" s="80">
        <v>5.2</v>
      </c>
      <c r="I1279" s="80">
        <v>5.2</v>
      </c>
      <c r="J1279" s="80">
        <v>5.2</v>
      </c>
      <c r="K1279" s="80">
        <v>5.2</v>
      </c>
      <c r="L1279" s="80">
        <v>5.2</v>
      </c>
      <c r="M1279" s="80">
        <v>5</v>
      </c>
      <c r="N1279" s="335">
        <v>5</v>
      </c>
    </row>
    <row r="1280" spans="1:14" s="9" customFormat="1" x14ac:dyDescent="0.25">
      <c r="A1280" s="86">
        <v>12</v>
      </c>
      <c r="B1280" s="360" t="s">
        <v>385</v>
      </c>
      <c r="C1280" s="80">
        <v>5</v>
      </c>
      <c r="D1280" s="80">
        <v>5</v>
      </c>
      <c r="E1280" s="80">
        <v>5</v>
      </c>
      <c r="F1280" s="80">
        <v>5</v>
      </c>
      <c r="G1280" s="80">
        <v>5</v>
      </c>
      <c r="H1280" s="80">
        <v>5</v>
      </c>
      <c r="I1280" s="80">
        <v>5</v>
      </c>
      <c r="J1280" s="80">
        <v>5</v>
      </c>
      <c r="K1280" s="80">
        <v>5</v>
      </c>
      <c r="L1280" s="80">
        <v>5</v>
      </c>
      <c r="M1280" s="80">
        <v>5</v>
      </c>
      <c r="N1280" s="80">
        <v>5</v>
      </c>
    </row>
    <row r="1281" spans="1:14" s="9" customFormat="1" x14ac:dyDescent="0.25">
      <c r="A1281" s="86">
        <v>13</v>
      </c>
      <c r="B1281" s="360" t="s">
        <v>501</v>
      </c>
      <c r="C1281" s="80"/>
      <c r="D1281" s="80"/>
      <c r="E1281" s="80"/>
      <c r="F1281" s="80"/>
      <c r="G1281" s="80"/>
      <c r="H1281" s="80"/>
      <c r="I1281" s="80"/>
      <c r="J1281" s="80"/>
      <c r="K1281" s="80"/>
      <c r="L1281" s="80"/>
      <c r="M1281" s="80"/>
      <c r="N1281" s="80"/>
    </row>
    <row r="1282" spans="1:14" s="9" customFormat="1" x14ac:dyDescent="0.25">
      <c r="A1282" s="86">
        <v>14</v>
      </c>
      <c r="B1282" s="360" t="s">
        <v>502</v>
      </c>
      <c r="C1282" s="80">
        <v>4.5</v>
      </c>
      <c r="D1282" s="80">
        <v>4.5</v>
      </c>
      <c r="E1282" s="80">
        <v>4.5</v>
      </c>
      <c r="F1282" s="80">
        <v>4.5</v>
      </c>
      <c r="G1282" s="80">
        <v>4.5</v>
      </c>
      <c r="H1282" s="80">
        <v>5</v>
      </c>
      <c r="I1282" s="80">
        <v>5</v>
      </c>
      <c r="J1282" s="80">
        <v>5</v>
      </c>
      <c r="K1282" s="80">
        <v>5</v>
      </c>
      <c r="L1282" s="80">
        <v>5</v>
      </c>
      <c r="M1282" s="80">
        <v>4</v>
      </c>
      <c r="N1282" s="80">
        <v>5</v>
      </c>
    </row>
    <row r="1283" spans="1:14" s="9" customFormat="1" x14ac:dyDescent="0.25">
      <c r="A1283" s="86">
        <v>15</v>
      </c>
      <c r="B1283" s="360" t="s">
        <v>503</v>
      </c>
      <c r="C1283" s="82">
        <v>4</v>
      </c>
      <c r="D1283" s="82">
        <v>4</v>
      </c>
      <c r="E1283" s="82">
        <v>4</v>
      </c>
      <c r="F1283" s="82">
        <v>4</v>
      </c>
      <c r="G1283" s="82">
        <v>4</v>
      </c>
      <c r="H1283" s="82">
        <v>4</v>
      </c>
      <c r="I1283" s="82">
        <v>4</v>
      </c>
      <c r="J1283" s="82">
        <v>3</v>
      </c>
      <c r="K1283" s="82">
        <v>3</v>
      </c>
      <c r="L1283" s="82">
        <v>5</v>
      </c>
      <c r="M1283" s="82">
        <v>3</v>
      </c>
      <c r="N1283" s="82">
        <v>3</v>
      </c>
    </row>
    <row r="1284" spans="1:14" s="9" customFormat="1" x14ac:dyDescent="0.25">
      <c r="A1284" s="86">
        <v>16</v>
      </c>
      <c r="B1284" s="329"/>
      <c r="C1284" s="83"/>
    </row>
    <row r="1285" spans="1:14" s="9" customFormat="1" x14ac:dyDescent="0.25">
      <c r="A1285" s="86">
        <v>17</v>
      </c>
      <c r="B1285" s="336"/>
      <c r="C1285" s="80"/>
    </row>
    <row r="1286" spans="1:14" s="9" customFormat="1" x14ac:dyDescent="0.25">
      <c r="A1286" s="86">
        <v>18</v>
      </c>
      <c r="B1286" s="337"/>
      <c r="C1286" s="83"/>
    </row>
    <row r="1287" spans="1:14" s="9" customFormat="1" x14ac:dyDescent="0.25">
      <c r="A1287" s="86">
        <v>19</v>
      </c>
      <c r="B1287" s="329"/>
      <c r="C1287" s="83"/>
    </row>
    <row r="1288" spans="1:14" s="9" customFormat="1" x14ac:dyDescent="0.25">
      <c r="A1288" s="86">
        <v>20</v>
      </c>
      <c r="B1288" s="329"/>
      <c r="C1288" s="83"/>
    </row>
    <row r="1289" spans="1:14" s="9" customFormat="1" x14ac:dyDescent="0.25">
      <c r="A1289" s="86">
        <v>21</v>
      </c>
      <c r="B1289" s="329"/>
      <c r="C1289" s="83"/>
    </row>
    <row r="1290" spans="1:14" s="9" customFormat="1" x14ac:dyDescent="0.25">
      <c r="A1290" s="86">
        <v>22</v>
      </c>
      <c r="B1290" s="329"/>
      <c r="C1290" s="83"/>
    </row>
    <row r="1291" spans="1:14" s="9" customFormat="1" x14ac:dyDescent="0.25">
      <c r="A1291" s="86">
        <v>23</v>
      </c>
      <c r="B1291" s="329"/>
      <c r="C1291" s="83"/>
    </row>
    <row r="1292" spans="1:14" s="9" customFormat="1" x14ac:dyDescent="0.25">
      <c r="A1292" s="86">
        <v>24</v>
      </c>
      <c r="B1292" s="329"/>
      <c r="C1292" s="83"/>
    </row>
    <row r="1293" spans="1:14" s="9" customFormat="1" x14ac:dyDescent="0.25">
      <c r="A1293" s="86">
        <v>25</v>
      </c>
      <c r="B1293" s="329"/>
      <c r="C1293" s="80"/>
    </row>
    <row r="1294" spans="1:14" s="9" customFormat="1" ht="16.5" thickBot="1" x14ac:dyDescent="0.3">
      <c r="A1294" s="86">
        <v>26</v>
      </c>
      <c r="B1294" s="330"/>
      <c r="C1294" s="90"/>
    </row>
    <row r="1295" spans="1:14" s="69" customFormat="1" ht="16.5" thickBot="1" x14ac:dyDescent="0.3">
      <c r="A1295" s="87"/>
      <c r="B1295" s="184" t="s">
        <v>383</v>
      </c>
      <c r="C1295" s="76">
        <f>GEOMEAN(C1269:C1294)</f>
        <v>4.6575973193488256</v>
      </c>
      <c r="D1295" s="76">
        <f t="shared" ref="D1295:N1295" si="82">GEOMEAN(D1269:D1294)</f>
        <v>4.6575973193488256</v>
      </c>
      <c r="E1295" s="76">
        <f t="shared" si="82"/>
        <v>4.6575973193488256</v>
      </c>
      <c r="F1295" s="76">
        <f t="shared" si="82"/>
        <v>4.6575973193488256</v>
      </c>
      <c r="G1295" s="76">
        <f t="shared" si="82"/>
        <v>4.6575973193488256</v>
      </c>
      <c r="H1295" s="76">
        <f t="shared" si="82"/>
        <v>4.6751748239588782</v>
      </c>
      <c r="I1295" s="76">
        <f t="shared" si="82"/>
        <v>4.6751748239588782</v>
      </c>
      <c r="J1295" s="76">
        <f t="shared" si="82"/>
        <v>4.5280975428776769</v>
      </c>
      <c r="K1295" s="76">
        <f t="shared" si="82"/>
        <v>4.3521559085953765</v>
      </c>
      <c r="L1295" s="76">
        <f t="shared" si="82"/>
        <v>4.6063221306738988</v>
      </c>
      <c r="M1295" s="76">
        <f t="shared" si="82"/>
        <v>4.0628682887124112</v>
      </c>
      <c r="N1295" s="76">
        <f t="shared" si="82"/>
        <v>4.2827989345093069</v>
      </c>
    </row>
    <row r="1296" spans="1:14" s="9" customFormat="1" x14ac:dyDescent="0.25">
      <c r="A1296" s="86"/>
      <c r="B1296" s="182"/>
      <c r="C1296" s="85"/>
    </row>
    <row r="1297" spans="1:14" s="9" customFormat="1" x14ac:dyDescent="0.25">
      <c r="B1297" s="182"/>
      <c r="C1297" s="85"/>
    </row>
    <row r="1298" spans="1:14" s="9" customFormat="1" ht="19.5" thickBot="1" x14ac:dyDescent="0.3">
      <c r="A1298" s="179" t="s">
        <v>30</v>
      </c>
      <c r="B1298" s="183" t="s">
        <v>137</v>
      </c>
      <c r="C1298" s="85"/>
    </row>
    <row r="1299" spans="1:14" s="9" customFormat="1" x14ac:dyDescent="0.25">
      <c r="A1299" s="86">
        <v>29</v>
      </c>
      <c r="B1299" s="346" t="s">
        <v>507</v>
      </c>
      <c r="C1299" s="80">
        <v>1</v>
      </c>
      <c r="D1299" s="80">
        <v>1</v>
      </c>
      <c r="E1299" s="80">
        <v>1</v>
      </c>
      <c r="F1299" s="80">
        <v>1</v>
      </c>
      <c r="G1299" s="80">
        <v>1</v>
      </c>
      <c r="H1299" s="80">
        <v>1</v>
      </c>
      <c r="I1299" s="80">
        <v>1</v>
      </c>
      <c r="J1299" s="80">
        <v>5</v>
      </c>
      <c r="K1299" s="80">
        <v>4</v>
      </c>
      <c r="L1299" s="80">
        <v>4</v>
      </c>
      <c r="M1299" s="80">
        <v>4</v>
      </c>
      <c r="N1299" s="80">
        <v>4</v>
      </c>
    </row>
    <row r="1300" spans="1:14" s="9" customFormat="1" ht="16.5" thickBot="1" x14ac:dyDescent="0.3">
      <c r="A1300" s="86">
        <v>30</v>
      </c>
      <c r="B1300" s="459" t="s">
        <v>587</v>
      </c>
      <c r="C1300" s="80">
        <v>5</v>
      </c>
      <c r="D1300" s="80">
        <v>5</v>
      </c>
      <c r="E1300" s="80">
        <v>5</v>
      </c>
      <c r="F1300" s="80">
        <v>5</v>
      </c>
      <c r="G1300" s="80">
        <v>5</v>
      </c>
      <c r="H1300" s="80">
        <v>5</v>
      </c>
      <c r="I1300" s="80">
        <v>5</v>
      </c>
      <c r="J1300" s="80">
        <v>5</v>
      </c>
      <c r="K1300" s="80">
        <v>5</v>
      </c>
      <c r="L1300" s="80">
        <v>5</v>
      </c>
      <c r="M1300" s="80">
        <v>5</v>
      </c>
      <c r="N1300" s="80">
        <v>5</v>
      </c>
    </row>
    <row r="1301" spans="1:14" s="69" customFormat="1" ht="16.5" thickBot="1" x14ac:dyDescent="0.3">
      <c r="A1301" s="87"/>
      <c r="B1301" s="184" t="s">
        <v>383</v>
      </c>
      <c r="C1301" s="76">
        <f>GEOMEAN(C1299:C1300)</f>
        <v>2.2360679774997898</v>
      </c>
      <c r="D1301" s="76">
        <f t="shared" ref="D1301:N1301" si="83">GEOMEAN(D1299:D1300)</f>
        <v>2.2360679774997898</v>
      </c>
      <c r="E1301" s="76">
        <f t="shared" si="83"/>
        <v>2.2360679774997898</v>
      </c>
      <c r="F1301" s="76">
        <f t="shared" si="83"/>
        <v>2.2360679774997898</v>
      </c>
      <c r="G1301" s="76">
        <f t="shared" si="83"/>
        <v>2.2360679774997898</v>
      </c>
      <c r="H1301" s="76">
        <f t="shared" si="83"/>
        <v>2.2360679774997898</v>
      </c>
      <c r="I1301" s="76">
        <f t="shared" si="83"/>
        <v>2.2360679774997898</v>
      </c>
      <c r="J1301" s="76">
        <f t="shared" si="83"/>
        <v>5</v>
      </c>
      <c r="K1301" s="76">
        <f t="shared" si="83"/>
        <v>4.4721359549995796</v>
      </c>
      <c r="L1301" s="76">
        <f t="shared" si="83"/>
        <v>4.4721359549995796</v>
      </c>
      <c r="M1301" s="76">
        <f t="shared" si="83"/>
        <v>4.4721359549995796</v>
      </c>
      <c r="N1301" s="76">
        <f t="shared" si="83"/>
        <v>4.4721359549995796</v>
      </c>
    </row>
    <row r="1302" spans="1:14" s="9" customFormat="1" x14ac:dyDescent="0.25">
      <c r="A1302" s="86"/>
      <c r="B1302" s="182"/>
      <c r="C1302" s="85"/>
    </row>
    <row r="1303" spans="1:14" s="9" customFormat="1" x14ac:dyDescent="0.25">
      <c r="B1303" s="182"/>
      <c r="C1303" s="85"/>
    </row>
    <row r="1304" spans="1:14" s="9" customFormat="1" ht="38.25" thickBot="1" x14ac:dyDescent="0.3">
      <c r="A1304" s="179" t="s">
        <v>30</v>
      </c>
      <c r="B1304" s="186" t="s">
        <v>593</v>
      </c>
      <c r="C1304" s="85"/>
    </row>
    <row r="1305" spans="1:14" s="9" customFormat="1" x14ac:dyDescent="0.25">
      <c r="A1305" s="86">
        <v>1</v>
      </c>
      <c r="B1305" s="346" t="s">
        <v>490</v>
      </c>
      <c r="C1305" s="79">
        <v>2</v>
      </c>
      <c r="D1305" s="79">
        <v>2</v>
      </c>
      <c r="E1305" s="79">
        <v>2</v>
      </c>
      <c r="F1305" s="79">
        <v>2</v>
      </c>
      <c r="G1305" s="79">
        <v>2</v>
      </c>
      <c r="H1305" s="79">
        <v>1.5</v>
      </c>
      <c r="I1305" s="339">
        <v>1.5</v>
      </c>
      <c r="J1305" s="79">
        <v>1.5</v>
      </c>
      <c r="K1305" s="79">
        <v>2</v>
      </c>
      <c r="L1305" s="79">
        <v>1.5</v>
      </c>
      <c r="M1305" s="79">
        <v>1.5</v>
      </c>
      <c r="N1305" s="339">
        <v>1.5</v>
      </c>
    </row>
    <row r="1306" spans="1:14" s="9" customFormat="1" x14ac:dyDescent="0.25">
      <c r="A1306" s="86">
        <v>2</v>
      </c>
      <c r="B1306" s="68" t="s">
        <v>491</v>
      </c>
      <c r="C1306" s="80"/>
      <c r="D1306" s="80"/>
      <c r="E1306" s="80"/>
      <c r="F1306" s="80"/>
      <c r="G1306" s="80"/>
      <c r="H1306" s="80"/>
      <c r="I1306" s="81"/>
      <c r="J1306" s="80"/>
      <c r="K1306" s="80"/>
      <c r="L1306" s="80"/>
      <c r="M1306" s="80"/>
      <c r="N1306" s="81"/>
    </row>
    <row r="1307" spans="1:14" s="9" customFormat="1" x14ac:dyDescent="0.25">
      <c r="A1307" s="86">
        <v>3</v>
      </c>
      <c r="B1307" s="361" t="s">
        <v>492</v>
      </c>
      <c r="C1307" s="80">
        <v>2</v>
      </c>
      <c r="D1307" s="80">
        <v>2</v>
      </c>
      <c r="E1307" s="80">
        <v>2</v>
      </c>
      <c r="F1307" s="80">
        <v>2</v>
      </c>
      <c r="G1307" s="80">
        <v>2</v>
      </c>
      <c r="H1307" s="80">
        <v>2.5</v>
      </c>
      <c r="I1307" s="81">
        <v>2</v>
      </c>
      <c r="J1307" s="80">
        <v>2.5</v>
      </c>
      <c r="K1307" s="80">
        <v>2.5</v>
      </c>
      <c r="L1307" s="80">
        <v>2.5</v>
      </c>
      <c r="M1307" s="80">
        <v>2.5</v>
      </c>
      <c r="N1307" s="81">
        <v>2</v>
      </c>
    </row>
    <row r="1308" spans="1:14" s="9" customFormat="1" x14ac:dyDescent="0.25">
      <c r="A1308" s="86">
        <v>4</v>
      </c>
      <c r="B1308" s="361" t="s">
        <v>493</v>
      </c>
      <c r="C1308" s="80">
        <v>2</v>
      </c>
      <c r="D1308" s="80">
        <v>2</v>
      </c>
      <c r="E1308" s="80">
        <v>2</v>
      </c>
      <c r="F1308" s="80">
        <v>2</v>
      </c>
      <c r="G1308" s="80">
        <v>2</v>
      </c>
      <c r="H1308" s="80">
        <v>2</v>
      </c>
      <c r="I1308" s="81">
        <v>2</v>
      </c>
      <c r="J1308" s="80">
        <v>2</v>
      </c>
      <c r="K1308" s="80">
        <v>2</v>
      </c>
      <c r="L1308" s="80">
        <v>2</v>
      </c>
      <c r="M1308" s="80">
        <v>2</v>
      </c>
      <c r="N1308" s="81">
        <v>2</v>
      </c>
    </row>
    <row r="1309" spans="1:14" s="9" customFormat="1" x14ac:dyDescent="0.25">
      <c r="A1309" s="86">
        <v>5</v>
      </c>
      <c r="B1309" s="360" t="s">
        <v>494</v>
      </c>
      <c r="C1309" s="80">
        <v>2</v>
      </c>
      <c r="D1309" s="80">
        <v>2</v>
      </c>
      <c r="E1309" s="80">
        <v>2</v>
      </c>
      <c r="F1309" s="80">
        <v>2</v>
      </c>
      <c r="G1309" s="80">
        <v>2</v>
      </c>
      <c r="H1309" s="80">
        <v>2</v>
      </c>
      <c r="I1309" s="81">
        <v>2</v>
      </c>
      <c r="J1309" s="80">
        <v>2</v>
      </c>
      <c r="K1309" s="80">
        <v>2</v>
      </c>
      <c r="L1309" s="80">
        <v>2</v>
      </c>
      <c r="M1309" s="80">
        <v>1.8</v>
      </c>
      <c r="N1309" s="81">
        <v>2</v>
      </c>
    </row>
    <row r="1310" spans="1:14" s="9" customFormat="1" x14ac:dyDescent="0.25">
      <c r="A1310" s="86">
        <v>6</v>
      </c>
      <c r="B1310" s="360" t="s">
        <v>495</v>
      </c>
      <c r="C1310" s="80">
        <v>2</v>
      </c>
      <c r="D1310" s="80">
        <v>2</v>
      </c>
      <c r="E1310" s="80">
        <v>2</v>
      </c>
      <c r="F1310" s="80">
        <v>2</v>
      </c>
      <c r="G1310" s="80">
        <v>2</v>
      </c>
      <c r="H1310" s="80">
        <v>2</v>
      </c>
      <c r="I1310" s="81">
        <v>2</v>
      </c>
      <c r="J1310" s="80">
        <v>2</v>
      </c>
      <c r="K1310" s="80">
        <v>2</v>
      </c>
      <c r="L1310" s="335">
        <v>2</v>
      </c>
      <c r="M1310" s="335">
        <v>2</v>
      </c>
      <c r="N1310" s="335">
        <v>2</v>
      </c>
    </row>
    <row r="1311" spans="1:14" s="9" customFormat="1" x14ac:dyDescent="0.25">
      <c r="A1311" s="86">
        <v>7</v>
      </c>
      <c r="B1311" s="360" t="s">
        <v>496</v>
      </c>
      <c r="C1311" s="80">
        <v>2</v>
      </c>
      <c r="D1311" s="80">
        <v>2</v>
      </c>
      <c r="E1311" s="80">
        <v>2</v>
      </c>
      <c r="F1311" s="80">
        <v>2</v>
      </c>
      <c r="G1311" s="80">
        <v>2</v>
      </c>
      <c r="H1311" s="80">
        <v>2</v>
      </c>
      <c r="I1311" s="81">
        <v>2</v>
      </c>
      <c r="J1311" s="80">
        <v>2</v>
      </c>
      <c r="K1311" s="80">
        <v>2</v>
      </c>
      <c r="L1311" s="80">
        <v>2</v>
      </c>
      <c r="M1311" s="80">
        <v>2</v>
      </c>
      <c r="N1311" s="81">
        <v>2</v>
      </c>
    </row>
    <row r="1312" spans="1:14" s="9" customFormat="1" x14ac:dyDescent="0.25">
      <c r="A1312" s="86">
        <v>8</v>
      </c>
      <c r="B1312" s="360" t="s">
        <v>504</v>
      </c>
      <c r="C1312" s="80">
        <v>1.6</v>
      </c>
      <c r="D1312" s="80">
        <v>1.6</v>
      </c>
      <c r="E1312" s="80">
        <v>2.5</v>
      </c>
      <c r="F1312" s="80">
        <v>2.5</v>
      </c>
      <c r="G1312" s="80">
        <v>2.5</v>
      </c>
      <c r="H1312" s="80">
        <v>1.8</v>
      </c>
      <c r="I1312" s="81">
        <v>1.8</v>
      </c>
      <c r="J1312" s="80">
        <v>2</v>
      </c>
      <c r="K1312" s="335">
        <v>2</v>
      </c>
      <c r="L1312" s="335">
        <v>2</v>
      </c>
      <c r="M1312" s="80">
        <v>2</v>
      </c>
      <c r="N1312" s="335">
        <v>2</v>
      </c>
    </row>
    <row r="1313" spans="1:14" s="9" customFormat="1" x14ac:dyDescent="0.25">
      <c r="A1313" s="86">
        <v>9</v>
      </c>
      <c r="B1313" s="360" t="s">
        <v>498</v>
      </c>
      <c r="C1313" s="80">
        <v>1.7</v>
      </c>
      <c r="D1313" s="80">
        <v>1.7</v>
      </c>
      <c r="E1313" s="80">
        <v>1.7</v>
      </c>
      <c r="F1313" s="80">
        <v>1.7</v>
      </c>
      <c r="G1313" s="80">
        <v>1.7</v>
      </c>
      <c r="H1313" s="80">
        <v>2</v>
      </c>
      <c r="I1313" s="81">
        <v>2</v>
      </c>
      <c r="J1313" s="80">
        <v>2.2000000000000002</v>
      </c>
      <c r="K1313" s="80">
        <v>2.2000000000000002</v>
      </c>
      <c r="L1313" s="80">
        <v>2.2000000000000002</v>
      </c>
      <c r="M1313" s="80">
        <v>2.2000000000000002</v>
      </c>
      <c r="N1313" s="81">
        <v>2.2000000000000002</v>
      </c>
    </row>
    <row r="1314" spans="1:14" s="9" customFormat="1" x14ac:dyDescent="0.25">
      <c r="A1314" s="86">
        <v>10</v>
      </c>
      <c r="B1314" s="360" t="s">
        <v>499</v>
      </c>
      <c r="C1314" s="80"/>
      <c r="D1314" s="80"/>
      <c r="E1314" s="80"/>
      <c r="F1314" s="80"/>
      <c r="G1314" s="80"/>
      <c r="H1314" s="80"/>
      <c r="I1314" s="81"/>
      <c r="J1314" s="80"/>
      <c r="K1314" s="80"/>
      <c r="L1314" s="80"/>
      <c r="M1314" s="80"/>
      <c r="N1314" s="81"/>
    </row>
    <row r="1315" spans="1:14" s="9" customFormat="1" x14ac:dyDescent="0.25">
      <c r="A1315" s="86">
        <v>11</v>
      </c>
      <c r="B1315" s="360" t="s">
        <v>500</v>
      </c>
      <c r="C1315" s="80">
        <v>2</v>
      </c>
      <c r="D1315" s="80">
        <v>2</v>
      </c>
      <c r="E1315" s="80">
        <v>2</v>
      </c>
      <c r="F1315" s="80">
        <v>2</v>
      </c>
      <c r="G1315" s="80">
        <v>2</v>
      </c>
      <c r="H1315" s="80">
        <v>2</v>
      </c>
      <c r="I1315" s="80">
        <v>2</v>
      </c>
      <c r="J1315" s="335">
        <v>2</v>
      </c>
      <c r="K1315" s="80">
        <v>2.2000000000000002</v>
      </c>
      <c r="L1315" s="80">
        <v>2.2000000000000002</v>
      </c>
      <c r="M1315" s="335">
        <v>2.2000000000000002</v>
      </c>
      <c r="N1315" s="335">
        <v>2.2000000000000002</v>
      </c>
    </row>
    <row r="1316" spans="1:14" s="9" customFormat="1" x14ac:dyDescent="0.25">
      <c r="A1316" s="86">
        <v>12</v>
      </c>
      <c r="B1316" s="360" t="s">
        <v>385</v>
      </c>
      <c r="C1316" s="80">
        <v>2</v>
      </c>
      <c r="D1316" s="80">
        <v>2</v>
      </c>
      <c r="E1316" s="80">
        <v>2</v>
      </c>
      <c r="F1316" s="80">
        <v>2</v>
      </c>
      <c r="G1316" s="80">
        <v>2</v>
      </c>
      <c r="H1316" s="80">
        <v>2</v>
      </c>
      <c r="I1316" s="81">
        <v>2</v>
      </c>
      <c r="J1316" s="80">
        <v>2</v>
      </c>
      <c r="K1316" s="80">
        <v>2</v>
      </c>
      <c r="L1316" s="80">
        <v>2</v>
      </c>
      <c r="M1316" s="80">
        <v>2</v>
      </c>
      <c r="N1316" s="81">
        <v>2</v>
      </c>
    </row>
    <row r="1317" spans="1:14" s="9" customFormat="1" x14ac:dyDescent="0.25">
      <c r="A1317" s="86">
        <v>13</v>
      </c>
      <c r="B1317" s="360" t="s">
        <v>501</v>
      </c>
      <c r="C1317" s="80">
        <v>1.5</v>
      </c>
      <c r="D1317" s="80">
        <v>1.5</v>
      </c>
      <c r="E1317" s="80">
        <v>2</v>
      </c>
      <c r="F1317" s="80">
        <v>2</v>
      </c>
      <c r="G1317" s="80">
        <v>2</v>
      </c>
      <c r="H1317" s="80">
        <v>2</v>
      </c>
      <c r="I1317" s="81">
        <v>2</v>
      </c>
      <c r="J1317" s="80">
        <v>2</v>
      </c>
      <c r="K1317" s="80">
        <v>2</v>
      </c>
      <c r="L1317" s="80">
        <v>2</v>
      </c>
      <c r="M1317" s="80">
        <v>2</v>
      </c>
      <c r="N1317" s="335">
        <v>2</v>
      </c>
    </row>
    <row r="1318" spans="1:14" s="9" customFormat="1" x14ac:dyDescent="0.25">
      <c r="A1318" s="86">
        <v>14</v>
      </c>
      <c r="B1318" s="360" t="s">
        <v>502</v>
      </c>
      <c r="C1318" s="80">
        <v>2</v>
      </c>
      <c r="D1318" s="80">
        <v>2</v>
      </c>
      <c r="E1318" s="80">
        <v>2</v>
      </c>
      <c r="F1318" s="80">
        <v>2</v>
      </c>
      <c r="G1318" s="80">
        <v>2</v>
      </c>
      <c r="H1318" s="80">
        <v>2.2000000000000002</v>
      </c>
      <c r="I1318" s="81">
        <v>2.2000000000000002</v>
      </c>
      <c r="J1318" s="80">
        <v>2</v>
      </c>
      <c r="K1318" s="80">
        <v>2</v>
      </c>
      <c r="L1318" s="80">
        <v>2</v>
      </c>
      <c r="M1318" s="80">
        <v>2</v>
      </c>
      <c r="N1318" s="81">
        <v>2</v>
      </c>
    </row>
    <row r="1319" spans="1:14" s="9" customFormat="1" x14ac:dyDescent="0.25">
      <c r="A1319" s="86">
        <v>15</v>
      </c>
      <c r="B1319" s="360" t="s">
        <v>503</v>
      </c>
      <c r="C1319" s="82">
        <v>2</v>
      </c>
      <c r="D1319" s="82">
        <v>2</v>
      </c>
      <c r="E1319" s="82">
        <v>2</v>
      </c>
      <c r="F1319" s="82">
        <v>2</v>
      </c>
      <c r="G1319" s="82">
        <v>2</v>
      </c>
      <c r="H1319" s="82">
        <v>2</v>
      </c>
      <c r="I1319" s="341">
        <v>2</v>
      </c>
      <c r="J1319" s="363">
        <v>2</v>
      </c>
      <c r="K1319" s="82">
        <v>2</v>
      </c>
      <c r="L1319" s="82">
        <v>2</v>
      </c>
      <c r="M1319" s="82">
        <v>1.4</v>
      </c>
      <c r="N1319" s="341">
        <v>2</v>
      </c>
    </row>
    <row r="1320" spans="1:14" s="9" customFormat="1" x14ac:dyDescent="0.25">
      <c r="A1320" s="86">
        <v>16</v>
      </c>
      <c r="B1320" s="329"/>
      <c r="C1320" s="83"/>
    </row>
    <row r="1321" spans="1:14" s="9" customFormat="1" x14ac:dyDescent="0.25">
      <c r="A1321" s="86">
        <v>17</v>
      </c>
      <c r="B1321" s="329"/>
      <c r="C1321" s="82"/>
    </row>
    <row r="1322" spans="1:14" s="9" customFormat="1" x14ac:dyDescent="0.25">
      <c r="A1322" s="86">
        <v>18</v>
      </c>
      <c r="B1322" s="329"/>
      <c r="C1322" s="83"/>
    </row>
    <row r="1323" spans="1:14" s="9" customFormat="1" x14ac:dyDescent="0.25">
      <c r="A1323" s="86">
        <v>19</v>
      </c>
      <c r="B1323" s="329"/>
      <c r="C1323" s="83"/>
    </row>
    <row r="1324" spans="1:14" s="9" customFormat="1" x14ac:dyDescent="0.25">
      <c r="A1324" s="86">
        <v>20</v>
      </c>
      <c r="B1324" s="329"/>
      <c r="C1324" s="83"/>
    </row>
    <row r="1325" spans="1:14" s="9" customFormat="1" x14ac:dyDescent="0.25">
      <c r="A1325" s="86">
        <v>21</v>
      </c>
      <c r="B1325" s="329"/>
      <c r="C1325" s="83"/>
    </row>
    <row r="1326" spans="1:14" s="9" customFormat="1" x14ac:dyDescent="0.25">
      <c r="A1326" s="86">
        <v>22</v>
      </c>
      <c r="B1326" s="329"/>
      <c r="C1326" s="83"/>
    </row>
    <row r="1327" spans="1:14" s="9" customFormat="1" x14ac:dyDescent="0.25">
      <c r="A1327" s="86">
        <v>23</v>
      </c>
      <c r="B1327" s="329"/>
      <c r="C1327" s="83"/>
    </row>
    <row r="1328" spans="1:14" s="9" customFormat="1" x14ac:dyDescent="0.25">
      <c r="A1328" s="86">
        <v>24</v>
      </c>
      <c r="B1328" s="329"/>
      <c r="C1328" s="83"/>
    </row>
    <row r="1329" spans="1:14" s="9" customFormat="1" x14ac:dyDescent="0.25">
      <c r="A1329" s="86">
        <v>25</v>
      </c>
      <c r="B1329" s="329"/>
      <c r="C1329" s="80"/>
    </row>
    <row r="1330" spans="1:14" s="9" customFormat="1" ht="16.5" thickBot="1" x14ac:dyDescent="0.3">
      <c r="A1330" s="86">
        <v>26</v>
      </c>
      <c r="B1330" s="330"/>
      <c r="C1330" s="90"/>
    </row>
    <row r="1331" spans="1:14" s="69" customFormat="1" ht="16.5" thickBot="1" x14ac:dyDescent="0.3">
      <c r="A1331" s="87"/>
      <c r="B1331" s="184" t="s">
        <v>383</v>
      </c>
      <c r="C1331" s="76">
        <f>GEOMEAN(C1305:C1330)</f>
        <v>1.8990456028740557</v>
      </c>
      <c r="D1331" s="76">
        <f t="shared" ref="D1331:N1331" si="84">GEOMEAN(D1305:D1330)</f>
        <v>1.8990456028740557</v>
      </c>
      <c r="E1331" s="76">
        <f t="shared" si="84"/>
        <v>2.0093486463426355</v>
      </c>
      <c r="F1331" s="76">
        <f t="shared" si="84"/>
        <v>2.0093486463426355</v>
      </c>
      <c r="G1331" s="76">
        <f t="shared" si="84"/>
        <v>2.0093486463426355</v>
      </c>
      <c r="H1331" s="76">
        <f t="shared" si="84"/>
        <v>1.9885576484655723</v>
      </c>
      <c r="I1331" s="76">
        <f t="shared" si="84"/>
        <v>1.954715556808762</v>
      </c>
      <c r="J1331" s="76">
        <f t="shared" si="84"/>
        <v>2.0047397086856282</v>
      </c>
      <c r="K1331" s="76">
        <f t="shared" si="84"/>
        <v>2.0646798409852911</v>
      </c>
      <c r="L1331" s="76">
        <f t="shared" si="84"/>
        <v>2.0194915736496464</v>
      </c>
      <c r="M1331" s="76">
        <f t="shared" si="84"/>
        <v>1.9489769508609931</v>
      </c>
      <c r="N1331" s="76">
        <f t="shared" si="84"/>
        <v>1.9851230357355738</v>
      </c>
    </row>
  </sheetData>
  <autoFilter ref="C1:C1331" xr:uid="{91D088D1-F151-2F48-83C7-C55E1C5B7080}"/>
  <phoneticPr fontId="40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56816-9650-0241-B903-BE473467E9CF}">
  <sheetPr codeName="Sheet2"/>
  <dimension ref="A1:N307"/>
  <sheetViews>
    <sheetView zoomScale="70" zoomScaleNormal="70" workbookViewId="0">
      <pane xSplit="2" ySplit="4" topLeftCell="C92" activePane="bottomRight" state="frozen"/>
      <selection activeCell="J12" sqref="J12"/>
      <selection pane="topRight" activeCell="J12" sqref="J12"/>
      <selection pane="bottomLeft" activeCell="J12" sqref="J12"/>
      <selection pane="bottomRight" activeCell="B121" sqref="B121"/>
    </sheetView>
  </sheetViews>
  <sheetFormatPr defaultColWidth="11.25" defaultRowHeight="15.75" x14ac:dyDescent="0.25"/>
  <cols>
    <col min="1" max="1" width="7.75" style="86" customWidth="1"/>
    <col min="2" max="2" width="32.75" style="40" bestFit="1" customWidth="1"/>
    <col min="3" max="3" width="11.25" style="66"/>
  </cols>
  <sheetData>
    <row r="1" spans="1:14" x14ac:dyDescent="0.25">
      <c r="B1" s="36"/>
    </row>
    <row r="2" spans="1:14" x14ac:dyDescent="0.25">
      <c r="B2" s="36"/>
    </row>
    <row r="3" spans="1:14" x14ac:dyDescent="0.25">
      <c r="B3" s="36"/>
    </row>
    <row r="4" spans="1:14" x14ac:dyDescent="0.25">
      <c r="C4" s="93">
        <v>45444</v>
      </c>
      <c r="D4" s="93">
        <v>45474</v>
      </c>
      <c r="E4" s="93">
        <v>45505</v>
      </c>
      <c r="F4" s="93">
        <v>45536</v>
      </c>
      <c r="G4" s="93">
        <v>45566</v>
      </c>
      <c r="H4" s="93">
        <v>45597</v>
      </c>
      <c r="I4" s="93">
        <v>45627</v>
      </c>
      <c r="J4" s="93">
        <v>45658</v>
      </c>
      <c r="K4" s="93">
        <v>45689</v>
      </c>
      <c r="L4" s="93">
        <v>45717</v>
      </c>
      <c r="M4" s="93">
        <v>45748</v>
      </c>
      <c r="N4" s="93">
        <v>45778</v>
      </c>
    </row>
    <row r="5" spans="1:14" ht="16.5" thickBot="1" x14ac:dyDescent="0.3"/>
    <row r="6" spans="1:14" ht="38.25" thickBot="1" x14ac:dyDescent="0.35">
      <c r="B6" s="97" t="s">
        <v>388</v>
      </c>
      <c r="C6" s="95"/>
      <c r="D6" s="465"/>
      <c r="E6" s="465"/>
      <c r="F6" s="465"/>
      <c r="G6" s="466"/>
    </row>
    <row r="7" spans="1:14" ht="18.75" x14ac:dyDescent="0.3">
      <c r="B7" s="91" t="s">
        <v>262</v>
      </c>
      <c r="C7" s="77"/>
      <c r="D7" s="77"/>
      <c r="E7" s="77"/>
      <c r="F7" s="77"/>
    </row>
    <row r="8" spans="1:14" ht="19.5" thickBot="1" x14ac:dyDescent="0.3">
      <c r="A8" s="70" t="s">
        <v>32</v>
      </c>
      <c r="B8" s="71" t="s">
        <v>139</v>
      </c>
    </row>
    <row r="9" spans="1:14" x14ac:dyDescent="0.25">
      <c r="A9" s="86">
        <v>20</v>
      </c>
      <c r="B9" s="364" t="s">
        <v>509</v>
      </c>
      <c r="C9" s="79">
        <v>95</v>
      </c>
      <c r="D9" s="79">
        <v>95</v>
      </c>
      <c r="E9" s="79">
        <v>12</v>
      </c>
      <c r="F9" s="79">
        <v>95</v>
      </c>
      <c r="G9" s="83">
        <v>95</v>
      </c>
      <c r="H9" s="83">
        <v>55</v>
      </c>
      <c r="I9" s="79">
        <v>50</v>
      </c>
      <c r="J9" s="79">
        <v>45</v>
      </c>
      <c r="K9" s="79">
        <v>55</v>
      </c>
      <c r="L9" s="79">
        <v>55</v>
      </c>
      <c r="M9" s="79">
        <v>40</v>
      </c>
      <c r="N9" s="79">
        <v>45</v>
      </c>
    </row>
    <row r="10" spans="1:14" ht="16.5" thickBot="1" x14ac:dyDescent="0.3">
      <c r="A10" s="86">
        <v>26</v>
      </c>
      <c r="B10" s="68" t="s">
        <v>510</v>
      </c>
      <c r="C10" s="80">
        <v>55</v>
      </c>
      <c r="D10" s="80">
        <v>55</v>
      </c>
      <c r="E10" s="80">
        <v>10</v>
      </c>
      <c r="F10" s="80">
        <v>55</v>
      </c>
      <c r="G10" s="80">
        <v>55</v>
      </c>
      <c r="H10" s="80">
        <v>55</v>
      </c>
      <c r="I10" s="171">
        <v>55</v>
      </c>
      <c r="J10" s="80">
        <v>55</v>
      </c>
      <c r="K10" s="80">
        <v>40</v>
      </c>
      <c r="L10" s="80">
        <v>90</v>
      </c>
      <c r="M10" s="80">
        <v>35</v>
      </c>
      <c r="N10" s="80">
        <v>90</v>
      </c>
    </row>
    <row r="11" spans="1:14" x14ac:dyDescent="0.25">
      <c r="A11" s="86">
        <v>27</v>
      </c>
      <c r="B11" s="361" t="s">
        <v>511</v>
      </c>
      <c r="C11" s="80">
        <v>65</v>
      </c>
      <c r="D11" s="80">
        <v>65</v>
      </c>
      <c r="E11" s="335">
        <v>65</v>
      </c>
      <c r="F11" s="335">
        <v>65</v>
      </c>
      <c r="G11" s="80">
        <v>60</v>
      </c>
      <c r="H11" s="335">
        <v>60</v>
      </c>
      <c r="I11" s="335">
        <v>60</v>
      </c>
      <c r="J11" s="80">
        <v>65</v>
      </c>
      <c r="K11" s="80">
        <v>65</v>
      </c>
      <c r="L11" s="335">
        <v>65</v>
      </c>
      <c r="M11" s="335">
        <v>65</v>
      </c>
      <c r="N11" s="335">
        <v>65</v>
      </c>
    </row>
    <row r="12" spans="1:14" x14ac:dyDescent="0.25">
      <c r="A12" s="86">
        <v>28</v>
      </c>
      <c r="B12" s="360" t="s">
        <v>499</v>
      </c>
      <c r="C12" s="82">
        <v>100</v>
      </c>
      <c r="D12" s="82">
        <v>100</v>
      </c>
      <c r="E12" s="343">
        <v>100</v>
      </c>
      <c r="F12" s="343">
        <v>100</v>
      </c>
      <c r="G12" s="343">
        <v>100</v>
      </c>
      <c r="H12" s="343">
        <v>100</v>
      </c>
      <c r="I12" s="343">
        <v>100</v>
      </c>
      <c r="J12" s="343">
        <v>100</v>
      </c>
      <c r="K12" s="343">
        <v>100</v>
      </c>
      <c r="L12" s="343">
        <v>100</v>
      </c>
      <c r="M12" s="343">
        <v>100</v>
      </c>
      <c r="N12" s="343">
        <v>100</v>
      </c>
    </row>
    <row r="13" spans="1:14" x14ac:dyDescent="0.25">
      <c r="B13" s="162"/>
      <c r="C13" s="78"/>
    </row>
    <row r="14" spans="1:14" ht="16.5" thickBot="1" x14ac:dyDescent="0.3">
      <c r="B14" s="163"/>
      <c r="C14" s="84"/>
    </row>
    <row r="15" spans="1:14" s="69" customFormat="1" ht="16.5" thickBot="1" x14ac:dyDescent="0.3">
      <c r="B15" s="88" t="s">
        <v>383</v>
      </c>
      <c r="C15" s="72">
        <f t="shared" ref="C15" si="0">GEOMEAN(C9:C14)</f>
        <v>76.339605770730742</v>
      </c>
      <c r="D15" s="72">
        <f t="shared" ref="D15:N15" si="1">GEOMEAN(D9:D14)</f>
        <v>76.339605770730742</v>
      </c>
      <c r="E15" s="72">
        <f t="shared" si="1"/>
        <v>29.718278662008416</v>
      </c>
      <c r="F15" s="72">
        <f t="shared" si="1"/>
        <v>76.339605770730742</v>
      </c>
      <c r="G15" s="72">
        <f t="shared" si="1"/>
        <v>74.827181369257573</v>
      </c>
      <c r="H15" s="72">
        <f t="shared" si="1"/>
        <v>65.270833308823001</v>
      </c>
      <c r="I15" s="72">
        <f t="shared" si="1"/>
        <v>63.733972120980972</v>
      </c>
      <c r="J15" s="72">
        <f t="shared" si="1"/>
        <v>63.331844968674972</v>
      </c>
      <c r="K15" s="72">
        <f t="shared" si="1"/>
        <v>61.494179238671094</v>
      </c>
      <c r="L15" s="72">
        <f t="shared" si="1"/>
        <v>75.314680642997558</v>
      </c>
      <c r="M15" s="72">
        <f t="shared" si="1"/>
        <v>54.923771044964411</v>
      </c>
      <c r="N15" s="72">
        <f t="shared" si="1"/>
        <v>71.629528917522009</v>
      </c>
    </row>
    <row r="18" spans="1:14" ht="19.5" thickBot="1" x14ac:dyDescent="0.3">
      <c r="A18" s="70" t="s">
        <v>33</v>
      </c>
      <c r="B18" s="71" t="s">
        <v>140</v>
      </c>
    </row>
    <row r="19" spans="1:14" s="9" customFormat="1" x14ac:dyDescent="0.25">
      <c r="A19" s="86">
        <v>1</v>
      </c>
      <c r="B19" s="346" t="s">
        <v>512</v>
      </c>
      <c r="C19" s="79">
        <v>10</v>
      </c>
      <c r="D19" s="79">
        <v>10</v>
      </c>
      <c r="E19" s="79">
        <v>10</v>
      </c>
      <c r="F19" s="79">
        <v>10</v>
      </c>
      <c r="G19" s="83">
        <v>10</v>
      </c>
      <c r="H19" s="83">
        <v>10</v>
      </c>
      <c r="I19" s="79">
        <v>10</v>
      </c>
      <c r="J19" s="79">
        <v>10</v>
      </c>
      <c r="K19" s="79">
        <v>10</v>
      </c>
      <c r="L19" s="79">
        <v>10</v>
      </c>
      <c r="M19" s="79">
        <v>10</v>
      </c>
      <c r="N19" s="79">
        <v>10</v>
      </c>
    </row>
    <row r="20" spans="1:14" s="9" customFormat="1" x14ac:dyDescent="0.25">
      <c r="A20" s="86">
        <v>2</v>
      </c>
      <c r="B20" s="366" t="s">
        <v>513</v>
      </c>
      <c r="C20" s="83">
        <v>10</v>
      </c>
      <c r="D20" s="83">
        <v>10</v>
      </c>
      <c r="E20" s="83">
        <v>10</v>
      </c>
      <c r="F20" s="83">
        <v>10</v>
      </c>
      <c r="G20" s="83">
        <v>10</v>
      </c>
      <c r="H20" s="80">
        <v>10</v>
      </c>
      <c r="I20" s="335">
        <v>10</v>
      </c>
      <c r="J20" s="335">
        <v>10</v>
      </c>
      <c r="K20" s="83">
        <v>10</v>
      </c>
      <c r="L20" s="83">
        <v>10</v>
      </c>
      <c r="M20" s="83">
        <v>10</v>
      </c>
      <c r="N20" s="83">
        <v>10</v>
      </c>
    </row>
    <row r="21" spans="1:14" s="9" customFormat="1" ht="16.5" thickBot="1" x14ac:dyDescent="0.3">
      <c r="A21" s="86">
        <v>3</v>
      </c>
      <c r="B21" s="367" t="s">
        <v>512</v>
      </c>
      <c r="C21" s="365">
        <v>10</v>
      </c>
      <c r="D21" s="365">
        <v>10</v>
      </c>
      <c r="E21" s="365">
        <v>10</v>
      </c>
      <c r="F21" s="365">
        <v>10</v>
      </c>
      <c r="G21" s="365">
        <v>10</v>
      </c>
      <c r="H21" s="365">
        <v>10</v>
      </c>
      <c r="I21" s="365">
        <v>10</v>
      </c>
      <c r="J21" s="365">
        <v>10</v>
      </c>
      <c r="K21" s="365">
        <v>10</v>
      </c>
      <c r="L21" s="365">
        <v>10</v>
      </c>
      <c r="M21" s="365">
        <v>10</v>
      </c>
      <c r="N21" s="365">
        <v>10</v>
      </c>
    </row>
    <row r="22" spans="1:14" s="69" customFormat="1" ht="16.5" thickBot="1" x14ac:dyDescent="0.3">
      <c r="A22" s="87"/>
      <c r="B22" s="88" t="s">
        <v>383</v>
      </c>
      <c r="C22" s="73">
        <f t="shared" ref="C22:N22" si="2">GEOMEAN(C19:C21)</f>
        <v>10</v>
      </c>
      <c r="D22" s="73">
        <f t="shared" si="2"/>
        <v>10</v>
      </c>
      <c r="E22" s="73">
        <f t="shared" si="2"/>
        <v>10</v>
      </c>
      <c r="F22" s="73">
        <f t="shared" si="2"/>
        <v>10</v>
      </c>
      <c r="G22" s="73">
        <f t="shared" si="2"/>
        <v>10</v>
      </c>
      <c r="H22" s="73">
        <f t="shared" si="2"/>
        <v>10</v>
      </c>
      <c r="I22" s="73">
        <f t="shared" si="2"/>
        <v>10</v>
      </c>
      <c r="J22" s="73">
        <f t="shared" si="2"/>
        <v>10</v>
      </c>
      <c r="K22" s="73">
        <f t="shared" si="2"/>
        <v>10</v>
      </c>
      <c r="L22" s="73">
        <f t="shared" si="2"/>
        <v>10</v>
      </c>
      <c r="M22" s="73">
        <f t="shared" si="2"/>
        <v>10</v>
      </c>
      <c r="N22" s="73">
        <f t="shared" si="2"/>
        <v>10</v>
      </c>
    </row>
    <row r="25" spans="1:14" ht="19.5" thickBot="1" x14ac:dyDescent="0.3">
      <c r="A25" s="70" t="s">
        <v>34</v>
      </c>
      <c r="B25" s="71" t="s">
        <v>141</v>
      </c>
    </row>
    <row r="26" spans="1:14" x14ac:dyDescent="0.25">
      <c r="A26" s="86">
        <v>1</v>
      </c>
      <c r="B26" s="346" t="s">
        <v>490</v>
      </c>
      <c r="C26" s="79">
        <v>2.8</v>
      </c>
      <c r="D26" s="79">
        <v>2.8</v>
      </c>
      <c r="E26" s="79">
        <v>2.8</v>
      </c>
      <c r="F26" s="79">
        <v>2.8</v>
      </c>
      <c r="G26" s="79">
        <v>2.8</v>
      </c>
      <c r="H26" s="79">
        <v>2.8</v>
      </c>
      <c r="I26" s="79">
        <v>2.8</v>
      </c>
      <c r="J26" s="79">
        <v>2.8</v>
      </c>
      <c r="K26" s="79">
        <v>2.8</v>
      </c>
      <c r="L26" s="79">
        <v>2.8</v>
      </c>
      <c r="M26" s="79">
        <v>2.8</v>
      </c>
      <c r="N26" s="79">
        <v>2.8</v>
      </c>
    </row>
    <row r="27" spans="1:14" x14ac:dyDescent="0.25">
      <c r="A27" s="86">
        <v>2</v>
      </c>
      <c r="B27" s="68" t="s">
        <v>491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</row>
    <row r="28" spans="1:14" x14ac:dyDescent="0.25">
      <c r="A28" s="86">
        <v>3</v>
      </c>
      <c r="B28" s="361" t="s">
        <v>492</v>
      </c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</row>
    <row r="29" spans="1:14" x14ac:dyDescent="0.25">
      <c r="A29" s="86">
        <v>4</v>
      </c>
      <c r="B29" s="361" t="s">
        <v>493</v>
      </c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</row>
    <row r="30" spans="1:14" x14ac:dyDescent="0.25">
      <c r="A30" s="86">
        <v>5</v>
      </c>
      <c r="B30" s="360" t="s">
        <v>494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</row>
    <row r="31" spans="1:14" x14ac:dyDescent="0.25">
      <c r="A31" s="86">
        <v>6</v>
      </c>
      <c r="B31" s="360" t="s">
        <v>495</v>
      </c>
      <c r="C31" s="83">
        <v>5</v>
      </c>
      <c r="D31" s="83">
        <v>5</v>
      </c>
      <c r="E31" s="83">
        <v>5</v>
      </c>
      <c r="F31" s="83">
        <v>5</v>
      </c>
      <c r="G31" s="83">
        <v>5</v>
      </c>
      <c r="H31" s="83">
        <v>5</v>
      </c>
      <c r="I31" s="83">
        <v>5</v>
      </c>
      <c r="J31" s="83">
        <v>5</v>
      </c>
      <c r="K31" s="83">
        <v>5</v>
      </c>
      <c r="L31" s="83">
        <v>5</v>
      </c>
      <c r="M31" s="83">
        <v>5</v>
      </c>
      <c r="N31" s="83">
        <v>5</v>
      </c>
    </row>
    <row r="32" spans="1:14" x14ac:dyDescent="0.25">
      <c r="A32" s="86">
        <v>7</v>
      </c>
      <c r="B32" s="360" t="s">
        <v>496</v>
      </c>
      <c r="C32" s="83">
        <v>5</v>
      </c>
      <c r="D32" s="83">
        <v>5</v>
      </c>
      <c r="E32" s="83">
        <v>5</v>
      </c>
      <c r="F32" s="83">
        <v>5</v>
      </c>
      <c r="G32" s="83">
        <v>5</v>
      </c>
      <c r="H32" s="83">
        <v>5</v>
      </c>
      <c r="I32" s="83">
        <v>5</v>
      </c>
      <c r="J32" s="83">
        <v>5</v>
      </c>
      <c r="K32" s="83">
        <v>5</v>
      </c>
      <c r="L32" s="83">
        <v>5</v>
      </c>
      <c r="M32" s="368">
        <v>5</v>
      </c>
      <c r="N32" s="83">
        <v>5</v>
      </c>
    </row>
    <row r="33" spans="1:14" x14ac:dyDescent="0.25">
      <c r="A33" s="86">
        <v>8</v>
      </c>
      <c r="B33" s="360" t="s">
        <v>504</v>
      </c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</row>
    <row r="34" spans="1:14" x14ac:dyDescent="0.25">
      <c r="A34" s="86">
        <v>9</v>
      </c>
      <c r="B34" s="360" t="s">
        <v>498</v>
      </c>
      <c r="C34" s="83">
        <v>4.5</v>
      </c>
      <c r="D34" s="83">
        <v>4.5</v>
      </c>
      <c r="E34" s="83">
        <v>3</v>
      </c>
      <c r="F34" s="83">
        <v>4.5</v>
      </c>
      <c r="G34" s="83">
        <v>4.5</v>
      </c>
      <c r="H34" s="83">
        <v>4.5</v>
      </c>
      <c r="I34" s="83">
        <v>4.5</v>
      </c>
      <c r="J34" s="83">
        <v>4.5</v>
      </c>
      <c r="K34" s="83">
        <v>5</v>
      </c>
      <c r="L34" s="83">
        <v>5</v>
      </c>
      <c r="M34" s="83">
        <v>5</v>
      </c>
      <c r="N34" s="83">
        <v>5</v>
      </c>
    </row>
    <row r="35" spans="1:14" x14ac:dyDescent="0.25">
      <c r="A35" s="86">
        <v>10</v>
      </c>
      <c r="B35" s="360" t="s">
        <v>499</v>
      </c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</row>
    <row r="36" spans="1:14" x14ac:dyDescent="0.25">
      <c r="A36" s="86">
        <v>11</v>
      </c>
      <c r="B36" s="360" t="s">
        <v>500</v>
      </c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</row>
    <row r="37" spans="1:14" x14ac:dyDescent="0.25">
      <c r="A37" s="86">
        <v>12</v>
      </c>
      <c r="B37" s="360" t="s">
        <v>385</v>
      </c>
      <c r="C37" s="83">
        <v>5.5</v>
      </c>
      <c r="D37" s="83">
        <v>5.5</v>
      </c>
      <c r="E37" s="83">
        <v>5.5</v>
      </c>
      <c r="F37" s="83">
        <v>5.5</v>
      </c>
      <c r="G37" s="83">
        <v>5.5</v>
      </c>
      <c r="H37" s="83">
        <v>5.5</v>
      </c>
      <c r="I37" s="83">
        <v>5.5</v>
      </c>
      <c r="J37" s="83">
        <v>3</v>
      </c>
      <c r="K37" s="83">
        <v>3</v>
      </c>
      <c r="L37" s="83">
        <v>3</v>
      </c>
      <c r="M37" s="83">
        <v>2.8</v>
      </c>
      <c r="N37" s="368">
        <v>2.8</v>
      </c>
    </row>
    <row r="38" spans="1:14" x14ac:dyDescent="0.25">
      <c r="A38" s="86">
        <v>13</v>
      </c>
      <c r="B38" s="360" t="s">
        <v>501</v>
      </c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</row>
    <row r="39" spans="1:14" x14ac:dyDescent="0.25">
      <c r="A39" s="86">
        <v>14</v>
      </c>
      <c r="B39" s="360" t="s">
        <v>502</v>
      </c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</row>
    <row r="40" spans="1:14" x14ac:dyDescent="0.25">
      <c r="A40" s="86">
        <v>15</v>
      </c>
      <c r="B40" s="360" t="s">
        <v>503</v>
      </c>
      <c r="C40" s="83">
        <v>4.5</v>
      </c>
      <c r="D40" s="83">
        <v>4.5</v>
      </c>
      <c r="E40" s="83">
        <v>4.5</v>
      </c>
      <c r="F40" s="83">
        <v>4.5</v>
      </c>
      <c r="G40" s="83">
        <v>4.5</v>
      </c>
      <c r="H40" s="83">
        <v>4.5</v>
      </c>
      <c r="I40" s="83">
        <v>4.5</v>
      </c>
      <c r="J40" s="83">
        <v>4.5</v>
      </c>
      <c r="K40" s="83">
        <v>3</v>
      </c>
      <c r="L40" s="83">
        <v>3</v>
      </c>
      <c r="M40" s="368">
        <v>3</v>
      </c>
      <c r="N40" s="368">
        <v>3</v>
      </c>
    </row>
    <row r="41" spans="1:14" x14ac:dyDescent="0.25">
      <c r="A41" s="86">
        <v>16</v>
      </c>
      <c r="B41" s="362"/>
      <c r="C41" s="83"/>
    </row>
    <row r="42" spans="1:14" x14ac:dyDescent="0.25">
      <c r="A42" s="86">
        <v>17</v>
      </c>
      <c r="B42" s="362"/>
      <c r="C42" s="78"/>
    </row>
    <row r="43" spans="1:14" x14ac:dyDescent="0.25">
      <c r="A43" s="86">
        <v>18</v>
      </c>
      <c r="B43" s="362"/>
      <c r="C43" s="83"/>
    </row>
    <row r="44" spans="1:14" x14ac:dyDescent="0.25">
      <c r="A44" s="86">
        <v>19</v>
      </c>
      <c r="B44" s="362"/>
      <c r="C44" s="83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</row>
    <row r="45" spans="1:14" x14ac:dyDescent="0.25">
      <c r="A45" s="86">
        <v>20</v>
      </c>
      <c r="B45" s="362"/>
      <c r="C45" s="83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</row>
    <row r="46" spans="1:14" x14ac:dyDescent="0.25">
      <c r="A46" s="86">
        <v>21</v>
      </c>
      <c r="B46" s="362"/>
      <c r="C46" s="83"/>
    </row>
    <row r="47" spans="1:14" x14ac:dyDescent="0.25">
      <c r="A47" s="86">
        <v>22</v>
      </c>
      <c r="B47" s="362"/>
      <c r="C47" s="83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</row>
    <row r="48" spans="1:14" x14ac:dyDescent="0.25">
      <c r="A48" s="86">
        <v>23</v>
      </c>
      <c r="B48" s="362"/>
      <c r="C48" s="83"/>
    </row>
    <row r="49" spans="1:14" x14ac:dyDescent="0.25">
      <c r="A49" s="86">
        <v>24</v>
      </c>
      <c r="B49" s="362"/>
      <c r="C49" s="83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</row>
    <row r="50" spans="1:14" x14ac:dyDescent="0.25">
      <c r="A50" s="86">
        <v>25</v>
      </c>
      <c r="B50" s="362"/>
      <c r="C50" s="80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</row>
    <row r="51" spans="1:14" ht="16.5" thickBot="1" x14ac:dyDescent="0.3">
      <c r="A51" s="86">
        <v>26</v>
      </c>
      <c r="B51" s="369"/>
      <c r="C51" s="90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</row>
    <row r="52" spans="1:14" s="31" customFormat="1" ht="16.5" thickBot="1" x14ac:dyDescent="0.3">
      <c r="A52" s="87"/>
      <c r="B52" s="89" t="s">
        <v>383</v>
      </c>
      <c r="C52" s="76">
        <f>GEOMEAN((C26:C51))</f>
        <v>4.4529480262253935</v>
      </c>
      <c r="D52" s="76">
        <f t="shared" ref="D52:N52" si="3">GEOMEAN((D26:D51))</f>
        <v>4.4529480262253935</v>
      </c>
      <c r="E52" s="76">
        <f t="shared" si="3"/>
        <v>4.1619713183025642</v>
      </c>
      <c r="F52" s="76">
        <f t="shared" si="3"/>
        <v>4.4529480262253935</v>
      </c>
      <c r="G52" s="76">
        <f t="shared" si="3"/>
        <v>4.4529480262253935</v>
      </c>
      <c r="H52" s="76">
        <f t="shared" si="3"/>
        <v>4.4529480262253935</v>
      </c>
      <c r="I52" s="76">
        <f t="shared" si="3"/>
        <v>4.4529480262253935</v>
      </c>
      <c r="J52" s="76">
        <f t="shared" si="3"/>
        <v>4.0250757103226471</v>
      </c>
      <c r="K52" s="76">
        <f t="shared" si="3"/>
        <v>3.8287037086698645</v>
      </c>
      <c r="L52" s="76">
        <f t="shared" si="3"/>
        <v>3.8287037086698645</v>
      </c>
      <c r="M52" s="76">
        <f t="shared" si="3"/>
        <v>3.7849303181582332</v>
      </c>
      <c r="N52" s="76">
        <f t="shared" si="3"/>
        <v>3.7849303181582332</v>
      </c>
    </row>
    <row r="54" spans="1:14" ht="18.75" x14ac:dyDescent="0.3">
      <c r="B54" s="91" t="s">
        <v>264</v>
      </c>
    </row>
    <row r="55" spans="1:14" ht="18.75" x14ac:dyDescent="0.25">
      <c r="A55" s="70" t="s">
        <v>35</v>
      </c>
      <c r="B55" s="71" t="s">
        <v>142</v>
      </c>
    </row>
    <row r="56" spans="1:14" s="282" customFormat="1" thickBot="1" x14ac:dyDescent="0.3">
      <c r="A56" s="280"/>
      <c r="B56" s="283" t="s">
        <v>480</v>
      </c>
      <c r="C56" s="281"/>
      <c r="D56" s="310"/>
      <c r="E56" s="310"/>
      <c r="F56" s="310"/>
      <c r="G56" s="312"/>
      <c r="H56" s="312"/>
      <c r="I56" s="315"/>
      <c r="J56" s="318"/>
      <c r="K56" s="320"/>
      <c r="L56" s="320"/>
      <c r="M56" s="320"/>
      <c r="N56" s="324"/>
    </row>
    <row r="57" spans="1:14" x14ac:dyDescent="0.25">
      <c r="A57" s="86">
        <v>1</v>
      </c>
      <c r="B57" s="346" t="s">
        <v>490</v>
      </c>
      <c r="C57" s="79"/>
      <c r="D57" s="79"/>
      <c r="E57" s="79"/>
      <c r="F57" s="79"/>
      <c r="G57" s="375"/>
      <c r="H57" s="79"/>
      <c r="I57" s="79"/>
      <c r="J57" s="79"/>
      <c r="K57" s="79"/>
      <c r="L57" s="79"/>
      <c r="M57" s="79"/>
      <c r="N57" s="79"/>
    </row>
    <row r="58" spans="1:14" x14ac:dyDescent="0.25">
      <c r="A58" s="86">
        <v>3</v>
      </c>
      <c r="B58" s="68" t="s">
        <v>491</v>
      </c>
      <c r="C58" s="83">
        <v>12</v>
      </c>
      <c r="D58" s="83">
        <v>12</v>
      </c>
      <c r="E58" s="83">
        <v>12</v>
      </c>
      <c r="F58" s="83">
        <v>12</v>
      </c>
      <c r="G58" s="83">
        <v>12</v>
      </c>
      <c r="H58" s="83">
        <v>12</v>
      </c>
      <c r="I58" s="83">
        <v>12</v>
      </c>
      <c r="J58" s="83">
        <v>12</v>
      </c>
      <c r="K58" s="83">
        <v>12</v>
      </c>
      <c r="L58" s="83">
        <v>12</v>
      </c>
      <c r="M58" s="368">
        <v>12</v>
      </c>
      <c r="N58" s="83">
        <v>12</v>
      </c>
    </row>
    <row r="59" spans="1:14" x14ac:dyDescent="0.25">
      <c r="A59" s="86">
        <v>4</v>
      </c>
      <c r="B59" s="361" t="s">
        <v>492</v>
      </c>
      <c r="C59" s="83">
        <v>6</v>
      </c>
      <c r="D59" s="83">
        <v>6</v>
      </c>
      <c r="E59" s="83">
        <v>6</v>
      </c>
      <c r="F59" s="83">
        <v>6</v>
      </c>
      <c r="G59" s="83">
        <v>6</v>
      </c>
      <c r="H59" s="83">
        <v>6</v>
      </c>
      <c r="I59" s="83">
        <v>6</v>
      </c>
      <c r="J59" s="368">
        <v>6</v>
      </c>
      <c r="K59" s="368">
        <v>6</v>
      </c>
      <c r="L59" s="368">
        <v>6</v>
      </c>
      <c r="M59" s="368">
        <v>6</v>
      </c>
      <c r="N59" s="368">
        <v>6</v>
      </c>
    </row>
    <row r="60" spans="1:14" x14ac:dyDescent="0.25">
      <c r="A60" s="86">
        <v>5</v>
      </c>
      <c r="B60" s="361" t="s">
        <v>493</v>
      </c>
      <c r="C60" s="83">
        <v>12</v>
      </c>
      <c r="D60" s="83">
        <v>12</v>
      </c>
      <c r="E60" s="83">
        <v>12</v>
      </c>
      <c r="F60" s="83">
        <v>12</v>
      </c>
      <c r="G60" s="83">
        <v>12</v>
      </c>
      <c r="H60" s="83">
        <v>12</v>
      </c>
      <c r="I60" s="83">
        <v>12</v>
      </c>
      <c r="J60" s="83">
        <v>12</v>
      </c>
      <c r="K60" s="83">
        <v>12</v>
      </c>
      <c r="L60" s="83">
        <v>12</v>
      </c>
      <c r="M60" s="83">
        <v>12</v>
      </c>
      <c r="N60" s="83">
        <v>12</v>
      </c>
    </row>
    <row r="61" spans="1:14" x14ac:dyDescent="0.25">
      <c r="A61" s="86">
        <v>6</v>
      </c>
      <c r="B61" s="360" t="s">
        <v>494</v>
      </c>
      <c r="C61" s="83">
        <v>10</v>
      </c>
      <c r="D61" s="83">
        <v>10</v>
      </c>
      <c r="E61" s="83">
        <v>10</v>
      </c>
      <c r="F61" s="83">
        <v>10</v>
      </c>
      <c r="G61" s="83">
        <v>10</v>
      </c>
      <c r="H61" s="83">
        <v>10</v>
      </c>
      <c r="I61" s="83">
        <v>10</v>
      </c>
      <c r="J61" s="83">
        <v>10</v>
      </c>
      <c r="K61" s="83">
        <v>10</v>
      </c>
      <c r="L61" s="83">
        <v>10</v>
      </c>
      <c r="M61" s="83">
        <v>10</v>
      </c>
      <c r="N61" s="83">
        <v>0.5</v>
      </c>
    </row>
    <row r="62" spans="1:14" ht="15.75" customHeight="1" x14ac:dyDescent="0.25">
      <c r="A62" s="86">
        <v>7</v>
      </c>
      <c r="B62" s="360" t="s">
        <v>495</v>
      </c>
      <c r="C62" s="83">
        <v>10</v>
      </c>
      <c r="D62" s="83">
        <v>10</v>
      </c>
      <c r="E62" s="83">
        <v>10</v>
      </c>
      <c r="F62" s="83">
        <v>10</v>
      </c>
      <c r="G62" s="83">
        <v>10</v>
      </c>
      <c r="H62" s="83">
        <v>10</v>
      </c>
      <c r="I62" s="83">
        <v>10</v>
      </c>
      <c r="J62" s="83">
        <v>10</v>
      </c>
      <c r="K62" s="83">
        <v>10</v>
      </c>
      <c r="L62" s="83">
        <v>10</v>
      </c>
      <c r="M62" s="83">
        <v>10</v>
      </c>
      <c r="N62" s="83">
        <v>10</v>
      </c>
    </row>
    <row r="63" spans="1:14" x14ac:dyDescent="0.25">
      <c r="A63" s="86">
        <v>8</v>
      </c>
      <c r="B63" s="360" t="s">
        <v>496</v>
      </c>
      <c r="C63" s="83">
        <v>5</v>
      </c>
      <c r="D63" s="83">
        <v>5</v>
      </c>
      <c r="E63" s="83">
        <v>5</v>
      </c>
      <c r="F63" s="83">
        <v>5</v>
      </c>
      <c r="G63" s="83">
        <v>5</v>
      </c>
      <c r="H63" s="83">
        <v>5</v>
      </c>
      <c r="I63" s="83">
        <v>12</v>
      </c>
      <c r="J63" s="83">
        <v>12</v>
      </c>
      <c r="K63" s="368">
        <v>12</v>
      </c>
      <c r="L63" s="368">
        <v>12</v>
      </c>
      <c r="M63" s="368">
        <v>12</v>
      </c>
      <c r="N63" s="368">
        <v>12</v>
      </c>
    </row>
    <row r="64" spans="1:14" x14ac:dyDescent="0.25">
      <c r="A64" s="86">
        <v>9</v>
      </c>
      <c r="B64" s="360" t="s">
        <v>504</v>
      </c>
      <c r="C64" s="83">
        <v>10</v>
      </c>
      <c r="D64" s="83">
        <v>10</v>
      </c>
      <c r="E64" s="83">
        <v>10</v>
      </c>
      <c r="F64" s="83">
        <v>10</v>
      </c>
      <c r="G64" s="83">
        <v>10</v>
      </c>
      <c r="H64" s="83">
        <v>10</v>
      </c>
      <c r="I64" s="83">
        <v>10</v>
      </c>
      <c r="J64" s="83">
        <v>10</v>
      </c>
      <c r="K64" s="83">
        <v>10</v>
      </c>
      <c r="L64" s="83">
        <v>10</v>
      </c>
      <c r="M64" s="83">
        <v>10</v>
      </c>
      <c r="N64" s="83">
        <v>10</v>
      </c>
    </row>
    <row r="65" spans="1:14" x14ac:dyDescent="0.25">
      <c r="A65" s="86">
        <v>10</v>
      </c>
      <c r="B65" s="360" t="s">
        <v>498</v>
      </c>
      <c r="C65" s="83">
        <v>6</v>
      </c>
      <c r="D65" s="83">
        <v>6</v>
      </c>
      <c r="E65" s="83">
        <v>6</v>
      </c>
      <c r="F65" s="83">
        <v>6</v>
      </c>
      <c r="G65" s="83">
        <v>6</v>
      </c>
      <c r="H65" s="83">
        <v>6</v>
      </c>
      <c r="I65" s="83">
        <v>6</v>
      </c>
      <c r="J65" s="368">
        <v>6</v>
      </c>
      <c r="K65" s="368">
        <v>6</v>
      </c>
      <c r="L65" s="368">
        <v>6</v>
      </c>
      <c r="M65" s="368">
        <v>6</v>
      </c>
      <c r="N65" s="368">
        <v>6</v>
      </c>
    </row>
    <row r="66" spans="1:14" x14ac:dyDescent="0.25">
      <c r="A66" s="86">
        <v>11</v>
      </c>
      <c r="B66" s="360" t="s">
        <v>499</v>
      </c>
      <c r="C66" s="83">
        <v>9.5</v>
      </c>
      <c r="D66" s="83">
        <v>9.5</v>
      </c>
      <c r="E66" s="83">
        <v>9.5</v>
      </c>
      <c r="F66" s="83">
        <v>9.5</v>
      </c>
      <c r="G66" s="83">
        <v>9.5</v>
      </c>
      <c r="H66" s="83">
        <v>9.5</v>
      </c>
      <c r="I66" s="83">
        <v>9.5</v>
      </c>
      <c r="J66" s="83">
        <v>9.5</v>
      </c>
      <c r="K66" s="83">
        <v>9.5</v>
      </c>
      <c r="L66" s="83">
        <v>9.5</v>
      </c>
      <c r="M66" s="83">
        <v>9.5</v>
      </c>
      <c r="N66" s="83">
        <v>9.5</v>
      </c>
    </row>
    <row r="67" spans="1:14" x14ac:dyDescent="0.25">
      <c r="A67" s="86">
        <v>12</v>
      </c>
      <c r="B67" s="360" t="s">
        <v>500</v>
      </c>
      <c r="C67" s="83">
        <v>6</v>
      </c>
      <c r="D67" s="83">
        <v>6</v>
      </c>
      <c r="E67" s="83">
        <v>6</v>
      </c>
      <c r="F67" s="83">
        <v>6</v>
      </c>
      <c r="G67" s="80">
        <v>7</v>
      </c>
      <c r="H67" s="80">
        <v>7</v>
      </c>
      <c r="I67" s="80">
        <v>7</v>
      </c>
      <c r="J67" s="335">
        <v>7</v>
      </c>
      <c r="K67" s="335">
        <v>7</v>
      </c>
      <c r="L67" s="335">
        <v>7</v>
      </c>
      <c r="M67" s="335">
        <v>7</v>
      </c>
      <c r="N67" s="335">
        <v>7</v>
      </c>
    </row>
    <row r="68" spans="1:14" x14ac:dyDescent="0.25">
      <c r="A68" s="86">
        <v>13</v>
      </c>
      <c r="B68" s="360" t="s">
        <v>385</v>
      </c>
      <c r="C68" s="83">
        <v>5</v>
      </c>
      <c r="D68" s="83">
        <v>5</v>
      </c>
      <c r="E68" s="83">
        <v>5</v>
      </c>
      <c r="F68" s="83">
        <v>5</v>
      </c>
      <c r="G68" s="83">
        <v>5</v>
      </c>
      <c r="H68" s="83">
        <v>5</v>
      </c>
      <c r="I68" s="83">
        <v>5</v>
      </c>
      <c r="J68" s="83">
        <v>5</v>
      </c>
      <c r="K68" s="83">
        <v>5</v>
      </c>
      <c r="L68" s="368">
        <v>5</v>
      </c>
      <c r="M68" s="368">
        <v>5</v>
      </c>
      <c r="N68" s="83">
        <v>10</v>
      </c>
    </row>
    <row r="69" spans="1:14" x14ac:dyDescent="0.25">
      <c r="A69" s="86">
        <v>14</v>
      </c>
      <c r="B69" s="360" t="s">
        <v>501</v>
      </c>
      <c r="C69" s="83"/>
      <c r="D69" s="83"/>
      <c r="E69" s="83"/>
      <c r="F69" s="83"/>
      <c r="G69" s="65"/>
      <c r="H69" s="83"/>
      <c r="I69" s="83"/>
      <c r="J69" s="83"/>
      <c r="K69" s="83"/>
      <c r="L69" s="83"/>
      <c r="M69" s="83"/>
      <c r="N69" s="83"/>
    </row>
    <row r="70" spans="1:14" x14ac:dyDescent="0.25">
      <c r="A70" s="86">
        <v>15</v>
      </c>
      <c r="B70" s="360" t="s">
        <v>502</v>
      </c>
      <c r="C70" s="83">
        <v>6</v>
      </c>
      <c r="D70" s="83">
        <v>6</v>
      </c>
      <c r="E70" s="83">
        <v>6</v>
      </c>
      <c r="F70" s="83">
        <v>6</v>
      </c>
      <c r="G70" s="83">
        <v>6</v>
      </c>
      <c r="H70" s="83">
        <v>6</v>
      </c>
      <c r="I70" s="83">
        <v>6</v>
      </c>
      <c r="J70" s="368">
        <v>6</v>
      </c>
      <c r="K70" s="368">
        <v>6</v>
      </c>
      <c r="L70" s="83">
        <v>10</v>
      </c>
      <c r="M70" s="83">
        <v>10</v>
      </c>
      <c r="N70" s="83">
        <v>10</v>
      </c>
    </row>
    <row r="71" spans="1:14" x14ac:dyDescent="0.25">
      <c r="A71" s="86">
        <v>16</v>
      </c>
      <c r="B71" s="374" t="s">
        <v>514</v>
      </c>
      <c r="C71" s="373">
        <v>10</v>
      </c>
      <c r="D71" s="373">
        <v>10</v>
      </c>
      <c r="E71" s="373">
        <v>10</v>
      </c>
      <c r="F71" s="373">
        <v>10</v>
      </c>
      <c r="G71" s="373">
        <v>10</v>
      </c>
      <c r="H71" s="373">
        <v>10</v>
      </c>
      <c r="I71" s="373">
        <v>10</v>
      </c>
      <c r="J71" s="373">
        <v>10</v>
      </c>
      <c r="K71" s="373">
        <v>10</v>
      </c>
      <c r="L71" s="373">
        <v>10</v>
      </c>
      <c r="M71" s="373">
        <v>10</v>
      </c>
      <c r="N71" s="373">
        <v>10</v>
      </c>
    </row>
    <row r="72" spans="1:14" s="85" customFormat="1" x14ac:dyDescent="0.25">
      <c r="A72" s="309">
        <v>17</v>
      </c>
      <c r="B72" s="371"/>
      <c r="C72" s="82"/>
    </row>
    <row r="73" spans="1:14" x14ac:dyDescent="0.25">
      <c r="A73" s="86">
        <v>18</v>
      </c>
      <c r="B73" s="362"/>
      <c r="C73" s="83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</row>
    <row r="74" spans="1:14" x14ac:dyDescent="0.25">
      <c r="A74" s="86">
        <v>19</v>
      </c>
      <c r="B74" s="362"/>
      <c r="C74" s="83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</row>
    <row r="75" spans="1:14" x14ac:dyDescent="0.25">
      <c r="A75" s="86">
        <v>20</v>
      </c>
      <c r="B75" s="362"/>
      <c r="C75" s="83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</row>
    <row r="76" spans="1:14" x14ac:dyDescent="0.25">
      <c r="A76" s="86">
        <v>21</v>
      </c>
      <c r="B76" s="362"/>
      <c r="C76" s="83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</row>
    <row r="77" spans="1:14" x14ac:dyDescent="0.25">
      <c r="A77" s="86">
        <v>22</v>
      </c>
      <c r="B77" s="362"/>
      <c r="C77" s="83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</row>
    <row r="78" spans="1:14" x14ac:dyDescent="0.25">
      <c r="A78" s="86">
        <v>23</v>
      </c>
      <c r="B78" s="362"/>
      <c r="C78" s="83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</row>
    <row r="79" spans="1:14" x14ac:dyDescent="0.25">
      <c r="A79" s="86">
        <v>24</v>
      </c>
      <c r="B79" s="362"/>
      <c r="C79" s="83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</row>
    <row r="80" spans="1:14" x14ac:dyDescent="0.25">
      <c r="A80" s="86">
        <v>25</v>
      </c>
      <c r="B80" s="362"/>
      <c r="C80" s="80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</row>
    <row r="81" spans="1:14" ht="16.5" thickBot="1" x14ac:dyDescent="0.3">
      <c r="A81" s="86">
        <v>26</v>
      </c>
      <c r="B81" s="369"/>
      <c r="C81" s="90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</row>
    <row r="82" spans="1:14" s="31" customFormat="1" ht="16.5" thickBot="1" x14ac:dyDescent="0.3">
      <c r="A82" s="87"/>
      <c r="B82" s="89" t="s">
        <v>383</v>
      </c>
      <c r="C82" s="76">
        <f>GEOMEAN((C57:C81))</f>
        <v>7.8685498502376374</v>
      </c>
      <c r="D82" s="76">
        <f t="shared" ref="D82:N82" si="4">GEOMEAN((D57:D81))</f>
        <v>7.8685498502376374</v>
      </c>
      <c r="E82" s="76">
        <f t="shared" si="4"/>
        <v>7.8685498502376374</v>
      </c>
      <c r="F82" s="76">
        <f t="shared" si="4"/>
        <v>7.8685498502376374</v>
      </c>
      <c r="G82" s="76">
        <f t="shared" si="4"/>
        <v>7.9624084808302804</v>
      </c>
      <c r="H82" s="76">
        <f t="shared" si="4"/>
        <v>7.9624084808302804</v>
      </c>
      <c r="I82" s="76">
        <f t="shared" si="4"/>
        <v>8.5170946237758471</v>
      </c>
      <c r="J82" s="76">
        <f t="shared" si="4"/>
        <v>8.5170946237758471</v>
      </c>
      <c r="K82" s="76">
        <f t="shared" si="4"/>
        <v>8.5170946237758471</v>
      </c>
      <c r="L82" s="76">
        <f t="shared" si="4"/>
        <v>8.8584300604612967</v>
      </c>
      <c r="M82" s="76">
        <f t="shared" si="4"/>
        <v>8.8584300604612967</v>
      </c>
      <c r="N82" s="76">
        <f t="shared" si="4"/>
        <v>7.4205087877572371</v>
      </c>
    </row>
    <row r="85" spans="1:14" ht="19.5" thickBot="1" x14ac:dyDescent="0.3">
      <c r="A85" s="70" t="s">
        <v>35</v>
      </c>
      <c r="B85" s="71" t="s">
        <v>143</v>
      </c>
    </row>
    <row r="86" spans="1:14" x14ac:dyDescent="0.25">
      <c r="A86" s="86">
        <v>1</v>
      </c>
      <c r="B86" s="378" t="s">
        <v>505</v>
      </c>
      <c r="C86" s="79">
        <v>1</v>
      </c>
      <c r="D86" s="79">
        <v>1</v>
      </c>
      <c r="E86" s="83">
        <v>1</v>
      </c>
      <c r="F86" s="79">
        <v>1</v>
      </c>
      <c r="G86" s="79">
        <v>1</v>
      </c>
      <c r="H86" s="79">
        <v>1</v>
      </c>
      <c r="I86" s="79">
        <v>1</v>
      </c>
      <c r="J86" s="79">
        <v>1</v>
      </c>
      <c r="K86" s="79">
        <v>1</v>
      </c>
      <c r="L86" s="79">
        <v>1</v>
      </c>
      <c r="M86" s="79">
        <v>1</v>
      </c>
      <c r="N86" s="79">
        <v>1</v>
      </c>
    </row>
    <row r="87" spans="1:14" x14ac:dyDescent="0.25">
      <c r="A87" s="86">
        <v>2</v>
      </c>
      <c r="B87" s="379" t="s">
        <v>506</v>
      </c>
      <c r="C87" s="83">
        <v>1</v>
      </c>
      <c r="D87" s="83">
        <v>1</v>
      </c>
      <c r="E87" s="83">
        <v>1</v>
      </c>
      <c r="F87" s="83">
        <v>1</v>
      </c>
      <c r="G87" s="83">
        <v>1</v>
      </c>
      <c r="H87" s="83">
        <v>1</v>
      </c>
      <c r="I87" s="83">
        <v>1</v>
      </c>
      <c r="J87" s="83">
        <v>1</v>
      </c>
      <c r="K87" s="83">
        <v>1</v>
      </c>
      <c r="L87" s="83">
        <v>1</v>
      </c>
      <c r="M87" s="83">
        <v>1</v>
      </c>
      <c r="N87" s="83">
        <v>1</v>
      </c>
    </row>
    <row r="88" spans="1:14" x14ac:dyDescent="0.25">
      <c r="A88" s="86">
        <v>3</v>
      </c>
      <c r="B88" s="67" t="s">
        <v>508</v>
      </c>
      <c r="C88" s="83">
        <v>1</v>
      </c>
      <c r="D88" s="83">
        <v>1</v>
      </c>
      <c r="E88" s="83">
        <v>1</v>
      </c>
      <c r="F88" s="83">
        <v>1</v>
      </c>
      <c r="G88" s="83">
        <v>1</v>
      </c>
      <c r="H88" s="83">
        <v>1</v>
      </c>
      <c r="I88" s="83">
        <v>1</v>
      </c>
      <c r="J88" s="83">
        <v>1</v>
      </c>
      <c r="K88" s="83">
        <v>1</v>
      </c>
      <c r="L88" s="83">
        <v>1</v>
      </c>
      <c r="M88" s="83">
        <v>1</v>
      </c>
      <c r="N88" s="83">
        <v>1</v>
      </c>
    </row>
    <row r="89" spans="1:14" ht="16.5" thickBot="1" x14ac:dyDescent="0.3">
      <c r="B89" s="377"/>
      <c r="C89" s="83"/>
      <c r="D89" s="83"/>
      <c r="E89" s="83"/>
      <c r="F89" s="83"/>
      <c r="G89" s="83"/>
      <c r="H89" s="380"/>
      <c r="I89" s="83"/>
      <c r="J89" s="83"/>
      <c r="K89" s="83"/>
      <c r="L89" s="83"/>
      <c r="M89" s="83"/>
      <c r="N89" s="83"/>
    </row>
    <row r="90" spans="1:14" s="31" customFormat="1" ht="16.5" thickBot="1" x14ac:dyDescent="0.3">
      <c r="A90" s="87"/>
      <c r="B90" s="89" t="s">
        <v>383</v>
      </c>
      <c r="C90" s="76">
        <f>GEOMEAN(C86:C89)</f>
        <v>1</v>
      </c>
      <c r="D90" s="76">
        <f t="shared" ref="D90:N90" si="5">GEOMEAN(D86:D89)</f>
        <v>1</v>
      </c>
      <c r="E90" s="76">
        <f t="shared" si="5"/>
        <v>1</v>
      </c>
      <c r="F90" s="76">
        <f t="shared" si="5"/>
        <v>1</v>
      </c>
      <c r="G90" s="76">
        <f t="shared" si="5"/>
        <v>1</v>
      </c>
      <c r="H90" s="76">
        <f t="shared" si="5"/>
        <v>1</v>
      </c>
      <c r="I90" s="76">
        <f t="shared" si="5"/>
        <v>1</v>
      </c>
      <c r="J90" s="76">
        <f t="shared" si="5"/>
        <v>1</v>
      </c>
      <c r="K90" s="76">
        <f t="shared" si="5"/>
        <v>1</v>
      </c>
      <c r="L90" s="76">
        <f t="shared" si="5"/>
        <v>1</v>
      </c>
      <c r="M90" s="76">
        <f t="shared" si="5"/>
        <v>1</v>
      </c>
      <c r="N90" s="76">
        <f t="shared" si="5"/>
        <v>1</v>
      </c>
    </row>
    <row r="92" spans="1:14" x14ac:dyDescent="0.25">
      <c r="B92" s="26" t="s">
        <v>265</v>
      </c>
    </row>
    <row r="93" spans="1:14" ht="19.5" thickBot="1" x14ac:dyDescent="0.3">
      <c r="A93" s="70" t="s">
        <v>36</v>
      </c>
      <c r="B93" s="71" t="s">
        <v>144</v>
      </c>
    </row>
    <row r="94" spans="1:14" x14ac:dyDescent="0.25">
      <c r="A94" s="86">
        <v>1</v>
      </c>
      <c r="B94" s="167" t="s">
        <v>509</v>
      </c>
      <c r="C94" s="79">
        <v>95</v>
      </c>
      <c r="D94" s="85">
        <v>95</v>
      </c>
      <c r="E94" s="85">
        <v>90</v>
      </c>
      <c r="F94" s="85">
        <v>95</v>
      </c>
      <c r="G94" s="85">
        <v>95</v>
      </c>
      <c r="H94" s="85">
        <v>95</v>
      </c>
      <c r="I94" s="85">
        <v>95</v>
      </c>
      <c r="J94" s="85">
        <v>55</v>
      </c>
      <c r="K94" s="85">
        <v>55</v>
      </c>
      <c r="L94" s="85">
        <v>55</v>
      </c>
      <c r="M94" s="85">
        <v>55</v>
      </c>
      <c r="N94" s="85">
        <v>35</v>
      </c>
    </row>
    <row r="95" spans="1:14" x14ac:dyDescent="0.25">
      <c r="A95" s="86">
        <v>2</v>
      </c>
      <c r="B95" s="372" t="s">
        <v>515</v>
      </c>
      <c r="C95" s="365">
        <v>55</v>
      </c>
      <c r="D95" s="85">
        <v>55</v>
      </c>
      <c r="E95" s="85">
        <v>55</v>
      </c>
      <c r="F95" s="85">
        <v>55</v>
      </c>
      <c r="G95" s="85">
        <v>55</v>
      </c>
      <c r="H95" s="85">
        <v>55</v>
      </c>
      <c r="I95" s="85">
        <v>55</v>
      </c>
      <c r="J95" s="85">
        <v>65</v>
      </c>
      <c r="K95" s="85">
        <v>65</v>
      </c>
      <c r="L95" s="85">
        <v>90</v>
      </c>
      <c r="M95" s="85">
        <v>40</v>
      </c>
      <c r="N95" s="85">
        <v>65</v>
      </c>
    </row>
    <row r="96" spans="1:14" ht="16.5" thickBot="1" x14ac:dyDescent="0.3">
      <c r="A96" s="86">
        <v>3</v>
      </c>
      <c r="B96" s="285" t="s">
        <v>499</v>
      </c>
      <c r="C96" s="171">
        <v>100</v>
      </c>
      <c r="D96" s="85">
        <v>100</v>
      </c>
      <c r="E96" s="85">
        <v>100</v>
      </c>
      <c r="F96" s="85">
        <v>100</v>
      </c>
      <c r="G96" s="85">
        <v>100</v>
      </c>
      <c r="H96" s="85">
        <v>100</v>
      </c>
      <c r="I96" s="85">
        <v>100</v>
      </c>
      <c r="J96" s="85">
        <v>45</v>
      </c>
      <c r="K96" s="85">
        <v>40</v>
      </c>
      <c r="L96" s="85">
        <v>55</v>
      </c>
      <c r="M96" s="85">
        <v>35</v>
      </c>
      <c r="N96" s="85">
        <v>40</v>
      </c>
    </row>
    <row r="97" spans="1:14" s="31" customFormat="1" ht="16.5" thickBot="1" x14ac:dyDescent="0.3">
      <c r="A97" s="87"/>
      <c r="B97" s="89" t="s">
        <v>383</v>
      </c>
      <c r="C97" s="76">
        <f>GEOMEAN(C94:C96)</f>
        <v>80.543178615466417</v>
      </c>
      <c r="D97" s="76">
        <f t="shared" ref="D97:N97" si="6">GEOMEAN(D94:D96)</f>
        <v>80.543178615466417</v>
      </c>
      <c r="E97" s="76">
        <f t="shared" si="6"/>
        <v>79.104598934652017</v>
      </c>
      <c r="F97" s="76">
        <f t="shared" si="6"/>
        <v>80.543178615466417</v>
      </c>
      <c r="G97" s="76">
        <f t="shared" si="6"/>
        <v>80.543178615466417</v>
      </c>
      <c r="H97" s="76">
        <f t="shared" si="6"/>
        <v>80.543178615466417</v>
      </c>
      <c r="I97" s="76">
        <f t="shared" si="6"/>
        <v>80.543178615466417</v>
      </c>
      <c r="J97" s="76">
        <f t="shared" si="6"/>
        <v>54.387135618713124</v>
      </c>
      <c r="K97" s="76">
        <f t="shared" si="6"/>
        <v>52.293215317559834</v>
      </c>
      <c r="L97" s="76">
        <f t="shared" si="6"/>
        <v>64.812080509493583</v>
      </c>
      <c r="M97" s="76">
        <f t="shared" si="6"/>
        <v>42.54320865115006</v>
      </c>
      <c r="N97" s="76">
        <f t="shared" si="6"/>
        <v>44.979414452754142</v>
      </c>
    </row>
    <row r="102" spans="1:14" ht="16.5" thickBot="1" x14ac:dyDescent="0.3"/>
    <row r="103" spans="1:14" ht="19.5" thickBot="1" x14ac:dyDescent="0.35">
      <c r="B103" s="97" t="s">
        <v>389</v>
      </c>
      <c r="C103" s="95"/>
    </row>
    <row r="104" spans="1:14" ht="18.75" x14ac:dyDescent="0.3">
      <c r="B104" s="91" t="s">
        <v>275</v>
      </c>
      <c r="C104" s="77"/>
    </row>
    <row r="105" spans="1:14" x14ac:dyDescent="0.25">
      <c r="B105" s="26" t="s">
        <v>273</v>
      </c>
    </row>
    <row r="106" spans="1:14" ht="19.5" thickBot="1" x14ac:dyDescent="0.3">
      <c r="A106" s="70" t="s">
        <v>38</v>
      </c>
      <c r="B106" s="71" t="s">
        <v>145</v>
      </c>
    </row>
    <row r="107" spans="1:14" ht="16.5" thickBot="1" x14ac:dyDescent="0.3">
      <c r="A107" s="86">
        <v>1</v>
      </c>
      <c r="B107" s="377" t="s">
        <v>516</v>
      </c>
      <c r="C107" s="79">
        <v>3.8</v>
      </c>
      <c r="D107" s="79">
        <v>3.8</v>
      </c>
      <c r="E107" s="79">
        <v>3.8</v>
      </c>
      <c r="F107" s="79">
        <v>3.8</v>
      </c>
      <c r="G107" s="80">
        <v>4.5</v>
      </c>
      <c r="H107" s="80">
        <v>3.8</v>
      </c>
      <c r="I107" s="80">
        <v>3.8</v>
      </c>
      <c r="J107" s="80">
        <v>3.8</v>
      </c>
      <c r="K107" s="80">
        <v>3.8</v>
      </c>
      <c r="L107" s="80">
        <v>3.8</v>
      </c>
      <c r="M107" s="80">
        <v>3.8</v>
      </c>
      <c r="N107" s="79">
        <v>3.8</v>
      </c>
    </row>
    <row r="108" spans="1:14" x14ac:dyDescent="0.25">
      <c r="A108" s="86">
        <v>2</v>
      </c>
      <c r="B108" s="67" t="s">
        <v>517</v>
      </c>
      <c r="C108" s="83">
        <v>8.5</v>
      </c>
      <c r="D108" s="83">
        <v>8.5</v>
      </c>
      <c r="E108" s="83">
        <v>8.5</v>
      </c>
      <c r="F108" s="83">
        <v>8.5</v>
      </c>
      <c r="G108" s="80">
        <v>4</v>
      </c>
      <c r="H108" s="80">
        <v>3.8</v>
      </c>
      <c r="I108" s="83">
        <v>3.8</v>
      </c>
      <c r="J108" s="83">
        <v>3.8</v>
      </c>
      <c r="K108" s="80">
        <v>3.5</v>
      </c>
      <c r="L108" s="83">
        <v>3.8</v>
      </c>
      <c r="M108" s="79">
        <v>3.5</v>
      </c>
      <c r="N108" s="83">
        <v>3.8</v>
      </c>
    </row>
    <row r="109" spans="1:14" x14ac:dyDescent="0.25">
      <c r="A109" s="86">
        <v>3</v>
      </c>
      <c r="B109" s="190" t="s">
        <v>509</v>
      </c>
      <c r="C109" s="83">
        <v>3.5</v>
      </c>
      <c r="D109" s="83">
        <v>3.5</v>
      </c>
      <c r="E109" s="83">
        <v>3.2</v>
      </c>
      <c r="F109" s="83">
        <v>3.5</v>
      </c>
      <c r="G109" s="83">
        <v>3.5</v>
      </c>
      <c r="H109" s="80">
        <v>3.2</v>
      </c>
      <c r="I109" s="83">
        <v>3.2</v>
      </c>
      <c r="J109" s="83">
        <v>3.2</v>
      </c>
      <c r="K109" s="83">
        <v>3.5</v>
      </c>
      <c r="L109" s="83">
        <v>3.9</v>
      </c>
      <c r="M109" s="83">
        <v>3.5</v>
      </c>
      <c r="N109" s="83">
        <v>3.9</v>
      </c>
    </row>
    <row r="110" spans="1:14" x14ac:dyDescent="0.25">
      <c r="A110" s="86">
        <v>13</v>
      </c>
      <c r="B110" s="190" t="s">
        <v>518</v>
      </c>
      <c r="C110" s="83">
        <v>3.5</v>
      </c>
      <c r="D110" s="83">
        <v>3.5</v>
      </c>
      <c r="E110" s="83">
        <v>3.5</v>
      </c>
      <c r="F110" s="83">
        <v>3.5</v>
      </c>
      <c r="G110" s="80">
        <v>3.5</v>
      </c>
      <c r="H110" s="80">
        <v>3.5</v>
      </c>
      <c r="I110" s="83">
        <v>3.5</v>
      </c>
      <c r="J110" s="83">
        <v>3.5</v>
      </c>
      <c r="K110" s="83">
        <v>3.8</v>
      </c>
      <c r="L110" s="83">
        <v>3.5</v>
      </c>
      <c r="M110" s="83">
        <v>3.8</v>
      </c>
      <c r="N110" s="83">
        <v>3.5</v>
      </c>
    </row>
    <row r="111" spans="1:14" x14ac:dyDescent="0.25">
      <c r="A111" s="86">
        <v>14</v>
      </c>
      <c r="B111" s="190" t="s">
        <v>385</v>
      </c>
      <c r="C111" s="83">
        <v>3.8</v>
      </c>
      <c r="D111" s="83">
        <v>3.8</v>
      </c>
      <c r="E111" s="83">
        <v>3.8</v>
      </c>
      <c r="F111" s="83">
        <v>3.8</v>
      </c>
      <c r="G111" s="80">
        <v>3.8</v>
      </c>
      <c r="H111" s="80">
        <v>3.8</v>
      </c>
      <c r="I111" s="83">
        <v>3.8</v>
      </c>
      <c r="J111" s="83">
        <v>3.8</v>
      </c>
      <c r="K111" s="83">
        <v>3.5</v>
      </c>
      <c r="L111" s="83">
        <v>3.8</v>
      </c>
      <c r="M111" s="83">
        <v>3.5</v>
      </c>
      <c r="N111" s="83">
        <v>3.8</v>
      </c>
    </row>
    <row r="112" spans="1:14" x14ac:dyDescent="0.25">
      <c r="A112" s="86">
        <v>15</v>
      </c>
      <c r="B112" s="377" t="s">
        <v>519</v>
      </c>
      <c r="C112" s="83">
        <v>3.5</v>
      </c>
      <c r="D112" s="83">
        <v>3.5</v>
      </c>
      <c r="E112" s="83">
        <v>3.5</v>
      </c>
      <c r="F112" s="83">
        <v>3.5</v>
      </c>
      <c r="G112" s="80">
        <v>3.5</v>
      </c>
      <c r="H112" s="80">
        <v>3.5</v>
      </c>
      <c r="I112" s="83">
        <v>3.5</v>
      </c>
      <c r="J112" s="83">
        <v>3.5</v>
      </c>
      <c r="K112" s="83">
        <v>3.9</v>
      </c>
      <c r="L112" s="365">
        <v>3.5</v>
      </c>
      <c r="M112" s="83">
        <v>3.9</v>
      </c>
      <c r="N112" s="83">
        <v>3.5</v>
      </c>
    </row>
    <row r="113" spans="1:14" x14ac:dyDescent="0.25">
      <c r="A113" s="86">
        <v>16</v>
      </c>
      <c r="B113" s="377" t="s">
        <v>520</v>
      </c>
      <c r="C113" s="83">
        <v>3.5</v>
      </c>
      <c r="D113" s="83">
        <v>3.5</v>
      </c>
      <c r="E113" s="83">
        <v>3.5</v>
      </c>
      <c r="F113" s="83">
        <v>3.5</v>
      </c>
      <c r="G113" s="80">
        <v>4</v>
      </c>
      <c r="H113" s="80">
        <v>3.5</v>
      </c>
      <c r="I113" s="83">
        <v>3.5</v>
      </c>
      <c r="J113" s="83">
        <v>3.5</v>
      </c>
      <c r="K113" s="83">
        <v>3.8</v>
      </c>
      <c r="L113" s="80">
        <v>4</v>
      </c>
      <c r="M113" s="382">
        <v>3.8</v>
      </c>
      <c r="N113" s="373">
        <v>3.5</v>
      </c>
    </row>
    <row r="114" spans="1:14" ht="16.5" thickBot="1" x14ac:dyDescent="0.3">
      <c r="A114" s="86">
        <v>25</v>
      </c>
      <c r="B114" s="377" t="s">
        <v>521</v>
      </c>
      <c r="C114" s="83">
        <v>4.5</v>
      </c>
      <c r="D114" s="83">
        <v>4.5</v>
      </c>
      <c r="E114" s="83">
        <v>4.5</v>
      </c>
      <c r="F114" s="83">
        <v>4.5</v>
      </c>
      <c r="G114" s="83">
        <v>4.5</v>
      </c>
      <c r="H114" s="83">
        <v>4.5</v>
      </c>
      <c r="I114" s="83">
        <v>4.5</v>
      </c>
      <c r="J114" s="83">
        <v>4.5</v>
      </c>
      <c r="K114" s="83">
        <v>3.8</v>
      </c>
      <c r="L114" s="368">
        <v>3.8</v>
      </c>
      <c r="M114" s="373">
        <v>3.8</v>
      </c>
      <c r="N114" s="383">
        <v>3.8</v>
      </c>
    </row>
    <row r="115" spans="1:14" s="31" customFormat="1" ht="16.5" thickBot="1" x14ac:dyDescent="0.3">
      <c r="A115" s="87"/>
      <c r="B115" s="89" t="s">
        <v>383</v>
      </c>
      <c r="C115" s="72">
        <f t="shared" ref="C115:M115" si="7">GEOMEAN(C107:C114)</f>
        <v>4.1191617996021348</v>
      </c>
      <c r="D115" s="72">
        <f t="shared" si="7"/>
        <v>4.1191617996021348</v>
      </c>
      <c r="E115" s="72">
        <f t="shared" si="7"/>
        <v>4.073278388727628</v>
      </c>
      <c r="F115" s="72">
        <f t="shared" si="7"/>
        <v>4.1191617996021348</v>
      </c>
      <c r="G115" s="72">
        <f t="shared" si="7"/>
        <v>3.8932885496263361</v>
      </c>
      <c r="H115" s="72">
        <f t="shared" si="7"/>
        <v>3.6833219140507629</v>
      </c>
      <c r="I115" s="72">
        <f t="shared" si="7"/>
        <v>3.6833219140507629</v>
      </c>
      <c r="J115" s="72">
        <f t="shared" si="7"/>
        <v>3.6833219140507629</v>
      </c>
      <c r="K115" s="72">
        <f t="shared" si="7"/>
        <v>3.6965823947161982</v>
      </c>
      <c r="L115" s="72">
        <f t="shared" si="7"/>
        <v>3.7588014367834406</v>
      </c>
      <c r="M115" s="72">
        <f t="shared" si="7"/>
        <v>3.6965823947161982</v>
      </c>
      <c r="N115" s="72">
        <f>GEOMEAN(N107:N114)</f>
        <v>3.6965823947161982</v>
      </c>
    </row>
    <row r="117" spans="1:14" x14ac:dyDescent="0.25">
      <c r="B117" s="26" t="s">
        <v>271</v>
      </c>
    </row>
    <row r="118" spans="1:14" ht="19.5" thickBot="1" x14ac:dyDescent="0.3">
      <c r="A118" s="70" t="s">
        <v>39</v>
      </c>
      <c r="B118" s="92" t="s">
        <v>146</v>
      </c>
    </row>
    <row r="119" spans="1:14" ht="16.5" thickBot="1" x14ac:dyDescent="0.3">
      <c r="A119" s="86">
        <v>1</v>
      </c>
      <c r="B119" s="162"/>
      <c r="C119" s="79"/>
    </row>
    <row r="120" spans="1:14" x14ac:dyDescent="0.25">
      <c r="A120" s="86">
        <v>2</v>
      </c>
      <c r="B120" s="377" t="s">
        <v>511</v>
      </c>
      <c r="C120" s="79">
        <v>20</v>
      </c>
      <c r="D120" s="79">
        <v>20</v>
      </c>
      <c r="E120" s="79">
        <v>20</v>
      </c>
      <c r="F120" s="79">
        <v>20</v>
      </c>
      <c r="G120" s="79">
        <v>18</v>
      </c>
      <c r="H120" s="79">
        <v>18</v>
      </c>
      <c r="I120" s="79">
        <v>18</v>
      </c>
      <c r="J120" s="79">
        <v>18</v>
      </c>
      <c r="K120" s="79">
        <v>18</v>
      </c>
      <c r="L120" s="79">
        <v>18</v>
      </c>
      <c r="M120" s="79">
        <v>18</v>
      </c>
      <c r="N120" s="79">
        <v>17</v>
      </c>
    </row>
    <row r="121" spans="1:14" x14ac:dyDescent="0.25">
      <c r="A121" s="86">
        <v>3</v>
      </c>
      <c r="B121" s="67" t="s">
        <v>521</v>
      </c>
      <c r="C121" s="83">
        <v>17</v>
      </c>
      <c r="D121" s="83">
        <v>17</v>
      </c>
      <c r="E121" s="83">
        <v>17</v>
      </c>
      <c r="F121" s="83">
        <v>17</v>
      </c>
      <c r="G121" s="83">
        <v>17</v>
      </c>
      <c r="H121" s="83">
        <v>17</v>
      </c>
      <c r="I121" s="83">
        <v>17</v>
      </c>
      <c r="J121" s="83">
        <v>18</v>
      </c>
      <c r="K121" s="83">
        <v>25</v>
      </c>
      <c r="L121" s="83">
        <v>18.5</v>
      </c>
      <c r="M121" s="83">
        <v>20</v>
      </c>
      <c r="N121" s="83">
        <v>25</v>
      </c>
    </row>
    <row r="122" spans="1:14" x14ac:dyDescent="0.25">
      <c r="A122" s="86">
        <v>4</v>
      </c>
      <c r="B122" s="190" t="s">
        <v>385</v>
      </c>
      <c r="C122" s="83">
        <v>25</v>
      </c>
      <c r="D122" s="83">
        <v>25</v>
      </c>
      <c r="E122" s="83">
        <v>25</v>
      </c>
      <c r="F122" s="83">
        <v>25</v>
      </c>
      <c r="G122" s="83">
        <v>25</v>
      </c>
      <c r="H122" s="83">
        <v>25</v>
      </c>
      <c r="I122" s="83">
        <v>25</v>
      </c>
      <c r="J122" s="83">
        <v>25</v>
      </c>
      <c r="K122" s="83">
        <v>16</v>
      </c>
      <c r="L122" s="83">
        <v>18</v>
      </c>
      <c r="M122" s="83">
        <v>18</v>
      </c>
      <c r="N122" s="83">
        <v>25</v>
      </c>
    </row>
    <row r="123" spans="1:14" x14ac:dyDescent="0.25">
      <c r="A123" s="86">
        <v>5</v>
      </c>
      <c r="B123" s="377" t="s">
        <v>490</v>
      </c>
      <c r="C123" s="80">
        <v>18</v>
      </c>
      <c r="D123" s="80">
        <v>18</v>
      </c>
      <c r="E123" s="80">
        <v>18</v>
      </c>
      <c r="F123" s="80">
        <v>18</v>
      </c>
      <c r="G123" s="80">
        <v>26</v>
      </c>
      <c r="H123" s="80">
        <v>18</v>
      </c>
      <c r="I123" s="80">
        <v>18</v>
      </c>
      <c r="J123" s="80">
        <v>17</v>
      </c>
      <c r="K123" s="80">
        <v>17</v>
      </c>
      <c r="L123" s="80">
        <v>25</v>
      </c>
      <c r="M123" s="80">
        <v>25</v>
      </c>
      <c r="N123" s="80">
        <v>17</v>
      </c>
    </row>
    <row r="124" spans="1:14" x14ac:dyDescent="0.25">
      <c r="A124" s="86">
        <v>6</v>
      </c>
      <c r="B124" s="377" t="s">
        <v>517</v>
      </c>
      <c r="C124" s="83">
        <v>25</v>
      </c>
      <c r="D124" s="83">
        <v>25</v>
      </c>
      <c r="E124" s="83">
        <v>25</v>
      </c>
      <c r="F124" s="83">
        <v>25</v>
      </c>
      <c r="G124" s="83">
        <v>25</v>
      </c>
      <c r="H124" s="83">
        <v>25</v>
      </c>
      <c r="I124" s="83">
        <v>22.5</v>
      </c>
      <c r="J124" s="83">
        <v>18</v>
      </c>
      <c r="K124" s="83">
        <v>25</v>
      </c>
      <c r="L124" s="83">
        <v>18</v>
      </c>
      <c r="M124" s="83">
        <v>25</v>
      </c>
      <c r="N124" s="83">
        <v>25</v>
      </c>
    </row>
    <row r="125" spans="1:14" x14ac:dyDescent="0.25">
      <c r="A125" s="86">
        <v>14</v>
      </c>
      <c r="B125" s="384" t="s">
        <v>516</v>
      </c>
      <c r="C125" s="382">
        <v>18</v>
      </c>
      <c r="D125" s="382">
        <v>18</v>
      </c>
      <c r="E125" s="382">
        <v>18</v>
      </c>
      <c r="F125" s="83">
        <v>18</v>
      </c>
      <c r="G125" s="83">
        <v>18</v>
      </c>
      <c r="H125" s="83">
        <v>18</v>
      </c>
      <c r="I125" s="83">
        <v>18</v>
      </c>
      <c r="J125" s="83">
        <v>25</v>
      </c>
      <c r="K125" s="83">
        <v>17</v>
      </c>
      <c r="L125" s="368">
        <v>17</v>
      </c>
      <c r="M125" s="83">
        <v>20</v>
      </c>
      <c r="N125" s="83">
        <v>18</v>
      </c>
    </row>
    <row r="126" spans="1:14" x14ac:dyDescent="0.25">
      <c r="A126" s="86">
        <v>15</v>
      </c>
      <c r="B126" s="384" t="s">
        <v>518</v>
      </c>
      <c r="C126" s="80">
        <v>17</v>
      </c>
      <c r="D126" s="80">
        <v>17</v>
      </c>
      <c r="E126" s="80">
        <v>17</v>
      </c>
      <c r="F126" s="80">
        <v>17</v>
      </c>
      <c r="G126" s="80">
        <v>16.5</v>
      </c>
      <c r="H126" s="80">
        <v>16.5</v>
      </c>
      <c r="I126" s="80">
        <v>17</v>
      </c>
      <c r="J126" s="335">
        <v>17</v>
      </c>
      <c r="K126" s="368">
        <v>18</v>
      </c>
      <c r="L126" s="368">
        <v>18</v>
      </c>
      <c r="M126" s="368">
        <v>18</v>
      </c>
      <c r="N126" s="368">
        <v>18</v>
      </c>
    </row>
    <row r="127" spans="1:14" x14ac:dyDescent="0.25">
      <c r="A127" s="86">
        <v>16</v>
      </c>
      <c r="B127" s="384" t="s">
        <v>522</v>
      </c>
      <c r="C127" s="80">
        <v>22</v>
      </c>
      <c r="D127" s="80">
        <v>22</v>
      </c>
      <c r="E127" s="80">
        <v>22</v>
      </c>
      <c r="F127" s="80">
        <v>22</v>
      </c>
      <c r="G127" s="80">
        <v>22</v>
      </c>
      <c r="H127" s="80">
        <v>22</v>
      </c>
      <c r="I127" s="80">
        <v>22</v>
      </c>
      <c r="J127" s="335">
        <v>22</v>
      </c>
      <c r="K127" s="335">
        <v>22</v>
      </c>
      <c r="L127" s="335">
        <v>22</v>
      </c>
      <c r="M127" s="335">
        <v>22</v>
      </c>
      <c r="N127" s="335">
        <v>22</v>
      </c>
    </row>
    <row r="128" spans="1:14" ht="16.5" thickBot="1" x14ac:dyDescent="0.3">
      <c r="A128" s="86">
        <v>25</v>
      </c>
      <c r="B128" s="384" t="s">
        <v>523</v>
      </c>
      <c r="C128" s="80">
        <v>25</v>
      </c>
      <c r="D128" s="80">
        <v>25</v>
      </c>
      <c r="E128" s="80">
        <v>25</v>
      </c>
      <c r="F128" s="80">
        <v>25</v>
      </c>
      <c r="G128" s="80">
        <v>25</v>
      </c>
      <c r="H128" s="80">
        <v>25</v>
      </c>
      <c r="I128" s="80">
        <v>25</v>
      </c>
      <c r="J128" s="335">
        <v>25</v>
      </c>
      <c r="K128" s="335">
        <v>25</v>
      </c>
      <c r="L128" s="335">
        <v>25</v>
      </c>
      <c r="M128" s="335">
        <v>25</v>
      </c>
      <c r="N128" s="335">
        <v>25</v>
      </c>
    </row>
    <row r="129" spans="1:14" s="31" customFormat="1" ht="16.5" thickBot="1" x14ac:dyDescent="0.3">
      <c r="A129" s="87"/>
      <c r="B129" s="89" t="s">
        <v>383</v>
      </c>
      <c r="C129" s="76">
        <f t="shared" ref="C129" si="8">GEOMEAN(C119:C128)</f>
        <v>20.515377188551817</v>
      </c>
      <c r="D129" s="72">
        <f t="shared" ref="D129:M129" si="9">GEOMEAN(D120:D128)</f>
        <v>20.515377188551817</v>
      </c>
      <c r="E129" s="72">
        <f t="shared" si="9"/>
        <v>20.515377188551817</v>
      </c>
      <c r="F129" s="72">
        <f t="shared" si="9"/>
        <v>20.515377188551817</v>
      </c>
      <c r="G129" s="72">
        <f t="shared" si="9"/>
        <v>21.052289114517887</v>
      </c>
      <c r="H129" s="72">
        <f t="shared" si="9"/>
        <v>20.209463642417553</v>
      </c>
      <c r="I129" s="72">
        <f t="shared" si="9"/>
        <v>20.040621000582387</v>
      </c>
      <c r="J129" s="72">
        <f t="shared" si="9"/>
        <v>20.276609650524922</v>
      </c>
      <c r="K129" s="72">
        <f t="shared" si="9"/>
        <v>20.012978413874364</v>
      </c>
      <c r="L129" s="72">
        <f t="shared" si="9"/>
        <v>19.734390041771107</v>
      </c>
      <c r="M129" s="72">
        <f t="shared" si="9"/>
        <v>21.022290042882727</v>
      </c>
      <c r="N129" s="72">
        <f>GEOMEAN(N120:N128)</f>
        <v>21.03038800545395</v>
      </c>
    </row>
    <row r="132" spans="1:14" ht="19.5" thickBot="1" x14ac:dyDescent="0.3">
      <c r="A132" s="70" t="s">
        <v>39</v>
      </c>
      <c r="B132" s="71" t="s">
        <v>147</v>
      </c>
    </row>
    <row r="133" spans="1:14" ht="16.5" thickBot="1" x14ac:dyDescent="0.3">
      <c r="A133" s="86">
        <v>1</v>
      </c>
      <c r="B133" s="189"/>
      <c r="C133" s="79"/>
      <c r="G133" s="308"/>
    </row>
    <row r="134" spans="1:14" x14ac:dyDescent="0.25">
      <c r="A134" s="86">
        <v>2</v>
      </c>
      <c r="B134" s="189" t="s">
        <v>516</v>
      </c>
      <c r="C134" s="79">
        <v>36</v>
      </c>
      <c r="D134" s="79">
        <v>40</v>
      </c>
      <c r="E134" s="79">
        <v>22</v>
      </c>
      <c r="F134" s="79">
        <v>36</v>
      </c>
      <c r="G134" s="83">
        <v>36</v>
      </c>
      <c r="H134" s="83">
        <v>38</v>
      </c>
      <c r="I134" s="79">
        <v>38</v>
      </c>
      <c r="J134" s="79">
        <v>35</v>
      </c>
      <c r="K134" s="79">
        <v>35</v>
      </c>
      <c r="L134" s="83">
        <v>35</v>
      </c>
      <c r="M134" s="83">
        <v>35</v>
      </c>
      <c r="N134" s="79">
        <v>35</v>
      </c>
    </row>
    <row r="135" spans="1:14" x14ac:dyDescent="0.25">
      <c r="A135" s="86">
        <v>3</v>
      </c>
      <c r="B135" s="190" t="s">
        <v>517</v>
      </c>
      <c r="C135" s="83">
        <v>28</v>
      </c>
      <c r="D135" s="83">
        <v>25</v>
      </c>
      <c r="E135" s="83">
        <v>32.200000000000003</v>
      </c>
      <c r="F135" s="83">
        <v>28</v>
      </c>
      <c r="G135" s="80">
        <v>25</v>
      </c>
      <c r="H135" s="80">
        <v>33.5</v>
      </c>
      <c r="I135" s="83">
        <v>25</v>
      </c>
      <c r="J135" s="368">
        <v>25</v>
      </c>
      <c r="K135" s="368">
        <v>25</v>
      </c>
      <c r="L135" s="368">
        <v>25</v>
      </c>
      <c r="M135" s="368">
        <v>25</v>
      </c>
      <c r="N135" s="368">
        <v>25</v>
      </c>
    </row>
    <row r="136" spans="1:14" x14ac:dyDescent="0.25">
      <c r="A136" s="86">
        <v>4</v>
      </c>
      <c r="B136" s="385" t="s">
        <v>490</v>
      </c>
      <c r="C136" s="83">
        <v>26</v>
      </c>
      <c r="D136" s="83">
        <v>18</v>
      </c>
      <c r="E136" s="83">
        <v>26</v>
      </c>
      <c r="F136" s="83">
        <v>26</v>
      </c>
      <c r="G136" s="80">
        <v>26</v>
      </c>
      <c r="H136" s="80">
        <v>18</v>
      </c>
      <c r="I136" s="83">
        <v>26</v>
      </c>
      <c r="J136" s="368">
        <v>26</v>
      </c>
      <c r="K136" s="368">
        <v>26</v>
      </c>
      <c r="L136" s="368">
        <v>26</v>
      </c>
      <c r="M136" s="368">
        <v>26</v>
      </c>
      <c r="N136" s="368">
        <v>26</v>
      </c>
    </row>
    <row r="137" spans="1:14" x14ac:dyDescent="0.25">
      <c r="A137" s="86">
        <v>5</v>
      </c>
      <c r="B137" s="377" t="s">
        <v>518</v>
      </c>
      <c r="C137" s="83">
        <v>17</v>
      </c>
      <c r="D137" s="83">
        <v>25</v>
      </c>
      <c r="E137" s="83">
        <v>17</v>
      </c>
      <c r="F137" s="83">
        <v>17</v>
      </c>
      <c r="G137" s="80">
        <v>32.5</v>
      </c>
      <c r="H137" s="80">
        <v>25</v>
      </c>
      <c r="I137" s="83">
        <v>20</v>
      </c>
      <c r="J137" s="83">
        <v>25</v>
      </c>
      <c r="K137" s="83">
        <v>25</v>
      </c>
      <c r="L137" s="83">
        <v>25</v>
      </c>
      <c r="M137" s="83">
        <v>25</v>
      </c>
      <c r="N137" s="83">
        <v>25</v>
      </c>
    </row>
    <row r="138" spans="1:14" x14ac:dyDescent="0.25">
      <c r="A138" s="86">
        <v>6</v>
      </c>
      <c r="B138" s="377" t="s">
        <v>385</v>
      </c>
      <c r="C138" s="365">
        <v>35</v>
      </c>
      <c r="D138" s="365">
        <v>35</v>
      </c>
      <c r="E138" s="365">
        <v>25</v>
      </c>
      <c r="F138" s="365">
        <v>35</v>
      </c>
      <c r="G138" s="80">
        <v>30</v>
      </c>
      <c r="H138" s="80">
        <v>30</v>
      </c>
      <c r="I138" s="80">
        <v>30</v>
      </c>
      <c r="J138" s="80">
        <v>30</v>
      </c>
      <c r="K138" s="80">
        <v>30</v>
      </c>
      <c r="L138" s="80">
        <v>30</v>
      </c>
      <c r="M138" s="80">
        <v>30</v>
      </c>
      <c r="N138" s="80">
        <v>30</v>
      </c>
    </row>
    <row r="139" spans="1:14" x14ac:dyDescent="0.25">
      <c r="A139" s="86">
        <v>15</v>
      </c>
      <c r="B139" s="385" t="s">
        <v>524</v>
      </c>
      <c r="C139" s="80">
        <v>22.5</v>
      </c>
      <c r="D139" s="80">
        <v>22.5</v>
      </c>
      <c r="E139" s="80">
        <v>25</v>
      </c>
      <c r="F139" s="80">
        <v>22.5</v>
      </c>
      <c r="G139" s="80">
        <v>22.5</v>
      </c>
      <c r="H139" s="80">
        <v>22.5</v>
      </c>
      <c r="I139" s="80">
        <v>22.5</v>
      </c>
      <c r="J139" s="80">
        <v>35</v>
      </c>
      <c r="K139" s="80">
        <v>35</v>
      </c>
      <c r="L139" s="80">
        <v>35</v>
      </c>
      <c r="M139" s="80">
        <v>35</v>
      </c>
      <c r="N139" s="80">
        <v>35</v>
      </c>
    </row>
    <row r="140" spans="1:14" x14ac:dyDescent="0.25">
      <c r="A140" s="86">
        <v>16</v>
      </c>
      <c r="B140" s="377" t="s">
        <v>525</v>
      </c>
      <c r="C140" s="82">
        <v>35</v>
      </c>
      <c r="D140" s="82">
        <v>35</v>
      </c>
      <c r="E140" s="82">
        <v>35</v>
      </c>
      <c r="F140" s="82">
        <v>35</v>
      </c>
      <c r="G140" s="80">
        <v>35</v>
      </c>
      <c r="H140" s="80">
        <v>35</v>
      </c>
      <c r="I140" s="80">
        <v>35</v>
      </c>
      <c r="J140" s="80">
        <v>18</v>
      </c>
      <c r="K140" s="80">
        <v>18</v>
      </c>
      <c r="L140" s="80">
        <v>18</v>
      </c>
      <c r="M140" s="80">
        <v>18</v>
      </c>
      <c r="N140" s="80">
        <v>18</v>
      </c>
    </row>
    <row r="141" spans="1:14" x14ac:dyDescent="0.25">
      <c r="A141" s="86">
        <v>23</v>
      </c>
      <c r="B141" s="377" t="s">
        <v>522</v>
      </c>
      <c r="C141" s="82">
        <v>25.5</v>
      </c>
      <c r="D141" s="82">
        <v>25.5</v>
      </c>
      <c r="E141" s="82">
        <v>25.5</v>
      </c>
      <c r="F141" s="82">
        <v>25.5</v>
      </c>
      <c r="G141" s="82">
        <v>25.5</v>
      </c>
      <c r="H141" s="82">
        <v>25.5</v>
      </c>
      <c r="I141" s="82">
        <v>25.5</v>
      </c>
      <c r="J141" s="82">
        <v>35</v>
      </c>
      <c r="K141" s="82">
        <v>35</v>
      </c>
      <c r="L141" s="82">
        <v>35</v>
      </c>
      <c r="M141" s="82">
        <v>35</v>
      </c>
      <c r="N141" s="82">
        <v>35</v>
      </c>
    </row>
    <row r="142" spans="1:14" x14ac:dyDescent="0.25">
      <c r="A142" s="86">
        <v>24</v>
      </c>
      <c r="B142" s="377" t="s">
        <v>523</v>
      </c>
      <c r="C142" s="80">
        <v>25</v>
      </c>
      <c r="D142" s="80">
        <v>25</v>
      </c>
      <c r="E142" s="80">
        <v>25</v>
      </c>
      <c r="F142" s="80">
        <v>25</v>
      </c>
      <c r="G142" s="80">
        <v>25</v>
      </c>
      <c r="H142" s="80">
        <v>25</v>
      </c>
      <c r="I142" s="80">
        <v>25</v>
      </c>
      <c r="J142" s="335">
        <v>25</v>
      </c>
      <c r="K142" s="335">
        <v>25</v>
      </c>
      <c r="L142" s="335">
        <v>25</v>
      </c>
      <c r="M142" s="335">
        <v>25</v>
      </c>
      <c r="N142" s="335">
        <v>25</v>
      </c>
    </row>
    <row r="143" spans="1:14" ht="16.5" thickBot="1" x14ac:dyDescent="0.3">
      <c r="A143" s="86">
        <v>25</v>
      </c>
      <c r="B143" s="386" t="s">
        <v>511</v>
      </c>
      <c r="C143" s="90">
        <v>35</v>
      </c>
      <c r="D143" s="90">
        <v>20</v>
      </c>
      <c r="E143" s="90">
        <v>20</v>
      </c>
      <c r="F143" s="90">
        <v>35</v>
      </c>
      <c r="G143" s="90">
        <v>35</v>
      </c>
      <c r="H143" s="90">
        <v>20</v>
      </c>
      <c r="I143" s="90">
        <v>20</v>
      </c>
      <c r="J143" s="387">
        <v>20</v>
      </c>
      <c r="K143" s="387">
        <v>20</v>
      </c>
      <c r="L143" s="387">
        <v>20</v>
      </c>
      <c r="M143" s="387">
        <v>20</v>
      </c>
      <c r="N143" s="387">
        <v>20</v>
      </c>
    </row>
    <row r="144" spans="1:14" s="31" customFormat="1" ht="16.5" thickBot="1" x14ac:dyDescent="0.3">
      <c r="A144" s="87"/>
      <c r="B144" s="89" t="s">
        <v>383</v>
      </c>
      <c r="C144" s="76">
        <f t="shared" ref="C144" si="10">GEOMEAN(C133:C143)</f>
        <v>27.782732931244436</v>
      </c>
      <c r="D144" s="72">
        <f t="shared" ref="D144:N144" si="11">GEOMEAN(D133:D143)</f>
        <v>26.296874306317203</v>
      </c>
      <c r="E144" s="72">
        <f t="shared" si="11"/>
        <v>24.78083333515259</v>
      </c>
      <c r="F144" s="72">
        <f t="shared" si="11"/>
        <v>27.782732931244436</v>
      </c>
      <c r="G144" s="72">
        <f t="shared" si="11"/>
        <v>28.86037214663957</v>
      </c>
      <c r="H144" s="72">
        <f t="shared" si="11"/>
        <v>26.527253763906156</v>
      </c>
      <c r="I144" s="72">
        <f t="shared" si="11"/>
        <v>26.137310377231689</v>
      </c>
      <c r="J144" s="72">
        <f t="shared" si="11"/>
        <v>26.757290038581576</v>
      </c>
      <c r="K144" s="72">
        <f t="shared" si="11"/>
        <v>26.757290038581576</v>
      </c>
      <c r="L144" s="72">
        <f t="shared" si="11"/>
        <v>26.757290038581576</v>
      </c>
      <c r="M144" s="72">
        <f t="shared" si="11"/>
        <v>26.757290038581576</v>
      </c>
      <c r="N144" s="72">
        <f t="shared" si="11"/>
        <v>26.757290038581576</v>
      </c>
    </row>
    <row r="145" spans="1:14" x14ac:dyDescent="0.25">
      <c r="B145" s="164"/>
      <c r="C145" s="85"/>
    </row>
    <row r="147" spans="1:14" ht="19.5" thickBot="1" x14ac:dyDescent="0.3">
      <c r="A147" s="70" t="s">
        <v>39</v>
      </c>
      <c r="B147" s="71" t="s">
        <v>148</v>
      </c>
    </row>
    <row r="148" spans="1:14" ht="16.5" thickBot="1" x14ac:dyDescent="0.3">
      <c r="A148" s="86">
        <v>1</v>
      </c>
      <c r="B148" s="190"/>
      <c r="C148" s="79"/>
    </row>
    <row r="149" spans="1:14" x14ac:dyDescent="0.25">
      <c r="A149" s="86">
        <v>2</v>
      </c>
      <c r="B149" s="190" t="s">
        <v>516</v>
      </c>
      <c r="C149" s="79">
        <v>12.5</v>
      </c>
      <c r="D149" s="79">
        <v>12.5</v>
      </c>
      <c r="E149" s="79">
        <v>12.5</v>
      </c>
      <c r="F149" s="79">
        <v>12.5</v>
      </c>
      <c r="G149" s="79">
        <v>12.5</v>
      </c>
      <c r="H149" s="83">
        <v>12</v>
      </c>
      <c r="I149" s="83">
        <v>12</v>
      </c>
      <c r="J149" s="83">
        <v>12</v>
      </c>
      <c r="K149" s="83">
        <v>12</v>
      </c>
      <c r="L149" s="83">
        <v>12</v>
      </c>
      <c r="M149" s="83">
        <v>12</v>
      </c>
      <c r="N149" s="83">
        <v>12</v>
      </c>
    </row>
    <row r="150" spans="1:14" x14ac:dyDescent="0.25">
      <c r="A150" s="86">
        <v>3</v>
      </c>
      <c r="B150" s="385" t="s">
        <v>496</v>
      </c>
      <c r="C150" s="83">
        <v>12.5</v>
      </c>
      <c r="D150" s="83">
        <v>12.5</v>
      </c>
      <c r="E150" s="83">
        <v>12.5</v>
      </c>
      <c r="F150" s="83">
        <v>12.5</v>
      </c>
      <c r="G150" s="83">
        <v>12.5</v>
      </c>
      <c r="H150" s="80">
        <v>20</v>
      </c>
      <c r="I150" s="65">
        <v>12.5</v>
      </c>
      <c r="J150" s="65">
        <v>12.5</v>
      </c>
      <c r="K150" s="65">
        <v>12.5</v>
      </c>
      <c r="L150" s="65">
        <v>12.5</v>
      </c>
      <c r="M150" s="65">
        <v>12.5</v>
      </c>
      <c r="N150" s="65">
        <v>12.5</v>
      </c>
    </row>
    <row r="151" spans="1:14" x14ac:dyDescent="0.25">
      <c r="A151" s="86">
        <v>4</v>
      </c>
      <c r="B151" s="190" t="s">
        <v>526</v>
      </c>
      <c r="C151" s="83">
        <v>16.5</v>
      </c>
      <c r="D151" s="83">
        <v>16.5</v>
      </c>
      <c r="E151" s="83">
        <v>16.5</v>
      </c>
      <c r="F151" s="83">
        <v>16.5</v>
      </c>
      <c r="G151" s="83">
        <v>16.5</v>
      </c>
      <c r="H151" s="83">
        <v>16.5</v>
      </c>
      <c r="I151" s="83">
        <v>16.5</v>
      </c>
      <c r="J151" s="83">
        <v>16.5</v>
      </c>
      <c r="K151" s="83">
        <v>16.5</v>
      </c>
      <c r="L151" s="83">
        <v>16.5</v>
      </c>
      <c r="M151" s="83">
        <v>16.5</v>
      </c>
      <c r="N151" s="83">
        <v>16.5</v>
      </c>
    </row>
    <row r="152" spans="1:14" x14ac:dyDescent="0.25">
      <c r="A152" s="86">
        <v>14</v>
      </c>
      <c r="B152" s="377" t="s">
        <v>527</v>
      </c>
      <c r="C152" s="80">
        <v>10</v>
      </c>
      <c r="D152" s="80">
        <v>10</v>
      </c>
      <c r="E152" s="80">
        <v>10</v>
      </c>
      <c r="F152" s="80">
        <v>10</v>
      </c>
      <c r="G152" s="80">
        <v>10</v>
      </c>
      <c r="H152" s="80">
        <v>10</v>
      </c>
      <c r="I152" s="80">
        <v>10</v>
      </c>
      <c r="J152" s="80">
        <v>10</v>
      </c>
      <c r="K152" s="80">
        <v>10</v>
      </c>
      <c r="L152" s="80">
        <v>10</v>
      </c>
      <c r="M152" s="80">
        <v>10</v>
      </c>
      <c r="N152" s="80">
        <v>10</v>
      </c>
    </row>
    <row r="153" spans="1:14" x14ac:dyDescent="0.25">
      <c r="A153" s="86">
        <v>15</v>
      </c>
      <c r="B153" s="377" t="s">
        <v>499</v>
      </c>
      <c r="C153" s="83">
        <v>9</v>
      </c>
      <c r="D153" s="83">
        <v>9</v>
      </c>
      <c r="E153" s="83">
        <v>9</v>
      </c>
      <c r="F153" s="83">
        <v>9</v>
      </c>
      <c r="G153" s="83">
        <v>9</v>
      </c>
      <c r="H153" s="83">
        <v>9</v>
      </c>
      <c r="I153" s="83">
        <v>9</v>
      </c>
      <c r="J153" s="83">
        <v>9</v>
      </c>
      <c r="K153" s="83">
        <v>9</v>
      </c>
      <c r="L153" s="83">
        <v>9</v>
      </c>
      <c r="M153" s="83">
        <v>9</v>
      </c>
      <c r="N153" s="83">
        <v>9</v>
      </c>
    </row>
    <row r="154" spans="1:14" x14ac:dyDescent="0.25">
      <c r="A154" s="86">
        <v>16</v>
      </c>
      <c r="B154" s="377" t="s">
        <v>528</v>
      </c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</row>
    <row r="155" spans="1:14" ht="16.5" thickBot="1" x14ac:dyDescent="0.3">
      <c r="A155" s="86">
        <v>19</v>
      </c>
      <c r="B155" s="377" t="s">
        <v>511</v>
      </c>
      <c r="C155" s="83">
        <v>15</v>
      </c>
      <c r="D155" s="83">
        <v>15</v>
      </c>
      <c r="E155" s="83">
        <v>15</v>
      </c>
      <c r="F155" s="83">
        <v>15</v>
      </c>
      <c r="G155" s="83">
        <v>15</v>
      </c>
      <c r="H155" s="83">
        <v>15</v>
      </c>
      <c r="I155" s="83">
        <v>15</v>
      </c>
      <c r="J155" s="83">
        <v>15</v>
      </c>
      <c r="K155" s="83">
        <v>15</v>
      </c>
      <c r="L155" s="83">
        <v>15</v>
      </c>
      <c r="M155" s="83">
        <v>15</v>
      </c>
      <c r="N155" s="83">
        <v>15</v>
      </c>
    </row>
    <row r="156" spans="1:14" s="31" customFormat="1" ht="16.5" thickBot="1" x14ac:dyDescent="0.3">
      <c r="A156" s="87"/>
      <c r="B156" s="89" t="s">
        <v>383</v>
      </c>
      <c r="C156" s="76">
        <f t="shared" ref="C156" si="12">GEOMEAN(C148:C155)</f>
        <v>12.310422444958261</v>
      </c>
      <c r="D156" s="72">
        <f t="shared" ref="D156:N156" si="13">GEOMEAN(D148:D155)</f>
        <v>12.310422444958261</v>
      </c>
      <c r="E156" s="72">
        <f t="shared" si="13"/>
        <v>12.310422444958261</v>
      </c>
      <c r="F156" s="72">
        <f t="shared" si="13"/>
        <v>12.310422444958261</v>
      </c>
      <c r="G156" s="72">
        <f t="shared" si="13"/>
        <v>12.310422444958261</v>
      </c>
      <c r="H156" s="72">
        <f t="shared" si="13"/>
        <v>13.223248485056297</v>
      </c>
      <c r="I156" s="72">
        <f t="shared" si="13"/>
        <v>12.22695072419487</v>
      </c>
      <c r="J156" s="72">
        <f t="shared" si="13"/>
        <v>12.22695072419487</v>
      </c>
      <c r="K156" s="72">
        <f t="shared" si="13"/>
        <v>12.22695072419487</v>
      </c>
      <c r="L156" s="72">
        <f t="shared" si="13"/>
        <v>12.22695072419487</v>
      </c>
      <c r="M156" s="72">
        <f t="shared" si="13"/>
        <v>12.22695072419487</v>
      </c>
      <c r="N156" s="72">
        <f t="shared" si="13"/>
        <v>12.22695072419487</v>
      </c>
    </row>
    <row r="159" spans="1:14" ht="19.5" thickBot="1" x14ac:dyDescent="0.3">
      <c r="A159" s="70" t="s">
        <v>39</v>
      </c>
      <c r="B159" s="71" t="s">
        <v>149</v>
      </c>
    </row>
    <row r="160" spans="1:14" x14ac:dyDescent="0.25">
      <c r="A160" s="86">
        <v>1</v>
      </c>
      <c r="B160" s="190" t="s">
        <v>516</v>
      </c>
      <c r="C160" s="79">
        <v>17</v>
      </c>
      <c r="D160" s="79">
        <v>18</v>
      </c>
      <c r="E160" s="79">
        <v>18</v>
      </c>
      <c r="F160" s="79">
        <v>17</v>
      </c>
      <c r="G160" s="79">
        <v>17</v>
      </c>
      <c r="H160" s="79">
        <v>17</v>
      </c>
      <c r="I160" s="79">
        <v>17</v>
      </c>
      <c r="J160" s="388">
        <v>17</v>
      </c>
      <c r="K160" s="388">
        <v>17</v>
      </c>
      <c r="L160" s="388">
        <v>17</v>
      </c>
      <c r="M160" s="388">
        <v>17</v>
      </c>
      <c r="N160" s="388">
        <v>17</v>
      </c>
    </row>
    <row r="161" spans="1:14" x14ac:dyDescent="0.25">
      <c r="A161" s="86">
        <v>2</v>
      </c>
      <c r="B161" s="385" t="s">
        <v>490</v>
      </c>
      <c r="C161" s="83">
        <v>25</v>
      </c>
      <c r="D161" s="83">
        <v>25</v>
      </c>
      <c r="E161" s="83">
        <v>28</v>
      </c>
      <c r="F161" s="83">
        <v>25</v>
      </c>
      <c r="G161" s="83">
        <v>25</v>
      </c>
      <c r="H161" s="83">
        <v>25</v>
      </c>
      <c r="I161" s="83">
        <v>25</v>
      </c>
      <c r="J161" s="389">
        <v>15</v>
      </c>
      <c r="K161" s="389">
        <v>15</v>
      </c>
      <c r="L161" s="389">
        <v>15</v>
      </c>
      <c r="M161" s="389">
        <v>15</v>
      </c>
      <c r="N161" s="389">
        <v>15</v>
      </c>
    </row>
    <row r="162" spans="1:14" x14ac:dyDescent="0.25">
      <c r="A162" s="86">
        <v>3</v>
      </c>
      <c r="B162" s="377" t="s">
        <v>518</v>
      </c>
      <c r="C162" s="83">
        <v>12.5</v>
      </c>
      <c r="D162" s="83">
        <v>15</v>
      </c>
      <c r="E162" s="83">
        <v>15</v>
      </c>
      <c r="F162" s="83">
        <v>12.5</v>
      </c>
      <c r="G162" s="83">
        <v>12.5</v>
      </c>
      <c r="H162" s="80">
        <v>18.5</v>
      </c>
      <c r="I162" s="83">
        <v>18.5</v>
      </c>
      <c r="J162" s="389">
        <v>15</v>
      </c>
      <c r="K162" s="389">
        <v>15</v>
      </c>
      <c r="L162" s="389">
        <v>15</v>
      </c>
      <c r="M162" s="389">
        <v>15</v>
      </c>
      <c r="N162" s="389">
        <v>15</v>
      </c>
    </row>
    <row r="163" spans="1:14" x14ac:dyDescent="0.25">
      <c r="A163" s="86">
        <v>4</v>
      </c>
      <c r="B163" s="384" t="s">
        <v>529</v>
      </c>
      <c r="C163" s="80">
        <v>10</v>
      </c>
      <c r="D163" s="80">
        <v>10</v>
      </c>
      <c r="E163" s="80">
        <v>10</v>
      </c>
      <c r="F163" s="80">
        <v>10</v>
      </c>
      <c r="G163" s="80">
        <v>10</v>
      </c>
      <c r="H163" s="80">
        <v>10</v>
      </c>
      <c r="I163" s="80">
        <v>10</v>
      </c>
      <c r="J163" s="389">
        <v>12</v>
      </c>
      <c r="K163" s="389">
        <v>12</v>
      </c>
      <c r="L163" s="389">
        <v>12</v>
      </c>
      <c r="M163" s="389">
        <v>12</v>
      </c>
      <c r="N163" s="389">
        <v>12</v>
      </c>
    </row>
    <row r="164" spans="1:14" x14ac:dyDescent="0.25">
      <c r="A164" s="86">
        <v>5</v>
      </c>
      <c r="B164" s="384" t="s">
        <v>530</v>
      </c>
      <c r="C164" s="80">
        <v>16.5</v>
      </c>
      <c r="D164" s="80">
        <v>16.5</v>
      </c>
      <c r="E164" s="80">
        <v>16.5</v>
      </c>
      <c r="F164" s="80">
        <v>15</v>
      </c>
      <c r="G164" s="80">
        <v>12</v>
      </c>
      <c r="H164" s="80">
        <v>12</v>
      </c>
      <c r="I164" s="80">
        <v>12</v>
      </c>
      <c r="J164" s="390">
        <v>15</v>
      </c>
      <c r="K164" s="390">
        <v>15</v>
      </c>
      <c r="L164" s="390">
        <v>15</v>
      </c>
      <c r="M164" s="390">
        <v>15</v>
      </c>
      <c r="N164" s="390">
        <v>15</v>
      </c>
    </row>
    <row r="165" spans="1:14" x14ac:dyDescent="0.25">
      <c r="A165" s="86">
        <v>6</v>
      </c>
      <c r="B165" s="384" t="s">
        <v>531</v>
      </c>
      <c r="C165" s="80">
        <v>15</v>
      </c>
      <c r="D165" s="80">
        <v>16.5</v>
      </c>
      <c r="E165" s="80">
        <v>16.5</v>
      </c>
      <c r="F165" s="80">
        <v>16.5</v>
      </c>
      <c r="G165" s="80">
        <v>16.5</v>
      </c>
      <c r="H165" s="80">
        <v>12</v>
      </c>
      <c r="I165" s="80">
        <v>12</v>
      </c>
      <c r="J165" s="390">
        <v>18.5</v>
      </c>
      <c r="K165" s="390">
        <v>18.5</v>
      </c>
      <c r="L165" s="390">
        <v>18.5</v>
      </c>
      <c r="M165" s="390">
        <v>18.5</v>
      </c>
      <c r="N165" s="390">
        <v>18.5</v>
      </c>
    </row>
    <row r="166" spans="1:14" x14ac:dyDescent="0.25">
      <c r="A166" s="86">
        <v>15</v>
      </c>
      <c r="B166" s="384" t="s">
        <v>527</v>
      </c>
      <c r="C166" s="80">
        <v>15</v>
      </c>
      <c r="D166" s="80">
        <v>15</v>
      </c>
      <c r="E166" s="80">
        <v>15</v>
      </c>
      <c r="F166" s="80">
        <v>15</v>
      </c>
      <c r="G166" s="80">
        <v>15</v>
      </c>
      <c r="H166" s="80">
        <v>15</v>
      </c>
      <c r="I166" s="80">
        <v>15</v>
      </c>
      <c r="J166" s="390">
        <v>17</v>
      </c>
      <c r="K166" s="390">
        <v>17</v>
      </c>
      <c r="L166" s="390">
        <v>17</v>
      </c>
      <c r="M166" s="390">
        <v>17</v>
      </c>
      <c r="N166" s="390">
        <v>17</v>
      </c>
    </row>
    <row r="167" spans="1:14" x14ac:dyDescent="0.25">
      <c r="A167" s="86">
        <v>16</v>
      </c>
      <c r="B167" s="384" t="s">
        <v>517</v>
      </c>
      <c r="C167" s="80">
        <v>25</v>
      </c>
      <c r="D167" s="80">
        <v>25</v>
      </c>
      <c r="E167" s="80">
        <v>25</v>
      </c>
      <c r="F167" s="80">
        <v>25</v>
      </c>
      <c r="G167" s="80">
        <v>25</v>
      </c>
      <c r="H167" s="80">
        <v>25</v>
      </c>
      <c r="I167" s="80">
        <v>25</v>
      </c>
      <c r="J167" s="335">
        <v>25</v>
      </c>
      <c r="K167" s="335">
        <v>25</v>
      </c>
      <c r="L167" s="335">
        <v>25</v>
      </c>
      <c r="M167" s="335">
        <v>25</v>
      </c>
      <c r="N167" s="335">
        <v>25</v>
      </c>
    </row>
    <row r="168" spans="1:14" ht="16.5" thickBot="1" x14ac:dyDescent="0.3">
      <c r="A168" s="86">
        <v>19</v>
      </c>
      <c r="B168" s="384" t="s">
        <v>511</v>
      </c>
      <c r="C168" s="80">
        <v>15</v>
      </c>
      <c r="D168" s="80">
        <v>17</v>
      </c>
      <c r="E168" s="80">
        <v>17</v>
      </c>
      <c r="F168" s="80">
        <v>15</v>
      </c>
      <c r="G168" s="80">
        <v>15</v>
      </c>
      <c r="H168" s="80">
        <v>15</v>
      </c>
      <c r="I168" s="80">
        <v>15</v>
      </c>
      <c r="J168" s="335">
        <v>15</v>
      </c>
      <c r="K168" s="335">
        <v>15</v>
      </c>
      <c r="L168" s="335">
        <v>15</v>
      </c>
      <c r="M168" s="335">
        <v>15</v>
      </c>
      <c r="N168" s="335">
        <v>15</v>
      </c>
    </row>
    <row r="169" spans="1:14" s="31" customFormat="1" ht="16.5" thickBot="1" x14ac:dyDescent="0.3">
      <c r="A169" s="87"/>
      <c r="B169" s="89" t="s">
        <v>383</v>
      </c>
      <c r="C169" s="72">
        <f t="shared" ref="C169:L169" si="14">GEOMEAN(C160:C168)</f>
        <v>16.131185932080733</v>
      </c>
      <c r="D169" s="72">
        <f t="shared" si="14"/>
        <v>16.97701438753041</v>
      </c>
      <c r="E169" s="72">
        <f t="shared" si="14"/>
        <v>17.19214185358322</v>
      </c>
      <c r="F169" s="72">
        <f t="shared" si="14"/>
        <v>16.131185932080733</v>
      </c>
      <c r="G169" s="72">
        <f t="shared" si="14"/>
        <v>15.736151126145312</v>
      </c>
      <c r="H169" s="72">
        <f t="shared" si="14"/>
        <v>15.865344971138132</v>
      </c>
      <c r="I169" s="72">
        <f t="shared" si="14"/>
        <v>15.865344971138132</v>
      </c>
      <c r="J169" s="72">
        <f t="shared" si="14"/>
        <v>16.299447129581019</v>
      </c>
      <c r="K169" s="72">
        <f t="shared" si="14"/>
        <v>16.299447129581019</v>
      </c>
      <c r="L169" s="72">
        <f t="shared" si="14"/>
        <v>16.299447129581019</v>
      </c>
      <c r="M169" s="72">
        <f>GEOMEAN(M160:M168)</f>
        <v>16.299447129581019</v>
      </c>
      <c r="N169" s="72">
        <f>GEOMEAN(N160:N168)</f>
        <v>16.299447129581019</v>
      </c>
    </row>
    <row r="170" spans="1:14" s="31" customFormat="1" x14ac:dyDescent="0.25">
      <c r="A170" s="87"/>
      <c r="B170" s="165"/>
      <c r="C170" s="166"/>
    </row>
    <row r="173" spans="1:14" ht="18.75" x14ac:dyDescent="0.25">
      <c r="A173" s="70" t="s">
        <v>39</v>
      </c>
      <c r="B173" s="71" t="s">
        <v>150</v>
      </c>
    </row>
    <row r="174" spans="1:14" x14ac:dyDescent="0.25">
      <c r="A174" s="86">
        <v>1</v>
      </c>
      <c r="B174" s="384" t="s">
        <v>516</v>
      </c>
      <c r="C174" s="80">
        <v>18</v>
      </c>
      <c r="D174" s="80">
        <v>18</v>
      </c>
      <c r="E174" s="80">
        <v>18</v>
      </c>
      <c r="F174" s="80">
        <v>18</v>
      </c>
      <c r="G174" s="80">
        <v>18</v>
      </c>
      <c r="H174" s="80">
        <v>18</v>
      </c>
      <c r="I174" s="80">
        <v>18</v>
      </c>
      <c r="J174" s="390">
        <v>12</v>
      </c>
      <c r="K174" s="390">
        <v>12</v>
      </c>
      <c r="L174" s="390">
        <v>12</v>
      </c>
      <c r="M174" s="390">
        <v>12</v>
      </c>
      <c r="N174" s="390">
        <v>12</v>
      </c>
    </row>
    <row r="175" spans="1:14" x14ac:dyDescent="0.25">
      <c r="A175" s="86">
        <v>2</v>
      </c>
      <c r="B175" s="384" t="s">
        <v>532</v>
      </c>
      <c r="C175" s="80">
        <v>18</v>
      </c>
      <c r="D175" s="80">
        <v>18</v>
      </c>
      <c r="E175" s="80">
        <v>18</v>
      </c>
      <c r="F175" s="80">
        <v>18</v>
      </c>
      <c r="G175" s="80">
        <v>18</v>
      </c>
      <c r="H175" s="80">
        <v>18</v>
      </c>
      <c r="I175" s="80">
        <v>18</v>
      </c>
      <c r="J175" s="390">
        <v>18</v>
      </c>
      <c r="K175" s="390">
        <v>18</v>
      </c>
      <c r="L175" s="390">
        <v>18</v>
      </c>
      <c r="M175" s="390">
        <v>18</v>
      </c>
      <c r="N175" s="390">
        <v>18</v>
      </c>
    </row>
    <row r="176" spans="1:14" x14ac:dyDescent="0.25">
      <c r="A176" s="86">
        <v>3</v>
      </c>
      <c r="B176" s="384" t="s">
        <v>533</v>
      </c>
      <c r="C176" s="80">
        <v>15</v>
      </c>
      <c r="D176" s="80">
        <v>15</v>
      </c>
      <c r="E176" s="80">
        <v>15</v>
      </c>
      <c r="F176" s="80">
        <v>15</v>
      </c>
      <c r="G176" s="80">
        <v>19.2</v>
      </c>
      <c r="H176" s="80">
        <v>15</v>
      </c>
      <c r="I176" s="80">
        <v>15</v>
      </c>
      <c r="J176" s="390">
        <v>25</v>
      </c>
      <c r="K176" s="390">
        <v>25</v>
      </c>
      <c r="L176" s="390">
        <v>25</v>
      </c>
      <c r="M176" s="390">
        <v>25</v>
      </c>
      <c r="N176" s="390">
        <v>25</v>
      </c>
    </row>
    <row r="177" spans="1:14" x14ac:dyDescent="0.25">
      <c r="A177" s="86">
        <v>4</v>
      </c>
      <c r="B177" s="377" t="s">
        <v>385</v>
      </c>
      <c r="C177" s="80">
        <v>15</v>
      </c>
      <c r="D177" s="80">
        <v>15</v>
      </c>
      <c r="E177" s="80">
        <v>15</v>
      </c>
      <c r="F177" s="80">
        <v>15</v>
      </c>
      <c r="G177" s="80">
        <v>15</v>
      </c>
      <c r="H177" s="80">
        <v>15</v>
      </c>
      <c r="I177" s="80">
        <v>15</v>
      </c>
      <c r="J177" s="390">
        <v>10</v>
      </c>
      <c r="K177" s="390">
        <v>10</v>
      </c>
      <c r="L177" s="390">
        <v>10</v>
      </c>
      <c r="M177" s="390">
        <v>10</v>
      </c>
      <c r="N177" s="390">
        <v>10</v>
      </c>
    </row>
    <row r="178" spans="1:14" x14ac:dyDescent="0.25">
      <c r="A178" s="86">
        <v>5</v>
      </c>
      <c r="B178" s="384" t="s">
        <v>534</v>
      </c>
      <c r="C178" s="80">
        <v>12</v>
      </c>
      <c r="D178" s="80">
        <v>12</v>
      </c>
      <c r="E178" s="80">
        <v>12</v>
      </c>
      <c r="F178" s="80">
        <v>12</v>
      </c>
      <c r="G178" s="80">
        <v>12</v>
      </c>
      <c r="H178" s="80">
        <v>12</v>
      </c>
      <c r="I178" s="80">
        <v>12</v>
      </c>
      <c r="J178" s="390">
        <v>25</v>
      </c>
      <c r="K178" s="390">
        <v>25</v>
      </c>
      <c r="L178" s="390">
        <v>25</v>
      </c>
      <c r="M178" s="390">
        <v>25</v>
      </c>
      <c r="N178" s="390">
        <v>25</v>
      </c>
    </row>
    <row r="179" spans="1:14" x14ac:dyDescent="0.25">
      <c r="A179" s="86">
        <v>16</v>
      </c>
      <c r="B179" s="384" t="s">
        <v>511</v>
      </c>
      <c r="C179" s="80">
        <v>17</v>
      </c>
      <c r="D179" s="80">
        <v>15</v>
      </c>
      <c r="E179" s="80">
        <v>15</v>
      </c>
      <c r="F179" s="80">
        <v>17</v>
      </c>
      <c r="G179" s="80">
        <v>17</v>
      </c>
      <c r="H179" s="80">
        <v>15</v>
      </c>
      <c r="I179" s="80">
        <v>17</v>
      </c>
      <c r="J179" s="390">
        <v>20</v>
      </c>
      <c r="K179" s="390">
        <v>20</v>
      </c>
      <c r="L179" s="390">
        <v>20</v>
      </c>
      <c r="M179" s="390">
        <v>20</v>
      </c>
      <c r="N179" s="390">
        <v>20</v>
      </c>
    </row>
    <row r="180" spans="1:14" x14ac:dyDescent="0.25">
      <c r="A180" s="86">
        <v>15</v>
      </c>
      <c r="B180" s="384" t="s">
        <v>515</v>
      </c>
      <c r="C180" s="80">
        <v>12</v>
      </c>
      <c r="D180" s="80">
        <v>12</v>
      </c>
      <c r="E180" s="80">
        <v>12</v>
      </c>
      <c r="F180" s="80">
        <v>12</v>
      </c>
      <c r="G180" s="80">
        <v>12</v>
      </c>
      <c r="H180" s="80">
        <v>12</v>
      </c>
      <c r="I180" s="80">
        <v>12</v>
      </c>
      <c r="J180" s="390">
        <v>10</v>
      </c>
      <c r="K180" s="390">
        <v>10</v>
      </c>
      <c r="L180" s="390">
        <v>10</v>
      </c>
      <c r="M180" s="390">
        <v>10</v>
      </c>
      <c r="N180" s="390">
        <v>10</v>
      </c>
    </row>
    <row r="181" spans="1:14" x14ac:dyDescent="0.25">
      <c r="A181" s="86">
        <v>25</v>
      </c>
      <c r="B181" s="384" t="s">
        <v>523</v>
      </c>
      <c r="C181" s="80">
        <v>18</v>
      </c>
      <c r="D181" s="80">
        <v>18</v>
      </c>
      <c r="E181" s="80">
        <v>18</v>
      </c>
      <c r="F181" s="80">
        <v>18</v>
      </c>
      <c r="G181" s="80">
        <v>18</v>
      </c>
      <c r="H181" s="80">
        <v>18</v>
      </c>
      <c r="I181" s="80">
        <v>18</v>
      </c>
      <c r="J181" s="390">
        <v>20</v>
      </c>
      <c r="K181" s="390">
        <v>20</v>
      </c>
      <c r="L181" s="390">
        <v>20</v>
      </c>
      <c r="M181" s="390">
        <v>20</v>
      </c>
      <c r="N181" s="390">
        <v>20</v>
      </c>
    </row>
    <row r="182" spans="1:14" x14ac:dyDescent="0.25">
      <c r="B182" s="384" t="s">
        <v>490</v>
      </c>
      <c r="C182" s="80">
        <v>25</v>
      </c>
      <c r="D182" s="80">
        <v>25</v>
      </c>
      <c r="E182" s="80">
        <v>25</v>
      </c>
      <c r="F182" s="80">
        <v>25</v>
      </c>
      <c r="G182" s="80">
        <v>10</v>
      </c>
      <c r="H182" s="80">
        <v>10</v>
      </c>
      <c r="I182" s="80">
        <v>10</v>
      </c>
      <c r="J182" s="335">
        <v>10</v>
      </c>
      <c r="K182" s="335">
        <v>10</v>
      </c>
      <c r="L182" s="335">
        <v>10</v>
      </c>
      <c r="M182" s="335">
        <v>10</v>
      </c>
      <c r="N182" s="335">
        <v>10</v>
      </c>
    </row>
    <row r="183" spans="1:14" x14ac:dyDescent="0.25">
      <c r="B183" s="370"/>
      <c r="C183" s="80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</row>
    <row r="184" spans="1:14" s="31" customFormat="1" ht="16.5" thickBot="1" x14ac:dyDescent="0.3">
      <c r="A184" s="87"/>
      <c r="B184" s="228" t="s">
        <v>383</v>
      </c>
      <c r="C184" s="229">
        <f t="shared" ref="C184" si="15">GEOMEAN(C174:C183)</f>
        <v>16.279424601209016</v>
      </c>
      <c r="D184" s="230">
        <f t="shared" ref="D184:M184" si="16">GEOMEAN(D174:D183)</f>
        <v>16.054593374038586</v>
      </c>
      <c r="E184" s="230">
        <f t="shared" si="16"/>
        <v>16.054593374038586</v>
      </c>
      <c r="F184" s="230">
        <f t="shared" si="16"/>
        <v>16.279424601209016</v>
      </c>
      <c r="G184" s="230">
        <f t="shared" si="16"/>
        <v>15.112479089322587</v>
      </c>
      <c r="H184" s="230">
        <f t="shared" si="16"/>
        <v>14.500525916040939</v>
      </c>
      <c r="I184" s="230">
        <f t="shared" si="16"/>
        <v>14.703593721021413</v>
      </c>
      <c r="J184" s="230">
        <f t="shared" si="16"/>
        <v>15.577156943237602</v>
      </c>
      <c r="K184" s="230">
        <f t="shared" si="16"/>
        <v>15.577156943237602</v>
      </c>
      <c r="L184" s="230">
        <f t="shared" si="16"/>
        <v>15.577156943237602</v>
      </c>
      <c r="M184" s="230">
        <f t="shared" si="16"/>
        <v>15.577156943237602</v>
      </c>
      <c r="N184" s="230">
        <f>GEOMEAN(N174:N183)</f>
        <v>15.577156943237602</v>
      </c>
    </row>
    <row r="186" spans="1:14" ht="19.5" thickBot="1" x14ac:dyDescent="0.3">
      <c r="A186" s="70" t="s">
        <v>39</v>
      </c>
      <c r="B186" s="92" t="s">
        <v>151</v>
      </c>
    </row>
    <row r="187" spans="1:14" x14ac:dyDescent="0.25">
      <c r="A187" s="86">
        <v>1</v>
      </c>
      <c r="B187" s="392" t="s">
        <v>516</v>
      </c>
      <c r="C187" s="79">
        <v>19</v>
      </c>
      <c r="D187" s="79">
        <v>18</v>
      </c>
      <c r="E187" s="79">
        <v>18</v>
      </c>
      <c r="F187" s="79">
        <v>19</v>
      </c>
      <c r="G187" s="83">
        <v>19</v>
      </c>
      <c r="H187" s="83">
        <v>20</v>
      </c>
      <c r="I187" s="83">
        <v>20</v>
      </c>
      <c r="J187" s="388">
        <v>20</v>
      </c>
      <c r="K187" s="388">
        <v>20</v>
      </c>
      <c r="L187" s="388">
        <v>20</v>
      </c>
      <c r="M187" s="388">
        <v>20</v>
      </c>
      <c r="N187" s="388">
        <v>20</v>
      </c>
    </row>
    <row r="188" spans="1:14" x14ac:dyDescent="0.25">
      <c r="A188" s="86">
        <v>2</v>
      </c>
      <c r="B188" s="385" t="s">
        <v>532</v>
      </c>
      <c r="C188" s="80">
        <v>18</v>
      </c>
      <c r="D188" s="80">
        <v>18</v>
      </c>
      <c r="E188" s="80">
        <v>18</v>
      </c>
      <c r="F188" s="80">
        <v>18</v>
      </c>
      <c r="G188" s="80">
        <v>18</v>
      </c>
      <c r="H188" s="80">
        <v>18</v>
      </c>
      <c r="I188" s="80">
        <v>18</v>
      </c>
      <c r="J188" s="390">
        <v>20</v>
      </c>
      <c r="K188" s="390">
        <v>20</v>
      </c>
      <c r="L188" s="390">
        <v>20</v>
      </c>
      <c r="M188" s="390">
        <v>20</v>
      </c>
      <c r="N188" s="390">
        <v>20</v>
      </c>
    </row>
    <row r="189" spans="1:14" x14ac:dyDescent="0.25">
      <c r="A189" s="86">
        <v>3</v>
      </c>
      <c r="B189" s="377" t="s">
        <v>490</v>
      </c>
      <c r="C189" s="83">
        <v>10</v>
      </c>
      <c r="D189" s="83">
        <v>10</v>
      </c>
      <c r="E189" s="83">
        <v>10</v>
      </c>
      <c r="F189" s="83">
        <v>10</v>
      </c>
      <c r="G189" s="83">
        <v>10</v>
      </c>
      <c r="H189" s="83">
        <v>10</v>
      </c>
      <c r="I189" s="83">
        <v>10</v>
      </c>
      <c r="J189" s="389">
        <v>25</v>
      </c>
      <c r="K189" s="389">
        <v>25</v>
      </c>
      <c r="L189" s="389">
        <v>25</v>
      </c>
      <c r="M189" s="389">
        <v>25</v>
      </c>
      <c r="N189" s="389">
        <v>25</v>
      </c>
    </row>
    <row r="190" spans="1:14" x14ac:dyDescent="0.25">
      <c r="A190" s="86">
        <v>4</v>
      </c>
      <c r="B190" s="377" t="s">
        <v>518</v>
      </c>
      <c r="C190" s="83">
        <v>25</v>
      </c>
      <c r="D190" s="83">
        <v>13.5</v>
      </c>
      <c r="E190" s="83">
        <v>13.5</v>
      </c>
      <c r="F190" s="83">
        <v>25</v>
      </c>
      <c r="G190" s="80">
        <v>25</v>
      </c>
      <c r="H190" s="80">
        <v>25</v>
      </c>
      <c r="I190" s="80">
        <v>25</v>
      </c>
      <c r="J190" s="390">
        <v>25</v>
      </c>
      <c r="K190" s="390">
        <v>25</v>
      </c>
      <c r="L190" s="390">
        <v>25</v>
      </c>
      <c r="M190" s="390">
        <v>25</v>
      </c>
      <c r="N190" s="390">
        <v>25</v>
      </c>
    </row>
    <row r="191" spans="1:14" x14ac:dyDescent="0.25">
      <c r="A191" s="86">
        <v>5</v>
      </c>
      <c r="B191" s="385" t="s">
        <v>385</v>
      </c>
      <c r="C191" s="80">
        <v>15</v>
      </c>
      <c r="D191" s="80">
        <v>15</v>
      </c>
      <c r="E191" s="80">
        <v>15</v>
      </c>
      <c r="F191" s="80">
        <v>15</v>
      </c>
      <c r="G191" s="80">
        <v>15</v>
      </c>
      <c r="H191" s="80">
        <v>15</v>
      </c>
      <c r="I191" s="80">
        <v>15</v>
      </c>
      <c r="J191" s="390">
        <v>18</v>
      </c>
      <c r="K191" s="390">
        <v>18</v>
      </c>
      <c r="L191" s="390">
        <v>18</v>
      </c>
      <c r="M191" s="390">
        <v>18</v>
      </c>
      <c r="N191" s="390">
        <v>18</v>
      </c>
    </row>
    <row r="192" spans="1:14" x14ac:dyDescent="0.25">
      <c r="A192" s="86">
        <v>15</v>
      </c>
      <c r="B192" s="385" t="s">
        <v>510</v>
      </c>
      <c r="C192" s="80">
        <v>15</v>
      </c>
      <c r="D192" s="80">
        <v>15</v>
      </c>
      <c r="E192" s="80">
        <v>15</v>
      </c>
      <c r="F192" s="80">
        <v>15</v>
      </c>
      <c r="G192" s="80">
        <v>12</v>
      </c>
      <c r="H192" s="80">
        <v>12</v>
      </c>
      <c r="I192" s="80">
        <v>12</v>
      </c>
      <c r="J192" s="390">
        <v>12</v>
      </c>
      <c r="K192" s="390">
        <v>12</v>
      </c>
      <c r="L192" s="390">
        <v>12</v>
      </c>
      <c r="M192" s="390">
        <v>12</v>
      </c>
      <c r="N192" s="390">
        <v>12</v>
      </c>
    </row>
    <row r="193" spans="1:14" x14ac:dyDescent="0.25">
      <c r="A193" s="86">
        <v>16</v>
      </c>
      <c r="B193" s="385" t="s">
        <v>500</v>
      </c>
      <c r="C193" s="80">
        <v>15</v>
      </c>
      <c r="D193" s="80">
        <v>10</v>
      </c>
      <c r="E193" s="80">
        <v>10</v>
      </c>
      <c r="F193" s="80">
        <v>15</v>
      </c>
      <c r="G193" s="80">
        <v>10</v>
      </c>
      <c r="H193" s="80">
        <v>10</v>
      </c>
      <c r="I193" s="80">
        <v>20</v>
      </c>
      <c r="J193" s="390">
        <v>35</v>
      </c>
      <c r="K193" s="390">
        <v>35</v>
      </c>
      <c r="L193" s="390">
        <v>35</v>
      </c>
      <c r="M193" s="390">
        <v>35</v>
      </c>
      <c r="N193" s="390">
        <v>35</v>
      </c>
    </row>
    <row r="194" spans="1:14" x14ac:dyDescent="0.25">
      <c r="A194" s="86">
        <v>22</v>
      </c>
      <c r="B194" s="385" t="s">
        <v>534</v>
      </c>
      <c r="C194" s="80">
        <v>12</v>
      </c>
      <c r="D194" s="80">
        <v>12</v>
      </c>
      <c r="E194" s="80">
        <v>12</v>
      </c>
      <c r="F194" s="80">
        <v>12</v>
      </c>
      <c r="G194" s="80">
        <v>12</v>
      </c>
      <c r="H194" s="80">
        <v>12</v>
      </c>
      <c r="I194" s="80">
        <v>12</v>
      </c>
      <c r="J194" s="335">
        <v>12</v>
      </c>
      <c r="K194" s="335">
        <v>12</v>
      </c>
      <c r="L194" s="335">
        <v>12</v>
      </c>
      <c r="M194" s="335">
        <v>12</v>
      </c>
      <c r="N194" s="335">
        <v>12</v>
      </c>
    </row>
    <row r="195" spans="1:14" x14ac:dyDescent="0.25">
      <c r="A195" s="86">
        <v>23</v>
      </c>
      <c r="B195" s="385" t="s">
        <v>523</v>
      </c>
      <c r="C195" s="80">
        <v>30</v>
      </c>
      <c r="D195" s="80">
        <v>30</v>
      </c>
      <c r="E195" s="80">
        <v>30</v>
      </c>
      <c r="F195" s="80">
        <v>30</v>
      </c>
      <c r="G195" s="80">
        <v>20</v>
      </c>
      <c r="H195" s="80">
        <v>20</v>
      </c>
      <c r="I195" s="80">
        <v>18</v>
      </c>
      <c r="J195" s="335">
        <v>18</v>
      </c>
      <c r="K195" s="335">
        <v>18</v>
      </c>
      <c r="L195" s="335">
        <v>18</v>
      </c>
      <c r="M195" s="335">
        <v>18</v>
      </c>
      <c r="N195" s="335">
        <v>18</v>
      </c>
    </row>
    <row r="196" spans="1:14" x14ac:dyDescent="0.25">
      <c r="A196" s="86">
        <v>24</v>
      </c>
      <c r="B196" s="385" t="s">
        <v>501</v>
      </c>
      <c r="C196" s="80">
        <v>25</v>
      </c>
      <c r="D196" s="80">
        <v>25</v>
      </c>
      <c r="E196" s="80">
        <v>25</v>
      </c>
      <c r="F196" s="80">
        <v>25</v>
      </c>
      <c r="G196" s="80">
        <v>25</v>
      </c>
      <c r="H196" s="80">
        <v>25</v>
      </c>
      <c r="I196" s="80">
        <v>25</v>
      </c>
      <c r="J196" s="335">
        <v>25</v>
      </c>
      <c r="K196" s="335">
        <v>25</v>
      </c>
      <c r="L196" s="335">
        <v>25</v>
      </c>
      <c r="M196" s="335">
        <v>25</v>
      </c>
      <c r="N196" s="335">
        <v>25</v>
      </c>
    </row>
    <row r="197" spans="1:14" x14ac:dyDescent="0.25">
      <c r="A197" s="86">
        <v>25</v>
      </c>
      <c r="B197" s="385" t="s">
        <v>511</v>
      </c>
      <c r="C197" s="80">
        <v>15</v>
      </c>
      <c r="D197" s="80">
        <v>15</v>
      </c>
      <c r="E197" s="80">
        <v>15</v>
      </c>
      <c r="F197" s="80">
        <v>15</v>
      </c>
      <c r="G197" s="80">
        <v>15</v>
      </c>
      <c r="H197" s="80">
        <v>15</v>
      </c>
      <c r="I197" s="80">
        <v>15</v>
      </c>
      <c r="J197" s="335">
        <v>15</v>
      </c>
      <c r="K197" s="335">
        <v>15</v>
      </c>
      <c r="L197" s="335">
        <v>15</v>
      </c>
      <c r="M197" s="335">
        <v>15</v>
      </c>
      <c r="N197" s="335">
        <v>15</v>
      </c>
    </row>
    <row r="198" spans="1:14" s="31" customFormat="1" ht="16.5" thickBot="1" x14ac:dyDescent="0.3">
      <c r="A198" s="87"/>
      <c r="B198" s="228" t="s">
        <v>383</v>
      </c>
      <c r="C198" s="229">
        <f t="shared" ref="C198" si="17">GEOMEAN(C187:C197)</f>
        <v>17.199138604350864</v>
      </c>
      <c r="D198" s="230">
        <f t="shared" ref="D198:N198" si="18">GEOMEAN(D187:D197)</f>
        <v>15.596814791096378</v>
      </c>
      <c r="E198" s="230">
        <f t="shared" si="18"/>
        <v>15.596814791096378</v>
      </c>
      <c r="F198" s="230">
        <f t="shared" si="18"/>
        <v>17.199138604350864</v>
      </c>
      <c r="G198" s="230">
        <f t="shared" si="18"/>
        <v>15.655974405435538</v>
      </c>
      <c r="H198" s="230">
        <f t="shared" si="18"/>
        <v>15.729149108288636</v>
      </c>
      <c r="I198" s="230">
        <f t="shared" si="18"/>
        <v>16.592499790321796</v>
      </c>
      <c r="J198" s="230">
        <f t="shared" si="18"/>
        <v>19.477832207922816</v>
      </c>
      <c r="K198" s="230">
        <f t="shared" si="18"/>
        <v>19.477832207922816</v>
      </c>
      <c r="L198" s="230">
        <f t="shared" si="18"/>
        <v>19.477832207922816</v>
      </c>
      <c r="M198" s="230">
        <f t="shared" si="18"/>
        <v>19.477832207922816</v>
      </c>
      <c r="N198" s="230">
        <f t="shared" si="18"/>
        <v>19.477832207922816</v>
      </c>
    </row>
    <row r="200" spans="1:14" ht="19.5" thickBot="1" x14ac:dyDescent="0.3">
      <c r="A200" s="70" t="s">
        <v>39</v>
      </c>
      <c r="B200" s="71" t="s">
        <v>152</v>
      </c>
    </row>
    <row r="201" spans="1:14" x14ac:dyDescent="0.25">
      <c r="A201" s="86">
        <v>15</v>
      </c>
      <c r="B201" s="381"/>
      <c r="C201" s="79">
        <v>1</v>
      </c>
      <c r="D201" s="79">
        <v>1</v>
      </c>
      <c r="E201" s="79">
        <v>1</v>
      </c>
      <c r="F201" s="79">
        <v>1</v>
      </c>
      <c r="G201" s="79">
        <v>1</v>
      </c>
      <c r="H201" s="79">
        <v>1</v>
      </c>
      <c r="I201" s="79">
        <v>1</v>
      </c>
      <c r="J201" s="79">
        <v>1</v>
      </c>
      <c r="K201" s="79">
        <v>1</v>
      </c>
      <c r="L201" s="79">
        <v>1</v>
      </c>
      <c r="M201" s="79">
        <v>1</v>
      </c>
      <c r="N201" s="79">
        <v>1</v>
      </c>
    </row>
    <row r="202" spans="1:14" x14ac:dyDescent="0.25">
      <c r="A202" s="86">
        <v>16</v>
      </c>
      <c r="B202" s="376"/>
      <c r="C202" s="80"/>
    </row>
    <row r="203" spans="1:14" x14ac:dyDescent="0.25">
      <c r="A203" s="86">
        <v>20</v>
      </c>
      <c r="B203" s="362"/>
      <c r="C203" s="80"/>
    </row>
    <row r="204" spans="1:14" ht="16.5" thickBot="1" x14ac:dyDescent="0.3">
      <c r="B204" s="391"/>
      <c r="C204" s="393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</row>
    <row r="205" spans="1:14" s="31" customFormat="1" ht="16.5" thickBot="1" x14ac:dyDescent="0.3">
      <c r="A205" s="87"/>
      <c r="B205" s="89" t="s">
        <v>383</v>
      </c>
      <c r="C205" s="76">
        <f t="shared" ref="C205" si="19">GEOMEAN(C201:C204)</f>
        <v>1</v>
      </c>
      <c r="D205" s="72">
        <f t="shared" ref="D205:N205" si="20">GEOMEAN(D201:D204)</f>
        <v>1</v>
      </c>
      <c r="E205" s="72">
        <f t="shared" si="20"/>
        <v>1</v>
      </c>
      <c r="F205" s="72">
        <f t="shared" si="20"/>
        <v>1</v>
      </c>
      <c r="G205" s="72">
        <f t="shared" si="20"/>
        <v>1</v>
      </c>
      <c r="H205" s="72">
        <f t="shared" si="20"/>
        <v>1</v>
      </c>
      <c r="I205" s="72">
        <f t="shared" si="20"/>
        <v>1</v>
      </c>
      <c r="J205" s="72">
        <f t="shared" si="20"/>
        <v>1</v>
      </c>
      <c r="K205" s="72">
        <f t="shared" si="20"/>
        <v>1</v>
      </c>
      <c r="L205" s="72">
        <f t="shared" si="20"/>
        <v>1</v>
      </c>
      <c r="M205" s="72">
        <f t="shared" si="20"/>
        <v>1</v>
      </c>
      <c r="N205" s="72">
        <f t="shared" si="20"/>
        <v>1</v>
      </c>
    </row>
    <row r="208" spans="1:14" ht="19.5" thickBot="1" x14ac:dyDescent="0.3">
      <c r="A208" s="70" t="s">
        <v>39</v>
      </c>
      <c r="B208" s="71" t="s">
        <v>153</v>
      </c>
    </row>
    <row r="209" spans="1:14" ht="16.5" thickBot="1" x14ac:dyDescent="0.3">
      <c r="A209" s="86">
        <v>1</v>
      </c>
      <c r="B209" s="167"/>
      <c r="C209" s="79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</row>
    <row r="210" spans="1:14" x14ac:dyDescent="0.25">
      <c r="A210" s="86">
        <v>2</v>
      </c>
      <c r="B210" s="392" t="s">
        <v>523</v>
      </c>
      <c r="C210" s="79">
        <v>15</v>
      </c>
      <c r="D210" s="79">
        <v>15</v>
      </c>
      <c r="E210" s="79">
        <v>15</v>
      </c>
      <c r="F210" s="79">
        <v>15</v>
      </c>
      <c r="G210" s="79">
        <v>15</v>
      </c>
      <c r="H210" s="79">
        <v>15</v>
      </c>
      <c r="I210" s="80">
        <v>20</v>
      </c>
      <c r="J210" s="395">
        <v>25</v>
      </c>
      <c r="K210" s="388">
        <v>25</v>
      </c>
      <c r="L210" s="388">
        <v>25</v>
      </c>
      <c r="M210" s="388">
        <v>25</v>
      </c>
      <c r="N210" s="388">
        <v>25</v>
      </c>
    </row>
    <row r="211" spans="1:14" x14ac:dyDescent="0.25">
      <c r="A211" s="86">
        <v>3</v>
      </c>
      <c r="B211" s="384" t="s">
        <v>500</v>
      </c>
      <c r="C211" s="80">
        <v>32</v>
      </c>
      <c r="D211" s="80">
        <v>32</v>
      </c>
      <c r="E211" s="80">
        <v>32</v>
      </c>
      <c r="F211" s="80">
        <v>32</v>
      </c>
      <c r="G211" s="80">
        <v>32</v>
      </c>
      <c r="H211" s="80">
        <v>32</v>
      </c>
      <c r="I211" s="80">
        <v>32</v>
      </c>
      <c r="J211" s="396">
        <v>32</v>
      </c>
      <c r="K211" s="390">
        <v>32</v>
      </c>
      <c r="L211" s="390">
        <v>32</v>
      </c>
      <c r="M211" s="390">
        <v>32</v>
      </c>
      <c r="N211" s="390">
        <v>32</v>
      </c>
    </row>
    <row r="212" spans="1:14" x14ac:dyDescent="0.25">
      <c r="A212" s="86">
        <v>4</v>
      </c>
      <c r="B212" s="377" t="s">
        <v>533</v>
      </c>
      <c r="C212" s="83">
        <v>90</v>
      </c>
      <c r="D212" s="83">
        <v>90</v>
      </c>
      <c r="E212" s="83">
        <v>90</v>
      </c>
      <c r="F212" s="83">
        <v>90</v>
      </c>
      <c r="G212" s="83">
        <v>90</v>
      </c>
      <c r="H212" s="83">
        <v>90</v>
      </c>
      <c r="I212" s="83">
        <v>90</v>
      </c>
      <c r="J212" s="397">
        <v>15</v>
      </c>
      <c r="K212" s="389">
        <v>15</v>
      </c>
      <c r="L212" s="389">
        <v>15</v>
      </c>
      <c r="M212" s="389">
        <v>15</v>
      </c>
      <c r="N212" s="389">
        <v>15</v>
      </c>
    </row>
    <row r="213" spans="1:14" x14ac:dyDescent="0.25">
      <c r="A213" s="86">
        <v>5</v>
      </c>
      <c r="B213" s="377" t="s">
        <v>490</v>
      </c>
      <c r="C213" s="83">
        <v>31</v>
      </c>
      <c r="D213" s="83">
        <v>31</v>
      </c>
      <c r="E213" s="83">
        <v>31</v>
      </c>
      <c r="F213" s="83">
        <v>31</v>
      </c>
      <c r="G213" s="83">
        <v>31</v>
      </c>
      <c r="H213" s="83">
        <v>31</v>
      </c>
      <c r="I213" s="83">
        <v>31</v>
      </c>
      <c r="J213" s="397">
        <v>31</v>
      </c>
      <c r="K213" s="389">
        <v>31</v>
      </c>
      <c r="L213" s="389">
        <v>31</v>
      </c>
      <c r="M213" s="389">
        <v>31</v>
      </c>
      <c r="N213" s="389">
        <v>31</v>
      </c>
    </row>
    <row r="214" spans="1:14" x14ac:dyDescent="0.25">
      <c r="A214" s="86">
        <v>16</v>
      </c>
      <c r="B214" s="377" t="s">
        <v>517</v>
      </c>
      <c r="C214" s="83">
        <v>15</v>
      </c>
      <c r="D214" s="83">
        <v>15</v>
      </c>
      <c r="E214" s="83">
        <v>15</v>
      </c>
      <c r="F214" s="83">
        <v>15</v>
      </c>
      <c r="G214" s="83">
        <v>15</v>
      </c>
      <c r="H214" s="83">
        <v>15</v>
      </c>
      <c r="I214" s="83">
        <v>15</v>
      </c>
      <c r="J214" s="398">
        <v>35</v>
      </c>
      <c r="K214" s="400">
        <v>35</v>
      </c>
      <c r="L214" s="400">
        <v>35</v>
      </c>
      <c r="M214" s="400">
        <v>35</v>
      </c>
      <c r="N214" s="400">
        <v>35</v>
      </c>
    </row>
    <row r="215" spans="1:14" x14ac:dyDescent="0.25">
      <c r="A215" s="86">
        <v>20</v>
      </c>
      <c r="B215" s="377" t="s">
        <v>511</v>
      </c>
      <c r="C215" s="365">
        <v>15</v>
      </c>
      <c r="D215" s="365">
        <v>15</v>
      </c>
      <c r="E215" s="365">
        <v>15</v>
      </c>
      <c r="F215" s="365">
        <v>15</v>
      </c>
      <c r="G215" s="365">
        <v>15</v>
      </c>
      <c r="H215" s="365">
        <v>15</v>
      </c>
      <c r="I215" s="365">
        <v>15</v>
      </c>
      <c r="J215" s="398">
        <v>15</v>
      </c>
      <c r="K215" s="400">
        <v>15</v>
      </c>
      <c r="L215" s="400">
        <v>15</v>
      </c>
      <c r="M215" s="400">
        <v>15</v>
      </c>
      <c r="N215" s="400">
        <v>15</v>
      </c>
    </row>
    <row r="216" spans="1:14" ht="16.5" thickBot="1" x14ac:dyDescent="0.3">
      <c r="A216" s="86">
        <v>25</v>
      </c>
      <c r="B216" s="377" t="s">
        <v>535</v>
      </c>
      <c r="C216" s="90">
        <v>25</v>
      </c>
      <c r="D216" s="90">
        <v>25</v>
      </c>
      <c r="E216" s="90">
        <v>25</v>
      </c>
      <c r="F216" s="90">
        <v>25</v>
      </c>
      <c r="G216" s="90">
        <v>25</v>
      </c>
      <c r="H216" s="90">
        <v>25</v>
      </c>
      <c r="I216" s="90">
        <v>25</v>
      </c>
      <c r="J216" s="399">
        <v>25</v>
      </c>
      <c r="K216" s="401">
        <v>25</v>
      </c>
      <c r="L216" s="401">
        <v>25</v>
      </c>
      <c r="M216" s="401">
        <v>25</v>
      </c>
      <c r="N216" s="401">
        <v>25</v>
      </c>
    </row>
    <row r="217" spans="1:14" s="31" customFormat="1" ht="16.5" thickBot="1" x14ac:dyDescent="0.3">
      <c r="A217" s="87"/>
      <c r="B217" s="89" t="s">
        <v>383</v>
      </c>
      <c r="C217" s="76">
        <f t="shared" ref="C217:N217" si="21">GEOMEAN(C209:C216)</f>
        <v>25.762940109235227</v>
      </c>
      <c r="D217" s="72">
        <f t="shared" si="21"/>
        <v>25.762940109235227</v>
      </c>
      <c r="E217" s="72">
        <f t="shared" si="21"/>
        <v>25.762940109235227</v>
      </c>
      <c r="F217" s="72">
        <f t="shared" si="21"/>
        <v>25.762940109235227</v>
      </c>
      <c r="G217" s="72">
        <f t="shared" si="21"/>
        <v>25.762940109235227</v>
      </c>
      <c r="H217" s="72">
        <f t="shared" si="21"/>
        <v>25.762940109235227</v>
      </c>
      <c r="I217" s="72">
        <f t="shared" si="21"/>
        <v>26.843788900265199</v>
      </c>
      <c r="J217" s="72">
        <f t="shared" si="21"/>
        <v>24.215405742082368</v>
      </c>
      <c r="K217" s="72">
        <f t="shared" si="21"/>
        <v>24.215405742082368</v>
      </c>
      <c r="L217" s="72">
        <f t="shared" si="21"/>
        <v>24.215405742082368</v>
      </c>
      <c r="M217" s="72">
        <f t="shared" si="21"/>
        <v>24.215405742082368</v>
      </c>
      <c r="N217" s="72">
        <f t="shared" si="21"/>
        <v>24.215405742082368</v>
      </c>
    </row>
    <row r="219" spans="1:14" ht="18.75" x14ac:dyDescent="0.25">
      <c r="A219" s="70" t="s">
        <v>39</v>
      </c>
      <c r="B219" s="71" t="s">
        <v>154</v>
      </c>
    </row>
    <row r="220" spans="1:14" x14ac:dyDescent="0.25">
      <c r="A220" s="86">
        <v>15</v>
      </c>
      <c r="B220" s="384" t="s">
        <v>536</v>
      </c>
      <c r="C220" s="80">
        <v>35</v>
      </c>
      <c r="D220" s="80">
        <v>27</v>
      </c>
      <c r="E220" s="80">
        <v>27</v>
      </c>
      <c r="F220" s="80">
        <v>27</v>
      </c>
      <c r="G220" s="80">
        <v>27</v>
      </c>
      <c r="H220" s="80">
        <v>27</v>
      </c>
      <c r="I220" s="80">
        <v>27</v>
      </c>
      <c r="J220" s="396">
        <v>35</v>
      </c>
      <c r="K220" s="390">
        <v>35</v>
      </c>
      <c r="L220" s="390">
        <v>35</v>
      </c>
      <c r="M220" s="390">
        <v>35</v>
      </c>
      <c r="N220" s="390">
        <v>35</v>
      </c>
    </row>
    <row r="221" spans="1:14" s="9" customFormat="1" x14ac:dyDescent="0.25">
      <c r="A221" s="86">
        <v>16</v>
      </c>
      <c r="B221" s="360" t="s">
        <v>533</v>
      </c>
      <c r="C221" s="80">
        <v>35</v>
      </c>
      <c r="D221" s="80">
        <v>15</v>
      </c>
      <c r="E221" s="80">
        <v>38.5</v>
      </c>
      <c r="F221" s="80">
        <v>35</v>
      </c>
      <c r="G221" s="80">
        <v>32.5</v>
      </c>
      <c r="H221" s="80">
        <v>35</v>
      </c>
      <c r="I221" s="80">
        <v>35</v>
      </c>
      <c r="J221" s="396">
        <v>45</v>
      </c>
      <c r="K221" s="390">
        <v>45</v>
      </c>
      <c r="L221" s="390">
        <v>45</v>
      </c>
      <c r="M221" s="390">
        <v>45</v>
      </c>
      <c r="N221" s="390">
        <v>45</v>
      </c>
    </row>
    <row r="222" spans="1:14" s="9" customFormat="1" x14ac:dyDescent="0.25">
      <c r="A222" s="86">
        <v>20</v>
      </c>
      <c r="B222" s="360" t="s">
        <v>521</v>
      </c>
      <c r="C222" s="82">
        <v>40</v>
      </c>
      <c r="D222" s="82">
        <v>40</v>
      </c>
      <c r="E222" s="82">
        <v>10</v>
      </c>
      <c r="F222" s="82">
        <v>10</v>
      </c>
      <c r="G222" s="82">
        <v>10</v>
      </c>
      <c r="H222" s="82">
        <v>10</v>
      </c>
      <c r="I222" s="82">
        <v>10</v>
      </c>
      <c r="J222" s="402">
        <v>27</v>
      </c>
      <c r="K222" s="403">
        <v>27</v>
      </c>
      <c r="L222" s="403">
        <v>27</v>
      </c>
      <c r="M222" s="403">
        <v>27</v>
      </c>
      <c r="N222" s="403">
        <v>27</v>
      </c>
    </row>
    <row r="223" spans="1:14" s="9" customFormat="1" ht="16.5" thickBot="1" x14ac:dyDescent="0.3">
      <c r="A223" s="86">
        <v>26</v>
      </c>
      <c r="B223" s="360" t="s">
        <v>511</v>
      </c>
      <c r="C223" s="82">
        <v>40</v>
      </c>
      <c r="D223" s="82">
        <v>40</v>
      </c>
      <c r="E223" s="82">
        <v>45</v>
      </c>
      <c r="F223" s="82">
        <v>40</v>
      </c>
      <c r="G223" s="80">
        <v>45</v>
      </c>
      <c r="H223" s="80">
        <v>45</v>
      </c>
      <c r="I223" s="80">
        <v>45</v>
      </c>
      <c r="J223" s="335">
        <v>45</v>
      </c>
      <c r="K223" s="335">
        <v>45</v>
      </c>
      <c r="L223" s="335">
        <v>45</v>
      </c>
      <c r="M223" s="335">
        <v>45</v>
      </c>
      <c r="N223" s="335">
        <v>45</v>
      </c>
    </row>
    <row r="224" spans="1:14" s="31" customFormat="1" ht="16.5" thickBot="1" x14ac:dyDescent="0.3">
      <c r="A224" s="87"/>
      <c r="B224" s="89" t="s">
        <v>383</v>
      </c>
      <c r="C224" s="76">
        <f t="shared" ref="C224" si="22">GEOMEAN(C220:C223)</f>
        <v>37.416573867739416</v>
      </c>
      <c r="D224" s="75">
        <f t="shared" ref="D224:M224" si="23">GEOMEAN(D220:D223)</f>
        <v>28.372248270095273</v>
      </c>
      <c r="E224" s="75">
        <f t="shared" si="23"/>
        <v>26.152261602214825</v>
      </c>
      <c r="F224" s="75">
        <f t="shared" si="23"/>
        <v>24.795504551381402</v>
      </c>
      <c r="G224" s="75">
        <f t="shared" si="23"/>
        <v>25.06772430775483</v>
      </c>
      <c r="H224" s="75">
        <f t="shared" si="23"/>
        <v>25.536482795767405</v>
      </c>
      <c r="I224" s="75">
        <f t="shared" si="23"/>
        <v>25.536482795767405</v>
      </c>
      <c r="J224" s="75">
        <f t="shared" si="23"/>
        <v>37.193256827072105</v>
      </c>
      <c r="K224" s="75">
        <f t="shared" si="23"/>
        <v>37.193256827072105</v>
      </c>
      <c r="L224" s="75">
        <f t="shared" si="23"/>
        <v>37.193256827072105</v>
      </c>
      <c r="M224" s="75">
        <f t="shared" si="23"/>
        <v>37.193256827072105</v>
      </c>
      <c r="N224" s="75">
        <f>GEOMEAN(N220:N223)</f>
        <v>37.193256827072105</v>
      </c>
    </row>
    <row r="227" spans="1:14" ht="18.75" x14ac:dyDescent="0.25">
      <c r="A227" s="70" t="s">
        <v>39</v>
      </c>
      <c r="B227" s="71" t="s">
        <v>155</v>
      </c>
    </row>
    <row r="228" spans="1:14" x14ac:dyDescent="0.25">
      <c r="A228" s="86">
        <v>1</v>
      </c>
      <c r="B228" s="377" t="s">
        <v>516</v>
      </c>
      <c r="C228" s="80">
        <v>8.5</v>
      </c>
      <c r="D228" s="80">
        <v>9.8000000000000007</v>
      </c>
      <c r="E228" s="80">
        <v>8.5</v>
      </c>
      <c r="F228" s="80">
        <v>8.5</v>
      </c>
      <c r="G228" s="80">
        <v>8.5</v>
      </c>
      <c r="H228" s="80">
        <v>9.8000000000000007</v>
      </c>
      <c r="I228" s="80">
        <v>9.8000000000000007</v>
      </c>
      <c r="J228" s="396">
        <v>7</v>
      </c>
      <c r="K228" s="390">
        <v>7</v>
      </c>
      <c r="L228" s="390">
        <v>7</v>
      </c>
      <c r="M228" s="390">
        <v>7</v>
      </c>
      <c r="N228" s="390">
        <v>7</v>
      </c>
    </row>
    <row r="229" spans="1:14" x14ac:dyDescent="0.25">
      <c r="A229" s="86">
        <v>2</v>
      </c>
      <c r="B229" s="404" t="s">
        <v>517</v>
      </c>
      <c r="C229" s="80">
        <v>12.5</v>
      </c>
      <c r="D229" s="80">
        <v>12.5</v>
      </c>
      <c r="E229" s="80">
        <v>12.5</v>
      </c>
      <c r="F229" s="80">
        <v>12.5</v>
      </c>
      <c r="G229" s="80">
        <v>12.5</v>
      </c>
      <c r="H229" s="80">
        <v>12.5</v>
      </c>
      <c r="I229" s="80">
        <v>8</v>
      </c>
      <c r="J229" s="396">
        <v>5</v>
      </c>
      <c r="K229" s="390">
        <v>5</v>
      </c>
      <c r="L229" s="390">
        <v>5</v>
      </c>
      <c r="M229" s="390">
        <v>5</v>
      </c>
      <c r="N229" s="390">
        <v>5</v>
      </c>
    </row>
    <row r="230" spans="1:14" x14ac:dyDescent="0.25">
      <c r="A230" s="86">
        <v>3</v>
      </c>
      <c r="B230" s="404" t="s">
        <v>536</v>
      </c>
      <c r="C230" s="80">
        <v>4.3</v>
      </c>
      <c r="D230" s="80">
        <v>4.3</v>
      </c>
      <c r="E230" s="80">
        <v>4.3</v>
      </c>
      <c r="F230" s="80">
        <v>4.3</v>
      </c>
      <c r="G230" s="80">
        <v>4.3</v>
      </c>
      <c r="H230" s="65">
        <v>2.5</v>
      </c>
      <c r="I230" s="80">
        <v>6.5</v>
      </c>
      <c r="J230" s="396">
        <v>5</v>
      </c>
      <c r="K230" s="390">
        <v>5</v>
      </c>
      <c r="L230" s="390">
        <v>5</v>
      </c>
      <c r="M230" s="390">
        <v>5</v>
      </c>
      <c r="N230" s="390">
        <v>5</v>
      </c>
    </row>
    <row r="231" spans="1:14" x14ac:dyDescent="0.25">
      <c r="A231" s="86">
        <v>4</v>
      </c>
      <c r="B231" s="384" t="s">
        <v>490</v>
      </c>
      <c r="C231" s="80">
        <v>8.5</v>
      </c>
      <c r="D231" s="80">
        <v>8.5</v>
      </c>
      <c r="E231" s="80">
        <v>8.5</v>
      </c>
      <c r="F231" s="80">
        <v>8.5</v>
      </c>
      <c r="G231" s="80">
        <v>8.5</v>
      </c>
      <c r="H231" s="80">
        <v>8.5</v>
      </c>
      <c r="I231" s="80">
        <v>8.5</v>
      </c>
      <c r="J231" s="398">
        <v>6.5</v>
      </c>
      <c r="K231" s="400">
        <v>6.5</v>
      </c>
      <c r="L231" s="400">
        <v>6.5</v>
      </c>
      <c r="M231" s="400">
        <v>6.5</v>
      </c>
      <c r="N231" s="400">
        <v>6.5</v>
      </c>
    </row>
    <row r="232" spans="1:14" x14ac:dyDescent="0.25">
      <c r="A232" s="86">
        <v>5</v>
      </c>
      <c r="B232" s="377" t="s">
        <v>537</v>
      </c>
      <c r="C232" s="80">
        <v>3.5</v>
      </c>
      <c r="D232" s="80">
        <v>3.5</v>
      </c>
      <c r="E232" s="80">
        <v>3.5</v>
      </c>
      <c r="F232" s="80">
        <v>3.5</v>
      </c>
      <c r="G232" s="80">
        <v>3.5</v>
      </c>
      <c r="H232" s="80">
        <v>3.5</v>
      </c>
      <c r="I232" s="80">
        <v>3.5</v>
      </c>
      <c r="J232" s="396">
        <v>8.5</v>
      </c>
      <c r="K232" s="390">
        <v>8.5</v>
      </c>
      <c r="L232" s="390">
        <v>8.5</v>
      </c>
      <c r="M232" s="390">
        <v>8.5</v>
      </c>
      <c r="N232" s="390">
        <v>8.5</v>
      </c>
    </row>
    <row r="233" spans="1:14" x14ac:dyDescent="0.25">
      <c r="A233" s="86">
        <v>16</v>
      </c>
      <c r="B233" s="377" t="s">
        <v>538</v>
      </c>
      <c r="C233" s="365">
        <v>5</v>
      </c>
      <c r="D233" s="365">
        <v>5</v>
      </c>
      <c r="E233" s="365">
        <v>5</v>
      </c>
      <c r="F233" s="365">
        <v>5</v>
      </c>
      <c r="G233" s="80">
        <v>6</v>
      </c>
      <c r="H233" s="80">
        <v>3.5</v>
      </c>
      <c r="I233" s="80">
        <v>3.5</v>
      </c>
      <c r="J233" s="396">
        <v>4.3</v>
      </c>
      <c r="K233" s="390">
        <v>4.3</v>
      </c>
      <c r="L233" s="390">
        <v>4.3</v>
      </c>
      <c r="M233" s="390">
        <v>4.3</v>
      </c>
      <c r="N233" s="390">
        <v>4.3</v>
      </c>
    </row>
    <row r="234" spans="1:14" x14ac:dyDescent="0.25">
      <c r="A234" s="86">
        <v>20</v>
      </c>
      <c r="B234" s="384" t="s">
        <v>385</v>
      </c>
      <c r="C234" s="80">
        <v>6.5</v>
      </c>
      <c r="D234" s="80">
        <v>6.5</v>
      </c>
      <c r="E234" s="80">
        <v>6.5</v>
      </c>
      <c r="F234" s="80">
        <v>6.5</v>
      </c>
      <c r="G234" s="80">
        <v>5</v>
      </c>
      <c r="H234" s="80">
        <v>5</v>
      </c>
      <c r="I234" s="80">
        <v>5</v>
      </c>
      <c r="J234" s="396">
        <v>8</v>
      </c>
      <c r="K234" s="390">
        <v>8</v>
      </c>
      <c r="L234" s="390">
        <v>8</v>
      </c>
      <c r="M234" s="390">
        <v>8</v>
      </c>
      <c r="N234" s="390">
        <v>8</v>
      </c>
    </row>
    <row r="235" spans="1:14" x14ac:dyDescent="0.25">
      <c r="A235" s="86">
        <v>24</v>
      </c>
      <c r="B235" s="405" t="s">
        <v>533</v>
      </c>
      <c r="C235" s="80">
        <v>6.5</v>
      </c>
      <c r="D235" s="80">
        <v>6.5</v>
      </c>
      <c r="E235" s="80">
        <v>6.5</v>
      </c>
      <c r="F235" s="80">
        <v>6.5</v>
      </c>
      <c r="G235" s="80">
        <v>6.5</v>
      </c>
      <c r="H235" s="80">
        <v>6.5</v>
      </c>
      <c r="I235" s="80">
        <v>6.5</v>
      </c>
      <c r="J235" s="396">
        <v>8.8000000000000007</v>
      </c>
      <c r="K235" s="390">
        <v>8.8000000000000007</v>
      </c>
      <c r="L235" s="390">
        <v>8.8000000000000007</v>
      </c>
      <c r="M235" s="390">
        <v>8.8000000000000007</v>
      </c>
      <c r="N235" s="390">
        <v>8.8000000000000007</v>
      </c>
    </row>
    <row r="236" spans="1:14" x14ac:dyDescent="0.25">
      <c r="A236" s="86">
        <v>25</v>
      </c>
      <c r="B236" s="405" t="s">
        <v>511</v>
      </c>
      <c r="C236" s="80">
        <v>7</v>
      </c>
      <c r="D236" s="80">
        <v>7</v>
      </c>
      <c r="E236" s="80">
        <v>7</v>
      </c>
      <c r="F236" s="80">
        <v>7</v>
      </c>
      <c r="G236" s="80">
        <v>7</v>
      </c>
      <c r="H236" s="80">
        <v>7</v>
      </c>
      <c r="I236" s="80">
        <v>7</v>
      </c>
      <c r="J236" s="80">
        <v>7</v>
      </c>
      <c r="K236" s="335">
        <v>7</v>
      </c>
      <c r="L236" s="335">
        <v>7</v>
      </c>
      <c r="M236" s="335">
        <v>7</v>
      </c>
      <c r="N236" s="335">
        <v>7</v>
      </c>
    </row>
    <row r="237" spans="1:14" s="31" customFormat="1" ht="16.5" thickBot="1" x14ac:dyDescent="0.3">
      <c r="A237" s="87"/>
      <c r="B237" s="228" t="s">
        <v>383</v>
      </c>
      <c r="C237" s="229">
        <f t="shared" ref="C237" si="24">GEOMEAN(C228:C236)</f>
        <v>6.4783490951832787</v>
      </c>
      <c r="D237" s="230">
        <f t="shared" ref="D237:K237" si="25">GEOMEAN(D228:D236)</f>
        <v>6.5816049055719992</v>
      </c>
      <c r="E237" s="230">
        <f t="shared" si="25"/>
        <v>6.4783490951832787</v>
      </c>
      <c r="F237" s="230">
        <f t="shared" si="25"/>
        <v>6.4783490951832787</v>
      </c>
      <c r="G237" s="230">
        <f t="shared" si="25"/>
        <v>6.4209884784586935</v>
      </c>
      <c r="H237" s="230">
        <f t="shared" si="25"/>
        <v>5.7848257165973527</v>
      </c>
      <c r="I237" s="230">
        <f t="shared" si="25"/>
        <v>6.1215707121331064</v>
      </c>
      <c r="J237" s="230">
        <f t="shared" si="25"/>
        <v>6.4921708878246633</v>
      </c>
      <c r="K237" s="230">
        <f t="shared" si="25"/>
        <v>6.4921708878246633</v>
      </c>
      <c r="L237" s="230">
        <f>GEOMEAN(L228:L236)</f>
        <v>6.4921708878246633</v>
      </c>
      <c r="M237" s="230">
        <f>GEOMEAN(M228:M236)</f>
        <v>6.4921708878246633</v>
      </c>
      <c r="N237" s="230">
        <f t="shared" ref="N237" si="26">GEOMEAN(N228:N236)</f>
        <v>6.4921708878246633</v>
      </c>
    </row>
    <row r="240" spans="1:14" ht="19.5" thickBot="1" x14ac:dyDescent="0.3">
      <c r="A240" s="70" t="s">
        <v>39</v>
      </c>
      <c r="B240" s="71" t="s">
        <v>156</v>
      </c>
    </row>
    <row r="241" spans="1:14" x14ac:dyDescent="0.25">
      <c r="A241" s="86">
        <v>1</v>
      </c>
      <c r="B241" s="377" t="s">
        <v>539</v>
      </c>
      <c r="C241" s="79">
        <v>25</v>
      </c>
      <c r="D241" s="79">
        <v>25</v>
      </c>
      <c r="E241" s="79">
        <v>25</v>
      </c>
      <c r="F241" s="79">
        <v>25</v>
      </c>
      <c r="G241" s="80">
        <v>25</v>
      </c>
      <c r="H241" s="80">
        <v>25</v>
      </c>
      <c r="I241" s="80">
        <v>25</v>
      </c>
      <c r="J241" s="395">
        <v>25</v>
      </c>
      <c r="K241" s="388">
        <v>25</v>
      </c>
      <c r="L241" s="388">
        <v>25</v>
      </c>
      <c r="M241" s="388">
        <v>25</v>
      </c>
      <c r="N241" s="388">
        <v>25</v>
      </c>
    </row>
    <row r="242" spans="1:14" x14ac:dyDescent="0.25">
      <c r="A242" s="86">
        <v>2</v>
      </c>
      <c r="B242" s="67" t="s">
        <v>540</v>
      </c>
      <c r="C242" s="83">
        <v>20</v>
      </c>
      <c r="D242" s="83">
        <v>20</v>
      </c>
      <c r="E242" s="83">
        <v>25</v>
      </c>
      <c r="F242" s="83">
        <v>20</v>
      </c>
      <c r="G242" s="80">
        <v>25</v>
      </c>
      <c r="H242" s="80">
        <v>20</v>
      </c>
      <c r="I242" s="80">
        <v>20</v>
      </c>
      <c r="J242" s="397">
        <v>25</v>
      </c>
      <c r="K242" s="389">
        <v>25</v>
      </c>
      <c r="L242" s="389">
        <v>25</v>
      </c>
      <c r="M242" s="389">
        <v>25</v>
      </c>
      <c r="N242" s="389">
        <v>25</v>
      </c>
    </row>
    <row r="243" spans="1:14" ht="16.5" thickBot="1" x14ac:dyDescent="0.3">
      <c r="B243" s="162"/>
      <c r="C243" s="83"/>
    </row>
    <row r="244" spans="1:14" s="31" customFormat="1" ht="16.5" thickBot="1" x14ac:dyDescent="0.3">
      <c r="A244" s="87"/>
      <c r="B244" s="89" t="s">
        <v>383</v>
      </c>
      <c r="C244" s="76">
        <f t="shared" ref="C244" si="27">GEOMEAN(C241:C243)</f>
        <v>22.360679774997898</v>
      </c>
      <c r="D244" s="72">
        <f t="shared" ref="D244:N244" si="28">GEOMEAN(D241:D243)</f>
        <v>22.360679774997898</v>
      </c>
      <c r="E244" s="72">
        <f t="shared" si="28"/>
        <v>25</v>
      </c>
      <c r="F244" s="72">
        <f t="shared" si="28"/>
        <v>22.360679774997898</v>
      </c>
      <c r="G244" s="72">
        <f t="shared" si="28"/>
        <v>25</v>
      </c>
      <c r="H244" s="72">
        <f t="shared" si="28"/>
        <v>22.360679774997898</v>
      </c>
      <c r="I244" s="72">
        <f t="shared" si="28"/>
        <v>22.360679774997898</v>
      </c>
      <c r="J244" s="72">
        <f t="shared" si="28"/>
        <v>25</v>
      </c>
      <c r="K244" s="72">
        <f t="shared" si="28"/>
        <v>25</v>
      </c>
      <c r="L244" s="72">
        <f t="shared" si="28"/>
        <v>25</v>
      </c>
      <c r="M244" s="72">
        <f t="shared" si="28"/>
        <v>25</v>
      </c>
      <c r="N244" s="72">
        <f t="shared" si="28"/>
        <v>25</v>
      </c>
    </row>
    <row r="247" spans="1:14" ht="19.5" thickBot="1" x14ac:dyDescent="0.3">
      <c r="A247" s="70" t="s">
        <v>39</v>
      </c>
      <c r="B247" s="71" t="s">
        <v>157</v>
      </c>
    </row>
    <row r="248" spans="1:14" ht="16.5" thickBot="1" x14ac:dyDescent="0.3">
      <c r="A248" s="86">
        <v>1</v>
      </c>
      <c r="B248" s="377" t="s">
        <v>541</v>
      </c>
      <c r="C248" s="79">
        <v>25</v>
      </c>
      <c r="D248" s="79">
        <v>25</v>
      </c>
      <c r="E248" s="79">
        <v>25</v>
      </c>
      <c r="F248" s="79">
        <v>25</v>
      </c>
      <c r="G248" s="395">
        <v>25</v>
      </c>
      <c r="H248" s="407">
        <v>25</v>
      </c>
      <c r="I248" s="406">
        <v>25</v>
      </c>
      <c r="J248" s="395">
        <v>25</v>
      </c>
      <c r="K248" s="395">
        <v>25</v>
      </c>
      <c r="L248" s="395">
        <v>25</v>
      </c>
      <c r="M248" s="395">
        <v>25</v>
      </c>
      <c r="N248" s="395">
        <v>25</v>
      </c>
    </row>
    <row r="249" spans="1:14" x14ac:dyDescent="0.25">
      <c r="A249" s="86">
        <v>2</v>
      </c>
      <c r="B249" s="67" t="s">
        <v>542</v>
      </c>
      <c r="C249" s="83">
        <v>25</v>
      </c>
      <c r="D249" s="83">
        <v>25</v>
      </c>
      <c r="E249" s="83">
        <v>20</v>
      </c>
      <c r="F249" s="83">
        <v>25</v>
      </c>
      <c r="G249" s="83">
        <v>25</v>
      </c>
      <c r="H249" s="83">
        <v>25</v>
      </c>
      <c r="I249" s="83">
        <v>25</v>
      </c>
      <c r="J249" s="397">
        <v>25</v>
      </c>
      <c r="K249" s="397">
        <v>25</v>
      </c>
      <c r="L249" s="397">
        <v>25</v>
      </c>
      <c r="M249" s="397">
        <v>25</v>
      </c>
      <c r="N249" s="397">
        <v>25</v>
      </c>
    </row>
    <row r="250" spans="1:14" ht="16.5" thickBot="1" x14ac:dyDescent="0.3">
      <c r="B250" s="377"/>
      <c r="C250" s="83"/>
      <c r="D250" s="83"/>
      <c r="E250" s="83"/>
      <c r="F250" s="83"/>
      <c r="G250" s="83"/>
      <c r="H250" s="380"/>
      <c r="I250" s="83"/>
      <c r="J250" s="397"/>
      <c r="L250" s="85"/>
    </row>
    <row r="251" spans="1:14" s="31" customFormat="1" ht="16.5" thickBot="1" x14ac:dyDescent="0.3">
      <c r="A251" s="87"/>
      <c r="B251" s="89" t="s">
        <v>383</v>
      </c>
      <c r="C251" s="76">
        <f t="shared" ref="C251" si="29">GEOMEAN(C248:C250)</f>
        <v>25</v>
      </c>
      <c r="D251" s="72">
        <f t="shared" ref="D251:N251" si="30">GEOMEAN(D248:D250)</f>
        <v>25</v>
      </c>
      <c r="E251" s="72">
        <f t="shared" si="30"/>
        <v>22.360679774997898</v>
      </c>
      <c r="F251" s="72">
        <f t="shared" si="30"/>
        <v>25</v>
      </c>
      <c r="G251" s="72">
        <f t="shared" si="30"/>
        <v>25</v>
      </c>
      <c r="H251" s="72">
        <f t="shared" si="30"/>
        <v>25</v>
      </c>
      <c r="I251" s="72">
        <f t="shared" si="30"/>
        <v>25</v>
      </c>
      <c r="J251" s="72">
        <f t="shared" si="30"/>
        <v>25</v>
      </c>
      <c r="K251" s="72">
        <f t="shared" si="30"/>
        <v>25</v>
      </c>
      <c r="L251" s="72">
        <f t="shared" si="30"/>
        <v>25</v>
      </c>
      <c r="M251" s="72">
        <f t="shared" si="30"/>
        <v>25</v>
      </c>
      <c r="N251" s="72">
        <f t="shared" si="30"/>
        <v>25</v>
      </c>
    </row>
    <row r="253" spans="1:14" x14ac:dyDescent="0.25">
      <c r="B253" s="26" t="s">
        <v>438</v>
      </c>
    </row>
    <row r="254" spans="1:14" ht="18.75" x14ac:dyDescent="0.25">
      <c r="A254" s="70" t="s">
        <v>40</v>
      </c>
      <c r="B254" s="71" t="s">
        <v>158</v>
      </c>
    </row>
    <row r="255" spans="1:14" x14ac:dyDescent="0.25">
      <c r="B255" s="274" t="s">
        <v>486</v>
      </c>
    </row>
    <row r="256" spans="1:14" x14ac:dyDescent="0.25">
      <c r="A256" s="86">
        <v>1</v>
      </c>
      <c r="B256" s="384" t="s">
        <v>516</v>
      </c>
      <c r="C256" s="80">
        <v>20</v>
      </c>
      <c r="D256" s="80">
        <v>20</v>
      </c>
      <c r="E256" s="80">
        <v>20</v>
      </c>
      <c r="F256" s="80">
        <v>20</v>
      </c>
      <c r="G256" s="80">
        <v>20</v>
      </c>
      <c r="H256" s="80">
        <v>20</v>
      </c>
      <c r="I256" s="80">
        <v>20</v>
      </c>
      <c r="J256" s="396">
        <v>10</v>
      </c>
      <c r="K256" s="396">
        <v>10</v>
      </c>
      <c r="L256" s="396">
        <v>10</v>
      </c>
      <c r="M256" s="396">
        <v>10</v>
      </c>
      <c r="N256" s="396">
        <v>10</v>
      </c>
    </row>
    <row r="257" spans="1:14" x14ac:dyDescent="0.25">
      <c r="A257" s="86">
        <v>2</v>
      </c>
      <c r="B257" s="404" t="s">
        <v>490</v>
      </c>
      <c r="C257" s="83">
        <v>20</v>
      </c>
      <c r="D257" s="83">
        <v>20</v>
      </c>
      <c r="E257" s="83">
        <v>20</v>
      </c>
      <c r="F257" s="83">
        <v>20</v>
      </c>
      <c r="G257" s="80">
        <v>20</v>
      </c>
      <c r="H257" s="80">
        <v>20</v>
      </c>
      <c r="I257" s="80">
        <v>20</v>
      </c>
      <c r="J257" s="396">
        <v>15</v>
      </c>
      <c r="K257" s="396">
        <v>15</v>
      </c>
      <c r="L257" s="396">
        <v>15</v>
      </c>
      <c r="M257" s="396">
        <v>15</v>
      </c>
      <c r="N257" s="396">
        <v>15</v>
      </c>
    </row>
    <row r="258" spans="1:14" x14ac:dyDescent="0.25">
      <c r="A258" s="86">
        <v>3</v>
      </c>
      <c r="B258" s="384" t="s">
        <v>491</v>
      </c>
      <c r="C258" s="80">
        <v>5</v>
      </c>
      <c r="D258" s="80">
        <v>5</v>
      </c>
      <c r="E258" s="80">
        <v>5</v>
      </c>
      <c r="F258" s="80">
        <v>5</v>
      </c>
      <c r="G258" s="80">
        <v>5</v>
      </c>
      <c r="H258" s="80">
        <v>5</v>
      </c>
      <c r="I258" s="80">
        <v>5</v>
      </c>
      <c r="J258" s="396">
        <v>10</v>
      </c>
      <c r="K258" s="396">
        <v>10</v>
      </c>
      <c r="L258" s="396">
        <v>10</v>
      </c>
      <c r="M258" s="396">
        <v>10</v>
      </c>
      <c r="N258" s="396">
        <v>10</v>
      </c>
    </row>
    <row r="259" spans="1:14" x14ac:dyDescent="0.25">
      <c r="A259" s="86">
        <v>4</v>
      </c>
      <c r="B259" s="404" t="s">
        <v>533</v>
      </c>
      <c r="C259" s="83">
        <v>10</v>
      </c>
      <c r="D259" s="83">
        <v>10</v>
      </c>
      <c r="E259" s="83">
        <v>20</v>
      </c>
      <c r="F259" s="83">
        <v>10</v>
      </c>
      <c r="G259" s="80">
        <v>10</v>
      </c>
      <c r="H259" s="80">
        <v>10</v>
      </c>
      <c r="I259" s="80">
        <v>10</v>
      </c>
      <c r="J259" s="396">
        <v>20</v>
      </c>
      <c r="K259" s="396">
        <v>20</v>
      </c>
      <c r="L259" s="396">
        <v>20</v>
      </c>
      <c r="M259" s="396">
        <v>20</v>
      </c>
      <c r="N259" s="396">
        <v>20</v>
      </c>
    </row>
    <row r="260" spans="1:14" x14ac:dyDescent="0.25">
      <c r="A260" s="86">
        <v>5</v>
      </c>
      <c r="B260" s="404" t="s">
        <v>521</v>
      </c>
      <c r="C260" s="80">
        <v>10</v>
      </c>
      <c r="D260" s="80">
        <v>10</v>
      </c>
      <c r="E260" s="80">
        <v>10</v>
      </c>
      <c r="F260" s="80">
        <v>10</v>
      </c>
      <c r="G260" s="80">
        <v>10</v>
      </c>
      <c r="H260" s="80">
        <v>10</v>
      </c>
      <c r="I260" s="80">
        <v>10</v>
      </c>
      <c r="J260" s="396">
        <v>20</v>
      </c>
      <c r="K260" s="396">
        <v>20</v>
      </c>
      <c r="L260" s="396">
        <v>20</v>
      </c>
      <c r="M260" s="396">
        <v>20</v>
      </c>
      <c r="N260" s="396">
        <v>20</v>
      </c>
    </row>
    <row r="261" spans="1:14" x14ac:dyDescent="0.25">
      <c r="A261" s="86">
        <v>6</v>
      </c>
      <c r="B261" s="404" t="s">
        <v>511</v>
      </c>
      <c r="C261" s="83">
        <v>20</v>
      </c>
      <c r="D261" s="83">
        <v>20</v>
      </c>
      <c r="E261" s="83">
        <v>20</v>
      </c>
      <c r="F261" s="83">
        <v>20</v>
      </c>
      <c r="G261" s="80">
        <v>20</v>
      </c>
      <c r="H261" s="80">
        <v>20</v>
      </c>
      <c r="I261" s="80">
        <v>20</v>
      </c>
      <c r="J261" s="396">
        <v>7</v>
      </c>
      <c r="K261" s="396">
        <v>7</v>
      </c>
      <c r="L261" s="396">
        <v>7</v>
      </c>
      <c r="M261" s="396">
        <v>7</v>
      </c>
      <c r="N261" s="396">
        <v>7</v>
      </c>
    </row>
    <row r="262" spans="1:14" x14ac:dyDescent="0.25">
      <c r="A262" s="86">
        <v>7</v>
      </c>
      <c r="B262" s="404" t="s">
        <v>523</v>
      </c>
      <c r="C262" s="80">
        <v>7</v>
      </c>
      <c r="D262" s="80">
        <v>7</v>
      </c>
      <c r="E262" s="80">
        <v>7</v>
      </c>
      <c r="F262" s="80">
        <v>7</v>
      </c>
      <c r="G262" s="80">
        <v>7</v>
      </c>
      <c r="H262" s="80">
        <v>7</v>
      </c>
      <c r="I262" s="80">
        <v>7</v>
      </c>
      <c r="J262" s="396">
        <v>7</v>
      </c>
      <c r="K262" s="396">
        <v>7</v>
      </c>
      <c r="L262" s="396">
        <v>7</v>
      </c>
      <c r="M262" s="396">
        <v>7</v>
      </c>
      <c r="N262" s="396">
        <v>7</v>
      </c>
    </row>
    <row r="263" spans="1:14" x14ac:dyDescent="0.25">
      <c r="A263" s="86">
        <v>8</v>
      </c>
      <c r="B263" s="384" t="s">
        <v>531</v>
      </c>
      <c r="C263" s="80">
        <v>10</v>
      </c>
      <c r="D263" s="80">
        <v>10</v>
      </c>
      <c r="E263" s="80">
        <v>10</v>
      </c>
      <c r="F263" s="80">
        <v>10</v>
      </c>
      <c r="G263" s="80">
        <v>10</v>
      </c>
      <c r="H263" s="80">
        <v>10</v>
      </c>
      <c r="I263" s="80">
        <v>10</v>
      </c>
      <c r="J263" s="396">
        <v>10</v>
      </c>
      <c r="K263" s="396">
        <v>10</v>
      </c>
      <c r="L263" s="396">
        <v>10</v>
      </c>
      <c r="M263" s="396">
        <v>10</v>
      </c>
      <c r="N263" s="396">
        <v>10</v>
      </c>
    </row>
    <row r="264" spans="1:14" ht="16.5" thickBot="1" x14ac:dyDescent="0.3">
      <c r="B264" s="162"/>
      <c r="C264" s="83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</row>
    <row r="265" spans="1:14" s="31" customFormat="1" ht="16.5" thickBot="1" x14ac:dyDescent="0.3">
      <c r="A265" s="87"/>
      <c r="B265" s="89" t="s">
        <v>383</v>
      </c>
      <c r="C265" s="76">
        <f t="shared" ref="C265" si="31">GEOMEAN(C256:C264)</f>
        <v>11.373516288363954</v>
      </c>
      <c r="D265" s="72">
        <f t="shared" ref="D265:N265" si="32">GEOMEAN(D256:D264)</f>
        <v>11.373516288363954</v>
      </c>
      <c r="E265" s="72">
        <f t="shared" si="32"/>
        <v>12.402907460055152</v>
      </c>
      <c r="F265" s="72">
        <f t="shared" si="32"/>
        <v>11.373516288363954</v>
      </c>
      <c r="G265" s="72">
        <f t="shared" si="32"/>
        <v>11.373516288363954</v>
      </c>
      <c r="H265" s="72">
        <f t="shared" si="32"/>
        <v>11.373516288363954</v>
      </c>
      <c r="I265" s="72">
        <f t="shared" si="32"/>
        <v>11.373516288363954</v>
      </c>
      <c r="J265" s="72">
        <f t="shared" si="32"/>
        <v>11.44309270386371</v>
      </c>
      <c r="K265" s="72">
        <f t="shared" si="32"/>
        <v>11.44309270386371</v>
      </c>
      <c r="L265" s="72">
        <f t="shared" si="32"/>
        <v>11.44309270386371</v>
      </c>
      <c r="M265" s="72">
        <f t="shared" si="32"/>
        <v>11.44309270386371</v>
      </c>
      <c r="N265" s="72">
        <f t="shared" si="32"/>
        <v>11.44309270386371</v>
      </c>
    </row>
    <row r="268" spans="1:14" ht="18.75" x14ac:dyDescent="0.25">
      <c r="A268" s="70" t="s">
        <v>40</v>
      </c>
      <c r="B268" s="71" t="s">
        <v>159</v>
      </c>
    </row>
    <row r="269" spans="1:14" ht="16.5" thickBot="1" x14ac:dyDescent="0.3">
      <c r="B269" s="274" t="s">
        <v>487</v>
      </c>
    </row>
    <row r="270" spans="1:14" x14ac:dyDescent="0.25">
      <c r="A270" s="86">
        <v>1</v>
      </c>
      <c r="B270" s="385" t="s">
        <v>516</v>
      </c>
      <c r="C270" s="80">
        <v>3.9</v>
      </c>
      <c r="D270" s="80">
        <v>2.8</v>
      </c>
      <c r="E270" s="80">
        <v>2.8</v>
      </c>
      <c r="F270" s="80">
        <v>3.9</v>
      </c>
      <c r="G270" s="80">
        <v>3.9</v>
      </c>
      <c r="H270" s="80">
        <v>3.9</v>
      </c>
      <c r="I270" s="80">
        <v>3.9</v>
      </c>
      <c r="J270" s="79">
        <v>6</v>
      </c>
      <c r="K270" s="83">
        <v>6</v>
      </c>
      <c r="L270" s="83">
        <v>6</v>
      </c>
      <c r="M270" s="83">
        <v>6</v>
      </c>
      <c r="N270" s="83">
        <v>6</v>
      </c>
    </row>
    <row r="271" spans="1:14" x14ac:dyDescent="0.25">
      <c r="A271" s="86">
        <v>2</v>
      </c>
      <c r="B271" s="377" t="s">
        <v>536</v>
      </c>
      <c r="C271" s="83">
        <v>10</v>
      </c>
      <c r="D271" s="83">
        <v>10</v>
      </c>
      <c r="E271" s="83">
        <v>10</v>
      </c>
      <c r="F271" s="83">
        <v>10</v>
      </c>
      <c r="G271" s="83">
        <v>10</v>
      </c>
      <c r="H271" s="83">
        <v>10</v>
      </c>
      <c r="I271" s="80">
        <v>12</v>
      </c>
      <c r="J271" s="83">
        <v>1</v>
      </c>
      <c r="K271" s="83">
        <v>1</v>
      </c>
      <c r="L271" s="83">
        <v>1</v>
      </c>
      <c r="M271" s="83">
        <v>1</v>
      </c>
      <c r="N271" s="83">
        <v>1</v>
      </c>
    </row>
    <row r="272" spans="1:14" x14ac:dyDescent="0.25">
      <c r="A272" s="86">
        <v>3</v>
      </c>
      <c r="B272" s="377" t="s">
        <v>490</v>
      </c>
      <c r="C272" s="83">
        <v>2.5</v>
      </c>
      <c r="D272" s="83">
        <v>2.5</v>
      </c>
      <c r="E272" s="83">
        <v>2.5</v>
      </c>
      <c r="F272" s="83">
        <v>2.5</v>
      </c>
      <c r="G272" s="80">
        <v>2</v>
      </c>
      <c r="H272" s="80">
        <v>2.5</v>
      </c>
      <c r="I272" s="80">
        <v>2</v>
      </c>
      <c r="J272" s="80">
        <v>2</v>
      </c>
      <c r="K272" s="80">
        <v>2</v>
      </c>
      <c r="L272" s="80">
        <v>2</v>
      </c>
      <c r="M272" s="80">
        <v>2</v>
      </c>
      <c r="N272" s="80">
        <v>2</v>
      </c>
    </row>
    <row r="273" spans="1:14" x14ac:dyDescent="0.25">
      <c r="A273" s="86">
        <v>4</v>
      </c>
      <c r="B273" s="377" t="s">
        <v>528</v>
      </c>
      <c r="C273" s="83">
        <v>10</v>
      </c>
      <c r="D273" s="83">
        <v>10</v>
      </c>
      <c r="E273" s="83">
        <v>10</v>
      </c>
      <c r="F273" s="83">
        <v>10</v>
      </c>
      <c r="G273" s="83">
        <v>10</v>
      </c>
      <c r="H273" s="83">
        <v>10</v>
      </c>
      <c r="I273" s="83">
        <v>10</v>
      </c>
      <c r="J273" s="83">
        <v>8.5</v>
      </c>
      <c r="K273" s="83">
        <v>8.5</v>
      </c>
      <c r="L273" s="83">
        <v>8.5</v>
      </c>
      <c r="M273" s="83">
        <v>8.5</v>
      </c>
      <c r="N273" s="83">
        <v>8.5</v>
      </c>
    </row>
    <row r="274" spans="1:14" x14ac:dyDescent="0.25">
      <c r="A274" s="86">
        <v>5</v>
      </c>
      <c r="B274" s="377" t="s">
        <v>533</v>
      </c>
      <c r="C274" s="83">
        <v>9.5</v>
      </c>
      <c r="D274" s="83">
        <v>9.5</v>
      </c>
      <c r="E274" s="83">
        <v>9.5</v>
      </c>
      <c r="F274" s="83">
        <v>9.5</v>
      </c>
      <c r="G274" s="80">
        <v>9.5</v>
      </c>
      <c r="H274" s="80">
        <v>9.5</v>
      </c>
      <c r="I274" s="80">
        <v>9.5</v>
      </c>
      <c r="J274" s="80">
        <v>9.5</v>
      </c>
      <c r="K274" s="80">
        <v>9.5</v>
      </c>
      <c r="L274" s="80">
        <v>9.5</v>
      </c>
      <c r="M274" s="80">
        <v>9.5</v>
      </c>
      <c r="N274" s="80">
        <v>9.5</v>
      </c>
    </row>
    <row r="275" spans="1:14" x14ac:dyDescent="0.25">
      <c r="A275" s="86">
        <v>6</v>
      </c>
      <c r="B275" s="377" t="s">
        <v>511</v>
      </c>
      <c r="C275" s="80">
        <v>5</v>
      </c>
      <c r="D275" s="80">
        <v>5</v>
      </c>
      <c r="E275" s="80">
        <v>5</v>
      </c>
      <c r="F275" s="80">
        <v>5</v>
      </c>
      <c r="G275" s="80">
        <v>5</v>
      </c>
      <c r="H275" s="80">
        <v>5</v>
      </c>
      <c r="I275" s="80">
        <v>5</v>
      </c>
      <c r="J275" s="83">
        <v>5.2</v>
      </c>
      <c r="K275" s="83">
        <v>5.2</v>
      </c>
      <c r="L275" s="83">
        <v>5.2</v>
      </c>
      <c r="M275" s="83">
        <v>5.2</v>
      </c>
      <c r="N275" s="83">
        <v>5.2</v>
      </c>
    </row>
    <row r="276" spans="1:14" x14ac:dyDescent="0.25">
      <c r="A276" s="86">
        <v>7</v>
      </c>
      <c r="B276" s="377" t="s">
        <v>523</v>
      </c>
      <c r="C276" s="80">
        <v>10</v>
      </c>
      <c r="D276" s="80">
        <v>10</v>
      </c>
      <c r="E276" s="80">
        <v>10</v>
      </c>
      <c r="F276" s="80">
        <v>10</v>
      </c>
      <c r="G276" s="80">
        <v>10</v>
      </c>
      <c r="H276" s="80">
        <v>10</v>
      </c>
      <c r="I276" s="80">
        <v>10</v>
      </c>
      <c r="J276" s="80">
        <v>10</v>
      </c>
      <c r="K276" s="80">
        <v>10</v>
      </c>
      <c r="L276" s="80">
        <v>10</v>
      </c>
      <c r="M276" s="80">
        <v>10</v>
      </c>
      <c r="N276" s="80">
        <v>10</v>
      </c>
    </row>
    <row r="277" spans="1:14" x14ac:dyDescent="0.25">
      <c r="A277" s="86">
        <v>8</v>
      </c>
      <c r="B277" s="377" t="s">
        <v>499</v>
      </c>
      <c r="C277" s="80">
        <v>1.5</v>
      </c>
      <c r="D277" s="80">
        <v>1.5</v>
      </c>
      <c r="E277" s="80">
        <v>7.5</v>
      </c>
      <c r="F277" s="80">
        <v>1.5</v>
      </c>
      <c r="G277" s="80">
        <v>1.5</v>
      </c>
      <c r="H277" s="80">
        <v>8.5</v>
      </c>
      <c r="I277" s="80">
        <v>8.5</v>
      </c>
      <c r="J277" s="83">
        <v>3.9</v>
      </c>
      <c r="K277" s="83">
        <v>3.9</v>
      </c>
      <c r="L277" s="83">
        <v>3.9</v>
      </c>
      <c r="M277" s="83">
        <v>3.9</v>
      </c>
      <c r="N277" s="83">
        <v>3.9</v>
      </c>
    </row>
    <row r="278" spans="1:14" ht="16.5" thickBot="1" x14ac:dyDescent="0.3">
      <c r="A278" s="86">
        <v>9</v>
      </c>
      <c r="B278" s="386" t="s">
        <v>534</v>
      </c>
      <c r="C278" s="171">
        <v>2</v>
      </c>
      <c r="D278" s="171">
        <v>2</v>
      </c>
      <c r="E278" s="171">
        <v>3.5</v>
      </c>
      <c r="F278" s="171">
        <v>2</v>
      </c>
      <c r="G278" s="80">
        <v>2</v>
      </c>
      <c r="H278" s="80">
        <v>2</v>
      </c>
      <c r="I278" s="80">
        <v>2</v>
      </c>
      <c r="J278" s="80">
        <v>2</v>
      </c>
      <c r="K278" s="80">
        <v>2</v>
      </c>
      <c r="L278" s="80">
        <v>2</v>
      </c>
      <c r="M278" s="80">
        <v>2</v>
      </c>
      <c r="N278" s="80">
        <v>2</v>
      </c>
    </row>
    <row r="279" spans="1:14" s="31" customFormat="1" ht="16.5" thickBot="1" x14ac:dyDescent="0.3">
      <c r="A279" s="87"/>
      <c r="B279" s="89" t="s">
        <v>383</v>
      </c>
      <c r="C279" s="76">
        <f t="shared" ref="C279" si="33">GEOMEAN(C270:C278)</f>
        <v>4.8143260308737235</v>
      </c>
      <c r="D279" s="72">
        <f t="shared" ref="D279:N279" si="34">GEOMEAN(D270:D278)</f>
        <v>4.6402980685329931</v>
      </c>
      <c r="E279" s="72">
        <f t="shared" si="34"/>
        <v>5.904912135088118</v>
      </c>
      <c r="F279" s="72">
        <f t="shared" si="34"/>
        <v>4.8143260308737235</v>
      </c>
      <c r="G279" s="72">
        <f t="shared" si="34"/>
        <v>4.6964285398074397</v>
      </c>
      <c r="H279" s="72">
        <f t="shared" si="34"/>
        <v>5.8376569738693753</v>
      </c>
      <c r="I279" s="72">
        <f t="shared" si="34"/>
        <v>5.8112386218190153</v>
      </c>
      <c r="J279" s="72">
        <f t="shared" si="34"/>
        <v>4.1841034498904994</v>
      </c>
      <c r="K279" s="72">
        <f t="shared" si="34"/>
        <v>4.1841034498904994</v>
      </c>
      <c r="L279" s="72">
        <f t="shared" si="34"/>
        <v>4.1841034498904994</v>
      </c>
      <c r="M279" s="72">
        <f t="shared" si="34"/>
        <v>4.1841034498904994</v>
      </c>
      <c r="N279" s="72">
        <f t="shared" si="34"/>
        <v>4.1841034498904994</v>
      </c>
    </row>
    <row r="281" spans="1:14" x14ac:dyDescent="0.25">
      <c r="B281" s="26" t="s">
        <v>274</v>
      </c>
    </row>
    <row r="282" spans="1:14" ht="19.5" thickBot="1" x14ac:dyDescent="0.3">
      <c r="A282" s="70" t="s">
        <v>41</v>
      </c>
      <c r="B282" s="71" t="s">
        <v>160</v>
      </c>
    </row>
    <row r="283" spans="1:14" x14ac:dyDescent="0.25">
      <c r="A283" s="86">
        <v>1</v>
      </c>
      <c r="B283" s="392" t="s">
        <v>516</v>
      </c>
      <c r="C283" s="79">
        <v>25</v>
      </c>
      <c r="D283" s="79">
        <v>25</v>
      </c>
      <c r="E283" s="79">
        <v>25</v>
      </c>
      <c r="F283" s="79">
        <v>25</v>
      </c>
      <c r="G283" s="79">
        <v>25</v>
      </c>
      <c r="H283" s="83">
        <v>25</v>
      </c>
      <c r="I283" s="79">
        <v>25</v>
      </c>
      <c r="J283" s="79">
        <v>25</v>
      </c>
      <c r="K283" s="79">
        <v>25</v>
      </c>
      <c r="L283" s="350">
        <v>25</v>
      </c>
      <c r="M283" s="350">
        <v>25</v>
      </c>
      <c r="N283" s="350">
        <v>25</v>
      </c>
    </row>
    <row r="284" spans="1:14" x14ac:dyDescent="0.25">
      <c r="A284" s="86">
        <v>2</v>
      </c>
      <c r="B284" s="385" t="s">
        <v>543</v>
      </c>
      <c r="C284" s="83">
        <v>15</v>
      </c>
      <c r="D284" s="83">
        <v>15</v>
      </c>
      <c r="E284" s="83">
        <v>16</v>
      </c>
      <c r="F284" s="83">
        <v>15</v>
      </c>
      <c r="G284" s="83">
        <v>16</v>
      </c>
      <c r="H284" s="80">
        <v>12</v>
      </c>
      <c r="I284" s="83">
        <v>11</v>
      </c>
      <c r="J284" s="83">
        <v>11</v>
      </c>
      <c r="K284" s="83">
        <v>15</v>
      </c>
      <c r="L284" s="368">
        <v>15</v>
      </c>
      <c r="M284" s="368">
        <v>15</v>
      </c>
      <c r="N284" s="368">
        <v>15</v>
      </c>
    </row>
    <row r="285" spans="1:14" x14ac:dyDescent="0.25">
      <c r="A285" s="86">
        <v>3</v>
      </c>
      <c r="B285" s="377" t="s">
        <v>518</v>
      </c>
      <c r="C285" s="83">
        <v>15</v>
      </c>
      <c r="D285" s="83">
        <v>15</v>
      </c>
      <c r="E285" s="83">
        <v>18.5</v>
      </c>
      <c r="F285" s="83">
        <v>15</v>
      </c>
      <c r="G285" s="80">
        <v>15</v>
      </c>
      <c r="H285" s="80">
        <v>15</v>
      </c>
      <c r="I285" s="83">
        <v>15</v>
      </c>
      <c r="J285" s="83">
        <v>15</v>
      </c>
      <c r="K285" s="83">
        <v>15</v>
      </c>
      <c r="L285" s="368">
        <v>15</v>
      </c>
      <c r="M285" s="368">
        <v>15</v>
      </c>
      <c r="N285" s="368">
        <v>15</v>
      </c>
    </row>
    <row r="286" spans="1:14" x14ac:dyDescent="0.25">
      <c r="A286" s="86">
        <v>4</v>
      </c>
      <c r="B286" s="377" t="s">
        <v>385</v>
      </c>
      <c r="C286" s="83">
        <v>20</v>
      </c>
      <c r="D286" s="83">
        <v>20</v>
      </c>
      <c r="E286" s="83">
        <v>20</v>
      </c>
      <c r="F286" s="83">
        <v>20</v>
      </c>
      <c r="G286" s="80">
        <v>20</v>
      </c>
      <c r="H286" s="80">
        <v>20</v>
      </c>
      <c r="I286" s="83">
        <v>20</v>
      </c>
      <c r="J286" s="83">
        <v>20</v>
      </c>
      <c r="K286" s="83">
        <v>20</v>
      </c>
      <c r="L286" s="368">
        <v>20</v>
      </c>
      <c r="M286" s="368">
        <v>20</v>
      </c>
      <c r="N286" s="368">
        <v>20</v>
      </c>
    </row>
    <row r="287" spans="1:14" x14ac:dyDescent="0.25">
      <c r="A287" s="86">
        <v>5</v>
      </c>
      <c r="B287" s="384" t="s">
        <v>519</v>
      </c>
      <c r="C287" s="80">
        <v>20</v>
      </c>
      <c r="D287" s="80">
        <v>20</v>
      </c>
      <c r="E287" s="80">
        <v>20</v>
      </c>
      <c r="F287" s="80">
        <v>20</v>
      </c>
      <c r="G287" s="80">
        <v>20</v>
      </c>
      <c r="H287" s="80">
        <v>25</v>
      </c>
      <c r="I287" s="82">
        <v>25</v>
      </c>
      <c r="J287" s="82">
        <v>25</v>
      </c>
      <c r="K287" s="82">
        <v>20</v>
      </c>
      <c r="L287" s="343">
        <v>20</v>
      </c>
      <c r="M287" s="343">
        <v>20</v>
      </c>
      <c r="N287" s="343">
        <v>20</v>
      </c>
    </row>
    <row r="288" spans="1:14" x14ac:dyDescent="0.25">
      <c r="A288" s="86">
        <v>6</v>
      </c>
      <c r="B288" s="384" t="s">
        <v>521</v>
      </c>
      <c r="C288" s="80">
        <v>15</v>
      </c>
      <c r="D288" s="80">
        <v>15</v>
      </c>
      <c r="E288" s="80">
        <v>15</v>
      </c>
      <c r="F288" s="80">
        <v>15</v>
      </c>
      <c r="G288" s="80">
        <v>15</v>
      </c>
      <c r="H288" s="80">
        <v>15</v>
      </c>
      <c r="I288" s="80">
        <v>15</v>
      </c>
      <c r="J288" s="80">
        <v>15</v>
      </c>
      <c r="K288" s="335">
        <v>15</v>
      </c>
      <c r="L288" s="335">
        <v>15</v>
      </c>
      <c r="M288" s="335">
        <v>15</v>
      </c>
      <c r="N288" s="335">
        <v>15</v>
      </c>
    </row>
    <row r="289" spans="1:14" ht="16.5" thickBot="1" x14ac:dyDescent="0.3">
      <c r="B289" s="391"/>
      <c r="C289" s="393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</row>
    <row r="290" spans="1:14" s="31" customFormat="1" ht="16.5" thickBot="1" x14ac:dyDescent="0.3">
      <c r="A290" s="87"/>
      <c r="B290" s="89" t="s">
        <v>383</v>
      </c>
      <c r="C290" s="229">
        <f t="shared" ref="C290" si="35">GEOMEAN(C283:C289)</f>
        <v>17.976796252524601</v>
      </c>
      <c r="D290" s="72">
        <f t="shared" ref="D290:N290" si="36">GEOMEAN(D283:D289)</f>
        <v>17.976796252524601</v>
      </c>
      <c r="E290" s="72">
        <f t="shared" si="36"/>
        <v>18.817582483063862</v>
      </c>
      <c r="F290" s="72">
        <f t="shared" si="36"/>
        <v>17.976796252524601</v>
      </c>
      <c r="G290" s="72">
        <f t="shared" si="36"/>
        <v>18.171205928321395</v>
      </c>
      <c r="H290" s="72">
        <f t="shared" si="36"/>
        <v>17.976796252524601</v>
      </c>
      <c r="I290" s="72">
        <f t="shared" si="36"/>
        <v>17.717979820255266</v>
      </c>
      <c r="J290" s="72">
        <f t="shared" si="36"/>
        <v>17.717979820255266</v>
      </c>
      <c r="K290" s="72">
        <f t="shared" si="36"/>
        <v>17.976796252524601</v>
      </c>
      <c r="L290" s="72">
        <f t="shared" si="36"/>
        <v>17.976796252524601</v>
      </c>
      <c r="M290" s="72">
        <f t="shared" si="36"/>
        <v>17.976796252524601</v>
      </c>
      <c r="N290" s="72">
        <f t="shared" si="36"/>
        <v>17.976796252524601</v>
      </c>
    </row>
    <row r="293" spans="1:14" ht="19.5" thickBot="1" x14ac:dyDescent="0.3">
      <c r="A293" s="70" t="s">
        <v>41</v>
      </c>
      <c r="B293" s="71" t="s">
        <v>429</v>
      </c>
    </row>
    <row r="294" spans="1:14" x14ac:dyDescent="0.25">
      <c r="A294" s="86">
        <v>1</v>
      </c>
      <c r="B294" s="392" t="s">
        <v>516</v>
      </c>
      <c r="C294" s="79">
        <v>9.5</v>
      </c>
      <c r="D294" s="79">
        <v>9.5</v>
      </c>
      <c r="E294" s="79">
        <v>25</v>
      </c>
      <c r="F294" s="79">
        <v>19.5</v>
      </c>
      <c r="G294" s="79">
        <v>19.5</v>
      </c>
      <c r="H294" s="79">
        <v>8.5</v>
      </c>
      <c r="I294" s="79">
        <v>15</v>
      </c>
      <c r="J294" s="79">
        <v>17</v>
      </c>
      <c r="K294" s="79">
        <v>15.5</v>
      </c>
      <c r="L294" s="79">
        <v>17</v>
      </c>
      <c r="M294" s="79">
        <v>19.5</v>
      </c>
      <c r="N294" s="79">
        <v>17</v>
      </c>
    </row>
    <row r="295" spans="1:14" x14ac:dyDescent="0.25">
      <c r="A295" s="86">
        <v>2</v>
      </c>
      <c r="B295" s="408" t="s">
        <v>536</v>
      </c>
      <c r="C295" s="83">
        <v>10</v>
      </c>
      <c r="D295" s="83">
        <v>10</v>
      </c>
      <c r="E295" s="83">
        <v>10</v>
      </c>
      <c r="F295" s="83">
        <v>10</v>
      </c>
      <c r="G295" s="83">
        <v>10</v>
      </c>
      <c r="H295" s="83">
        <v>10</v>
      </c>
      <c r="I295" s="83">
        <v>10</v>
      </c>
      <c r="J295" s="83">
        <v>16</v>
      </c>
      <c r="K295" s="83">
        <v>16</v>
      </c>
      <c r="L295" s="83">
        <v>10</v>
      </c>
      <c r="M295" s="83">
        <v>18</v>
      </c>
      <c r="N295" s="83">
        <v>10</v>
      </c>
    </row>
    <row r="296" spans="1:14" x14ac:dyDescent="0.25">
      <c r="A296" s="86">
        <v>3</v>
      </c>
      <c r="B296" s="377" t="s">
        <v>490</v>
      </c>
      <c r="C296" s="83">
        <v>12.5</v>
      </c>
      <c r="D296" s="83">
        <v>12.5</v>
      </c>
      <c r="E296" s="83">
        <v>12.5</v>
      </c>
      <c r="F296" s="83">
        <v>12.5</v>
      </c>
      <c r="G296" s="83">
        <v>18.5</v>
      </c>
      <c r="H296" s="83">
        <v>18.5</v>
      </c>
      <c r="I296" s="83">
        <v>18.5</v>
      </c>
      <c r="J296" s="83">
        <v>10</v>
      </c>
      <c r="K296" s="83">
        <v>10</v>
      </c>
      <c r="L296" s="83">
        <v>12.5</v>
      </c>
      <c r="M296" s="83">
        <v>10</v>
      </c>
      <c r="N296" s="83">
        <v>12.5</v>
      </c>
    </row>
    <row r="297" spans="1:14" x14ac:dyDescent="0.25">
      <c r="A297" s="86">
        <v>4</v>
      </c>
      <c r="B297" s="377" t="s">
        <v>518</v>
      </c>
      <c r="C297" s="83">
        <v>20</v>
      </c>
      <c r="D297" s="83">
        <v>20</v>
      </c>
      <c r="E297" s="83">
        <v>20</v>
      </c>
      <c r="F297" s="83">
        <v>20</v>
      </c>
      <c r="G297" s="83">
        <v>20</v>
      </c>
      <c r="H297" s="83">
        <v>18.5</v>
      </c>
      <c r="I297" s="83">
        <v>20</v>
      </c>
      <c r="J297" s="83">
        <v>18.5</v>
      </c>
      <c r="K297" s="83">
        <v>18.5</v>
      </c>
      <c r="L297" s="83">
        <v>10</v>
      </c>
      <c r="M297" s="83">
        <v>10</v>
      </c>
      <c r="N297" s="83">
        <v>10</v>
      </c>
    </row>
    <row r="298" spans="1:14" x14ac:dyDescent="0.25">
      <c r="A298" s="86">
        <v>5</v>
      </c>
      <c r="B298" s="377" t="s">
        <v>385</v>
      </c>
      <c r="C298" s="82">
        <v>7</v>
      </c>
      <c r="D298" s="82">
        <v>7</v>
      </c>
      <c r="E298" s="82">
        <v>7</v>
      </c>
      <c r="F298" s="82">
        <v>7</v>
      </c>
      <c r="G298" s="82">
        <v>7</v>
      </c>
      <c r="H298" s="82">
        <v>7</v>
      </c>
      <c r="I298" s="82">
        <v>7</v>
      </c>
      <c r="J298" s="82">
        <v>10</v>
      </c>
      <c r="K298" s="82">
        <v>7</v>
      </c>
      <c r="L298" s="82">
        <v>20</v>
      </c>
      <c r="M298" s="82">
        <v>10</v>
      </c>
      <c r="N298" s="82">
        <v>18.5</v>
      </c>
    </row>
    <row r="299" spans="1:14" x14ac:dyDescent="0.25">
      <c r="A299" s="86">
        <v>6</v>
      </c>
      <c r="B299" s="384" t="s">
        <v>519</v>
      </c>
      <c r="C299" s="80">
        <v>12.5</v>
      </c>
      <c r="D299" s="80">
        <v>12.5</v>
      </c>
      <c r="E299" s="80">
        <v>12.5</v>
      </c>
      <c r="F299" s="80">
        <v>12.5</v>
      </c>
      <c r="G299" s="80">
        <v>12.5</v>
      </c>
      <c r="H299" s="80">
        <v>15</v>
      </c>
      <c r="I299" s="80">
        <v>12.5</v>
      </c>
      <c r="J299" s="80">
        <v>20</v>
      </c>
      <c r="K299" s="80">
        <v>20</v>
      </c>
      <c r="L299" s="80">
        <v>10</v>
      </c>
      <c r="M299" s="80">
        <v>12.5</v>
      </c>
      <c r="N299" s="80">
        <v>12</v>
      </c>
    </row>
    <row r="300" spans="1:14" ht="16.5" thickBot="1" x14ac:dyDescent="0.3">
      <c r="A300" s="86">
        <v>7</v>
      </c>
      <c r="B300" s="384" t="s">
        <v>534</v>
      </c>
      <c r="C300" s="80">
        <v>10</v>
      </c>
      <c r="D300" s="80">
        <v>10</v>
      </c>
      <c r="E300" s="80">
        <v>10</v>
      </c>
      <c r="F300" s="80">
        <v>10</v>
      </c>
      <c r="G300" s="80">
        <v>10</v>
      </c>
      <c r="H300" s="80">
        <v>10</v>
      </c>
      <c r="I300" s="80">
        <v>10</v>
      </c>
      <c r="J300" s="80">
        <v>12</v>
      </c>
      <c r="K300" s="393">
        <v>10</v>
      </c>
      <c r="L300" s="393">
        <v>8.5</v>
      </c>
      <c r="M300" s="393">
        <v>10</v>
      </c>
      <c r="N300" s="393">
        <v>20</v>
      </c>
    </row>
    <row r="301" spans="1:14" x14ac:dyDescent="0.25">
      <c r="A301" s="86">
        <v>14</v>
      </c>
      <c r="B301" s="384" t="s">
        <v>500</v>
      </c>
      <c r="C301" s="80">
        <v>13.5</v>
      </c>
      <c r="D301" s="80">
        <v>13.5</v>
      </c>
      <c r="E301" s="80">
        <v>13.5</v>
      </c>
      <c r="F301" s="80">
        <v>13</v>
      </c>
      <c r="G301" s="80">
        <v>13</v>
      </c>
      <c r="H301" s="80">
        <v>13</v>
      </c>
      <c r="I301" s="80">
        <v>13</v>
      </c>
      <c r="J301" s="335">
        <v>13</v>
      </c>
      <c r="K301" s="335">
        <v>13</v>
      </c>
      <c r="L301" s="335">
        <v>13</v>
      </c>
      <c r="M301" s="335">
        <v>13</v>
      </c>
      <c r="N301" s="335">
        <v>13</v>
      </c>
    </row>
    <row r="302" spans="1:14" x14ac:dyDescent="0.25">
      <c r="A302" s="86">
        <v>15</v>
      </c>
      <c r="B302" s="384" t="s">
        <v>511</v>
      </c>
      <c r="C302" s="80">
        <v>15.5</v>
      </c>
      <c r="D302" s="80">
        <v>15.5</v>
      </c>
      <c r="E302" s="80">
        <v>15.5</v>
      </c>
      <c r="F302" s="80">
        <v>15.5</v>
      </c>
      <c r="G302" s="80">
        <v>15.5</v>
      </c>
      <c r="H302" s="80">
        <v>17</v>
      </c>
      <c r="I302" s="80">
        <v>17</v>
      </c>
      <c r="J302" s="335">
        <v>17</v>
      </c>
      <c r="K302" s="335">
        <v>17</v>
      </c>
      <c r="L302" s="335">
        <v>17</v>
      </c>
      <c r="M302" s="335">
        <v>17</v>
      </c>
      <c r="N302" s="335">
        <v>17</v>
      </c>
    </row>
    <row r="303" spans="1:14" x14ac:dyDescent="0.25">
      <c r="A303" s="86">
        <v>16</v>
      </c>
      <c r="B303" s="384" t="s">
        <v>523</v>
      </c>
      <c r="C303" s="80">
        <v>30</v>
      </c>
      <c r="D303" s="80">
        <v>30</v>
      </c>
      <c r="E303" s="80">
        <v>30</v>
      </c>
      <c r="F303" s="80">
        <v>30</v>
      </c>
      <c r="G303" s="80">
        <v>15</v>
      </c>
      <c r="H303" s="80">
        <v>15</v>
      </c>
      <c r="I303" s="80">
        <v>16</v>
      </c>
      <c r="J303" s="335">
        <v>16</v>
      </c>
      <c r="K303" s="335">
        <v>16</v>
      </c>
      <c r="L303" s="335">
        <v>16</v>
      </c>
      <c r="M303" s="335">
        <v>16</v>
      </c>
      <c r="N303" s="335">
        <v>16</v>
      </c>
    </row>
    <row r="304" spans="1:14" x14ac:dyDescent="0.25">
      <c r="A304" s="86">
        <v>17</v>
      </c>
      <c r="B304" s="384" t="s">
        <v>532</v>
      </c>
      <c r="C304" s="80">
        <v>10</v>
      </c>
      <c r="D304" s="80">
        <v>10</v>
      </c>
      <c r="E304" s="80">
        <v>10</v>
      </c>
      <c r="F304" s="80">
        <v>10</v>
      </c>
      <c r="G304" s="80">
        <v>10</v>
      </c>
      <c r="H304" s="80">
        <v>10</v>
      </c>
      <c r="I304" s="80">
        <v>10</v>
      </c>
      <c r="J304" s="335">
        <v>10</v>
      </c>
      <c r="K304" s="335">
        <v>10</v>
      </c>
      <c r="L304" s="335">
        <v>10</v>
      </c>
      <c r="M304" s="335">
        <v>10</v>
      </c>
      <c r="N304" s="335">
        <v>10</v>
      </c>
    </row>
    <row r="305" spans="1:14" x14ac:dyDescent="0.25">
      <c r="A305" s="86">
        <v>18</v>
      </c>
      <c r="B305" s="384" t="s">
        <v>531</v>
      </c>
      <c r="C305" s="82">
        <v>16.5</v>
      </c>
      <c r="D305" s="82">
        <v>16.5</v>
      </c>
      <c r="E305" s="82">
        <v>16.5</v>
      </c>
      <c r="F305" s="82">
        <v>16.5</v>
      </c>
      <c r="G305" s="82">
        <v>16.5</v>
      </c>
      <c r="H305" s="82">
        <v>16.5</v>
      </c>
      <c r="I305" s="82">
        <v>16.5</v>
      </c>
      <c r="J305" s="343">
        <v>16.5</v>
      </c>
      <c r="K305" s="343">
        <v>16.5</v>
      </c>
      <c r="L305" s="343">
        <v>16.5</v>
      </c>
      <c r="M305" s="343">
        <v>16.5</v>
      </c>
      <c r="N305" s="343">
        <v>16.5</v>
      </c>
    </row>
    <row r="306" spans="1:14" ht="16.5" thickBot="1" x14ac:dyDescent="0.3">
      <c r="B306" s="391"/>
      <c r="C306" s="393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</row>
    <row r="307" spans="1:14" s="31" customFormat="1" ht="16.5" thickBot="1" x14ac:dyDescent="0.3">
      <c r="A307" s="87"/>
      <c r="B307" s="89" t="s">
        <v>383</v>
      </c>
      <c r="C307" s="229">
        <f t="shared" ref="C307" si="37">GEOMEAN(C294:C306)</f>
        <v>12.91452768790686</v>
      </c>
      <c r="D307" s="72">
        <f t="shared" ref="D307:N307" si="38">GEOMEAN(D294:D306)</f>
        <v>12.91452768790686</v>
      </c>
      <c r="E307" s="72">
        <f t="shared" si="38"/>
        <v>13.998985423668028</v>
      </c>
      <c r="F307" s="72">
        <f t="shared" si="38"/>
        <v>13.669057703448638</v>
      </c>
      <c r="G307" s="72">
        <f t="shared" si="38"/>
        <v>13.330339804539456</v>
      </c>
      <c r="H307" s="72">
        <f t="shared" si="38"/>
        <v>12.64474075788946</v>
      </c>
      <c r="I307" s="72">
        <f t="shared" si="38"/>
        <v>13.21370995638749</v>
      </c>
      <c r="J307" s="72">
        <f t="shared" si="38"/>
        <v>14.255933895826175</v>
      </c>
      <c r="K307" s="72">
        <f t="shared" si="38"/>
        <v>13.525260457619094</v>
      </c>
      <c r="L307" s="72">
        <f t="shared" si="38"/>
        <v>12.891902273226936</v>
      </c>
      <c r="M307" s="72">
        <f t="shared" si="38"/>
        <v>13.102407755534479</v>
      </c>
      <c r="N307" s="72">
        <f t="shared" si="38"/>
        <v>13.965661415136278</v>
      </c>
    </row>
  </sheetData>
  <sortState xmlns:xlrd2="http://schemas.microsoft.com/office/spreadsheetml/2017/richdata2" ref="A294:C304">
    <sortCondition ref="A294:A304"/>
  </sortState>
  <mergeCells count="1">
    <mergeCell ref="D6:G6"/>
  </mergeCells>
  <phoneticPr fontId="40" type="noConversion"/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6229B-5DC8-8F41-A8A9-DD2BEE97B56E}">
  <sheetPr codeName="Sheet8"/>
  <dimension ref="A1:R367"/>
  <sheetViews>
    <sheetView tabSelected="1" zoomScale="70" zoomScaleNormal="70" workbookViewId="0">
      <pane xSplit="5" ySplit="8" topLeftCell="F103" activePane="bottomRight" state="frozen"/>
      <selection pane="topRight" activeCell="F1" sqref="F1"/>
      <selection pane="bottomLeft" activeCell="A9" sqref="A9"/>
      <selection pane="bottomRight" activeCell="A116" sqref="A116"/>
    </sheetView>
  </sheetViews>
  <sheetFormatPr defaultColWidth="11.25" defaultRowHeight="15.75" x14ac:dyDescent="0.25"/>
  <cols>
    <col min="1" max="1" width="21.5" customWidth="1"/>
    <col min="2" max="2" width="11.25" style="223"/>
    <col min="4" max="4" width="34.5" bestFit="1" customWidth="1"/>
    <col min="5" max="5" width="11.25" style="142"/>
    <col min="6" max="16384" width="11.25" style="203"/>
  </cols>
  <sheetData>
    <row r="1" spans="1:18" customFormat="1" ht="18.75" x14ac:dyDescent="0.3">
      <c r="A1" s="23" t="s">
        <v>241</v>
      </c>
      <c r="B1" s="223"/>
      <c r="E1" s="142"/>
    </row>
    <row r="2" spans="1:18" customFormat="1" x14ac:dyDescent="0.25">
      <c r="A2" s="24" t="s">
        <v>245</v>
      </c>
      <c r="B2" s="223"/>
      <c r="E2" s="142"/>
    </row>
    <row r="3" spans="1:18" customFormat="1" x14ac:dyDescent="0.25">
      <c r="B3" s="223"/>
      <c r="E3" s="142"/>
      <c r="F3" s="8" t="s">
        <v>251</v>
      </c>
    </row>
    <row r="4" spans="1:18" s="56" customFormat="1" x14ac:dyDescent="0.25">
      <c r="A4" s="56" t="s">
        <v>243</v>
      </c>
      <c r="B4" s="218" t="s">
        <v>247</v>
      </c>
      <c r="C4" s="56" t="s">
        <v>242</v>
      </c>
      <c r="D4" s="56" t="s">
        <v>11</v>
      </c>
      <c r="E4" s="144" t="s">
        <v>244</v>
      </c>
      <c r="F4" s="93">
        <v>45444</v>
      </c>
      <c r="G4" s="93">
        <v>45474</v>
      </c>
      <c r="H4" s="93">
        <v>45505</v>
      </c>
      <c r="I4" s="93">
        <v>45536</v>
      </c>
      <c r="J4" s="93">
        <v>45566</v>
      </c>
      <c r="K4" s="93">
        <v>45597</v>
      </c>
      <c r="L4" s="93">
        <v>45627</v>
      </c>
      <c r="M4" s="93">
        <v>45658</v>
      </c>
      <c r="N4" s="93">
        <v>45689</v>
      </c>
      <c r="O4" s="93">
        <v>45717</v>
      </c>
      <c r="P4" s="93">
        <v>45748</v>
      </c>
      <c r="Q4" s="93">
        <v>45778</v>
      </c>
      <c r="R4" s="93">
        <v>45809</v>
      </c>
    </row>
    <row r="5" spans="1:18" x14ac:dyDescent="0.25">
      <c r="A5" s="30" t="s">
        <v>246</v>
      </c>
      <c r="B5" s="41" t="s">
        <v>249</v>
      </c>
      <c r="E5" s="144">
        <f>SUM(E6,E89,E108,E136,E171,E220,E226,E263,E280,E316,E328,E340)</f>
        <v>999.99999999999932</v>
      </c>
      <c r="F5" s="204">
        <f t="shared" ref="F5" si="0">((F6*$E$6)+(F89*$E$89)+(F108*$E$108)+(F136*$E$136)+(F171*$E$171)+(F220*$E$220)+(F226*$E$226)+(F263*$E$263)+(F280*$E$280)+(F316*$E$316)+(F328*$E$328)+(F340*$E$340))/$E$5</f>
        <v>100</v>
      </c>
      <c r="G5" s="204">
        <f t="shared" ref="G5:P5" si="1">((G6*$E$6)+(G89*$E$89)+(G108*$E$108)+(G136*$E$136)+(G171*$E$171)+(G220*$E$220)+(G226*$E$226)+(G263*$E$263)+(G280*$E$280)+(G316*$E$316)+(G328*$E$328)+(G340*$E$340))/$E$5</f>
        <v>99.337029069218673</v>
      </c>
      <c r="H5" s="204">
        <f t="shared" si="1"/>
        <v>97.652602098244586</v>
      </c>
      <c r="I5" s="204">
        <f t="shared" si="1"/>
        <v>98.184380499316759</v>
      </c>
      <c r="J5" s="204">
        <f t="shared" si="1"/>
        <v>98.318278714089018</v>
      </c>
      <c r="K5" s="204">
        <f t="shared" si="1"/>
        <v>100.37782579836464</v>
      </c>
      <c r="L5" s="204">
        <f t="shared" si="1"/>
        <v>100.59069243390208</v>
      </c>
      <c r="M5" s="204">
        <f t="shared" si="1"/>
        <v>101.2502824123559</v>
      </c>
      <c r="N5" s="204">
        <f t="shared" si="1"/>
        <v>103.1617826274253</v>
      </c>
      <c r="O5" s="204">
        <f t="shared" si="1"/>
        <v>104.99174087098035</v>
      </c>
      <c r="P5" s="204">
        <f t="shared" si="1"/>
        <v>105.33158099859349</v>
      </c>
      <c r="Q5" s="204">
        <f t="shared" ref="Q5" si="2">((Q6*$E$6)+(Q89*$E$89)+(Q108*$E$108)+(Q136*$E$136)+(Q171*$E$171)+(Q220*$E$220)+(Q226*$E$226)+(Q263*$E$263)+(Q280*$E$280)+(Q316*$E$316)+(Q328*$E$328)+(Q340*$E$340))/$E$5</f>
        <v>105.19751464512116</v>
      </c>
    </row>
    <row r="6" spans="1:18" s="201" customFormat="1" ht="31.5" x14ac:dyDescent="0.25">
      <c r="A6" s="33" t="s">
        <v>402</v>
      </c>
      <c r="B6" s="42" t="s">
        <v>248</v>
      </c>
      <c r="C6" s="34"/>
      <c r="D6" s="34"/>
      <c r="E6" s="145">
        <f>E7+E74</f>
        <v>400.09555372028387</v>
      </c>
      <c r="F6" s="201">
        <f t="shared" ref="F6:P6" si="3">((F7*$E$7)+(F74*$E$74))/$E$6</f>
        <v>100.00000000000001</v>
      </c>
      <c r="G6" s="201">
        <f t="shared" si="3"/>
        <v>99.717931184641316</v>
      </c>
      <c r="H6" s="201">
        <f t="shared" si="3"/>
        <v>99.762273088039578</v>
      </c>
      <c r="I6" s="201">
        <f t="shared" si="3"/>
        <v>99.506527565488568</v>
      </c>
      <c r="J6" s="201">
        <f t="shared" si="3"/>
        <v>99.95188460150122</v>
      </c>
      <c r="K6" s="201">
        <f t="shared" si="3"/>
        <v>106.16446450496032</v>
      </c>
      <c r="L6" s="201">
        <f t="shared" si="3"/>
        <v>105.65395157654974</v>
      </c>
      <c r="M6" s="201">
        <f t="shared" si="3"/>
        <v>105.69235979881073</v>
      </c>
      <c r="N6" s="201">
        <f t="shared" si="3"/>
        <v>111.37288053445792</v>
      </c>
      <c r="O6" s="201">
        <f t="shared" si="3"/>
        <v>110.66088150847874</v>
      </c>
      <c r="P6" s="201">
        <f t="shared" si="3"/>
        <v>114.74335219497273</v>
      </c>
      <c r="Q6" s="201">
        <f t="shared" ref="Q6" si="4">((Q7*$E$7)+(Q74*$E$74))/$E$6</f>
        <v>115.81487599073375</v>
      </c>
    </row>
    <row r="7" spans="1:18" s="202" customFormat="1" x14ac:dyDescent="0.25">
      <c r="A7" s="25" t="s">
        <v>250</v>
      </c>
      <c r="B7" s="155" t="s">
        <v>401</v>
      </c>
      <c r="C7" s="25"/>
      <c r="D7" s="25"/>
      <c r="E7" s="146">
        <f>SUM(E8,E17,E24,E32,E39,E44,E50,E59,E66)</f>
        <v>377.3185612940444</v>
      </c>
      <c r="F7" s="202">
        <f t="shared" ref="F7:P7" si="5">((F8*$E$8)+(F17*$E$17)+(F24*$E$24)+(F32*$E$32)+(F39*$E$39)+(F44*$E$44)+(F50*$E$50)+(F59*$E$59)+(F66*$E$66))/$E$7</f>
        <v>100</v>
      </c>
      <c r="G7" s="202">
        <f t="shared" si="5"/>
        <v>99.714084657878203</v>
      </c>
      <c r="H7" s="202">
        <f t="shared" si="5"/>
        <v>99.744813981451813</v>
      </c>
      <c r="I7" s="202">
        <f t="shared" si="5"/>
        <v>99.457729502172185</v>
      </c>
      <c r="J7" s="202">
        <f t="shared" si="5"/>
        <v>99.915325933378426</v>
      </c>
      <c r="K7" s="202">
        <f t="shared" si="5"/>
        <v>106.50337282592182</v>
      </c>
      <c r="L7" s="202">
        <f t="shared" si="5"/>
        <v>105.96834825005735</v>
      </c>
      <c r="M7" s="202">
        <f t="shared" si="5"/>
        <v>105.65658558357069</v>
      </c>
      <c r="N7" s="202">
        <f t="shared" si="5"/>
        <v>111.74959549882182</v>
      </c>
      <c r="O7" s="202">
        <f t="shared" si="5"/>
        <v>110.89774492178543</v>
      </c>
      <c r="P7" s="202">
        <f t="shared" si="5"/>
        <v>115.30356733231554</v>
      </c>
      <c r="Q7" s="202">
        <f t="shared" ref="Q7" si="6">((Q8*$E$8)+(Q17*$E$17)+(Q24*$E$24)+(Q32*$E$32)+(Q39*$E$39)+(Q44*$E$44)+(Q50*$E$50)+(Q59*$E$59)+(Q66*$E$66))/$E$7</f>
        <v>116.16389699820688</v>
      </c>
    </row>
    <row r="8" spans="1:18" s="197" customFormat="1" ht="16.5" thickBot="1" x14ac:dyDescent="0.3">
      <c r="A8" s="26" t="s">
        <v>3</v>
      </c>
      <c r="B8" s="44" t="s">
        <v>4</v>
      </c>
      <c r="C8" s="27"/>
      <c r="D8" s="27"/>
      <c r="E8" s="147">
        <f>SUM(E9:E14)</f>
        <v>131.41170562704133</v>
      </c>
      <c r="F8" s="205">
        <f t="shared" ref="F8:P8" si="7">SUMPRODUCT(F9:F14,$E9:$E14)/$E$8</f>
        <v>100</v>
      </c>
      <c r="G8" s="205">
        <f t="shared" si="7"/>
        <v>100</v>
      </c>
      <c r="H8" s="205">
        <f t="shared" si="7"/>
        <v>99.793397392058239</v>
      </c>
      <c r="I8" s="205">
        <f t="shared" si="7"/>
        <v>97.116932502471016</v>
      </c>
      <c r="J8" s="205">
        <f t="shared" si="7"/>
        <v>99.118250826522967</v>
      </c>
      <c r="K8" s="205">
        <f t="shared" si="7"/>
        <v>98.696836545899473</v>
      </c>
      <c r="L8" s="205">
        <f t="shared" si="7"/>
        <v>98.0894692609168</v>
      </c>
      <c r="M8" s="205">
        <f t="shared" si="7"/>
        <v>97.456038161627205</v>
      </c>
      <c r="N8" s="205">
        <f t="shared" si="7"/>
        <v>97.913658741151011</v>
      </c>
      <c r="O8" s="205">
        <f t="shared" si="7"/>
        <v>98.903091635847133</v>
      </c>
      <c r="P8" s="205">
        <f t="shared" si="7"/>
        <v>101.17863951474266</v>
      </c>
      <c r="Q8" s="205">
        <f t="shared" ref="Q8" si="8">SUMPRODUCT(Q9:Q14,$E9:$E14)/$E$8</f>
        <v>106.9279092120896</v>
      </c>
    </row>
    <row r="9" spans="1:18" s="199" customFormat="1" x14ac:dyDescent="0.25">
      <c r="A9" s="470" t="s">
        <v>2</v>
      </c>
      <c r="B9" s="45" t="s">
        <v>4</v>
      </c>
      <c r="C9" s="117">
        <v>111001099</v>
      </c>
      <c r="D9" s="4" t="s">
        <v>5</v>
      </c>
      <c r="E9" s="143">
        <v>76.009083677395452</v>
      </c>
      <c r="F9" s="199">
        <f>'Geomean prices'!G8/'Geomean prices'!$F8*100</f>
        <v>100</v>
      </c>
      <c r="G9" s="199">
        <f>'Geomean prices'!H8/'Geomean prices'!$F8*100</f>
        <v>100</v>
      </c>
      <c r="H9" s="199">
        <f>'Geomean prices'!I8/'Geomean prices'!$F8*100</f>
        <v>101.8468391201441</v>
      </c>
      <c r="I9" s="199">
        <f>'Geomean prices'!J8/'Geomean prices'!$F8*100</f>
        <v>97.134481299075475</v>
      </c>
      <c r="J9" s="199">
        <f>'Geomean prices'!K8/'Geomean prices'!$F8*100</f>
        <v>100.58756141594418</v>
      </c>
      <c r="K9" s="199">
        <f>'Geomean prices'!L8/'Geomean prices'!$F8*100</f>
        <v>99.941659394037814</v>
      </c>
      <c r="L9" s="199">
        <f>'Geomean prices'!M8/'Geomean prices'!$F8*100</f>
        <v>99.763051988896805</v>
      </c>
      <c r="M9" s="199">
        <f>'Geomean prices'!N8/'Geomean prices'!$F8*100</f>
        <v>97.980735335730756</v>
      </c>
      <c r="N9" s="199">
        <f>'Geomean prices'!O8/'Geomean prices'!$F8*100</f>
        <v>98.71295506368871</v>
      </c>
      <c r="O9" s="199">
        <f>'Geomean prices'!P8/'Geomean prices'!$F8*100</f>
        <v>99.926272777971263</v>
      </c>
      <c r="P9" s="199">
        <f>'Geomean prices'!Q8/'Geomean prices'!$F8*100</f>
        <v>99.926272777971263</v>
      </c>
      <c r="Q9" s="199">
        <f>'Geomean prices'!R8/'Geomean prices'!$F8*100</f>
        <v>109.69064697240847</v>
      </c>
    </row>
    <row r="10" spans="1:18" s="199" customFormat="1" x14ac:dyDescent="0.25">
      <c r="A10" s="471"/>
      <c r="B10" s="46" t="s">
        <v>4</v>
      </c>
      <c r="C10" s="118">
        <v>111003099</v>
      </c>
      <c r="D10" s="5" t="s">
        <v>6</v>
      </c>
      <c r="E10" s="143">
        <v>13.572234047755384</v>
      </c>
      <c r="F10" s="199">
        <f>'Geomean prices'!G9/'Geomean prices'!$F9*100</f>
        <v>100</v>
      </c>
      <c r="G10" s="199">
        <f>'Geomean prices'!H9/'Geomean prices'!$F9*100</f>
        <v>100</v>
      </c>
      <c r="H10" s="199">
        <f>'Geomean prices'!I9/'Geomean prices'!$F9*100</f>
        <v>86.602540378443862</v>
      </c>
      <c r="I10" s="199">
        <f>'Geomean prices'!J9/'Geomean prices'!$F9*100</f>
        <v>86.602540378443862</v>
      </c>
      <c r="J10" s="199">
        <f>'Geomean prices'!K9/'Geomean prices'!$F9*100</f>
        <v>86.602540378443862</v>
      </c>
      <c r="K10" s="199">
        <f>'Geomean prices'!L9/'Geomean prices'!$F9*100</f>
        <v>86.602540378443862</v>
      </c>
      <c r="L10" s="199">
        <f>'Geomean prices'!M9/'Geomean prices'!$F9*100</f>
        <v>86.602540378443862</v>
      </c>
      <c r="M10" s="199">
        <f>'Geomean prices'!N9/'Geomean prices'!$F9*100</f>
        <v>86.602540378443862</v>
      </c>
      <c r="N10" s="199">
        <f>'Geomean prices'!O9/'Geomean prices'!$F9*100</f>
        <v>86.602540378443862</v>
      </c>
      <c r="O10" s="199">
        <f>'Geomean prices'!P9/'Geomean prices'!$F9*100</f>
        <v>86.602540378443862</v>
      </c>
      <c r="P10" s="199">
        <f>'Geomean prices'!Q9/'Geomean prices'!$F9*100</f>
        <v>86.602540378443862</v>
      </c>
      <c r="Q10" s="199">
        <f>'Geomean prices'!R9/'Geomean prices'!$F9*100</f>
        <v>86.602540378443862</v>
      </c>
    </row>
    <row r="11" spans="1:18" s="199" customFormat="1" x14ac:dyDescent="0.25">
      <c r="A11" s="471"/>
      <c r="B11" s="46" t="s">
        <v>4</v>
      </c>
      <c r="C11" s="118">
        <v>111007098</v>
      </c>
      <c r="D11" s="5" t="s">
        <v>7</v>
      </c>
      <c r="E11" s="143">
        <v>13.249643246501348</v>
      </c>
      <c r="F11" s="199">
        <f>'Geomean prices'!G10/'Geomean prices'!$F10*100</f>
        <v>100</v>
      </c>
      <c r="G11" s="199">
        <f>'Geomean prices'!H10/'Geomean prices'!$F10*100</f>
        <v>100</v>
      </c>
      <c r="H11" s="199">
        <f>'Geomean prices'!I10/'Geomean prices'!$F10*100</f>
        <v>100</v>
      </c>
      <c r="I11" s="199">
        <f>'Geomean prices'!J10/'Geomean prices'!$F10*100</f>
        <v>100</v>
      </c>
      <c r="J11" s="199">
        <f>'Geomean prices'!K10/'Geomean prices'!$F10*100</f>
        <v>100</v>
      </c>
      <c r="K11" s="199">
        <f>'Geomean prices'!L10/'Geomean prices'!$F10*100</f>
        <v>100</v>
      </c>
      <c r="L11" s="199">
        <f>'Geomean prices'!M10/'Geomean prices'!$F10*100</f>
        <v>100</v>
      </c>
      <c r="M11" s="199">
        <f>'Geomean prices'!N10/'Geomean prices'!$F10*100</f>
        <v>100</v>
      </c>
      <c r="N11" s="199">
        <f>'Geomean prices'!O10/'Geomean prices'!$F10*100</f>
        <v>100</v>
      </c>
      <c r="O11" s="199">
        <f>'Geomean prices'!P10/'Geomean prices'!$F10*100</f>
        <v>100</v>
      </c>
      <c r="P11" s="199">
        <f>'Geomean prices'!Q10/'Geomean prices'!$F10*100</f>
        <v>120</v>
      </c>
      <c r="Q11" s="199">
        <f>'Geomean prices'!R10/'Geomean prices'!$F10*100</f>
        <v>120</v>
      </c>
    </row>
    <row r="12" spans="1:18" s="199" customFormat="1" x14ac:dyDescent="0.25">
      <c r="A12" s="471"/>
      <c r="B12" s="46" t="s">
        <v>4</v>
      </c>
      <c r="C12" s="118">
        <v>111009099</v>
      </c>
      <c r="D12" s="5" t="s">
        <v>8</v>
      </c>
      <c r="E12" s="143">
        <v>13.236207421120342</v>
      </c>
      <c r="F12" s="199">
        <f>'Geomean prices'!G11/'Geomean prices'!$F11*100</f>
        <v>100</v>
      </c>
      <c r="G12" s="199">
        <f>'Geomean prices'!H11/'Geomean prices'!$F11*100</f>
        <v>100</v>
      </c>
      <c r="H12" s="199">
        <f>'Geomean prices'!I11/'Geomean prices'!$F11*100</f>
        <v>101.08089174304892</v>
      </c>
      <c r="I12" s="199">
        <f>'Geomean prices'!J11/'Geomean prices'!$F11*100</f>
        <v>101.08089174304892</v>
      </c>
      <c r="J12" s="199">
        <f>'Geomean prices'!K11/'Geomean prices'!$F11*100</f>
        <v>101.08089174304892</v>
      </c>
      <c r="K12" s="199">
        <f>'Geomean prices'!L11/'Geomean prices'!$F11*100</f>
        <v>101.73130517833809</v>
      </c>
      <c r="L12" s="199">
        <f>'Geomean prices'!M11/'Geomean prices'!$F11*100</f>
        <v>100.09180034817489</v>
      </c>
      <c r="M12" s="199">
        <f>'Geomean prices'!N11/'Geomean prices'!$F11*100</f>
        <v>100.92250868200559</v>
      </c>
      <c r="N12" s="199">
        <f>'Geomean prices'!O11/'Geomean prices'!$F11*100</f>
        <v>101.03392980167069</v>
      </c>
      <c r="O12" s="199">
        <f>'Geomean prices'!P11/'Geomean prices'!$F11*100</f>
        <v>102.38191401879868</v>
      </c>
      <c r="P12" s="199">
        <f>'Geomean prices'!Q11/'Geomean prices'!$F11*100</f>
        <v>103.09578870717347</v>
      </c>
      <c r="Q12" s="199">
        <f>'Geomean prices'!R11/'Geomean prices'!$F11*100</f>
        <v>103.09578870717347</v>
      </c>
    </row>
    <row r="13" spans="1:18" s="199" customFormat="1" x14ac:dyDescent="0.25">
      <c r="A13" s="471"/>
      <c r="B13" s="46" t="s">
        <v>4</v>
      </c>
      <c r="C13" s="118">
        <v>111005006</v>
      </c>
      <c r="D13" s="5" t="s">
        <v>9</v>
      </c>
      <c r="E13" s="143">
        <v>7.9519879957611908</v>
      </c>
      <c r="F13" s="199">
        <f>'Geomean prices'!G12/'Geomean prices'!$F12*100</f>
        <v>100</v>
      </c>
      <c r="G13" s="199">
        <f>'Geomean prices'!H12/'Geomean prices'!$F12*100</f>
        <v>100</v>
      </c>
      <c r="H13" s="199">
        <f>'Geomean prices'!I12/'Geomean prices'!$F12*100</f>
        <v>100</v>
      </c>
      <c r="I13" s="199">
        <f>'Geomean prices'!J12/'Geomean prices'!$F12*100</f>
        <v>100.81277584313877</v>
      </c>
      <c r="J13" s="199">
        <f>'Geomean prices'!K12/'Geomean prices'!$F12*100</f>
        <v>100.87957661280531</v>
      </c>
      <c r="K13" s="199">
        <f>'Geomean prices'!L12/'Geomean prices'!$F12*100</f>
        <v>99.006666881457875</v>
      </c>
      <c r="L13" s="199">
        <f>'Geomean prices'!M12/'Geomean prices'!$F12*100</f>
        <v>93.40573291593337</v>
      </c>
      <c r="M13" s="199">
        <f>'Geomean prices'!N12/'Geomean prices'!$F12*100</f>
        <v>98.591425686621832</v>
      </c>
      <c r="N13" s="199">
        <f>'Geomean prices'!O12/'Geomean prices'!$F12*100</f>
        <v>98.304365928352937</v>
      </c>
      <c r="O13" s="199">
        <f>'Geomean prices'!P12/'Geomean prices'!$F12*100</f>
        <v>99.909675691601166</v>
      </c>
      <c r="P13" s="199">
        <f>'Geomean prices'!Q12/'Geomean prices'!$F12*100</f>
        <v>103.00220672116535</v>
      </c>
      <c r="Q13" s="199">
        <f>'Geomean prices'!R12/'Geomean prices'!$F12*100</f>
        <v>103.00220672116535</v>
      </c>
    </row>
    <row r="14" spans="1:18" s="199" customFormat="1" ht="16.5" thickBot="1" x14ac:dyDescent="0.3">
      <c r="A14" s="472"/>
      <c r="B14" s="47" t="s">
        <v>4</v>
      </c>
      <c r="C14" s="119">
        <v>111002099</v>
      </c>
      <c r="D14" s="6" t="s">
        <v>10</v>
      </c>
      <c r="E14" s="143">
        <v>7.3925492385076081</v>
      </c>
      <c r="F14" s="199">
        <f>'Geomean prices'!G13/'Geomean prices'!$F13*100</f>
        <v>100</v>
      </c>
      <c r="G14" s="199">
        <f>'Geomean prices'!H13/'Geomean prices'!$F13*100</f>
        <v>100</v>
      </c>
      <c r="H14" s="199">
        <f>'Geomean prices'!I13/'Geomean prices'!$F13*100</f>
        <v>100</v>
      </c>
      <c r="I14" s="199">
        <f>'Geomean prices'!J13/'Geomean prices'!$F13*100</f>
        <v>100</v>
      </c>
      <c r="J14" s="199">
        <f>'Geomean prices'!K13/'Geomean prices'!$F13*100</f>
        <v>100</v>
      </c>
      <c r="K14" s="199">
        <f>'Geomean prices'!L13/'Geomean prices'!$F13*100</f>
        <v>100</v>
      </c>
      <c r="L14" s="199">
        <f>'Geomean prices'!M13/'Geomean prices'!$F13*100</f>
        <v>100</v>
      </c>
      <c r="M14" s="199">
        <f>'Geomean prices'!N13/'Geomean prices'!$F13*100</f>
        <v>100</v>
      </c>
      <c r="N14" s="199">
        <f>'Geomean prices'!O13/'Geomean prices'!$F13*100</f>
        <v>100.71548431303638</v>
      </c>
      <c r="O14" s="199">
        <f>'Geomean prices'!P13/'Geomean prices'!$F13*100</f>
        <v>101.68839551405418</v>
      </c>
      <c r="P14" s="199">
        <f>'Geomean prices'!Q13/'Geomean prices'!$F13*100</f>
        <v>101.68839551405418</v>
      </c>
      <c r="Q14" s="199">
        <f>'Geomean prices'!R13/'Geomean prices'!$F13*100</f>
        <v>103.49294241735485</v>
      </c>
    </row>
    <row r="15" spans="1:18" s="199" customFormat="1" x14ac:dyDescent="0.25">
      <c r="A15" s="106"/>
      <c r="B15" s="108"/>
      <c r="C15" s="107"/>
      <c r="D15" s="104"/>
      <c r="E15" s="142"/>
    </row>
    <row r="16" spans="1:18" s="199" customFormat="1" x14ac:dyDescent="0.25">
      <c r="A16" s="106"/>
      <c r="B16" s="108"/>
      <c r="C16" s="107"/>
      <c r="D16" s="104"/>
      <c r="E16" s="142"/>
    </row>
    <row r="17" spans="1:17" s="197" customFormat="1" ht="16.5" thickBot="1" x14ac:dyDescent="0.3">
      <c r="A17" s="120" t="s">
        <v>13</v>
      </c>
      <c r="B17" s="109" t="s">
        <v>14</v>
      </c>
      <c r="C17" s="116"/>
      <c r="D17" s="121"/>
      <c r="E17" s="147">
        <f>SUM(E18:E21)</f>
        <v>59.791894983226967</v>
      </c>
      <c r="F17" s="205">
        <f t="shared" ref="F17:P17" si="9">SUMPRODUCT(F18:F21,$E18:$E21)/$E$17</f>
        <v>99.999999999999986</v>
      </c>
      <c r="G17" s="205">
        <f t="shared" si="9"/>
        <v>100.57632148366915</v>
      </c>
      <c r="H17" s="205">
        <f t="shared" si="9"/>
        <v>100.70494815758929</v>
      </c>
      <c r="I17" s="205">
        <f t="shared" si="9"/>
        <v>100.72036605035235</v>
      </c>
      <c r="J17" s="205">
        <f t="shared" si="9"/>
        <v>100.26643574668624</v>
      </c>
      <c r="K17" s="205">
        <f t="shared" si="9"/>
        <v>100.56484232202305</v>
      </c>
      <c r="L17" s="205">
        <f t="shared" si="9"/>
        <v>98.729107542945343</v>
      </c>
      <c r="M17" s="205">
        <f t="shared" si="9"/>
        <v>99.210229903193778</v>
      </c>
      <c r="N17" s="205">
        <f t="shared" si="9"/>
        <v>98.518067094966696</v>
      </c>
      <c r="O17" s="205">
        <f t="shared" si="9"/>
        <v>98.939164309180214</v>
      </c>
      <c r="P17" s="205">
        <f t="shared" si="9"/>
        <v>98.845643883212915</v>
      </c>
      <c r="Q17" s="205">
        <f t="shared" ref="Q17" si="10">SUMPRODUCT(Q18:Q21,$E18:$E21)/$E$17</f>
        <v>97.645113097475942</v>
      </c>
    </row>
    <row r="18" spans="1:17" s="199" customFormat="1" x14ac:dyDescent="0.25">
      <c r="A18" s="470" t="s">
        <v>13</v>
      </c>
      <c r="B18" s="45" t="s">
        <v>14</v>
      </c>
      <c r="C18" s="128">
        <v>112020001</v>
      </c>
      <c r="D18" s="136" t="s">
        <v>95</v>
      </c>
      <c r="E18" s="143">
        <v>26.413559170606984</v>
      </c>
      <c r="F18" s="199">
        <f>'Geomean prices'!G14/'Geomean prices'!$F14*100</f>
        <v>100</v>
      </c>
      <c r="G18" s="199">
        <f>'Geomean prices'!H14/'Geomean prices'!$F14*100</f>
        <v>101.30460849314358</v>
      </c>
      <c r="H18" s="199">
        <f>'Geomean prices'!I14/'Geomean prices'!$F14*100</f>
        <v>101.52582546066415</v>
      </c>
      <c r="I18" s="199">
        <f>'Geomean prices'!J14/'Geomean prices'!$F14*100</f>
        <v>101.57454237965237</v>
      </c>
      <c r="J18" s="199">
        <f>'Geomean prices'!K14/'Geomean prices'!$F14*100</f>
        <v>100.58091548399484</v>
      </c>
      <c r="K18" s="199">
        <f>'Geomean prices'!L14/'Geomean prices'!$F14*100</f>
        <v>101.8620404970392</v>
      </c>
      <c r="L18" s="199">
        <f>'Geomean prices'!M14/'Geomean prices'!$F14*100</f>
        <v>100.55265445704838</v>
      </c>
      <c r="M18" s="199">
        <f>'Geomean prices'!N14/'Geomean prices'!$F14*100</f>
        <v>103.56444134061358</v>
      </c>
      <c r="N18" s="199">
        <f>'Geomean prices'!O14/'Geomean prices'!$F14*100</f>
        <v>103.56444134061358</v>
      </c>
      <c r="O18" s="199">
        <f>'Geomean prices'!P14/'Geomean prices'!$F14*100</f>
        <v>103.8377174427098</v>
      </c>
      <c r="P18" s="199">
        <f>'Geomean prices'!Q14/'Geomean prices'!$F14*100</f>
        <v>102.31484993667527</v>
      </c>
      <c r="Q18" s="199">
        <f>'Geomean prices'!R14/'Geomean prices'!$F14*100</f>
        <v>101.99714416686648</v>
      </c>
    </row>
    <row r="19" spans="1:17" s="199" customFormat="1" x14ac:dyDescent="0.25">
      <c r="A19" s="471"/>
      <c r="B19" s="46" t="s">
        <v>14</v>
      </c>
      <c r="C19" s="107">
        <v>112015099</v>
      </c>
      <c r="D19" s="137" t="s">
        <v>96</v>
      </c>
      <c r="E19" s="143">
        <v>24.900429779441989</v>
      </c>
      <c r="F19" s="199">
        <f>'Geomean prices'!G15/'Geomean prices'!$F15*100</f>
        <v>100</v>
      </c>
      <c r="G19" s="199">
        <f>'Geomean prices'!H15/'Geomean prices'!$F15*100</f>
        <v>100</v>
      </c>
      <c r="H19" s="199">
        <f>'Geomean prices'!I15/'Geomean prices'!$F15*100</f>
        <v>100</v>
      </c>
      <c r="I19" s="199">
        <f>'Geomean prices'!J15/'Geomean prices'!$F15*100</f>
        <v>100</v>
      </c>
      <c r="J19" s="199">
        <f>'Geomean prices'!K15/'Geomean prices'!$F15*100</f>
        <v>98.08537833499706</v>
      </c>
      <c r="K19" s="199">
        <f>'Geomean prices'!L15/'Geomean prices'!$F15*100</f>
        <v>97.835172523156174</v>
      </c>
      <c r="L19" s="199">
        <f>'Geomean prices'!M15/'Geomean prices'!$F15*100</f>
        <v>95.620477676563539</v>
      </c>
      <c r="M19" s="199">
        <f>'Geomean prices'!N15/'Geomean prices'!$F15*100</f>
        <v>91.07443534037273</v>
      </c>
      <c r="N19" s="199">
        <f>'Geomean prices'!O15/'Geomean prices'!$F15*100</f>
        <v>88.891609198916072</v>
      </c>
      <c r="O19" s="199">
        <f>'Geomean prices'!P15/'Geomean prices'!$F15*100</f>
        <v>89.463589678217929</v>
      </c>
      <c r="P19" s="199">
        <f>'Geomean prices'!Q15/'Geomean prices'!$F15*100</f>
        <v>90.873975787161569</v>
      </c>
      <c r="Q19" s="199">
        <f>'Geomean prices'!R15/'Geomean prices'!$F15*100</f>
        <v>91.640527222286508</v>
      </c>
    </row>
    <row r="20" spans="1:17" s="199" customFormat="1" x14ac:dyDescent="0.25">
      <c r="A20" s="471"/>
      <c r="B20" s="46" t="s">
        <v>14</v>
      </c>
      <c r="C20" s="107">
        <v>112020009</v>
      </c>
      <c r="D20" s="137" t="s">
        <v>97</v>
      </c>
      <c r="E20" s="143">
        <v>6.4830658755840904</v>
      </c>
      <c r="F20" s="199">
        <f>'Geomean prices'!G16/'Geomean prices'!$F16*100</f>
        <v>100</v>
      </c>
      <c r="G20" s="199">
        <f>'Geomean prices'!H16/'Geomean prices'!$F16*100</f>
        <v>100</v>
      </c>
      <c r="H20" s="199">
        <f>'Geomean prices'!I16/'Geomean prices'!$F16*100</f>
        <v>100</v>
      </c>
      <c r="I20" s="199">
        <f>'Geomean prices'!J16/'Geomean prices'!$F16*100</f>
        <v>100</v>
      </c>
      <c r="J20" s="199">
        <f>'Geomean prices'!K16/'Geomean prices'!$F16*100</f>
        <v>107.63084543370522</v>
      </c>
      <c r="K20" s="199">
        <f>'Geomean prices'!L16/'Geomean prices'!$F16*100</f>
        <v>104.70479214371962</v>
      </c>
      <c r="L20" s="199">
        <f>'Geomean prices'!M16/'Geomean prices'!$F16*100</f>
        <v>102.03443887698616</v>
      </c>
      <c r="M20" s="199">
        <f>'Geomean prices'!N16/'Geomean prices'!$F16*100</f>
        <v>110.7631643003344</v>
      </c>
      <c r="N20" s="199">
        <f>'Geomean prices'!O16/'Geomean prices'!$F16*100</f>
        <v>112.87382170712317</v>
      </c>
      <c r="O20" s="199">
        <f>'Geomean prices'!P16/'Geomean prices'!$F16*100</f>
        <v>113.63682996052853</v>
      </c>
      <c r="P20" s="199">
        <f>'Geomean prices'!Q16/'Geomean prices'!$F16*100</f>
        <v>113.63682996052853</v>
      </c>
      <c r="Q20" s="199">
        <f>'Geomean prices'!R16/'Geomean prices'!$F16*100</f>
        <v>101.16155692690454</v>
      </c>
    </row>
    <row r="21" spans="1:17" s="199" customFormat="1" ht="16.5" thickBot="1" x14ac:dyDescent="0.3">
      <c r="A21" s="472"/>
      <c r="B21" s="48" t="s">
        <v>14</v>
      </c>
      <c r="C21" s="129">
        <v>112020099</v>
      </c>
      <c r="D21" s="138" t="s">
        <v>98</v>
      </c>
      <c r="E21" s="143">
        <v>1.9948401575939023</v>
      </c>
      <c r="F21" s="199">
        <f>'Geomean prices'!G17/'Geomean prices'!$F17*100</f>
        <v>100</v>
      </c>
      <c r="G21" s="199">
        <f>'Geomean prices'!H17/'Geomean prices'!$F17*100</f>
        <v>100</v>
      </c>
      <c r="H21" s="199">
        <f>'Geomean prices'!I17/'Geomean prices'!$F17*100</f>
        <v>100.92624219083126</v>
      </c>
      <c r="I21" s="199">
        <f>'Geomean prices'!J17/'Geomean prices'!$F17*100</f>
        <v>100.7433091392961</v>
      </c>
      <c r="J21" s="199">
        <f>'Geomean prices'!K17/'Geomean prices'!$F17*100</f>
        <v>99.393576157527946</v>
      </c>
      <c r="K21" s="199">
        <f>'Geomean prices'!L17/'Geomean prices'!$F17*100</f>
        <v>104.00710457754494</v>
      </c>
      <c r="L21" s="199">
        <f>'Geomean prices'!M17/'Geomean prices'!$F17*100</f>
        <v>102.64479701466713</v>
      </c>
      <c r="M21" s="199">
        <f>'Geomean prices'!N17/'Geomean prices'!$F17*100</f>
        <v>105.56468640771715</v>
      </c>
      <c r="N21" s="199">
        <f>'Geomean prices'!O17/'Geomean prices'!$F17*100</f>
        <v>105.2057865274363</v>
      </c>
      <c r="O21" s="199">
        <f>'Geomean prices'!P17/'Geomean prices'!$F17*100</f>
        <v>104.58960351724522</v>
      </c>
      <c r="P21" s="199">
        <f>'Geomean prices'!Q17/'Geomean prices'!$F17*100</f>
        <v>104.34565776831661</v>
      </c>
      <c r="Q21" s="199">
        <f>'Geomean prices'!R17/'Geomean prices'!$F17*100</f>
        <v>103.54373196041911</v>
      </c>
    </row>
    <row r="22" spans="1:17" s="199" customFormat="1" x14ac:dyDescent="0.25">
      <c r="A22" s="106"/>
      <c r="B22" s="107"/>
      <c r="C22" s="107"/>
      <c r="D22" s="104"/>
      <c r="E22" s="142"/>
    </row>
    <row r="23" spans="1:17" s="199" customFormat="1" x14ac:dyDescent="0.25">
      <c r="A23" s="106"/>
      <c r="B23" s="107"/>
      <c r="C23" s="107"/>
      <c r="D23" s="104"/>
      <c r="E23" s="142"/>
    </row>
    <row r="24" spans="1:17" s="197" customFormat="1" ht="16.5" thickBot="1" x14ac:dyDescent="0.3">
      <c r="A24" s="120" t="s">
        <v>256</v>
      </c>
      <c r="B24" s="109" t="s">
        <v>16</v>
      </c>
      <c r="C24" s="116"/>
      <c r="D24" s="121"/>
      <c r="E24" s="147">
        <f>SUM(E25:E29)</f>
        <v>75.389501800412845</v>
      </c>
      <c r="F24" s="205">
        <f t="shared" ref="F24:P24" si="11">SUMPRODUCT(F25:F29,$E25:$E29)/$E$24</f>
        <v>99.999999999999986</v>
      </c>
      <c r="G24" s="205">
        <f t="shared" si="11"/>
        <v>99.999999999999986</v>
      </c>
      <c r="H24" s="205">
        <f t="shared" si="11"/>
        <v>99.474109147557712</v>
      </c>
      <c r="I24" s="205">
        <f t="shared" si="11"/>
        <v>99.968035329012594</v>
      </c>
      <c r="J24" s="205">
        <f t="shared" si="11"/>
        <v>99.721319327933571</v>
      </c>
      <c r="K24" s="205">
        <f t="shared" si="11"/>
        <v>135.7771185617581</v>
      </c>
      <c r="L24" s="205">
        <f t="shared" si="11"/>
        <v>135.94993366642905</v>
      </c>
      <c r="M24" s="205">
        <f t="shared" si="11"/>
        <v>136.30666737392349</v>
      </c>
      <c r="N24" s="205">
        <f t="shared" si="11"/>
        <v>165.92807885231952</v>
      </c>
      <c r="O24" s="205">
        <f t="shared" si="11"/>
        <v>156.1077817186594</v>
      </c>
      <c r="P24" s="205">
        <f t="shared" si="11"/>
        <v>174.73504447325772</v>
      </c>
      <c r="Q24" s="205">
        <f t="shared" ref="Q24" si="12">SUMPRODUCT(Q25:Q29,$E25:$E29)/$E$24</f>
        <v>167.30163152497229</v>
      </c>
    </row>
    <row r="25" spans="1:17" s="199" customFormat="1" x14ac:dyDescent="0.25">
      <c r="A25" s="470" t="s">
        <v>15</v>
      </c>
      <c r="B25" s="45" t="s">
        <v>16</v>
      </c>
      <c r="C25" s="128">
        <v>113022093</v>
      </c>
      <c r="D25" s="136" t="s">
        <v>99</v>
      </c>
      <c r="E25" s="142">
        <v>10.658233879889847</v>
      </c>
      <c r="F25" s="199">
        <f>'Geomean prices'!G18/'Geomean prices'!$F18*100</f>
        <v>100</v>
      </c>
      <c r="G25" s="199">
        <f>'Geomean prices'!H18/'Geomean prices'!$F18*100</f>
        <v>100</v>
      </c>
      <c r="H25" s="199">
        <f>'Geomean prices'!I18/'Geomean prices'!$F18*100</f>
        <v>100</v>
      </c>
      <c r="I25" s="199">
        <f>'Geomean prices'!J18/'Geomean prices'!$F18*100</f>
        <v>100</v>
      </c>
      <c r="J25" s="199">
        <f>'Geomean prices'!K18/'Geomean prices'!$F18*100</f>
        <v>100</v>
      </c>
      <c r="K25" s="199">
        <f>'Geomean prices'!L18/'Geomean prices'!$F18*100</f>
        <v>100</v>
      </c>
      <c r="L25" s="199">
        <f>'Geomean prices'!M18/'Geomean prices'!$F18*100</f>
        <v>100</v>
      </c>
      <c r="M25" s="199">
        <f>'Geomean prices'!N18/'Geomean prices'!$F18*100</f>
        <v>100</v>
      </c>
      <c r="N25" s="199">
        <f>'Geomean prices'!O18/'Geomean prices'!$F18*100</f>
        <v>150</v>
      </c>
      <c r="O25" s="199">
        <f>'Geomean prices'!P18/'Geomean prices'!$F18*100</f>
        <v>150</v>
      </c>
      <c r="P25" s="199">
        <f>'Geomean prices'!Q18/'Geomean prices'!$F18*100</f>
        <v>150</v>
      </c>
      <c r="Q25" s="199">
        <f>'Geomean prices'!R18/'Geomean prices'!$F18*100</f>
        <v>150</v>
      </c>
    </row>
    <row r="26" spans="1:17" s="199" customFormat="1" x14ac:dyDescent="0.25">
      <c r="A26" s="471"/>
      <c r="B26" s="46" t="s">
        <v>16</v>
      </c>
      <c r="C26" s="107">
        <v>113022097</v>
      </c>
      <c r="D26" s="137" t="s">
        <v>100</v>
      </c>
      <c r="E26" s="142">
        <v>34.659313539819507</v>
      </c>
      <c r="F26" s="199">
        <f>'Geomean prices'!G19/'Geomean prices'!$F19*100</f>
        <v>100</v>
      </c>
      <c r="G26" s="199">
        <f>'Geomean prices'!H19/'Geomean prices'!$F19*100</f>
        <v>100</v>
      </c>
      <c r="H26" s="199">
        <f>'Geomean prices'!I19/'Geomean prices'!$F19*100</f>
        <v>100</v>
      </c>
      <c r="I26" s="199">
        <f>'Geomean prices'!J19/'Geomean prices'!$F19*100</f>
        <v>100</v>
      </c>
      <c r="J26" s="199">
        <f>'Geomean prices'!K19/'Geomean prices'!$F19*100</f>
        <v>100</v>
      </c>
      <c r="K26" s="199">
        <f>'Geomean prices'!L19/'Geomean prices'!$F19*100</f>
        <v>179.02871850985821</v>
      </c>
      <c r="L26" s="199">
        <f>'Geomean prices'!M19/'Geomean prices'!$F19*100</f>
        <v>179.02871850985821</v>
      </c>
      <c r="M26" s="199">
        <f>'Geomean prices'!N19/'Geomean prices'!$F19*100</f>
        <v>179.02871850985821</v>
      </c>
      <c r="N26" s="199">
        <f>'Geomean prices'!O19/'Geomean prices'!$F19*100</f>
        <v>214.83446221182984</v>
      </c>
      <c r="O26" s="199">
        <f>'Geomean prices'!P19/'Geomean prices'!$F19*100</f>
        <v>196.11613513818401</v>
      </c>
      <c r="P26" s="199">
        <f>'Geomean prices'!Q19/'Geomean prices'!$F19*100</f>
        <v>232.04774044612853</v>
      </c>
      <c r="Q26" s="199">
        <f>'Geomean prices'!R19/'Geomean prices'!$F19*100</f>
        <v>214.83446221182984</v>
      </c>
    </row>
    <row r="27" spans="1:17" s="199" customFormat="1" x14ac:dyDescent="0.25">
      <c r="A27" s="471"/>
      <c r="B27" s="46" t="s">
        <v>16</v>
      </c>
      <c r="C27" s="107">
        <v>113025016</v>
      </c>
      <c r="D27" s="137" t="s">
        <v>101</v>
      </c>
      <c r="E27" s="142">
        <v>17.447478526098443</v>
      </c>
      <c r="F27" s="199">
        <f>'Geomean prices'!G20/'Geomean prices'!$F20*100</f>
        <v>100</v>
      </c>
      <c r="G27" s="199">
        <f>'Geomean prices'!H20/'Geomean prices'!$F20*100</f>
        <v>100</v>
      </c>
      <c r="H27" s="199">
        <f>'Geomean prices'!I20/'Geomean prices'!$F20*100</f>
        <v>98.04610252141434</v>
      </c>
      <c r="I27" s="199">
        <f>'Geomean prices'!J20/'Geomean prices'!$F20*100</f>
        <v>100.18815756831452</v>
      </c>
      <c r="J27" s="199">
        <f>'Geomean prices'!K20/'Geomean prices'!$F20*100</f>
        <v>99.120292426896114</v>
      </c>
      <c r="K27" s="199">
        <f>'Geomean prices'!L20/'Geomean prices'!$F20*100</f>
        <v>97.946173847511176</v>
      </c>
      <c r="L27" s="199">
        <f>'Geomean prices'!M20/'Geomean prices'!$F20*100</f>
        <v>98.994419497825447</v>
      </c>
      <c r="M27" s="199">
        <f>'Geomean prices'!N20/'Geomean prices'!$F20*100</f>
        <v>100.46379300368264</v>
      </c>
      <c r="N27" s="199">
        <f>'Geomean prices'!O20/'Geomean prices'!$F20*100</f>
        <v>103.01909615616643</v>
      </c>
      <c r="O27" s="199">
        <f>'Geomean prices'!P20/'Geomean prices'!$F20*100</f>
        <v>105.65415098860346</v>
      </c>
      <c r="P27" s="199">
        <f>'Geomean prices'!Q20/'Geomean prices'!$F20*100</f>
        <v>107.19834433267989</v>
      </c>
      <c r="Q27" s="199">
        <f>'Geomean prices'!R20/'Geomean prices'!$F20*100</f>
        <v>109.05372600336337</v>
      </c>
    </row>
    <row r="28" spans="1:17" s="199" customFormat="1" x14ac:dyDescent="0.25">
      <c r="A28" s="471"/>
      <c r="B28" s="46" t="s">
        <v>16</v>
      </c>
      <c r="C28" s="107">
        <v>113022095</v>
      </c>
      <c r="D28" s="137" t="s">
        <v>102</v>
      </c>
      <c r="E28" s="142">
        <v>10.96489697518226</v>
      </c>
      <c r="F28" s="199">
        <f>'Geomean prices'!G21/'Geomean prices'!$F21*100</f>
        <v>100</v>
      </c>
      <c r="G28" s="199">
        <f>'Geomean prices'!H21/'Geomean prices'!$F21*100</f>
        <v>100</v>
      </c>
      <c r="H28" s="199">
        <f>'Geomean prices'!I21/'Geomean prices'!$F21*100</f>
        <v>100</v>
      </c>
      <c r="I28" s="199">
        <f>'Geomean prices'!J21/'Geomean prices'!$F21*100</f>
        <v>100</v>
      </c>
      <c r="J28" s="199">
        <f>'Geomean prices'!K21/'Geomean prices'!$F21*100</f>
        <v>100</v>
      </c>
      <c r="K28" s="199">
        <f>'Geomean prices'!L21/'Geomean prices'!$F21*100</f>
        <v>100</v>
      </c>
      <c r="L28" s="199">
        <f>'Geomean prices'!M21/'Geomean prices'!$F21*100</f>
        <v>100</v>
      </c>
      <c r="M28" s="199">
        <f>'Geomean prices'!N21/'Geomean prices'!$F21*100</f>
        <v>100</v>
      </c>
      <c r="N28" s="199">
        <f>'Geomean prices'!O21/'Geomean prices'!$F21*100</f>
        <v>136.93063937629154</v>
      </c>
      <c r="O28" s="199">
        <f>'Geomean prices'!P21/'Geomean prices'!$F21*100</f>
        <v>125</v>
      </c>
      <c r="P28" s="199">
        <f>'Geomean prices'!Q21/'Geomean prices'!$F21*100</f>
        <v>136.93063937629154</v>
      </c>
      <c r="Q28" s="199">
        <f>'Geomean prices'!R21/'Geomean prices'!$F21*100</f>
        <v>136.93063937629154</v>
      </c>
    </row>
    <row r="29" spans="1:17" s="199" customFormat="1" ht="16.5" thickBot="1" x14ac:dyDescent="0.3">
      <c r="A29" s="472"/>
      <c r="B29" s="48" t="s">
        <v>16</v>
      </c>
      <c r="C29" s="129">
        <v>113025007</v>
      </c>
      <c r="D29" s="138" t="s">
        <v>103</v>
      </c>
      <c r="E29" s="142">
        <v>1.6595788794227837</v>
      </c>
      <c r="F29" s="199">
        <f>'Geomean prices'!G22/'Geomean prices'!$F22*100</f>
        <v>100</v>
      </c>
      <c r="G29" s="199">
        <f>'Geomean prices'!H22/'Geomean prices'!$F22*100</f>
        <v>100</v>
      </c>
      <c r="H29" s="199">
        <f>'Geomean prices'!I22/'Geomean prices'!$F22*100</f>
        <v>96.652123538033095</v>
      </c>
      <c r="I29" s="199">
        <f>'Geomean prices'!J22/'Geomean prices'!$F22*100</f>
        <v>96.56980706116029</v>
      </c>
      <c r="J29" s="199">
        <f>'Geomean prices'!K22/'Geomean prices'!$F22*100</f>
        <v>96.58894307001276</v>
      </c>
      <c r="K29" s="199">
        <f>'Geomean prices'!L22/'Geomean prices'!$F22*100</f>
        <v>96.36781255719788</v>
      </c>
      <c r="L29" s="199">
        <f>'Geomean prices'!M22/'Geomean prices'!$F22*100</f>
        <v>93.197852458022325</v>
      </c>
      <c r="M29" s="199">
        <f>'Geomean prices'!N22/'Geomean prices'!$F22*100</f>
        <v>93.955342089125239</v>
      </c>
      <c r="N29" s="199">
        <f>'Geomean prices'!O22/'Geomean prices'!$F22*100</f>
        <v>99.803216959560643</v>
      </c>
      <c r="O29" s="199">
        <f>'Geomean prices'!P22/'Geomean prices'!$F22*100</f>
        <v>95.74208281837042</v>
      </c>
      <c r="P29" s="199">
        <f>'Geomean prices'!Q22/'Geomean prices'!$F22*100</f>
        <v>96.449956853174584</v>
      </c>
      <c r="Q29" s="199">
        <f>'Geomean prices'!R22/'Geomean prices'!$F22*100</f>
        <v>98.756190508726021</v>
      </c>
    </row>
    <row r="30" spans="1:17" s="199" customFormat="1" x14ac:dyDescent="0.25">
      <c r="A30" s="106"/>
      <c r="B30" s="107"/>
      <c r="C30" s="107"/>
      <c r="D30" s="104"/>
      <c r="E30" s="142"/>
    </row>
    <row r="31" spans="1:17" s="199" customFormat="1" x14ac:dyDescent="0.25">
      <c r="A31" s="106"/>
      <c r="B31" s="107"/>
      <c r="C31" s="107"/>
      <c r="D31" s="104"/>
      <c r="E31" s="142"/>
    </row>
    <row r="32" spans="1:17" s="197" customFormat="1" ht="16.5" thickBot="1" x14ac:dyDescent="0.3">
      <c r="A32" s="120" t="s">
        <v>257</v>
      </c>
      <c r="B32" s="109" t="s">
        <v>18</v>
      </c>
      <c r="C32" s="116"/>
      <c r="D32" s="121"/>
      <c r="E32" s="147">
        <f>SUM(E33:E36)</f>
        <v>16.938503831730809</v>
      </c>
      <c r="F32" s="205">
        <f t="shared" ref="F32:P32" si="13">SUMPRODUCT(F33:F36,$E33:$E36)/$E$32</f>
        <v>100</v>
      </c>
      <c r="G32" s="205">
        <f t="shared" si="13"/>
        <v>99.432476003773644</v>
      </c>
      <c r="H32" s="205">
        <f t="shared" si="13"/>
        <v>99.940952962142191</v>
      </c>
      <c r="I32" s="205">
        <f t="shared" si="13"/>
        <v>100.26170349955008</v>
      </c>
      <c r="J32" s="205">
        <f t="shared" si="13"/>
        <v>102.09084621259009</v>
      </c>
      <c r="K32" s="205">
        <f t="shared" si="13"/>
        <v>103.32887597708951</v>
      </c>
      <c r="L32" s="205">
        <f t="shared" si="13"/>
        <v>104.41691080971752</v>
      </c>
      <c r="M32" s="205">
        <f t="shared" si="13"/>
        <v>105.08066304567924</v>
      </c>
      <c r="N32" s="205">
        <f t="shared" si="13"/>
        <v>104.59431228630581</v>
      </c>
      <c r="O32" s="205">
        <f t="shared" si="13"/>
        <v>104.5668928705705</v>
      </c>
      <c r="P32" s="205">
        <f t="shared" si="13"/>
        <v>105.65914768888493</v>
      </c>
      <c r="Q32" s="205">
        <f t="shared" ref="Q32" si="14">SUMPRODUCT(Q33:Q36,$E33:$E36)/$E$32</f>
        <v>105.05758754529113</v>
      </c>
    </row>
    <row r="33" spans="1:17" s="199" customFormat="1" x14ac:dyDescent="0.25">
      <c r="A33" s="470" t="s">
        <v>17</v>
      </c>
      <c r="B33" s="45" t="s">
        <v>18</v>
      </c>
      <c r="C33" s="128">
        <v>114030099</v>
      </c>
      <c r="D33" s="136" t="s">
        <v>104</v>
      </c>
      <c r="E33" s="142">
        <v>10.665106406427615</v>
      </c>
      <c r="F33" s="199">
        <f>'Geomean prices'!G23/'Geomean prices'!$F23*100</f>
        <v>100</v>
      </c>
      <c r="G33" s="199">
        <f>'Geomean prices'!H23/'Geomean prices'!$F23*100</f>
        <v>100</v>
      </c>
      <c r="H33" s="199">
        <f>'Geomean prices'!I23/'Geomean prices'!$F23*100</f>
        <v>100.20748553442095</v>
      </c>
      <c r="I33" s="199">
        <f>'Geomean prices'!J23/'Geomean prices'!$F23*100</f>
        <v>99.911737462645533</v>
      </c>
      <c r="J33" s="199">
        <f>'Geomean prices'!K23/'Geomean prices'!$F23*100</f>
        <v>99.566007667904387</v>
      </c>
      <c r="K33" s="199">
        <f>'Geomean prices'!L23/'Geomean prices'!$F23*100</f>
        <v>99.566007667904387</v>
      </c>
      <c r="L33" s="199">
        <f>'Geomean prices'!M23/'Geomean prices'!$F23*100</f>
        <v>100.46866742457516</v>
      </c>
      <c r="M33" s="199">
        <f>'Geomean prices'!N23/'Geomean prices'!$F23*100</f>
        <v>103.60689025009917</v>
      </c>
      <c r="N33" s="199">
        <f>'Geomean prices'!O23/'Geomean prices'!$F23*100</f>
        <v>103.25320606749644</v>
      </c>
      <c r="O33" s="199">
        <f>'Geomean prices'!P23/'Geomean prices'!$F23*100</f>
        <v>104.01770345539674</v>
      </c>
      <c r="P33" s="199">
        <f>'Geomean prices'!Q23/'Geomean prices'!$F23*100</f>
        <v>105.01444283373797</v>
      </c>
      <c r="Q33" s="199">
        <f>'Geomean prices'!R23/'Geomean prices'!$F23*100</f>
        <v>104.04424307437283</v>
      </c>
    </row>
    <row r="34" spans="1:17" s="199" customFormat="1" x14ac:dyDescent="0.25">
      <c r="A34" s="471"/>
      <c r="B34" s="46" t="s">
        <v>18</v>
      </c>
      <c r="C34" s="107">
        <v>114028001</v>
      </c>
      <c r="D34" s="137" t="s">
        <v>105</v>
      </c>
      <c r="E34" s="142">
        <v>2.9287033833310323</v>
      </c>
      <c r="F34" s="199">
        <f>'Geomean prices'!G24/'Geomean prices'!$F24*100</f>
        <v>100</v>
      </c>
      <c r="G34" s="199">
        <f>'Geomean prices'!H24/'Geomean prices'!$F24*100</f>
        <v>96.717657568399517</v>
      </c>
      <c r="H34" s="199">
        <f>'Geomean prices'!I24/'Geomean prices'!$F24*100</f>
        <v>98.902919360940444</v>
      </c>
      <c r="I34" s="199">
        <f>'Geomean prices'!J24/'Geomean prices'!$F24*100</f>
        <v>101.83500832248183</v>
      </c>
      <c r="J34" s="199">
        <f>'Geomean prices'!K24/'Geomean prices'!$F24*100</f>
        <v>113.67307499038878</v>
      </c>
      <c r="K34" s="199">
        <f>'Geomean prices'!L24/'Geomean prices'!$F24*100</f>
        <v>116.25120118133427</v>
      </c>
      <c r="L34" s="199">
        <f>'Geomean prices'!M24/'Geomean prices'!$F24*100</f>
        <v>119.2568725231075</v>
      </c>
      <c r="M34" s="199">
        <f>'Geomean prices'!N24/'Geomean prices'!$F24*100</f>
        <v>121.09614470105137</v>
      </c>
      <c r="N34" s="199">
        <f>'Geomean prices'!O24/'Geomean prices'!$F24*100</f>
        <v>126.17778235260812</v>
      </c>
      <c r="O34" s="199">
        <f>'Geomean prices'!P24/'Geomean prices'!$F24*100</f>
        <v>123.33745358816293</v>
      </c>
      <c r="P34" s="199">
        <f>'Geomean prices'!Q24/'Geomean prices'!$F24*100</f>
        <v>126.4938471048099</v>
      </c>
      <c r="Q34" s="199">
        <f>'Geomean prices'!R24/'Geomean prices'!$F24*100</f>
        <v>126.4938471048099</v>
      </c>
    </row>
    <row r="35" spans="1:17" s="199" customFormat="1" x14ac:dyDescent="0.25">
      <c r="A35" s="471"/>
      <c r="B35" s="46" t="s">
        <v>18</v>
      </c>
      <c r="C35" s="107">
        <v>1140300991</v>
      </c>
      <c r="D35" s="137" t="s">
        <v>106</v>
      </c>
      <c r="E35" s="142">
        <v>1.1850118229364015</v>
      </c>
      <c r="F35" s="199">
        <f>'Geomean prices'!G25/'Geomean prices'!$F25*100</f>
        <v>100</v>
      </c>
      <c r="G35" s="199">
        <f>'Geomean prices'!H25/'Geomean prices'!$F25*100</f>
        <v>100</v>
      </c>
      <c r="H35" s="199">
        <f>'Geomean prices'!I25/'Geomean prices'!$F25*100</f>
        <v>100</v>
      </c>
      <c r="I35" s="199">
        <f>'Geomean prices'!J25/'Geomean prices'!$F25*100</f>
        <v>100</v>
      </c>
      <c r="J35" s="199">
        <f>'Geomean prices'!K25/'Geomean prices'!$F25*100</f>
        <v>100</v>
      </c>
      <c r="K35" s="199">
        <f>'Geomean prices'!L25/'Geomean prices'!$F25*100</f>
        <v>108.75957472544204</v>
      </c>
      <c r="L35" s="199">
        <f>'Geomean prices'!M25/'Geomean prices'!$F25*100</f>
        <v>108.75957472544204</v>
      </c>
      <c r="M35" s="199">
        <f>'Geomean prices'!N25/'Geomean prices'!$F25*100</f>
        <v>101.6181375684539</v>
      </c>
      <c r="N35" s="199">
        <f>'Geomean prices'!O25/'Geomean prices'!$F25*100</f>
        <v>94.065900045695642</v>
      </c>
      <c r="O35" s="199">
        <f>'Geomean prices'!P25/'Geomean prices'!$F25*100</f>
        <v>93.813236401425726</v>
      </c>
      <c r="P35" s="199">
        <f>'Geomean prices'!Q25/'Geomean prices'!$F25*100</f>
        <v>92.654337014105252</v>
      </c>
      <c r="Q35" s="199">
        <f>'Geomean prices'!R25/'Geomean prices'!$F25*100</f>
        <v>92.787462160020539</v>
      </c>
    </row>
    <row r="36" spans="1:17" s="199" customFormat="1" ht="16.5" thickBot="1" x14ac:dyDescent="0.3">
      <c r="A36" s="472"/>
      <c r="B36" s="48" t="s">
        <v>18</v>
      </c>
      <c r="C36" s="129">
        <v>114035001</v>
      </c>
      <c r="D36" s="138" t="s">
        <v>107</v>
      </c>
      <c r="E36" s="142">
        <v>2.1596822190357612</v>
      </c>
      <c r="F36" s="199">
        <f>'Geomean prices'!G26/'Geomean prices'!$F26*100</f>
        <v>100</v>
      </c>
      <c r="G36" s="199">
        <f>'Geomean prices'!H26/'Geomean prices'!$F26*100</f>
        <v>100</v>
      </c>
      <c r="H36" s="199">
        <f>'Geomean prices'!I26/'Geomean prices'!$F26*100</f>
        <v>100</v>
      </c>
      <c r="I36" s="199">
        <f>'Geomean prices'!J26/'Geomean prices'!$F26*100</f>
        <v>100</v>
      </c>
      <c r="J36" s="199">
        <f>'Geomean prices'!K26/'Geomean prices'!$F26*100</f>
        <v>100</v>
      </c>
      <c r="K36" s="199">
        <f>'Geomean prices'!L26/'Geomean prices'!$F26*100</f>
        <v>101.40743178387932</v>
      </c>
      <c r="L36" s="199">
        <f>'Geomean prices'!M26/'Geomean prices'!$F26*100</f>
        <v>101.40743178387932</v>
      </c>
      <c r="M36" s="199">
        <f>'Geomean prices'!N26/'Geomean prices'!$F26*100</f>
        <v>92.5401523355591</v>
      </c>
      <c r="N36" s="199">
        <f>'Geomean prices'!O26/'Geomean prices'!$F26*100</f>
        <v>87.725048846393534</v>
      </c>
      <c r="O36" s="199">
        <f>'Geomean prices'!P26/'Geomean prices'!$F26*100</f>
        <v>87.725048846393534</v>
      </c>
      <c r="P36" s="199">
        <f>'Geomean prices'!Q26/'Geomean prices'!$F26*100</f>
        <v>87.725048846393534</v>
      </c>
      <c r="Q36" s="199">
        <f>'Geomean prices'!R26/'Geomean prices'!$F26*100</f>
        <v>87.725048846393534</v>
      </c>
    </row>
    <row r="37" spans="1:17" s="199" customFormat="1" x14ac:dyDescent="0.25">
      <c r="A37" s="106"/>
      <c r="B37" s="107"/>
      <c r="C37" s="107"/>
      <c r="D37" s="104"/>
      <c r="E37" s="142"/>
    </row>
    <row r="38" spans="1:17" s="199" customFormat="1" x14ac:dyDescent="0.25">
      <c r="A38" s="106"/>
      <c r="B38" s="107"/>
      <c r="C38" s="107"/>
      <c r="D38" s="104"/>
      <c r="E38" s="142"/>
    </row>
    <row r="39" spans="1:17" s="197" customFormat="1" ht="16.5" thickBot="1" x14ac:dyDescent="0.3">
      <c r="A39" s="120" t="s">
        <v>258</v>
      </c>
      <c r="B39" s="109" t="s">
        <v>20</v>
      </c>
      <c r="C39" s="116"/>
      <c r="D39" s="121"/>
      <c r="E39" s="147">
        <f>SUM(E40:E41)</f>
        <v>11.765805457710091</v>
      </c>
      <c r="F39" s="205">
        <f t="shared" ref="F39:P39" si="15">SUMPRODUCT(F40:F41,$E40:$E41)/$E$39</f>
        <v>100.00000000000001</v>
      </c>
      <c r="G39" s="205">
        <f t="shared" si="15"/>
        <v>101.68891655135526</v>
      </c>
      <c r="H39" s="205">
        <f t="shared" si="15"/>
        <v>102.97723294795166</v>
      </c>
      <c r="I39" s="205">
        <f t="shared" si="15"/>
        <v>100.10834354535757</v>
      </c>
      <c r="J39" s="205">
        <f t="shared" si="15"/>
        <v>105.29118403533785</v>
      </c>
      <c r="K39" s="205">
        <f t="shared" si="15"/>
        <v>104.18409283699111</v>
      </c>
      <c r="L39" s="205">
        <f t="shared" si="15"/>
        <v>103.03482506385264</v>
      </c>
      <c r="M39" s="205">
        <f t="shared" si="15"/>
        <v>99.635692570947398</v>
      </c>
      <c r="N39" s="205">
        <f t="shared" si="15"/>
        <v>99.702442556444879</v>
      </c>
      <c r="O39" s="205">
        <f t="shared" si="15"/>
        <v>98.806968898162978</v>
      </c>
      <c r="P39" s="205">
        <f t="shared" si="15"/>
        <v>99.289211250113027</v>
      </c>
      <c r="Q39" s="205">
        <f t="shared" ref="Q39" si="16">SUMPRODUCT(Q40:Q41,$E40:$E41)/$E$39</f>
        <v>98.786917082968259</v>
      </c>
    </row>
    <row r="40" spans="1:17" s="199" customFormat="1" x14ac:dyDescent="0.25">
      <c r="A40" s="470" t="s">
        <v>19</v>
      </c>
      <c r="B40" s="45" t="s">
        <v>20</v>
      </c>
      <c r="C40" s="128">
        <v>115036099</v>
      </c>
      <c r="D40" s="136" t="s">
        <v>108</v>
      </c>
      <c r="E40" s="142">
        <v>2.5172001602229419</v>
      </c>
      <c r="F40" s="199">
        <f>'Geomean prices'!G27/'Geomean prices'!$F27*100</f>
        <v>100</v>
      </c>
      <c r="G40" s="199">
        <f>'Geomean prices'!H27/'Geomean prices'!$F27*100</f>
        <v>100.50641546008912</v>
      </c>
      <c r="H40" s="199">
        <f>'Geomean prices'!I27/'Geomean prices'!$F27*100</f>
        <v>100.50641546008912</v>
      </c>
      <c r="I40" s="199">
        <f>'Geomean prices'!J27/'Geomean prices'!$F27*100</f>
        <v>100.50641546008912</v>
      </c>
      <c r="J40" s="199">
        <f>'Geomean prices'!K27/'Geomean prices'!$F27*100</f>
        <v>100.76953326522022</v>
      </c>
      <c r="K40" s="199">
        <f>'Geomean prices'!L27/'Geomean prices'!$F27*100</f>
        <v>95.594807842297513</v>
      </c>
      <c r="L40" s="199">
        <f>'Geomean prices'!M27/'Geomean prices'!$F27*100</f>
        <v>98.804826459112931</v>
      </c>
      <c r="M40" s="199">
        <f>'Geomean prices'!N27/'Geomean prices'!$F27*100</f>
        <v>98.804826459112931</v>
      </c>
      <c r="N40" s="199">
        <f>'Geomean prices'!O27/'Geomean prices'!$F27*100</f>
        <v>98.804826459112931</v>
      </c>
      <c r="O40" s="199">
        <f>'Geomean prices'!P27/'Geomean prices'!$F27*100</f>
        <v>96.873315713100055</v>
      </c>
      <c r="P40" s="199">
        <f>'Geomean prices'!Q27/'Geomean prices'!$F27*100</f>
        <v>96.873315713100055</v>
      </c>
      <c r="Q40" s="199">
        <f>'Geomean prices'!R27/'Geomean prices'!$F27*100</f>
        <v>96.873315713100055</v>
      </c>
    </row>
    <row r="41" spans="1:17" s="199" customFormat="1" ht="16.5" thickBot="1" x14ac:dyDescent="0.3">
      <c r="A41" s="472"/>
      <c r="B41" s="48" t="s">
        <v>20</v>
      </c>
      <c r="C41" s="129">
        <v>115040004</v>
      </c>
      <c r="D41" s="138" t="s">
        <v>591</v>
      </c>
      <c r="E41" s="142">
        <v>9.2486052974871491</v>
      </c>
      <c r="F41" s="199">
        <f>'Geomean prices'!G28/'Geomean prices'!$F28*100</f>
        <v>100</v>
      </c>
      <c r="G41" s="199">
        <f>'Geomean prices'!H28/'Geomean prices'!$F28*100</f>
        <v>102.01075880114914</v>
      </c>
      <c r="H41" s="199">
        <f>'Geomean prices'!I28/'Geomean prices'!$F28*100</f>
        <v>103.64971728221329</v>
      </c>
      <c r="I41" s="199">
        <f>'Geomean prices'!J28/'Geomean prices'!$F28*100</f>
        <v>100</v>
      </c>
      <c r="J41" s="199">
        <f>'Geomean prices'!K28/'Geomean prices'!$F28*100</f>
        <v>106.52184527310358</v>
      </c>
      <c r="K41" s="199">
        <f>'Geomean prices'!L28/'Geomean prices'!$F28*100</f>
        <v>106.52184527310358</v>
      </c>
      <c r="L41" s="199">
        <f>'Geomean prices'!M28/'Geomean prices'!$F28*100</f>
        <v>104.18610710293873</v>
      </c>
      <c r="M41" s="199">
        <f>'Geomean prices'!N28/'Geomean prices'!$F28*100</f>
        <v>99.861830052498462</v>
      </c>
      <c r="N41" s="199">
        <f>'Geomean prices'!O28/'Geomean prices'!$F28*100</f>
        <v>99.946747433920464</v>
      </c>
      <c r="O41" s="199">
        <f>'Geomean prices'!P28/'Geomean prices'!$F28*100</f>
        <v>99.333252802675418</v>
      </c>
      <c r="P41" s="199">
        <f>'Geomean prices'!Q28/'Geomean prices'!$F28*100</f>
        <v>99.946747433920464</v>
      </c>
      <c r="Q41" s="199">
        <f>'Geomean prices'!R28/'Geomean prices'!$F28*100</f>
        <v>99.307743469206599</v>
      </c>
    </row>
    <row r="42" spans="1:17" s="199" customFormat="1" x14ac:dyDescent="0.25">
      <c r="A42" s="106"/>
      <c r="B42" s="107"/>
      <c r="C42" s="107"/>
      <c r="D42" s="104"/>
      <c r="E42" s="142"/>
    </row>
    <row r="43" spans="1:17" s="199" customFormat="1" x14ac:dyDescent="0.25">
      <c r="A43" s="106"/>
      <c r="B43" s="107"/>
      <c r="C43" s="107"/>
      <c r="D43" s="104"/>
      <c r="E43" s="142"/>
    </row>
    <row r="44" spans="1:17" s="197" customFormat="1" ht="16.5" thickBot="1" x14ac:dyDescent="0.3">
      <c r="A44" s="120" t="s">
        <v>446</v>
      </c>
      <c r="B44" s="109" t="s">
        <v>22</v>
      </c>
      <c r="C44" s="116"/>
      <c r="D44" s="121"/>
      <c r="E44" s="147">
        <f>SUM(E45:E48)</f>
        <v>7.4704896707606068</v>
      </c>
      <c r="F44" s="205">
        <f t="shared" ref="F44:P44" si="17">SUMPRODUCT(F45:F48,$E45:$E48)/$E$44</f>
        <v>100</v>
      </c>
      <c r="G44" s="205">
        <f t="shared" si="17"/>
        <v>100</v>
      </c>
      <c r="H44" s="205">
        <f t="shared" si="17"/>
        <v>100</v>
      </c>
      <c r="I44" s="205">
        <f t="shared" si="17"/>
        <v>100</v>
      </c>
      <c r="J44" s="205">
        <f t="shared" si="17"/>
        <v>100</v>
      </c>
      <c r="K44" s="205">
        <f t="shared" si="17"/>
        <v>100</v>
      </c>
      <c r="L44" s="205">
        <f t="shared" si="17"/>
        <v>100</v>
      </c>
      <c r="M44" s="205">
        <f t="shared" si="17"/>
        <v>99.782371090239693</v>
      </c>
      <c r="N44" s="205">
        <f t="shared" si="17"/>
        <v>99.138751340970089</v>
      </c>
      <c r="O44" s="205">
        <f t="shared" si="17"/>
        <v>99.138751340970089</v>
      </c>
      <c r="P44" s="205">
        <f t="shared" si="17"/>
        <v>99.138751340970089</v>
      </c>
      <c r="Q44" s="205">
        <f t="shared" ref="Q44" si="18">SUMPRODUCT(Q45:Q48,$E45:$E48)/$E$44</f>
        <v>96.702468398237272</v>
      </c>
    </row>
    <row r="45" spans="1:17" s="199" customFormat="1" x14ac:dyDescent="0.25">
      <c r="A45" s="470" t="s">
        <v>446</v>
      </c>
      <c r="B45" s="45" t="s">
        <v>22</v>
      </c>
      <c r="C45" s="128">
        <v>116042007</v>
      </c>
      <c r="D45" s="136" t="s">
        <v>110</v>
      </c>
      <c r="E45" s="142">
        <v>3.1555749512421332</v>
      </c>
      <c r="F45" s="199">
        <f>'Geomean prices'!G29/'Geomean prices'!$F29*100</f>
        <v>100</v>
      </c>
      <c r="G45" s="199">
        <f>'Geomean prices'!H29/'Geomean prices'!$F29*100</f>
        <v>100</v>
      </c>
      <c r="H45" s="199">
        <f>'Geomean prices'!I29/'Geomean prices'!$F29*100</f>
        <v>100</v>
      </c>
      <c r="I45" s="199">
        <f>'Geomean prices'!J29/'Geomean prices'!$F29*100</f>
        <v>100</v>
      </c>
      <c r="J45" s="199">
        <f>'Geomean prices'!K29/'Geomean prices'!$F29*100</f>
        <v>100</v>
      </c>
      <c r="K45" s="199">
        <f>'Geomean prices'!L29/'Geomean prices'!$F29*100</f>
        <v>100</v>
      </c>
      <c r="L45" s="199">
        <f>'Geomean prices'!M29/'Geomean prices'!$F29*100</f>
        <v>100</v>
      </c>
      <c r="M45" s="199">
        <f>'Geomean prices'!N29/'Geomean prices'!$F29*100</f>
        <v>100</v>
      </c>
      <c r="N45" s="199">
        <f>'Geomean prices'!O29/'Geomean prices'!$F29*100</f>
        <v>100</v>
      </c>
      <c r="O45" s="199">
        <f>'Geomean prices'!P29/'Geomean prices'!$F29*100</f>
        <v>100</v>
      </c>
      <c r="P45" s="199">
        <f>'Geomean prices'!Q29/'Geomean prices'!$F29*100</f>
        <v>100</v>
      </c>
      <c r="Q45" s="199">
        <f>'Geomean prices'!R29/'Geomean prices'!$F29*100</f>
        <v>100</v>
      </c>
    </row>
    <row r="46" spans="1:17" s="199" customFormat="1" x14ac:dyDescent="0.25">
      <c r="A46" s="471"/>
      <c r="B46" s="46" t="s">
        <v>22</v>
      </c>
      <c r="C46" s="107">
        <v>116042004</v>
      </c>
      <c r="D46" s="137" t="s">
        <v>111</v>
      </c>
      <c r="E46" s="142">
        <v>1.8107547808322526</v>
      </c>
      <c r="F46" s="199">
        <f>'Geomean prices'!G30/'Geomean prices'!$F30*100</f>
        <v>100</v>
      </c>
      <c r="G46" s="199">
        <f>'Geomean prices'!H30/'Geomean prices'!$F30*100</f>
        <v>100</v>
      </c>
      <c r="H46" s="199">
        <f>'Geomean prices'!I30/'Geomean prices'!$F30*100</f>
        <v>100</v>
      </c>
      <c r="I46" s="199">
        <f>'Geomean prices'!J30/'Geomean prices'!$F30*100</f>
        <v>100</v>
      </c>
      <c r="J46" s="199">
        <f>'Geomean prices'!K30/'Geomean prices'!$F30*100</f>
        <v>100</v>
      </c>
      <c r="K46" s="199">
        <f>'Geomean prices'!L30/'Geomean prices'!$F30*100</f>
        <v>100</v>
      </c>
      <c r="L46" s="199">
        <f>'Geomean prices'!M30/'Geomean prices'!$F30*100</f>
        <v>100</v>
      </c>
      <c r="M46" s="199">
        <f>'Geomean prices'!N30/'Geomean prices'!$F30*100</f>
        <v>100</v>
      </c>
      <c r="N46" s="199">
        <f>'Geomean prices'!O30/'Geomean prices'!$F30*100</f>
        <v>100</v>
      </c>
      <c r="O46" s="199">
        <f>'Geomean prices'!P30/'Geomean prices'!$F30*100</f>
        <v>100</v>
      </c>
      <c r="P46" s="199">
        <f>'Geomean prices'!Q30/'Geomean prices'!$F30*100</f>
        <v>100</v>
      </c>
      <c r="Q46" s="199">
        <f>'Geomean prices'!R30/'Geomean prices'!$F30*100</f>
        <v>100</v>
      </c>
    </row>
    <row r="47" spans="1:17" s="199" customFormat="1" x14ac:dyDescent="0.25">
      <c r="A47" s="471"/>
      <c r="B47" s="46" t="s">
        <v>22</v>
      </c>
      <c r="C47" s="107">
        <v>116042034</v>
      </c>
      <c r="D47" s="137" t="s">
        <v>112</v>
      </c>
      <c r="E47" s="142">
        <v>1.6897785658919908</v>
      </c>
      <c r="F47" s="199">
        <f>'Geomean prices'!G31/'Geomean prices'!$F31*100</f>
        <v>100</v>
      </c>
      <c r="G47" s="199">
        <f>'Geomean prices'!H31/'Geomean prices'!$F31*100</f>
        <v>100</v>
      </c>
      <c r="H47" s="199">
        <f>'Geomean prices'!I31/'Geomean prices'!$F31*100</f>
        <v>100</v>
      </c>
      <c r="I47" s="199">
        <f>'Geomean prices'!J31/'Geomean prices'!$F31*100</f>
        <v>100</v>
      </c>
      <c r="J47" s="199">
        <f>'Geomean prices'!K31/'Geomean prices'!$F31*100</f>
        <v>100</v>
      </c>
      <c r="K47" s="199">
        <f>'Geomean prices'!L31/'Geomean prices'!$F31*100</f>
        <v>100</v>
      </c>
      <c r="L47" s="199">
        <f>'Geomean prices'!M31/'Geomean prices'!$F31*100</f>
        <v>100</v>
      </c>
      <c r="M47" s="199">
        <f>'Geomean prices'!N31/'Geomean prices'!$F31*100</f>
        <v>99.037865342098812</v>
      </c>
      <c r="N47" s="199">
        <f>'Geomean prices'!O31/'Geomean prices'!$F31*100</f>
        <v>96.192430569834471</v>
      </c>
      <c r="O47" s="199">
        <f>'Geomean prices'!P31/'Geomean prices'!$F31*100</f>
        <v>96.192430569834471</v>
      </c>
      <c r="P47" s="199">
        <f>'Geomean prices'!Q31/'Geomean prices'!$F31*100</f>
        <v>96.192430569834471</v>
      </c>
      <c r="Q47" s="199">
        <f>'Geomean prices'!R31/'Geomean prices'!$F31*100</f>
        <v>85.421654489402684</v>
      </c>
    </row>
    <row r="48" spans="1:17" s="199" customFormat="1" ht="16.5" thickBot="1" x14ac:dyDescent="0.3">
      <c r="A48" s="472"/>
      <c r="B48" s="48" t="s">
        <v>22</v>
      </c>
      <c r="C48" s="129">
        <v>116042013</v>
      </c>
      <c r="D48" s="138" t="s">
        <v>113</v>
      </c>
      <c r="E48" s="142">
        <v>0.81438137279423062</v>
      </c>
      <c r="F48" s="199">
        <f>'Geomean prices'!G32/'Geomean prices'!$F32*100</f>
        <v>100</v>
      </c>
      <c r="G48" s="199">
        <f>'Geomean prices'!H32/'Geomean prices'!$F32*100</f>
        <v>100</v>
      </c>
      <c r="H48" s="199">
        <f>'Geomean prices'!I32/'Geomean prices'!$F32*100</f>
        <v>100</v>
      </c>
      <c r="I48" s="199">
        <f>'Geomean prices'!J32/'Geomean prices'!$F32*100</f>
        <v>100</v>
      </c>
      <c r="J48" s="199">
        <f>'Geomean prices'!K32/'Geomean prices'!$F32*100</f>
        <v>100</v>
      </c>
      <c r="K48" s="199">
        <f>'Geomean prices'!L32/'Geomean prices'!$F32*100</f>
        <v>100</v>
      </c>
      <c r="L48" s="199">
        <f>'Geomean prices'!M32/'Geomean prices'!$F32*100</f>
        <v>100</v>
      </c>
      <c r="M48" s="199">
        <f>'Geomean prices'!N32/'Geomean prices'!$F32*100</f>
        <v>100</v>
      </c>
      <c r="N48" s="199">
        <f>'Geomean prices'!O32/'Geomean prices'!$F32*100</f>
        <v>100</v>
      </c>
      <c r="O48" s="199">
        <f>'Geomean prices'!P32/'Geomean prices'!$F32*100</f>
        <v>100</v>
      </c>
      <c r="P48" s="199">
        <f>'Geomean prices'!Q32/'Geomean prices'!$F32*100</f>
        <v>100</v>
      </c>
      <c r="Q48" s="199">
        <f>'Geomean prices'!R32/'Geomean prices'!$F32*100</f>
        <v>100</v>
      </c>
    </row>
    <row r="49" spans="1:17" s="199" customFormat="1" x14ac:dyDescent="0.25">
      <c r="A49" s="227"/>
      <c r="B49" s="107"/>
      <c r="C49" s="107"/>
      <c r="D49" s="104"/>
      <c r="E49" s="142"/>
    </row>
    <row r="50" spans="1:17" s="197" customFormat="1" ht="16.5" thickBot="1" x14ac:dyDescent="0.3">
      <c r="A50" s="120" t="s">
        <v>447</v>
      </c>
      <c r="B50" s="109"/>
      <c r="C50" s="116"/>
      <c r="D50" s="121"/>
      <c r="E50" s="147">
        <f>SUM(E51:E56)</f>
        <v>21.420539144627647</v>
      </c>
      <c r="F50" s="205">
        <f t="shared" ref="F50:P50" si="19">SUMPRODUCT(F51:F56,$E51:$E56)/$E$50</f>
        <v>100</v>
      </c>
      <c r="G50" s="205">
        <f t="shared" si="19"/>
        <v>100</v>
      </c>
      <c r="H50" s="205">
        <f t="shared" si="19"/>
        <v>100</v>
      </c>
      <c r="I50" s="205">
        <f t="shared" si="19"/>
        <v>100</v>
      </c>
      <c r="J50" s="205">
        <f t="shared" si="19"/>
        <v>100.73507721590435</v>
      </c>
      <c r="K50" s="205">
        <f t="shared" si="19"/>
        <v>97.229391326219357</v>
      </c>
      <c r="L50" s="205">
        <f t="shared" si="19"/>
        <v>95.179566550793623</v>
      </c>
      <c r="M50" s="205">
        <f t="shared" si="19"/>
        <v>97.169247629737669</v>
      </c>
      <c r="N50" s="205">
        <f t="shared" si="19"/>
        <v>96.141477087502849</v>
      </c>
      <c r="O50" s="205">
        <f t="shared" si="19"/>
        <v>108.01835580478826</v>
      </c>
      <c r="P50" s="205">
        <f t="shared" si="19"/>
        <v>102.22087295257121</v>
      </c>
      <c r="Q50" s="205">
        <f t="shared" ref="Q50" si="20">SUMPRODUCT(Q51:Q56,$E51:$E56)/$E$50</f>
        <v>104.2904774981438</v>
      </c>
    </row>
    <row r="51" spans="1:17" s="199" customFormat="1" x14ac:dyDescent="0.25">
      <c r="A51" s="470" t="s">
        <v>447</v>
      </c>
      <c r="B51" s="45" t="s">
        <v>23</v>
      </c>
      <c r="C51" s="128">
        <v>117045015</v>
      </c>
      <c r="D51" s="136" t="s">
        <v>114</v>
      </c>
      <c r="E51" s="142">
        <v>7.1518203241683445</v>
      </c>
      <c r="F51" s="199">
        <f>'Geomean prices'!G33/'Geomean prices'!$F33*100</f>
        <v>100</v>
      </c>
      <c r="G51" s="199">
        <f>'Geomean prices'!H33/'Geomean prices'!$F33*100</f>
        <v>100</v>
      </c>
      <c r="H51" s="199">
        <f>'Geomean prices'!I33/'Geomean prices'!$F33*100</f>
        <v>100</v>
      </c>
      <c r="I51" s="199">
        <f>'Geomean prices'!J33/'Geomean prices'!$F33*100</f>
        <v>100</v>
      </c>
      <c r="J51" s="199">
        <f>'Geomean prices'!K33/'Geomean prices'!$F33*100</f>
        <v>102.50457050161958</v>
      </c>
      <c r="K51" s="199">
        <f>'Geomean prices'!L33/'Geomean prices'!$F33*100</f>
        <v>104.79821905920264</v>
      </c>
      <c r="L51" s="199">
        <f>'Geomean prices'!M33/'Geomean prices'!$F33*100</f>
        <v>101.3583826474608</v>
      </c>
      <c r="M51" s="199">
        <f>'Geomean prices'!N33/'Geomean prices'!$F33*100</f>
        <v>100.16359855452217</v>
      </c>
      <c r="N51" s="199">
        <f>'Geomean prices'!O33/'Geomean prices'!$F33*100</f>
        <v>94.182187558884678</v>
      </c>
      <c r="O51" s="199">
        <f>'Geomean prices'!P33/'Geomean prices'!$F33*100</f>
        <v>129.45337880652113</v>
      </c>
      <c r="P51" s="199">
        <f>'Geomean prices'!Q33/'Geomean prices'!$F33*100</f>
        <v>111.47891514217496</v>
      </c>
      <c r="Q51" s="199">
        <f>'Geomean prices'!R33/'Geomean prices'!$F33*100</f>
        <v>117.98587716499385</v>
      </c>
    </row>
    <row r="52" spans="1:17" s="199" customFormat="1" x14ac:dyDescent="0.25">
      <c r="A52" s="471"/>
      <c r="B52" s="46" t="s">
        <v>23</v>
      </c>
      <c r="C52" s="107">
        <v>117045010</v>
      </c>
      <c r="D52" s="137" t="s">
        <v>115</v>
      </c>
      <c r="E52" s="142">
        <v>5.0762644874177072</v>
      </c>
      <c r="F52" s="199">
        <f>'Geomean prices'!G34/'Geomean prices'!$F34*100</f>
        <v>100</v>
      </c>
      <c r="G52" s="199">
        <f>'Geomean prices'!H34/'Geomean prices'!$F34*100</f>
        <v>100</v>
      </c>
      <c r="H52" s="199">
        <f>'Geomean prices'!I34/'Geomean prices'!$F34*100</f>
        <v>100</v>
      </c>
      <c r="I52" s="199">
        <f>'Geomean prices'!J34/'Geomean prices'!$F34*100</f>
        <v>100</v>
      </c>
      <c r="J52" s="199">
        <f>'Geomean prices'!K34/'Geomean prices'!$F34*100</f>
        <v>100</v>
      </c>
      <c r="K52" s="199">
        <f>'Geomean prices'!L34/'Geomean prices'!$F34*100</f>
        <v>100</v>
      </c>
      <c r="L52" s="199">
        <f>'Geomean prices'!M34/'Geomean prices'!$F34*100</f>
        <v>100</v>
      </c>
      <c r="M52" s="199">
        <f>'Geomean prices'!N34/'Geomean prices'!$F34*100</f>
        <v>100</v>
      </c>
      <c r="N52" s="199">
        <f>'Geomean prices'!O34/'Geomean prices'!$F34*100</f>
        <v>100</v>
      </c>
      <c r="O52" s="199">
        <f>'Geomean prices'!P34/'Geomean prices'!$F34*100</f>
        <v>100</v>
      </c>
      <c r="P52" s="199">
        <f>'Geomean prices'!Q34/'Geomean prices'!$F34*100</f>
        <v>100</v>
      </c>
      <c r="Q52" s="199">
        <f>'Geomean prices'!R34/'Geomean prices'!$F34*100</f>
        <v>100</v>
      </c>
    </row>
    <row r="53" spans="1:17" s="199" customFormat="1" x14ac:dyDescent="0.25">
      <c r="A53" s="471"/>
      <c r="B53" s="46" t="s">
        <v>23</v>
      </c>
      <c r="C53" s="107">
        <v>117045016</v>
      </c>
      <c r="D53" s="137" t="s">
        <v>116</v>
      </c>
      <c r="E53" s="142">
        <v>3.6990157773781762</v>
      </c>
      <c r="F53" s="199">
        <f>'Geomean prices'!G35/'Geomean prices'!$F35*100</f>
        <v>100</v>
      </c>
      <c r="G53" s="199">
        <f>'Geomean prices'!H35/'Geomean prices'!$F35*100</f>
        <v>100</v>
      </c>
      <c r="H53" s="199">
        <f>'Geomean prices'!I35/'Geomean prices'!$F35*100</f>
        <v>100</v>
      </c>
      <c r="I53" s="199">
        <f>'Geomean prices'!J35/'Geomean prices'!$F35*100</f>
        <v>100</v>
      </c>
      <c r="J53" s="199">
        <f>'Geomean prices'!K35/'Geomean prices'!$F35*100</f>
        <v>99.414306921197365</v>
      </c>
      <c r="K53" s="199">
        <f>'Geomean prices'!L35/'Geomean prices'!$F35*100</f>
        <v>99.293292312371392</v>
      </c>
      <c r="L53" s="199">
        <f>'Geomean prices'!M35/'Geomean prices'!$F35*100</f>
        <v>97.065884537036311</v>
      </c>
      <c r="M53" s="199">
        <f>'Geomean prices'!N35/'Geomean prices'!$F35*100</f>
        <v>97.422846988853493</v>
      </c>
      <c r="N53" s="199">
        <f>'Geomean prices'!O35/'Geomean prices'!$F35*100</f>
        <v>98.514516447516499</v>
      </c>
      <c r="O53" s="199">
        <f>'Geomean prices'!P35/'Geomean prices'!$F35*100</f>
        <v>98.101339367559461</v>
      </c>
      <c r="P53" s="199">
        <f>'Geomean prices'!Q35/'Geomean prices'!$F35*100</f>
        <v>99.281363037955188</v>
      </c>
      <c r="Q53" s="199">
        <f>'Geomean prices'!R35/'Geomean prices'!$F35*100</f>
        <v>99.825635432939961</v>
      </c>
    </row>
    <row r="54" spans="1:17" s="199" customFormat="1" x14ac:dyDescent="0.25">
      <c r="A54" s="471"/>
      <c r="B54" s="46" t="s">
        <v>23</v>
      </c>
      <c r="C54" s="107">
        <v>117045009</v>
      </c>
      <c r="D54" s="137" t="s">
        <v>117</v>
      </c>
      <c r="E54" s="142">
        <v>3.0645744274193936</v>
      </c>
      <c r="F54" s="199">
        <f>'Geomean prices'!G36/'Geomean prices'!$F36*100</f>
        <v>100</v>
      </c>
      <c r="G54" s="199">
        <f>'Geomean prices'!H36/'Geomean prices'!$F36*100</f>
        <v>100</v>
      </c>
      <c r="H54" s="199">
        <f>'Geomean prices'!I36/'Geomean prices'!$F36*100</f>
        <v>100</v>
      </c>
      <c r="I54" s="199">
        <f>'Geomean prices'!J36/'Geomean prices'!$F36*100</f>
        <v>100</v>
      </c>
      <c r="J54" s="199">
        <f>'Geomean prices'!K36/'Geomean prices'!$F36*100</f>
        <v>100</v>
      </c>
      <c r="K54" s="199">
        <f>'Geomean prices'!L36/'Geomean prices'!$F36*100</f>
        <v>86.035710316955402</v>
      </c>
      <c r="L54" s="199">
        <f>'Geomean prices'!M36/'Geomean prices'!$F36*100</f>
        <v>82.424101710658448</v>
      </c>
      <c r="M54" s="199">
        <f>'Geomean prices'!N36/'Geomean prices'!$F36*100</f>
        <v>86.011957747749776</v>
      </c>
      <c r="N54" s="199">
        <f>'Geomean prices'!O36/'Geomean prices'!$F36*100</f>
        <v>86.722220259764356</v>
      </c>
      <c r="O54" s="199">
        <f>'Geomean prices'!P36/'Geomean prices'!$F36*100</f>
        <v>86.722220259764356</v>
      </c>
      <c r="P54" s="199">
        <f>'Geomean prices'!Q36/'Geomean prices'!$F36*100</f>
        <v>86.722220259764356</v>
      </c>
      <c r="Q54" s="199">
        <f>'Geomean prices'!R36/'Geomean prices'!$F36*100</f>
        <v>82.83613474577129</v>
      </c>
    </row>
    <row r="55" spans="1:17" s="199" customFormat="1" x14ac:dyDescent="0.25">
      <c r="A55" s="471"/>
      <c r="B55" s="46" t="s">
        <v>23</v>
      </c>
      <c r="C55" s="107">
        <v>117046004</v>
      </c>
      <c r="D55" s="137" t="s">
        <v>118</v>
      </c>
      <c r="E55" s="142">
        <v>1.3262879205794429</v>
      </c>
      <c r="F55" s="199">
        <f>'Geomean prices'!G37/'Geomean prices'!$F37*100</f>
        <v>100</v>
      </c>
      <c r="G55" s="199">
        <f>'Geomean prices'!H37/'Geomean prices'!$F37*100</f>
        <v>100</v>
      </c>
      <c r="H55" s="199">
        <f>'Geomean prices'!I37/'Geomean prices'!$F37*100</f>
        <v>100</v>
      </c>
      <c r="I55" s="199">
        <f>'Geomean prices'!J37/'Geomean prices'!$F37*100</f>
        <v>100</v>
      </c>
      <c r="J55" s="199">
        <f>'Geomean prices'!K37/'Geomean prices'!$F37*100</f>
        <v>100</v>
      </c>
      <c r="K55" s="199">
        <f>'Geomean prices'!L37/'Geomean prices'!$F37*100</f>
        <v>100</v>
      </c>
      <c r="L55" s="199">
        <f>'Geomean prices'!M37/'Geomean prices'!$F37*100</f>
        <v>100</v>
      </c>
      <c r="M55" s="199">
        <f>'Geomean prices'!N37/'Geomean prices'!$F37*100</f>
        <v>100</v>
      </c>
      <c r="N55" s="199">
        <f>'Geomean prices'!O37/'Geomean prices'!$F37*100</f>
        <v>100</v>
      </c>
      <c r="O55" s="199">
        <f>'Geomean prices'!P37/'Geomean prices'!$F37*100</f>
        <v>102.77788219102131</v>
      </c>
      <c r="P55" s="199">
        <f>'Geomean prices'!Q37/'Geomean prices'!$F37*100</f>
        <v>102.77788219102131</v>
      </c>
      <c r="Q55" s="199">
        <f>'Geomean prices'!R37/'Geomean prices'!$F37*100</f>
        <v>105.67966851597888</v>
      </c>
    </row>
    <row r="56" spans="1:17" s="199" customFormat="1" ht="16.5" thickBot="1" x14ac:dyDescent="0.3">
      <c r="A56" s="472"/>
      <c r="B56" s="48" t="s">
        <v>23</v>
      </c>
      <c r="C56" s="129">
        <v>117045002</v>
      </c>
      <c r="D56" s="138" t="s">
        <v>119</v>
      </c>
      <c r="E56" s="142">
        <v>1.1025762076645822</v>
      </c>
      <c r="F56" s="199">
        <f>'Geomean prices'!G38/'Geomean prices'!$F38*100</f>
        <v>100</v>
      </c>
      <c r="G56" s="199">
        <f>'Geomean prices'!H38/'Geomean prices'!$F38*100</f>
        <v>100</v>
      </c>
      <c r="H56" s="199">
        <f>'Geomean prices'!I38/'Geomean prices'!$F38*100</f>
        <v>100</v>
      </c>
      <c r="I56" s="199">
        <f>'Geomean prices'!J38/'Geomean prices'!$F38*100</f>
        <v>100</v>
      </c>
      <c r="J56" s="199">
        <f>'Geomean prices'!K38/'Geomean prices'!$F38*100</f>
        <v>100</v>
      </c>
      <c r="K56" s="199">
        <f>'Geomean prices'!L38/'Geomean prices'!$F38*100</f>
        <v>56.234132519034908</v>
      </c>
      <c r="L56" s="199">
        <f>'Geomean prices'!M38/'Geomean prices'!$F38*100</f>
        <v>56.234132519034908</v>
      </c>
      <c r="M56" s="199">
        <f>'Geomean prices'!N38/'Geomean prices'!$F38*100</f>
        <v>91.469121922869448</v>
      </c>
      <c r="N56" s="199">
        <f>'Geomean prices'!O38/'Geomean prices'!$F38*100</f>
        <v>104.66351393921056</v>
      </c>
      <c r="O56" s="199">
        <f>'Geomean prices'!P38/'Geomean prices'!$F38*100</f>
        <v>104.66351393921056</v>
      </c>
      <c r="P56" s="199">
        <f>'Geomean prices'!Q38/'Geomean prices'!$F38*100</f>
        <v>104.66351393921056</v>
      </c>
      <c r="Q56" s="199">
        <f>'Geomean prices'!R38/'Geomean prices'!$F38*100</f>
        <v>108.14875502644843</v>
      </c>
    </row>
    <row r="57" spans="1:17" s="199" customFormat="1" x14ac:dyDescent="0.25">
      <c r="A57" s="106"/>
      <c r="B57" s="107"/>
      <c r="C57" s="107"/>
      <c r="D57" s="104"/>
      <c r="E57" s="142"/>
    </row>
    <row r="58" spans="1:17" s="199" customFormat="1" x14ac:dyDescent="0.25">
      <c r="A58" s="106"/>
      <c r="B58" s="107"/>
      <c r="C58" s="107"/>
      <c r="D58" s="104"/>
      <c r="E58" s="142"/>
    </row>
    <row r="59" spans="1:17" s="197" customFormat="1" ht="16.5" thickBot="1" x14ac:dyDescent="0.3">
      <c r="A59" s="120" t="s">
        <v>259</v>
      </c>
      <c r="B59" s="109" t="s">
        <v>25</v>
      </c>
      <c r="C59" s="116"/>
      <c r="D59" s="121"/>
      <c r="E59" s="147">
        <f>SUM(E60:E63)</f>
        <v>38.191945438552793</v>
      </c>
      <c r="F59" s="205">
        <f t="shared" ref="F59:P59" si="21">SUMPRODUCT(F60:F63,$E60:$E63)/$E$59</f>
        <v>99.999999999999972</v>
      </c>
      <c r="G59" s="205">
        <f t="shared" si="21"/>
        <v>96.053711808336615</v>
      </c>
      <c r="H59" s="205">
        <f t="shared" si="21"/>
        <v>96.426031456571579</v>
      </c>
      <c r="I59" s="205">
        <f t="shared" si="21"/>
        <v>102.99972251419592</v>
      </c>
      <c r="J59" s="205">
        <f t="shared" si="21"/>
        <v>98.928094589733846</v>
      </c>
      <c r="K59" s="205">
        <f t="shared" si="21"/>
        <v>95.378347210038896</v>
      </c>
      <c r="L59" s="205">
        <f t="shared" si="21"/>
        <v>93.821302473210437</v>
      </c>
      <c r="M59" s="205">
        <f t="shared" si="21"/>
        <v>94.677070143123601</v>
      </c>
      <c r="N59" s="205">
        <f t="shared" si="21"/>
        <v>95.866333329987839</v>
      </c>
      <c r="O59" s="205">
        <f t="shared" si="21"/>
        <v>95.839495098640512</v>
      </c>
      <c r="P59" s="205">
        <f t="shared" si="21"/>
        <v>95.209212896879237</v>
      </c>
      <c r="Q59" s="205">
        <f t="shared" ref="Q59" si="22">SUMPRODUCT(Q60:Q63,$E60:$E63)/$E$59</f>
        <v>99.731584360230713</v>
      </c>
    </row>
    <row r="60" spans="1:17" s="199" customFormat="1" x14ac:dyDescent="0.25">
      <c r="A60" s="470" t="s">
        <v>24</v>
      </c>
      <c r="B60" s="45" t="s">
        <v>25</v>
      </c>
      <c r="C60" s="128">
        <v>118049099</v>
      </c>
      <c r="D60" s="136" t="s">
        <v>120</v>
      </c>
      <c r="E60" s="142">
        <v>33.924118485321472</v>
      </c>
      <c r="F60" s="199">
        <f>'Geomean prices'!G39/'Geomean prices'!$F39*100</f>
        <v>100</v>
      </c>
      <c r="G60" s="199">
        <f>'Geomean prices'!H39/'Geomean prices'!$F39*100</f>
        <v>95.828913666747155</v>
      </c>
      <c r="H60" s="199">
        <f>'Geomean prices'!I39/'Geomean prices'!$F39*100</f>
        <v>95.828913666747155</v>
      </c>
      <c r="I60" s="199">
        <f>'Geomean prices'!J39/'Geomean prices'!$F39*100</f>
        <v>100</v>
      </c>
      <c r="J60" s="199">
        <f>'Geomean prices'!K39/'Geomean prices'!$F39*100</f>
        <v>98.219401391882826</v>
      </c>
      <c r="K60" s="199">
        <f>'Geomean prices'!L39/'Geomean prices'!$F39*100</f>
        <v>94.896049966579696</v>
      </c>
      <c r="L60" s="199">
        <f>'Geomean prices'!M39/'Geomean prices'!$F39*100</f>
        <v>92.607097783053305</v>
      </c>
      <c r="M60" s="199">
        <f>'Geomean prices'!N39/'Geomean prices'!$F39*100</f>
        <v>93.06575814466575</v>
      </c>
      <c r="N60" s="199">
        <f>'Geomean prices'!O39/'Geomean prices'!$F39*100</f>
        <v>94.928415674625086</v>
      </c>
      <c r="O60" s="199">
        <f>'Geomean prices'!P39/'Geomean prices'!$F39*100</f>
        <v>94.928415674625086</v>
      </c>
      <c r="P60" s="199">
        <f>'Geomean prices'!Q39/'Geomean prices'!$F39*100</f>
        <v>94.492792673133323</v>
      </c>
      <c r="Q60" s="199">
        <f>'Geomean prices'!R39/'Geomean prices'!$F39*100</f>
        <v>99.535351467248617</v>
      </c>
    </row>
    <row r="61" spans="1:17" s="199" customFormat="1" x14ac:dyDescent="0.25">
      <c r="A61" s="471"/>
      <c r="B61" s="46" t="s">
        <v>25</v>
      </c>
      <c r="C61" s="107">
        <v>118058001</v>
      </c>
      <c r="D61" s="137" t="s">
        <v>121</v>
      </c>
      <c r="E61" s="142">
        <v>3.0236190397632718</v>
      </c>
      <c r="F61" s="199">
        <f>'Geomean prices'!G40/'Geomean prices'!$F40*100</f>
        <v>100</v>
      </c>
      <c r="G61" s="199">
        <f>'Geomean prices'!H40/'Geomean prices'!$F40*100</f>
        <v>100</v>
      </c>
      <c r="H61" s="199">
        <f>'Geomean prices'!I40/'Geomean prices'!$F40*100</f>
        <v>101.32571717389129</v>
      </c>
      <c r="I61" s="199">
        <f>'Geomean prices'!J40/'Geomean prices'!$F40*100</f>
        <v>135.68019869521396</v>
      </c>
      <c r="J61" s="199">
        <f>'Geomean prices'!K40/'Geomean prices'!$F40*100</f>
        <v>103.03118140711038</v>
      </c>
      <c r="K61" s="199">
        <f>'Geomean prices'!L40/'Geomean prices'!$F40*100</f>
        <v>99.39197892300335</v>
      </c>
      <c r="L61" s="199">
        <f>'Geomean prices'!M40/'Geomean prices'!$F40*100</f>
        <v>108.73128237193124</v>
      </c>
      <c r="M61" s="199">
        <f>'Geomean prices'!N40/'Geomean prices'!$F40*100</f>
        <v>120.07861216446049</v>
      </c>
      <c r="N61" s="199">
        <f>'Geomean prices'!O40/'Geomean prices'!$F40*100</f>
        <v>113.32083492584388</v>
      </c>
      <c r="O61" s="199">
        <f>'Geomean prices'!P40/'Geomean prices'!$F40*100</f>
        <v>110.40739398585622</v>
      </c>
      <c r="P61" s="199">
        <f>'Geomean prices'!Q40/'Geomean prices'!$F40*100</f>
        <v>110.40739398585622</v>
      </c>
      <c r="Q61" s="199">
        <f>'Geomean prices'!R40/'Geomean prices'!$F40*100</f>
        <v>110.40739398585622</v>
      </c>
    </row>
    <row r="62" spans="1:17" s="199" customFormat="1" x14ac:dyDescent="0.25">
      <c r="A62" s="471"/>
      <c r="B62" s="46" t="s">
        <v>25</v>
      </c>
      <c r="C62" s="107">
        <v>118055003</v>
      </c>
      <c r="D62" s="137" t="s">
        <v>122</v>
      </c>
      <c r="E62" s="142">
        <v>0.66802983703230401</v>
      </c>
      <c r="F62" s="199">
        <f>'Geomean prices'!G41/'Geomean prices'!$F41*100</f>
        <v>100</v>
      </c>
      <c r="G62" s="199">
        <f>'Geomean prices'!H41/'Geomean prices'!$F41*100</f>
        <v>96.417010298949904</v>
      </c>
      <c r="H62" s="199">
        <f>'Geomean prices'!I41/'Geomean prices'!$F41*100</f>
        <v>103.71613856304059</v>
      </c>
      <c r="I62" s="199">
        <f>'Geomean prices'!J41/'Geomean prices'!$F41*100</f>
        <v>106.76386472246107</v>
      </c>
      <c r="J62" s="199">
        <f>'Geomean prices'!K41/'Geomean prices'!$F41*100</f>
        <v>112.18283962540021</v>
      </c>
      <c r="K62" s="199">
        <f>'Geomean prices'!L41/'Geomean prices'!$F41*100</f>
        <v>105.07566386532194</v>
      </c>
      <c r="L62" s="199">
        <f>'Geomean prices'!M41/'Geomean prices'!$F41*100</f>
        <v>92.879947674393819</v>
      </c>
      <c r="M62" s="199">
        <f>'Geomean prices'!N41/'Geomean prices'!$F41*100</f>
        <v>67.153224475960428</v>
      </c>
      <c r="N62" s="199">
        <f>'Geomean prices'!O41/'Geomean prices'!$F41*100</f>
        <v>69.126539735864952</v>
      </c>
      <c r="O62" s="199">
        <f>'Geomean prices'!P41/'Geomean prices'!$F41*100</f>
        <v>77.848180763205434</v>
      </c>
      <c r="P62" s="199">
        <f>'Geomean prices'!Q41/'Geomean prices'!$F41*100</f>
        <v>71.633579508701501</v>
      </c>
      <c r="Q62" s="199">
        <f>'Geomean prices'!R41/'Geomean prices'!$F41*100</f>
        <v>71.357468115748162</v>
      </c>
    </row>
    <row r="63" spans="1:17" s="199" customFormat="1" ht="16.5" thickBot="1" x14ac:dyDescent="0.3">
      <c r="A63" s="472"/>
      <c r="B63" s="48" t="s">
        <v>25</v>
      </c>
      <c r="C63" s="129">
        <v>118056001</v>
      </c>
      <c r="D63" s="138" t="s">
        <v>123</v>
      </c>
      <c r="E63" s="142">
        <v>0.57617807643573626</v>
      </c>
      <c r="F63" s="199">
        <f>'Geomean prices'!G42/'Geomean prices'!$F42*100</f>
        <v>100</v>
      </c>
      <c r="G63" s="199">
        <f>'Geomean prices'!H42/'Geomean prices'!$F42*100</f>
        <v>88.159125499602126</v>
      </c>
      <c r="H63" s="199">
        <f>'Geomean prices'!I42/'Geomean prices'!$F42*100</f>
        <v>97.418610988943115</v>
      </c>
      <c r="I63" s="199">
        <f>'Geomean prices'!J42/'Geomean prices'!$F42*100</f>
        <v>103.7548235793919</v>
      </c>
      <c r="J63" s="199">
        <f>'Geomean prices'!K42/'Geomean prices'!$F42*100</f>
        <v>103.7548235793919</v>
      </c>
      <c r="K63" s="199">
        <f>'Geomean prices'!L42/'Geomean prices'!$F42*100</f>
        <v>91.469345131246882</v>
      </c>
      <c r="L63" s="199">
        <f>'Geomean prices'!M42/'Geomean prices'!$F42*100</f>
        <v>88.159125499602126</v>
      </c>
      <c r="M63" s="199">
        <f>'Geomean prices'!N42/'Geomean prices'!$F42*100</f>
        <v>88.159125499602126</v>
      </c>
      <c r="N63" s="199">
        <f>'Geomean prices'!O42/'Geomean prices'!$F42*100</f>
        <v>90.495157552193049</v>
      </c>
      <c r="O63" s="199">
        <f>'Geomean prices'!P42/'Geomean prices'!$F42*100</f>
        <v>93.893091066170641</v>
      </c>
      <c r="P63" s="199">
        <f>'Geomean prices'!Q42/'Geomean prices'!$F42*100</f>
        <v>84.968700690955217</v>
      </c>
      <c r="Q63" s="199">
        <f>'Geomean prices'!R42/'Geomean prices'!$F42*100</f>
        <v>88.159125499602126</v>
      </c>
    </row>
    <row r="64" spans="1:17" s="199" customFormat="1" x14ac:dyDescent="0.25">
      <c r="A64" s="106"/>
      <c r="B64" s="107"/>
      <c r="C64" s="107"/>
      <c r="D64" s="104"/>
      <c r="E64" s="142"/>
    </row>
    <row r="65" spans="1:17" s="199" customFormat="1" x14ac:dyDescent="0.25">
      <c r="A65" s="106"/>
      <c r="B65" s="107"/>
      <c r="C65" s="107"/>
      <c r="D65" s="104"/>
      <c r="E65" s="142"/>
    </row>
    <row r="66" spans="1:17" s="197" customFormat="1" ht="16.5" thickBot="1" x14ac:dyDescent="0.3">
      <c r="A66" s="120" t="s">
        <v>260</v>
      </c>
      <c r="B66" s="109" t="s">
        <v>27</v>
      </c>
      <c r="C66" s="116"/>
      <c r="D66" s="121"/>
      <c r="E66" s="147">
        <f>SUM(E67:E71)</f>
        <v>14.93817533998131</v>
      </c>
      <c r="F66" s="205">
        <f t="shared" ref="F66:P66" si="23">SUMPRODUCT(F67:F71,$E67:$E71)/$E$66</f>
        <v>99.999999999999986</v>
      </c>
      <c r="G66" s="205">
        <f t="shared" si="23"/>
        <v>99.87397710773692</v>
      </c>
      <c r="H66" s="205">
        <f t="shared" si="23"/>
        <v>102.06367100350043</v>
      </c>
      <c r="I66" s="205">
        <f t="shared" si="23"/>
        <v>100.8920091578092</v>
      </c>
      <c r="J66" s="205">
        <f t="shared" si="23"/>
        <v>101.10612697832225</v>
      </c>
      <c r="K66" s="205">
        <f t="shared" si="23"/>
        <v>101.62968466904124</v>
      </c>
      <c r="L66" s="205">
        <f t="shared" si="23"/>
        <v>106.52595752632199</v>
      </c>
      <c r="M66" s="205">
        <f t="shared" si="23"/>
        <v>97.489921470649634</v>
      </c>
      <c r="N66" s="205">
        <f t="shared" si="23"/>
        <v>99.89766347137892</v>
      </c>
      <c r="O66" s="205">
        <f t="shared" si="23"/>
        <v>101.32643777644363</v>
      </c>
      <c r="P66" s="205">
        <f t="shared" si="23"/>
        <v>107.26681720470042</v>
      </c>
      <c r="Q66" s="205">
        <f t="shared" ref="Q66" si="24">SUMPRODUCT(Q67:Q71,$E67:$E71)/$E$66</f>
        <v>108.50724752977709</v>
      </c>
    </row>
    <row r="67" spans="1:17" s="199" customFormat="1" x14ac:dyDescent="0.25">
      <c r="A67" s="470" t="s">
        <v>26</v>
      </c>
      <c r="B67" s="45" t="s">
        <v>27</v>
      </c>
      <c r="C67" s="128">
        <v>119060099</v>
      </c>
      <c r="D67" s="136" t="s">
        <v>124</v>
      </c>
      <c r="E67" s="142">
        <v>2.9549857498552705</v>
      </c>
      <c r="F67" s="199">
        <f>'Geomean prices'!G43/'Geomean prices'!$F43*100</f>
        <v>100</v>
      </c>
      <c r="G67" s="199">
        <f>'Geomean prices'!H43/'Geomean prices'!$F43*100</f>
        <v>103.16811165307244</v>
      </c>
      <c r="H67" s="199">
        <f>'Geomean prices'!I43/'Geomean prices'!$F43*100</f>
        <v>108.19965851300431</v>
      </c>
      <c r="I67" s="199">
        <f>'Geomean prices'!J43/'Geomean prices'!$F43*100</f>
        <v>100</v>
      </c>
      <c r="J67" s="199">
        <f>'Geomean prices'!K43/'Geomean prices'!$F43*100</f>
        <v>98.298158885012768</v>
      </c>
      <c r="K67" s="199">
        <f>'Geomean prices'!L43/'Geomean prices'!$F43*100</f>
        <v>98.978092760665021</v>
      </c>
      <c r="L67" s="199">
        <f>'Geomean prices'!M43/'Geomean prices'!$F43*100</f>
        <v>115.71178560763012</v>
      </c>
      <c r="M67" s="199">
        <f>'Geomean prices'!N43/'Geomean prices'!$F43*100</f>
        <v>98.978092760665021</v>
      </c>
      <c r="N67" s="199">
        <f>'Geomean prices'!O43/'Geomean prices'!$F43*100</f>
        <v>104.95426651251572</v>
      </c>
      <c r="O67" s="199">
        <f>'Geomean prices'!P43/'Geomean prices'!$F43*100</f>
        <v>120.61018841826545</v>
      </c>
      <c r="P67" s="199">
        <f>'Geomean prices'!Q43/'Geomean prices'!$F43*100</f>
        <v>138.12960044983711</v>
      </c>
      <c r="Q67" s="199">
        <f>'Geomean prices'!R43/'Geomean prices'!$F43*100</f>
        <v>138.12960044983711</v>
      </c>
    </row>
    <row r="68" spans="1:17" s="199" customFormat="1" x14ac:dyDescent="0.25">
      <c r="A68" s="471"/>
      <c r="B68" s="46" t="s">
        <v>27</v>
      </c>
      <c r="C68" s="107">
        <v>119063010</v>
      </c>
      <c r="D68" s="137" t="s">
        <v>125</v>
      </c>
      <c r="E68" s="142">
        <v>7.4472744930352794</v>
      </c>
      <c r="F68" s="199">
        <f>'Geomean prices'!G44/'Geomean prices'!$F44*100</f>
        <v>100</v>
      </c>
      <c r="G68" s="199">
        <f>'Geomean prices'!H44/'Geomean prices'!$F44*100</f>
        <v>98.490148730146458</v>
      </c>
      <c r="H68" s="199">
        <f>'Geomean prices'!I44/'Geomean prices'!$F44*100</f>
        <v>100.88590869597833</v>
      </c>
      <c r="I68" s="199">
        <f>'Geomean prices'!J44/'Geomean prices'!$F44*100</f>
        <v>101.78924373160739</v>
      </c>
      <c r="J68" s="199">
        <f>'Geomean prices'!K44/'Geomean prices'!$F44*100</f>
        <v>102.89400303613392</v>
      </c>
      <c r="K68" s="199">
        <f>'Geomean prices'!L44/'Geomean prices'!$F44*100</f>
        <v>103.67439614190634</v>
      </c>
      <c r="L68" s="199">
        <f>'Geomean prices'!M44/'Geomean prices'!$F44*100</f>
        <v>106.85590349353843</v>
      </c>
      <c r="M68" s="199">
        <f>'Geomean prices'!N44/'Geomean prices'!$F44*100</f>
        <v>96.767078265423891</v>
      </c>
      <c r="N68" s="199">
        <f>'Geomean prices'!O44/'Geomean prices'!$F44*100</f>
        <v>98.525616994004807</v>
      </c>
      <c r="O68" s="199">
        <f>'Geomean prices'!P44/'Geomean prices'!$F44*100</f>
        <v>95.144706855887122</v>
      </c>
      <c r="P68" s="199">
        <f>'Geomean prices'!Q44/'Geomean prices'!$F44*100</f>
        <v>99.566991445277438</v>
      </c>
      <c r="Q68" s="199">
        <f>'Geomean prices'!R44/'Geomean prices'!$F44*100</f>
        <v>102.10811727856741</v>
      </c>
    </row>
    <row r="69" spans="1:17" s="199" customFormat="1" x14ac:dyDescent="0.25">
      <c r="A69" s="471"/>
      <c r="B69" s="49" t="s">
        <v>27</v>
      </c>
      <c r="C69" s="107">
        <v>119066001</v>
      </c>
      <c r="D69" s="139" t="s">
        <v>126</v>
      </c>
      <c r="E69" s="142">
        <v>2.4440110080519104</v>
      </c>
      <c r="F69" s="199">
        <f>'Geomean prices'!G45/'Geomean prices'!$F45*100</f>
        <v>100</v>
      </c>
      <c r="G69" s="199">
        <f>'Geomean prices'!H45/'Geomean prices'!$F45*100</f>
        <v>100</v>
      </c>
      <c r="H69" s="199">
        <f>'Geomean prices'!I45/'Geomean prices'!$F45*100</f>
        <v>100</v>
      </c>
      <c r="I69" s="199">
        <f>'Geomean prices'!J45/'Geomean prices'!$F45*100</f>
        <v>100</v>
      </c>
      <c r="J69" s="199">
        <f>'Geomean prices'!K45/'Geomean prices'!$F45*100</f>
        <v>100</v>
      </c>
      <c r="K69" s="199">
        <f>'Geomean prices'!L45/'Geomean prices'!$F45*100</f>
        <v>100</v>
      </c>
      <c r="L69" s="199">
        <f>'Geomean prices'!M45/'Geomean prices'!$F45*100</f>
        <v>100</v>
      </c>
      <c r="M69" s="199">
        <f>'Geomean prices'!N45/'Geomean prices'!$F45*100</f>
        <v>98.893406686086266</v>
      </c>
      <c r="N69" s="199">
        <f>'Geomean prices'!O45/'Geomean prices'!$F45*100</f>
        <v>98.893406686086266</v>
      </c>
      <c r="O69" s="199">
        <f>'Geomean prices'!P45/'Geomean prices'!$F45*100</f>
        <v>97.927490990329261</v>
      </c>
      <c r="P69" s="199">
        <f>'Geomean prices'!Q45/'Geomean prices'!$F45*100</f>
        <v>97.927490990329261</v>
      </c>
      <c r="Q69" s="199">
        <f>'Geomean prices'!R45/'Geomean prices'!$F45*100</f>
        <v>97.927490990329261</v>
      </c>
    </row>
    <row r="70" spans="1:17" s="199" customFormat="1" x14ac:dyDescent="0.25">
      <c r="A70" s="471"/>
      <c r="B70" s="49" t="s">
        <v>27</v>
      </c>
      <c r="C70" s="107">
        <v>119063012</v>
      </c>
      <c r="D70" s="139" t="s">
        <v>127</v>
      </c>
      <c r="E70" s="142">
        <v>1.07673698960451</v>
      </c>
      <c r="F70" s="199">
        <f>'Geomean prices'!G46/'Geomean prices'!$F46*100</f>
        <v>100</v>
      </c>
      <c r="G70" s="199">
        <f>'Geomean prices'!H46/'Geomean prices'!$F46*100</f>
        <v>100</v>
      </c>
      <c r="H70" s="199">
        <f>'Geomean prices'!I46/'Geomean prices'!$F46*100</f>
        <v>100</v>
      </c>
      <c r="I70" s="199">
        <f>'Geomean prices'!J46/'Geomean prices'!$F46*100</f>
        <v>100</v>
      </c>
      <c r="J70" s="199">
        <f>'Geomean prices'!K46/'Geomean prices'!$F46*100</f>
        <v>100</v>
      </c>
      <c r="K70" s="199">
        <f>'Geomean prices'!L46/'Geomean prices'!$F46*100</f>
        <v>100</v>
      </c>
      <c r="L70" s="199">
        <f>'Geomean prices'!M46/'Geomean prices'!$F46*100</f>
        <v>100</v>
      </c>
      <c r="M70" s="199">
        <f>'Geomean prices'!N46/'Geomean prices'!$F46*100</f>
        <v>93.846316642946562</v>
      </c>
      <c r="N70" s="199">
        <f>'Geomean prices'!O46/'Geomean prices'!$F46*100</f>
        <v>94.387431268169337</v>
      </c>
      <c r="O70" s="199">
        <f>'Geomean prices'!P46/'Geomean prices'!$F46*100</f>
        <v>96.820271795984695</v>
      </c>
      <c r="P70" s="199">
        <f>'Geomean prices'!Q46/'Geomean prices'!$F46*100</f>
        <v>99.002622415764023</v>
      </c>
      <c r="Q70" s="199">
        <f>'Geomean prices'!R46/'Geomean prices'!$F46*100</f>
        <v>98.636055730827351</v>
      </c>
    </row>
    <row r="71" spans="1:17" s="199" customFormat="1" ht="16.5" thickBot="1" x14ac:dyDescent="0.3">
      <c r="A71" s="472"/>
      <c r="B71" s="156" t="s">
        <v>27</v>
      </c>
      <c r="C71" s="129">
        <v>119066008</v>
      </c>
      <c r="D71" s="157" t="s">
        <v>386</v>
      </c>
      <c r="E71" s="142">
        <v>1.0151670994343382</v>
      </c>
      <c r="F71" s="199">
        <f>'Geomean prices'!G47/'Geomean prices'!$F47*100</f>
        <v>100</v>
      </c>
      <c r="G71" s="199">
        <f>'Geomean prices'!H47/'Geomean prices'!$F47*100</f>
        <v>100</v>
      </c>
      <c r="H71" s="199">
        <f>'Geomean prices'!I47/'Geomean prices'!$F47*100</f>
        <v>100</v>
      </c>
      <c r="I71" s="199">
        <f>'Geomean prices'!J47/'Geomean prices'!$F47*100</f>
        <v>100</v>
      </c>
      <c r="J71" s="199">
        <f>'Geomean prices'!K47/'Geomean prices'!$F47*100</f>
        <v>100</v>
      </c>
      <c r="K71" s="199">
        <f>'Geomean prices'!L47/'Geomean prices'!$F47*100</f>
        <v>100</v>
      </c>
      <c r="L71" s="199">
        <f>'Geomean prices'!M47/'Geomean prices'!$F47*100</f>
        <v>100</v>
      </c>
      <c r="M71" s="199">
        <f>'Geomean prices'!N47/'Geomean prices'!$F47*100</f>
        <v>98.94658568637405</v>
      </c>
      <c r="N71" s="199">
        <f>'Geomean prices'!O47/'Geomean prices'!$F47*100</f>
        <v>103.50623419799743</v>
      </c>
      <c r="O71" s="199">
        <f>'Geomean prices'!P47/'Geomean prices'!$F47*100</f>
        <v>103.50623419799743</v>
      </c>
      <c r="P71" s="199">
        <f>'Geomean prices'!Q47/'Geomean prices'!$F47*100</f>
        <v>105.16609071522223</v>
      </c>
      <c r="Q71" s="199">
        <f>'Geomean prices'!R47/'Geomean prices'!$F47*100</f>
        <v>105.16609071522223</v>
      </c>
    </row>
    <row r="72" spans="1:17" s="199" customFormat="1" x14ac:dyDescent="0.25">
      <c r="A72"/>
      <c r="B72" s="223"/>
      <c r="C72"/>
      <c r="D72"/>
      <c r="E72" s="142"/>
    </row>
    <row r="73" spans="1:17" s="206" customFormat="1" x14ac:dyDescent="0.25">
      <c r="A73" s="152"/>
      <c r="B73" s="153"/>
      <c r="C73" s="107"/>
      <c r="D73" s="154"/>
      <c r="E73" s="142"/>
    </row>
    <row r="74" spans="1:17" s="202" customFormat="1" x14ac:dyDescent="0.25">
      <c r="A74" s="25" t="s">
        <v>387</v>
      </c>
      <c r="B74" s="43" t="s">
        <v>252</v>
      </c>
      <c r="C74" s="25"/>
      <c r="D74" s="25"/>
      <c r="E74" s="146">
        <f>E75</f>
        <v>22.776992426239499</v>
      </c>
      <c r="F74" s="202">
        <f>(F75*$E75)/$E$74</f>
        <v>100</v>
      </c>
      <c r="G74" s="202">
        <f t="shared" ref="G74:Q74" si="25">(G75*$E75)/$E$74</f>
        <v>99.781651886526532</v>
      </c>
      <c r="H74" s="202">
        <f t="shared" si="25"/>
        <v>100.05149674215049</v>
      </c>
      <c r="I74" s="202">
        <f t="shared" si="25"/>
        <v>100.31490536620531</v>
      </c>
      <c r="J74" s="202">
        <f t="shared" si="25"/>
        <v>100.55750731940788</v>
      </c>
      <c r="K74" s="202">
        <f t="shared" si="25"/>
        <v>100.55018507408769</v>
      </c>
      <c r="L74" s="202">
        <f t="shared" si="25"/>
        <v>100.445726614115</v>
      </c>
      <c r="M74" s="202">
        <f t="shared" si="25"/>
        <v>106.28498744574442</v>
      </c>
      <c r="N74" s="202">
        <f t="shared" si="25"/>
        <v>105.13230470637001</v>
      </c>
      <c r="O74" s="202">
        <f t="shared" si="25"/>
        <v>106.73705519025404</v>
      </c>
      <c r="P74" s="202">
        <f t="shared" si="25"/>
        <v>105.46295355051298</v>
      </c>
      <c r="Q74" s="202">
        <f t="shared" si="25"/>
        <v>110.03307205732911</v>
      </c>
    </row>
    <row r="75" spans="1:17" s="197" customFormat="1" ht="16.5" thickBot="1" x14ac:dyDescent="0.3">
      <c r="A75" s="120" t="s">
        <v>387</v>
      </c>
      <c r="B75" s="109" t="s">
        <v>29</v>
      </c>
      <c r="C75" s="116"/>
      <c r="D75" s="121"/>
      <c r="E75" s="147">
        <f>SUM(E76:E86)</f>
        <v>22.776992426239499</v>
      </c>
      <c r="F75" s="205">
        <f t="shared" ref="F75:P75" si="26">SUMPRODUCT(F76:F86,$E76:$E86)/$E$75</f>
        <v>100</v>
      </c>
      <c r="G75" s="205">
        <f t="shared" si="26"/>
        <v>99.781651886526532</v>
      </c>
      <c r="H75" s="205">
        <f t="shared" si="26"/>
        <v>100.05149674215049</v>
      </c>
      <c r="I75" s="205">
        <f t="shared" si="26"/>
        <v>100.31490536620531</v>
      </c>
      <c r="J75" s="205">
        <f t="shared" si="26"/>
        <v>100.55750731940788</v>
      </c>
      <c r="K75" s="205">
        <f t="shared" si="26"/>
        <v>100.55018507408769</v>
      </c>
      <c r="L75" s="205">
        <f t="shared" si="26"/>
        <v>100.445726614115</v>
      </c>
      <c r="M75" s="205">
        <f t="shared" si="26"/>
        <v>106.28498744574442</v>
      </c>
      <c r="N75" s="205">
        <f t="shared" si="26"/>
        <v>105.13230470637001</v>
      </c>
      <c r="O75" s="205">
        <f t="shared" si="26"/>
        <v>106.73705519025404</v>
      </c>
      <c r="P75" s="205">
        <f t="shared" si="26"/>
        <v>105.46295355051298</v>
      </c>
      <c r="Q75" s="205">
        <f t="shared" ref="Q75" si="27">SUMPRODUCT(Q76:Q86,$E76:$E86)/$E$75</f>
        <v>110.03307205732911</v>
      </c>
    </row>
    <row r="76" spans="1:17" s="199" customFormat="1" x14ac:dyDescent="0.25">
      <c r="A76" s="467" t="s">
        <v>387</v>
      </c>
      <c r="B76" s="50" t="s">
        <v>29</v>
      </c>
      <c r="C76" s="128">
        <v>121068099</v>
      </c>
      <c r="D76" s="136" t="s">
        <v>128</v>
      </c>
      <c r="E76" s="142">
        <v>4.7339348558540006</v>
      </c>
      <c r="F76" s="199">
        <f>'Geomean prices'!G48/'Geomean prices'!$F48*100</f>
        <v>100</v>
      </c>
      <c r="G76" s="199">
        <f>'Geomean prices'!H48/'Geomean prices'!$F48*100</f>
        <v>100</v>
      </c>
      <c r="H76" s="199">
        <f>'Geomean prices'!I48/'Geomean prices'!$F48*100</f>
        <v>100</v>
      </c>
      <c r="I76" s="199">
        <f>'Geomean prices'!J48/'Geomean prices'!$F48*100</f>
        <v>100</v>
      </c>
      <c r="J76" s="199">
        <f>'Geomean prices'!K48/'Geomean prices'!$F48*100</f>
        <v>100</v>
      </c>
      <c r="K76" s="199">
        <f>'Geomean prices'!L48/'Geomean prices'!$F48*100</f>
        <v>100</v>
      </c>
      <c r="L76" s="199">
        <f>'Geomean prices'!M48/'Geomean prices'!$F48*100</f>
        <v>100</v>
      </c>
      <c r="M76" s="199">
        <f>'Geomean prices'!N48/'Geomean prices'!$F48*100</f>
        <v>100</v>
      </c>
      <c r="N76" s="199">
        <f>'Geomean prices'!O48/'Geomean prices'!$F48*100</f>
        <v>100</v>
      </c>
      <c r="O76" s="199">
        <f>'Geomean prices'!P48/'Geomean prices'!$F48*100</f>
        <v>98.837075325529881</v>
      </c>
      <c r="P76" s="199">
        <f>'Geomean prices'!Q48/'Geomean prices'!$F48*100</f>
        <v>98.584278524156474</v>
      </c>
      <c r="Q76" s="199">
        <f>'Geomean prices'!R48/'Geomean prices'!$F48*100</f>
        <v>107.30395795918631</v>
      </c>
    </row>
    <row r="77" spans="1:17" s="199" customFormat="1" x14ac:dyDescent="0.25">
      <c r="A77" s="468"/>
      <c r="B77" s="51" t="s">
        <v>29</v>
      </c>
      <c r="C77" s="107">
        <v>121067004</v>
      </c>
      <c r="D77" s="137" t="s">
        <v>129</v>
      </c>
      <c r="E77" s="142">
        <v>3.5398125041919091</v>
      </c>
      <c r="F77" s="199">
        <f>'Geomean prices'!G49/'Geomean prices'!$F49*100</f>
        <v>100</v>
      </c>
      <c r="G77" s="199">
        <f>'Geomean prices'!H49/'Geomean prices'!$F49*100</f>
        <v>100</v>
      </c>
      <c r="H77" s="199">
        <f>'Geomean prices'!I49/'Geomean prices'!$F49*100</f>
        <v>100</v>
      </c>
      <c r="I77" s="199">
        <f>'Geomean prices'!J49/'Geomean prices'!$F49*100</f>
        <v>100</v>
      </c>
      <c r="J77" s="199">
        <f>'Geomean prices'!K49/'Geomean prices'!$F49*100</f>
        <v>100</v>
      </c>
      <c r="K77" s="199">
        <f>'Geomean prices'!L49/'Geomean prices'!$F49*100</f>
        <v>100</v>
      </c>
      <c r="L77" s="199">
        <f>'Geomean prices'!M49/'Geomean prices'!$F49*100</f>
        <v>100</v>
      </c>
      <c r="M77" s="199">
        <f>'Geomean prices'!N49/'Geomean prices'!$F49*100</f>
        <v>100</v>
      </c>
      <c r="N77" s="199">
        <f>'Geomean prices'!O49/'Geomean prices'!$F49*100</f>
        <v>100</v>
      </c>
      <c r="O77" s="199">
        <f>'Geomean prices'!P49/'Geomean prices'!$F49*100</f>
        <v>112.21873724622196</v>
      </c>
      <c r="P77" s="199">
        <f>'Geomean prices'!Q49/'Geomean prices'!$F49*100</f>
        <v>112.27665677829499</v>
      </c>
      <c r="Q77" s="199">
        <f>'Geomean prices'!R49/'Geomean prices'!$F49*100</f>
        <v>126.27303854995714</v>
      </c>
    </row>
    <row r="78" spans="1:17" s="199" customFormat="1" ht="30" x14ac:dyDescent="0.25">
      <c r="A78" s="468"/>
      <c r="B78" s="51" t="s">
        <v>29</v>
      </c>
      <c r="C78" s="107">
        <v>121070001</v>
      </c>
      <c r="D78" s="140" t="s">
        <v>130</v>
      </c>
      <c r="E78" s="253">
        <v>2.6482782586635207</v>
      </c>
      <c r="F78" s="207">
        <f>'Geomean prices'!G50/'Geomean prices'!$F50*100</f>
        <v>100</v>
      </c>
      <c r="G78" s="207">
        <f>'Geomean prices'!H50/'Geomean prices'!$F50*100</f>
        <v>100</v>
      </c>
      <c r="H78" s="207">
        <f>'Geomean prices'!I50/'Geomean prices'!$F50*100</f>
        <v>100</v>
      </c>
      <c r="I78" s="207">
        <f>'Geomean prices'!J50/'Geomean prices'!$F50*100</f>
        <v>100</v>
      </c>
      <c r="J78" s="207">
        <f>'Geomean prices'!K50/'Geomean prices'!$F50*100</f>
        <v>99.878417309873711</v>
      </c>
      <c r="K78" s="207">
        <f>'Geomean prices'!L50/'Geomean prices'!$F50*100</f>
        <v>100</v>
      </c>
      <c r="L78" s="207">
        <f>'Geomean prices'!M50/'Geomean prices'!$F50*100</f>
        <v>100</v>
      </c>
      <c r="M78" s="207">
        <f>'Geomean prices'!N50/'Geomean prices'!$F50*100</f>
        <v>88.61562051403321</v>
      </c>
      <c r="N78" s="207">
        <f>'Geomean prices'!O50/'Geomean prices'!$F50*100</f>
        <v>87.471042156152208</v>
      </c>
      <c r="O78" s="207">
        <f>'Geomean prices'!P50/'Geomean prices'!$F50*100</f>
        <v>87.471042156152208</v>
      </c>
      <c r="P78" s="207">
        <f>'Geomean prices'!Q50/'Geomean prices'!$F50*100</f>
        <v>87.471042156152208</v>
      </c>
      <c r="Q78" s="207">
        <f>'Geomean prices'!R50/'Geomean prices'!$F50*100</f>
        <v>87.471042156152208</v>
      </c>
    </row>
    <row r="79" spans="1:17" s="199" customFormat="1" x14ac:dyDescent="0.25">
      <c r="A79" s="468"/>
      <c r="B79" s="51" t="s">
        <v>29</v>
      </c>
      <c r="C79" s="107">
        <v>121069001</v>
      </c>
      <c r="D79" s="137" t="s">
        <v>131</v>
      </c>
      <c r="E79" s="142">
        <v>0.15449689980124903</v>
      </c>
      <c r="F79" s="199">
        <f>'Geomean prices'!G51/'Geomean prices'!$F51*100</f>
        <v>100</v>
      </c>
      <c r="G79" s="199">
        <f>'Geomean prices'!H51/'Geomean prices'!$F51*100</f>
        <v>100</v>
      </c>
      <c r="H79" s="199">
        <f>'Geomean prices'!I51/'Geomean prices'!$F51*100</f>
        <v>100</v>
      </c>
      <c r="I79" s="199">
        <f>'Geomean prices'!J51/'Geomean prices'!$F51*100</f>
        <v>100</v>
      </c>
      <c r="J79" s="199">
        <f>'Geomean prices'!K51/'Geomean prices'!$F51*100</f>
        <v>100</v>
      </c>
      <c r="K79" s="199">
        <f>'Geomean prices'!L51/'Geomean prices'!$F51*100</f>
        <v>100</v>
      </c>
      <c r="L79" s="199">
        <f>'Geomean prices'!M51/'Geomean prices'!$F51*100</f>
        <v>100</v>
      </c>
      <c r="M79" s="199">
        <f>'Geomean prices'!N51/'Geomean prices'!$F51*100</f>
        <v>100</v>
      </c>
      <c r="N79" s="199">
        <f>'Geomean prices'!O51/'Geomean prices'!$F51*100</f>
        <v>100</v>
      </c>
      <c r="O79" s="199">
        <f>'Geomean prices'!P51/'Geomean prices'!$F51*100</f>
        <v>98.194095465261782</v>
      </c>
      <c r="P79" s="199">
        <f>'Geomean prices'!Q51/'Geomean prices'!$F51*100</f>
        <v>105.62571068363881</v>
      </c>
      <c r="Q79" s="199">
        <f>'Geomean prices'!R51/'Geomean prices'!$F51*100</f>
        <v>105.62571068363881</v>
      </c>
    </row>
    <row r="80" spans="1:17" s="199" customFormat="1" x14ac:dyDescent="0.25">
      <c r="A80" s="468"/>
      <c r="B80" s="51" t="s">
        <v>30</v>
      </c>
      <c r="C80" s="107">
        <v>122071001</v>
      </c>
      <c r="D80" s="137" t="s">
        <v>132</v>
      </c>
      <c r="E80" s="142">
        <v>1.7421845778730003</v>
      </c>
      <c r="F80" s="199">
        <f>'Geomean prices'!G52/'Geomean prices'!$F52*100</f>
        <v>100</v>
      </c>
      <c r="G80" s="199">
        <f>'Geomean prices'!H52/'Geomean prices'!$F52*100</f>
        <v>97.145357966065376</v>
      </c>
      <c r="H80" s="199">
        <f>'Geomean prices'!I52/'Geomean prices'!$F52*100</f>
        <v>96.556245353504323</v>
      </c>
      <c r="I80" s="199">
        <f>'Geomean prices'!J52/'Geomean prices'!$F52*100</f>
        <v>100</v>
      </c>
      <c r="J80" s="199">
        <f>'Geomean prices'!K52/'Geomean prices'!$F52*100</f>
        <v>97.82191779821828</v>
      </c>
      <c r="K80" s="199">
        <f>'Geomean prices'!L52/'Geomean prices'!$F52*100</f>
        <v>98.592242229477904</v>
      </c>
      <c r="L80" s="199">
        <f>'Geomean prices'!M52/'Geomean prices'!$F52*100</f>
        <v>98.305180093754842</v>
      </c>
      <c r="M80" s="199">
        <f>'Geomean prices'!N52/'Geomean prices'!$F52*100</f>
        <v>98.305180093754842</v>
      </c>
      <c r="N80" s="199">
        <f>'Geomean prices'!O52/'Geomean prices'!$F52*100</f>
        <v>101.45711580862373</v>
      </c>
      <c r="O80" s="199">
        <f>'Geomean prices'!P52/'Geomean prices'!$F52*100</f>
        <v>96.750731969130342</v>
      </c>
      <c r="P80" s="199">
        <f>'Geomean prices'!Q52/'Geomean prices'!$F52*100</f>
        <v>97.82191779821828</v>
      </c>
      <c r="Q80" s="199">
        <f>'Geomean prices'!R52/'Geomean prices'!$F52*100</f>
        <v>97.82191779821828</v>
      </c>
    </row>
    <row r="81" spans="1:17" s="199" customFormat="1" x14ac:dyDescent="0.25">
      <c r="A81" s="468"/>
      <c r="B81" s="51" t="s">
        <v>30</v>
      </c>
      <c r="C81" s="107">
        <v>122075001</v>
      </c>
      <c r="D81" s="137" t="s">
        <v>133</v>
      </c>
      <c r="E81" s="142">
        <v>3.1649950394437729</v>
      </c>
      <c r="F81" s="199">
        <f>'Geomean prices'!G53/'Geomean prices'!$F53*100</f>
        <v>100</v>
      </c>
      <c r="G81" s="199">
        <f>'Geomean prices'!H53/'Geomean prices'!$F53*100</f>
        <v>100</v>
      </c>
      <c r="H81" s="199">
        <f>'Geomean prices'!I53/'Geomean prices'!$F53*100</f>
        <v>100</v>
      </c>
      <c r="I81" s="199">
        <f>'Geomean prices'!J53/'Geomean prices'!$F53*100</f>
        <v>100</v>
      </c>
      <c r="J81" s="199">
        <f>'Geomean prices'!K53/'Geomean prices'!$F53*100</f>
        <v>100</v>
      </c>
      <c r="K81" s="199">
        <f>'Geomean prices'!L53/'Geomean prices'!$F53*100</f>
        <v>100</v>
      </c>
      <c r="L81" s="199">
        <f>'Geomean prices'!M53/'Geomean prices'!$F53*100</f>
        <v>100</v>
      </c>
      <c r="M81" s="199">
        <f>'Geomean prices'!N53/'Geomean prices'!$F53*100</f>
        <v>100</v>
      </c>
      <c r="N81" s="199">
        <f>'Geomean prices'!O53/'Geomean prices'!$F53*100</f>
        <v>100.57722720215286</v>
      </c>
      <c r="O81" s="199">
        <f>'Geomean prices'!P53/'Geomean prices'!$F53*100</f>
        <v>101.40630347652093</v>
      </c>
      <c r="P81" s="199">
        <f>'Geomean prices'!Q53/'Geomean prices'!$F53*100</f>
        <v>101.37052768530215</v>
      </c>
      <c r="Q81" s="199">
        <f>'Geomean prices'!R53/'Geomean prices'!$F53*100</f>
        <v>102.73379471096304</v>
      </c>
    </row>
    <row r="82" spans="1:17" s="199" customFormat="1" x14ac:dyDescent="0.25">
      <c r="A82" s="468"/>
      <c r="B82" s="51" t="s">
        <v>30</v>
      </c>
      <c r="C82" s="107">
        <v>122072002</v>
      </c>
      <c r="D82" s="137" t="s">
        <v>134</v>
      </c>
      <c r="E82" s="142">
        <v>1.1697152072817645</v>
      </c>
      <c r="F82" s="199">
        <f>'Geomean prices'!G54/'Geomean prices'!$F54*100</f>
        <v>100</v>
      </c>
      <c r="G82" s="199">
        <f>'Geomean prices'!H54/'Geomean prices'!$F54*100</f>
        <v>100</v>
      </c>
      <c r="H82" s="199">
        <f>'Geomean prices'!I54/'Geomean prices'!$F54*100</f>
        <v>101.16761350214918</v>
      </c>
      <c r="I82" s="199">
        <f>'Geomean prices'!J54/'Geomean prices'!$F54*100</f>
        <v>101.16761350214918</v>
      </c>
      <c r="J82" s="199">
        <f>'Geomean prices'!K54/'Geomean prices'!$F54*100</f>
        <v>102.84722724954938</v>
      </c>
      <c r="K82" s="199">
        <f>'Geomean prices'!L54/'Geomean prices'!$F54*100</f>
        <v>101.9318478945397</v>
      </c>
      <c r="L82" s="199">
        <f>'Geomean prices'!M54/'Geomean prices'!$F54*100</f>
        <v>103.26798447116985</v>
      </c>
      <c r="M82" s="199">
        <f>'Geomean prices'!N54/'Geomean prices'!$F54*100</f>
        <v>98.909345167998126</v>
      </c>
      <c r="N82" s="199">
        <f>'Geomean prices'!O54/'Geomean prices'!$F54*100</f>
        <v>100.84334498418978</v>
      </c>
      <c r="O82" s="199">
        <f>'Geomean prices'!P54/'Geomean prices'!$F54*100</f>
        <v>102.46354718112561</v>
      </c>
      <c r="P82" s="199">
        <f>'Geomean prices'!Q54/'Geomean prices'!$F54*100</f>
        <v>100.08727164624385</v>
      </c>
      <c r="Q82" s="199">
        <f>'Geomean prices'!R54/'Geomean prices'!$F54*100</f>
        <v>100.08727164624385</v>
      </c>
    </row>
    <row r="83" spans="1:17" s="199" customFormat="1" x14ac:dyDescent="0.25">
      <c r="A83" s="468"/>
      <c r="B83" s="51" t="s">
        <v>30</v>
      </c>
      <c r="C83" s="107">
        <v>122072002</v>
      </c>
      <c r="D83" s="137" t="s">
        <v>135</v>
      </c>
      <c r="E83" s="142">
        <v>1.1697152072817645</v>
      </c>
      <c r="F83" s="199">
        <f>'Geomean prices'!G55/'Geomean prices'!$F55*100</f>
        <v>100</v>
      </c>
      <c r="G83" s="199">
        <f>'Geomean prices'!H55/'Geomean prices'!$F55*100</f>
        <v>100</v>
      </c>
      <c r="H83" s="199">
        <f>'Geomean prices'!I55/'Geomean prices'!$F55*100</f>
        <v>98.418752579322884</v>
      </c>
      <c r="I83" s="199">
        <f>'Geomean prices'!J55/'Geomean prices'!$F55*100</f>
        <v>98.418752579322884</v>
      </c>
      <c r="J83" s="199">
        <f>'Geomean prices'!K55/'Geomean prices'!$F55*100</f>
        <v>104.98246918005749</v>
      </c>
      <c r="K83" s="199">
        <f>'Geomean prices'!L55/'Geomean prices'!$F55*100</f>
        <v>104.98246918005749</v>
      </c>
      <c r="L83" s="199">
        <f>'Geomean prices'!M55/'Geomean prices'!$F55*100</f>
        <v>104.04808536150117</v>
      </c>
      <c r="M83" s="199">
        <f>'Geomean prices'!N55/'Geomean prices'!$F55*100</f>
        <v>109.71400480048152</v>
      </c>
      <c r="N83" s="199">
        <f>'Geomean prices'!O55/'Geomean prices'!$F55*100</f>
        <v>110.7125560264215</v>
      </c>
      <c r="O83" s="199">
        <f>'Geomean prices'!P55/'Geomean prices'!$F55*100</f>
        <v>107.31276772683312</v>
      </c>
      <c r="P83" s="199">
        <f>'Geomean prices'!Q55/'Geomean prices'!$F55*100</f>
        <v>105.48647492402712</v>
      </c>
      <c r="Q83" s="199">
        <f>'Geomean prices'!R55/'Geomean prices'!$F55*100</f>
        <v>103.69126272301932</v>
      </c>
    </row>
    <row r="84" spans="1:17" s="199" customFormat="1" x14ac:dyDescent="0.25">
      <c r="A84" s="468"/>
      <c r="B84" s="51" t="s">
        <v>30</v>
      </c>
      <c r="C84" s="107">
        <v>122073003</v>
      </c>
      <c r="D84" s="137" t="s">
        <v>592</v>
      </c>
      <c r="E84" s="142">
        <v>1.809994147491599</v>
      </c>
      <c r="F84" s="199">
        <f>'Geomean prices'!G56/'Geomean prices'!$F56*100</f>
        <v>100</v>
      </c>
      <c r="G84" s="199">
        <f>'Geomean prices'!H56/'Geomean prices'!$F56*100</f>
        <v>100</v>
      </c>
      <c r="H84" s="199">
        <f>'Geomean prices'!I56/'Geomean prices'!$F56*100</f>
        <v>100</v>
      </c>
      <c r="I84" s="199">
        <f>'Geomean prices'!J56/'Geomean prices'!$F56*100</f>
        <v>100</v>
      </c>
      <c r="J84" s="199">
        <f>'Geomean prices'!K56/'Geomean prices'!$F56*100</f>
        <v>100</v>
      </c>
      <c r="K84" s="199">
        <f>'Geomean prices'!L56/'Geomean prices'!$F56*100</f>
        <v>100.37739425297742</v>
      </c>
      <c r="L84" s="199">
        <f>'Geomean prices'!M56/'Geomean prices'!$F56*100</f>
        <v>100.37739425297742</v>
      </c>
      <c r="M84" s="199">
        <f>'Geomean prices'!N56/'Geomean prices'!$F56*100</f>
        <v>97.219601275250341</v>
      </c>
      <c r="N84" s="199">
        <f>'Geomean prices'!O56/'Geomean prices'!$F56*100</f>
        <v>93.442082047656442</v>
      </c>
      <c r="O84" s="199">
        <f>'Geomean prices'!P56/'Geomean prices'!$F56*100</f>
        <v>98.899106445679266</v>
      </c>
      <c r="P84" s="199">
        <f>'Geomean prices'!Q56/'Geomean prices'!$F56*100</f>
        <v>87.23099079077187</v>
      </c>
      <c r="Q84" s="199">
        <f>'Geomean prices'!R56/'Geomean prices'!$F56*100</f>
        <v>91.952967181544182</v>
      </c>
    </row>
    <row r="85" spans="1:17" s="199" customFormat="1" x14ac:dyDescent="0.25">
      <c r="A85" s="468"/>
      <c r="B85" s="51" t="s">
        <v>30</v>
      </c>
      <c r="C85" s="107">
        <v>122073001</v>
      </c>
      <c r="D85" s="137" t="s">
        <v>137</v>
      </c>
      <c r="E85" s="142">
        <v>1.3256870801515039</v>
      </c>
      <c r="F85" s="199">
        <f>'Geomean prices'!G57/'Geomean prices'!$F57*100</f>
        <v>100</v>
      </c>
      <c r="G85" s="199">
        <f>'Geomean prices'!H57/'Geomean prices'!$F57*100</f>
        <v>100</v>
      </c>
      <c r="H85" s="199">
        <f>'Geomean prices'!I57/'Geomean prices'!$F57*100</f>
        <v>100</v>
      </c>
      <c r="I85" s="199">
        <f>'Geomean prices'!J57/'Geomean prices'!$F57*100</f>
        <v>100</v>
      </c>
      <c r="J85" s="199">
        <f>'Geomean prices'!K57/'Geomean prices'!$F57*100</f>
        <v>100</v>
      </c>
      <c r="K85" s="199">
        <f>'Geomean prices'!L57/'Geomean prices'!$F57*100</f>
        <v>100</v>
      </c>
      <c r="L85" s="199">
        <f>'Geomean prices'!M57/'Geomean prices'!$F57*100</f>
        <v>100</v>
      </c>
      <c r="M85" s="199">
        <f>'Geomean prices'!N57/'Geomean prices'!$F57*100</f>
        <v>223.60679774997897</v>
      </c>
      <c r="N85" s="199">
        <f>'Geomean prices'!O57/'Geomean prices'!$F57*100</f>
        <v>200</v>
      </c>
      <c r="O85" s="199">
        <f>'Geomean prices'!P57/'Geomean prices'!$F57*100</f>
        <v>200</v>
      </c>
      <c r="P85" s="199">
        <f>'Geomean prices'!Q57/'Geomean prices'!$F57*100</f>
        <v>200</v>
      </c>
      <c r="Q85" s="199">
        <f>'Geomean prices'!R57/'Geomean prices'!$F57*100</f>
        <v>200</v>
      </c>
    </row>
    <row r="86" spans="1:17" s="199" customFormat="1" ht="16.5" thickBot="1" x14ac:dyDescent="0.3">
      <c r="A86" s="469"/>
      <c r="B86" s="52" t="s">
        <v>30</v>
      </c>
      <c r="C86" s="129">
        <v>122072001</v>
      </c>
      <c r="D86" s="138" t="s">
        <v>593</v>
      </c>
      <c r="E86" s="142">
        <v>1.318178648205413</v>
      </c>
      <c r="F86" s="199">
        <f>'Geomean prices'!G58/'Geomean prices'!$F58*100</f>
        <v>100</v>
      </c>
      <c r="G86" s="199">
        <f>'Geomean prices'!H58/'Geomean prices'!$F58*100</f>
        <v>100</v>
      </c>
      <c r="H86" s="199">
        <f>'Geomean prices'!I58/'Geomean prices'!$F58*100</f>
        <v>105.80834095303689</v>
      </c>
      <c r="I86" s="199">
        <f>'Geomean prices'!J58/'Geomean prices'!$F58*100</f>
        <v>105.80834095303689</v>
      </c>
      <c r="J86" s="199">
        <f>'Geomean prices'!K58/'Geomean prices'!$F58*100</f>
        <v>105.80834095303689</v>
      </c>
      <c r="K86" s="199">
        <f>'Geomean prices'!L58/'Geomean prices'!$F58*100</f>
        <v>104.71352796668216</v>
      </c>
      <c r="L86" s="199">
        <f>'Geomean prices'!M58/'Geomean prices'!$F58*100</f>
        <v>102.93147009479154</v>
      </c>
      <c r="M86" s="199">
        <f>'Geomean prices'!N58/'Geomean prices'!$F58*100</f>
        <v>105.56564337642091</v>
      </c>
      <c r="N86" s="199">
        <f>'Geomean prices'!O58/'Geomean prices'!$F58*100</f>
        <v>108.72197265092325</v>
      </c>
      <c r="O86" s="199">
        <f>'Geomean prices'!P58/'Geomean prices'!$F58*100</f>
        <v>106.34244752170802</v>
      </c>
      <c r="P86" s="199">
        <f>'Geomean prices'!Q58/'Geomean prices'!$F58*100</f>
        <v>102.62928641162542</v>
      </c>
      <c r="Q86" s="199">
        <f>'Geomean prices'!R58/'Geomean prices'!$F58*100</f>
        <v>104.53266802709986</v>
      </c>
    </row>
    <row r="87" spans="1:17" s="199" customFormat="1" x14ac:dyDescent="0.25">
      <c r="A87" s="105"/>
      <c r="B87" s="110"/>
      <c r="C87" s="107"/>
      <c r="D87" s="104"/>
      <c r="E87" s="142"/>
    </row>
    <row r="88" spans="1:17" s="199" customFormat="1" x14ac:dyDescent="0.25">
      <c r="A88" s="105"/>
      <c r="B88" s="110"/>
      <c r="C88" s="107"/>
      <c r="D88" s="104"/>
      <c r="E88" s="142"/>
    </row>
    <row r="89" spans="1:17" s="201" customFormat="1" ht="31.5" x14ac:dyDescent="0.25">
      <c r="A89" s="33" t="s">
        <v>261</v>
      </c>
      <c r="B89" s="42" t="s">
        <v>263</v>
      </c>
      <c r="C89" s="34"/>
      <c r="D89" s="34"/>
      <c r="E89" s="145">
        <f>E90+E97+E103</f>
        <v>110.24170769392323</v>
      </c>
      <c r="F89" s="201">
        <f t="shared" ref="F89:P89" si="28">((F90*$E90)+(F97*$E97)+(F103*$E103))/$E$89</f>
        <v>100</v>
      </c>
      <c r="G89" s="201">
        <f t="shared" si="28"/>
        <v>100</v>
      </c>
      <c r="H89" s="201">
        <f t="shared" si="28"/>
        <v>96.873266448052036</v>
      </c>
      <c r="I89" s="201">
        <f t="shared" si="28"/>
        <v>100</v>
      </c>
      <c r="J89" s="201">
        <f t="shared" si="28"/>
        <v>100.19602484771151</v>
      </c>
      <c r="K89" s="201">
        <f t="shared" si="28"/>
        <v>99.945154995612924</v>
      </c>
      <c r="L89" s="201">
        <f t="shared" si="28"/>
        <v>101.29791903062268</v>
      </c>
      <c r="M89" s="201">
        <f t="shared" si="28"/>
        <v>84.741892396289444</v>
      </c>
      <c r="N89" s="201">
        <f t="shared" si="28"/>
        <v>82.767260914211747</v>
      </c>
      <c r="O89" s="201">
        <f t="shared" si="28"/>
        <v>91.146124158448487</v>
      </c>
      <c r="P89" s="201">
        <f t="shared" si="28"/>
        <v>77.714110312170519</v>
      </c>
      <c r="Q89" s="201">
        <f t="shared" ref="Q89" si="29">((Q90*$E90)+(Q97*$E97)+(Q103*$E103))/$E$89</f>
        <v>75.93440421661235</v>
      </c>
    </row>
    <row r="90" spans="1:17" s="202" customFormat="1" x14ac:dyDescent="0.25">
      <c r="A90" s="25" t="s">
        <v>262</v>
      </c>
      <c r="B90" s="43" t="s">
        <v>267</v>
      </c>
      <c r="C90" s="25"/>
      <c r="D90" s="25"/>
      <c r="E90" s="146">
        <f>E91</f>
        <v>24.943331058592769</v>
      </c>
      <c r="F90" s="202">
        <f>(F91*$E91)/$E$90</f>
        <v>99.999999999999986</v>
      </c>
      <c r="G90" s="202">
        <f t="shared" ref="G90:Q90" si="30">(G91*$E91)/$E$90</f>
        <v>99.999999999999986</v>
      </c>
      <c r="H90" s="202">
        <f t="shared" si="30"/>
        <v>89.816612587890774</v>
      </c>
      <c r="I90" s="202">
        <f t="shared" si="30"/>
        <v>99.999999999999986</v>
      </c>
      <c r="J90" s="202">
        <f t="shared" si="30"/>
        <v>99.824522405889283</v>
      </c>
      <c r="K90" s="202">
        <f t="shared" si="30"/>
        <v>98.715756265580879</v>
      </c>
      <c r="L90" s="202">
        <f t="shared" si="30"/>
        <v>98.537443416712549</v>
      </c>
      <c r="M90" s="202">
        <f t="shared" si="30"/>
        <v>91.470483436539823</v>
      </c>
      <c r="N90" s="202">
        <f t="shared" si="30"/>
        <v>88.035301671426097</v>
      </c>
      <c r="O90" s="202">
        <f t="shared" si="30"/>
        <v>89.638812123566893</v>
      </c>
      <c r="P90" s="202">
        <f t="shared" si="30"/>
        <v>86.554765614947641</v>
      </c>
      <c r="Q90" s="202">
        <f t="shared" si="30"/>
        <v>88.493035188234856</v>
      </c>
    </row>
    <row r="91" spans="1:17" s="197" customFormat="1" ht="16.5" thickBot="1" x14ac:dyDescent="0.3">
      <c r="A91" s="26" t="s">
        <v>262</v>
      </c>
      <c r="B91" s="44" t="s">
        <v>32</v>
      </c>
      <c r="C91" s="27"/>
      <c r="D91" s="27"/>
      <c r="E91" s="147">
        <f>SUM(E92:E94)</f>
        <v>24.943331058592769</v>
      </c>
      <c r="F91" s="205">
        <f t="shared" ref="F91:P91" si="31">SUMPRODUCT(F92:F94,$E92:$E94)/$E$91</f>
        <v>99.999999999999986</v>
      </c>
      <c r="G91" s="205">
        <f t="shared" si="31"/>
        <v>99.999999999999986</v>
      </c>
      <c r="H91" s="205">
        <f t="shared" si="31"/>
        <v>89.816612587890774</v>
      </c>
      <c r="I91" s="205">
        <f t="shared" si="31"/>
        <v>99.999999999999986</v>
      </c>
      <c r="J91" s="205">
        <f t="shared" si="31"/>
        <v>99.824522405889283</v>
      </c>
      <c r="K91" s="205">
        <f t="shared" si="31"/>
        <v>98.715756265580879</v>
      </c>
      <c r="L91" s="205">
        <f t="shared" si="31"/>
        <v>98.537443416712549</v>
      </c>
      <c r="M91" s="205">
        <f t="shared" si="31"/>
        <v>91.470483436539823</v>
      </c>
      <c r="N91" s="205">
        <f t="shared" si="31"/>
        <v>88.035301671426097</v>
      </c>
      <c r="O91" s="205">
        <f t="shared" si="31"/>
        <v>89.638812123566893</v>
      </c>
      <c r="P91" s="205">
        <f t="shared" si="31"/>
        <v>86.554765614947641</v>
      </c>
      <c r="Q91" s="205">
        <f t="shared" ref="Q91" si="32">SUMPRODUCT(Q92:Q94,$E92:$E94)/$E$91</f>
        <v>88.493035188234856</v>
      </c>
    </row>
    <row r="92" spans="1:17" s="199" customFormat="1" ht="16.149999999999999" customHeight="1" x14ac:dyDescent="0.25">
      <c r="A92" s="467" t="s">
        <v>262</v>
      </c>
      <c r="B92" s="50" t="s">
        <v>32</v>
      </c>
      <c r="C92" s="128">
        <v>211076099</v>
      </c>
      <c r="D92" s="4" t="s">
        <v>139</v>
      </c>
      <c r="E92" s="142">
        <v>2.2092881313542794</v>
      </c>
      <c r="F92" s="199">
        <f>'Geomean prices'!G60/'Geomean prices'!$F60*100</f>
        <v>100</v>
      </c>
      <c r="G92" s="199">
        <f>'Geomean prices'!H60/'Geomean prices'!$F60*100</f>
        <v>100</v>
      </c>
      <c r="H92" s="199">
        <f>'Geomean prices'!I60/'Geomean prices'!$F60*100</f>
        <v>38.929043924146981</v>
      </c>
      <c r="I92" s="199">
        <f>'Geomean prices'!J60/'Geomean prices'!$F60*100</f>
        <v>100</v>
      </c>
      <c r="J92" s="199">
        <f>'Geomean prices'!K60/'Geomean prices'!$F60*100</f>
        <v>98.018820786138974</v>
      </c>
      <c r="K92" s="199">
        <f>'Geomean prices'!L60/'Geomean prices'!$F60*100</f>
        <v>85.500616160960575</v>
      </c>
      <c r="L92" s="199">
        <f>'Geomean prices'!M60/'Geomean prices'!$F60*100</f>
        <v>83.487426320214411</v>
      </c>
      <c r="M92" s="199">
        <f>'Geomean prices'!N60/'Geomean prices'!$F60*100</f>
        <v>82.960665475373645</v>
      </c>
      <c r="N92" s="199">
        <f>'Geomean prices'!O60/'Geomean prices'!$F60*100</f>
        <v>80.553440927315464</v>
      </c>
      <c r="O92" s="199">
        <f>'Geomean prices'!P60/'Geomean prices'!$F60*100</f>
        <v>98.657413648674947</v>
      </c>
      <c r="P92" s="199">
        <f>'Geomean prices'!Q60/'Geomean prices'!$F60*100</f>
        <v>71.946626512476243</v>
      </c>
      <c r="Q92" s="199">
        <f>'Geomean prices'!R60/'Geomean prices'!$F60*100</f>
        <v>93.830100633012933</v>
      </c>
    </row>
    <row r="93" spans="1:17" s="199" customFormat="1" x14ac:dyDescent="0.25">
      <c r="A93" s="468"/>
      <c r="B93" s="51" t="s">
        <v>33</v>
      </c>
      <c r="C93" s="107">
        <v>213081002</v>
      </c>
      <c r="D93" s="5" t="s">
        <v>140</v>
      </c>
      <c r="E93" s="142">
        <v>4.5100398113408717</v>
      </c>
      <c r="F93" s="199">
        <f>'Geomean prices'!G61/'Geomean prices'!$F61*100</f>
        <v>100</v>
      </c>
      <c r="G93" s="199">
        <f>'Geomean prices'!H61/'Geomean prices'!$F61*100</f>
        <v>100</v>
      </c>
      <c r="H93" s="199">
        <f>'Geomean prices'!I61/'Geomean prices'!$F61*100</f>
        <v>100</v>
      </c>
      <c r="I93" s="199">
        <f>'Geomean prices'!J61/'Geomean prices'!$F61*100</f>
        <v>100</v>
      </c>
      <c r="J93" s="199">
        <f>'Geomean prices'!K61/'Geomean prices'!$F61*100</f>
        <v>100</v>
      </c>
      <c r="K93" s="199">
        <f>'Geomean prices'!L61/'Geomean prices'!$F61*100</f>
        <v>100</v>
      </c>
      <c r="L93" s="199">
        <f>'Geomean prices'!M61/'Geomean prices'!$F61*100</f>
        <v>100</v>
      </c>
      <c r="M93" s="199">
        <f>'Geomean prices'!N61/'Geomean prices'!$F61*100</f>
        <v>100</v>
      </c>
      <c r="N93" s="199">
        <f>'Geomean prices'!O61/'Geomean prices'!$F61*100</f>
        <v>100</v>
      </c>
      <c r="O93" s="199">
        <f>'Geomean prices'!P61/'Geomean prices'!$F61*100</f>
        <v>100</v>
      </c>
      <c r="P93" s="199">
        <f>'Geomean prices'!Q61/'Geomean prices'!$F61*100</f>
        <v>100</v>
      </c>
      <c r="Q93" s="199">
        <f>'Geomean prices'!R61/'Geomean prices'!$F61*100</f>
        <v>100</v>
      </c>
    </row>
    <row r="94" spans="1:17" s="199" customFormat="1" ht="16.5" thickBot="1" x14ac:dyDescent="0.3">
      <c r="A94" s="469"/>
      <c r="B94" s="52" t="s">
        <v>34</v>
      </c>
      <c r="C94" s="129">
        <v>213080099</v>
      </c>
      <c r="D94" s="6" t="s">
        <v>141</v>
      </c>
      <c r="E94" s="142">
        <v>18.224003115897617</v>
      </c>
      <c r="F94" s="199">
        <f>'Geomean prices'!G62/'Geomean prices'!$F62*100</f>
        <v>100</v>
      </c>
      <c r="G94" s="199">
        <f>'Geomean prices'!H62/'Geomean prices'!$F62*100</f>
        <v>100</v>
      </c>
      <c r="H94" s="199">
        <f>'Geomean prices'!I62/'Geomean prices'!$F62*100</f>
        <v>93.465526518406733</v>
      </c>
      <c r="I94" s="199">
        <f>'Geomean prices'!J62/'Geomean prices'!$F62*100</f>
        <v>100</v>
      </c>
      <c r="J94" s="199">
        <f>'Geomean prices'!K62/'Geomean prices'!$F62*100</f>
        <v>100</v>
      </c>
      <c r="K94" s="199">
        <f>'Geomean prices'!L62/'Geomean prices'!$F62*100</f>
        <v>100</v>
      </c>
      <c r="L94" s="199">
        <f>'Geomean prices'!M62/'Geomean prices'!$F62*100</f>
        <v>100</v>
      </c>
      <c r="M94" s="199">
        <f>'Geomean prices'!N62/'Geomean prices'!$F62*100</f>
        <v>90.391257356187054</v>
      </c>
      <c r="N94" s="199">
        <f>'Geomean prices'!O62/'Geomean prices'!$F62*100</f>
        <v>85.981324868849214</v>
      </c>
      <c r="O94" s="199">
        <f>'Geomean prices'!P62/'Geomean prices'!$F62*100</f>
        <v>85.981324868849214</v>
      </c>
      <c r="P94" s="199">
        <f>'Geomean prices'!Q62/'Geomean prices'!$F62*100</f>
        <v>84.998304401198794</v>
      </c>
      <c r="Q94" s="199">
        <f>'Geomean prices'!R62/'Geomean prices'!$F62*100</f>
        <v>84.998304401198794</v>
      </c>
    </row>
    <row r="95" spans="1:17" s="199" customFormat="1" x14ac:dyDescent="0.25">
      <c r="A95" s="105"/>
      <c r="B95" s="110"/>
      <c r="C95" s="107"/>
      <c r="D95" s="104"/>
      <c r="E95" s="142"/>
    </row>
    <row r="96" spans="1:17" s="199" customFormat="1" x14ac:dyDescent="0.25">
      <c r="A96" s="105"/>
      <c r="B96" s="110"/>
      <c r="C96" s="107"/>
      <c r="D96" s="104"/>
      <c r="E96" s="142"/>
    </row>
    <row r="97" spans="1:17" s="202" customFormat="1" x14ac:dyDescent="0.25">
      <c r="A97" s="25" t="s">
        <v>264</v>
      </c>
      <c r="B97" s="43" t="s">
        <v>268</v>
      </c>
      <c r="C97" s="25"/>
      <c r="D97" s="25"/>
      <c r="E97" s="146">
        <f>E98</f>
        <v>34.523520312403114</v>
      </c>
      <c r="F97" s="202">
        <f>(F98*$E98)/$E$97</f>
        <v>99.999999999999986</v>
      </c>
      <c r="G97" s="202">
        <f t="shared" ref="G97:Q97" si="33">(G98*$E98)/$E$97</f>
        <v>99.999999999999986</v>
      </c>
      <c r="H97" s="202">
        <f t="shared" si="33"/>
        <v>99.999999999999986</v>
      </c>
      <c r="I97" s="202">
        <f t="shared" si="33"/>
        <v>99.999999999999986</v>
      </c>
      <c r="J97" s="202">
        <f t="shared" si="33"/>
        <v>100.75273637943845</v>
      </c>
      <c r="K97" s="202">
        <f t="shared" si="33"/>
        <v>100.75273637943845</v>
      </c>
      <c r="L97" s="202">
        <f t="shared" si="33"/>
        <v>105.20126110571165</v>
      </c>
      <c r="M97" s="202">
        <f t="shared" si="33"/>
        <v>105.20126110571165</v>
      </c>
      <c r="N97" s="202">
        <f t="shared" si="33"/>
        <v>105.20126110571165</v>
      </c>
      <c r="O97" s="202">
        <f t="shared" si="33"/>
        <v>107.9387355304108</v>
      </c>
      <c r="P97" s="202">
        <f t="shared" si="33"/>
        <v>107.9387355304108</v>
      </c>
      <c r="Q97" s="202">
        <f t="shared" si="33"/>
        <v>96.406757640914449</v>
      </c>
    </row>
    <row r="98" spans="1:17" s="197" customFormat="1" ht="16.5" thickBot="1" x14ac:dyDescent="0.3">
      <c r="A98" s="26" t="s">
        <v>264</v>
      </c>
      <c r="B98" s="44" t="s">
        <v>35</v>
      </c>
      <c r="C98" s="27"/>
      <c r="D98" s="27"/>
      <c r="E98" s="147">
        <f>SUM(E99:E100)</f>
        <v>34.523520312403114</v>
      </c>
      <c r="F98" s="205">
        <f t="shared" ref="F98:P98" si="34">SUMPRODUCT(F99:F100,$E99:$E100)/$E$98</f>
        <v>99.999999999999986</v>
      </c>
      <c r="G98" s="205">
        <f t="shared" si="34"/>
        <v>99.999999999999986</v>
      </c>
      <c r="H98" s="205">
        <f t="shared" si="34"/>
        <v>99.999999999999986</v>
      </c>
      <c r="I98" s="205">
        <f t="shared" si="34"/>
        <v>99.999999999999986</v>
      </c>
      <c r="J98" s="205">
        <f t="shared" si="34"/>
        <v>100.75273637943845</v>
      </c>
      <c r="K98" s="205">
        <f t="shared" si="34"/>
        <v>100.75273637943845</v>
      </c>
      <c r="L98" s="205">
        <f t="shared" si="34"/>
        <v>105.20126110571165</v>
      </c>
      <c r="M98" s="205">
        <f t="shared" si="34"/>
        <v>105.20126110571165</v>
      </c>
      <c r="N98" s="205">
        <f t="shared" si="34"/>
        <v>105.20126110571165</v>
      </c>
      <c r="O98" s="205">
        <f t="shared" si="34"/>
        <v>107.9387355304108</v>
      </c>
      <c r="P98" s="205">
        <f t="shared" si="34"/>
        <v>107.9387355304108</v>
      </c>
      <c r="Q98" s="205">
        <f t="shared" ref="Q98" si="35">SUMPRODUCT(Q99:Q100,$E99:$E100)/$E$98</f>
        <v>96.406757640914449</v>
      </c>
    </row>
    <row r="99" spans="1:17" s="199" customFormat="1" x14ac:dyDescent="0.25">
      <c r="A99" s="12" t="s">
        <v>264</v>
      </c>
      <c r="B99" s="134" t="s">
        <v>35</v>
      </c>
      <c r="C99" s="128">
        <v>221082002</v>
      </c>
      <c r="D99" s="4" t="s">
        <v>142</v>
      </c>
      <c r="E99" s="142">
        <v>21.786048521296976</v>
      </c>
      <c r="F99" s="199">
        <f>'Geomean prices'!G63/'Geomean prices'!$F63*100</f>
        <v>100</v>
      </c>
      <c r="G99" s="199">
        <f>'Geomean prices'!H63/'Geomean prices'!$F63*100</f>
        <v>100</v>
      </c>
      <c r="H99" s="199">
        <f>'Geomean prices'!I63/'Geomean prices'!$F63*100</f>
        <v>100</v>
      </c>
      <c r="I99" s="199">
        <f>'Geomean prices'!J63/'Geomean prices'!$F63*100</f>
        <v>100</v>
      </c>
      <c r="J99" s="199">
        <f>'Geomean prices'!K63/'Geomean prices'!$F63*100</f>
        <v>101.19283263598831</v>
      </c>
      <c r="K99" s="199">
        <f>'Geomean prices'!L63/'Geomean prices'!$F63*100</f>
        <v>101.19283263598831</v>
      </c>
      <c r="L99" s="199">
        <f>'Geomean prices'!M63/'Geomean prices'!$F63*100</f>
        <v>108.24224013168859</v>
      </c>
      <c r="M99" s="199">
        <f>'Geomean prices'!N63/'Geomean prices'!$F63*100</f>
        <v>108.24224013168859</v>
      </c>
      <c r="N99" s="199">
        <f>'Geomean prices'!O63/'Geomean prices'!$F63*100</f>
        <v>108.24224013168859</v>
      </c>
      <c r="O99" s="199">
        <f>'Geomean prices'!P63/'Geomean prices'!$F63*100</f>
        <v>112.58021146290081</v>
      </c>
      <c r="P99" s="199">
        <f>'Geomean prices'!Q63/'Geomean prices'!$F63*100</f>
        <v>112.58021146290081</v>
      </c>
      <c r="Q99" s="199">
        <f>'Geomean prices'!R63/'Geomean prices'!$F63*100</f>
        <v>94.30592585663203</v>
      </c>
    </row>
    <row r="100" spans="1:17" s="199" customFormat="1" ht="16.5" thickBot="1" x14ac:dyDescent="0.3">
      <c r="A100" s="16"/>
      <c r="B100" s="52" t="s">
        <v>35</v>
      </c>
      <c r="C100" s="129">
        <v>221082003</v>
      </c>
      <c r="D100" s="6" t="s">
        <v>143</v>
      </c>
      <c r="E100" s="142">
        <v>12.737471791106136</v>
      </c>
      <c r="F100" s="199">
        <f>'Geomean prices'!G64/'Geomean prices'!$F64*100</f>
        <v>100</v>
      </c>
      <c r="G100" s="199">
        <f>'Geomean prices'!H64/'Geomean prices'!$F64*100</f>
        <v>100</v>
      </c>
      <c r="H100" s="199">
        <f>'Geomean prices'!I64/'Geomean prices'!$F64*100</f>
        <v>100</v>
      </c>
      <c r="I100" s="199">
        <f>'Geomean prices'!J64/'Geomean prices'!$F64*100</f>
        <v>100</v>
      </c>
      <c r="J100" s="199">
        <f>'Geomean prices'!K64/'Geomean prices'!$F64*100</f>
        <v>100</v>
      </c>
      <c r="K100" s="199">
        <f>'Geomean prices'!L64/'Geomean prices'!$F64*100</f>
        <v>100</v>
      </c>
      <c r="L100" s="199">
        <f>'Geomean prices'!M64/'Geomean prices'!$F64*100</f>
        <v>100</v>
      </c>
      <c r="M100" s="199">
        <f>'Geomean prices'!N64/'Geomean prices'!$F64*100</f>
        <v>100</v>
      </c>
      <c r="N100" s="199">
        <f>'Geomean prices'!O64/'Geomean prices'!$F64*100</f>
        <v>100</v>
      </c>
      <c r="O100" s="199">
        <f>'Geomean prices'!P64/'Geomean prices'!$F64*100</f>
        <v>100</v>
      </c>
      <c r="P100" s="199">
        <f>'Geomean prices'!Q64/'Geomean prices'!$F64*100</f>
        <v>100</v>
      </c>
      <c r="Q100" s="199">
        <f>'Geomean prices'!R64/'Geomean prices'!$F64*100</f>
        <v>100</v>
      </c>
    </row>
    <row r="101" spans="1:17" s="199" customFormat="1" x14ac:dyDescent="0.25">
      <c r="A101" s="105"/>
      <c r="B101" s="110"/>
      <c r="C101" s="107"/>
      <c r="D101" s="104"/>
      <c r="E101" s="142"/>
    </row>
    <row r="102" spans="1:17" s="199" customFormat="1" x14ac:dyDescent="0.25">
      <c r="A102" s="105"/>
      <c r="B102" s="110"/>
      <c r="C102" s="107"/>
      <c r="D102" s="104"/>
      <c r="E102" s="142"/>
    </row>
    <row r="103" spans="1:17" s="202" customFormat="1" x14ac:dyDescent="0.25">
      <c r="A103" s="25" t="s">
        <v>265</v>
      </c>
      <c r="B103" s="43" t="s">
        <v>266</v>
      </c>
      <c r="C103" s="25"/>
      <c r="D103" s="25"/>
      <c r="E103" s="146">
        <f>E104</f>
        <v>50.774856322927349</v>
      </c>
      <c r="F103" s="202">
        <f>((F104*$E104)/$E$103)</f>
        <v>100.00000000000001</v>
      </c>
      <c r="G103" s="202">
        <f t="shared" ref="G103:Q103" si="36">((G104*$E104)/$E$103)</f>
        <v>100.00000000000001</v>
      </c>
      <c r="H103" s="202">
        <f t="shared" si="36"/>
        <v>98.213902523412273</v>
      </c>
      <c r="I103" s="202">
        <f t="shared" si="36"/>
        <v>100.00000000000001</v>
      </c>
      <c r="J103" s="202">
        <f t="shared" si="36"/>
        <v>100.00000000000001</v>
      </c>
      <c r="K103" s="202">
        <f t="shared" si="36"/>
        <v>100.00000000000001</v>
      </c>
      <c r="L103" s="202">
        <f t="shared" si="36"/>
        <v>100.00000000000001</v>
      </c>
      <c r="M103" s="202">
        <f t="shared" si="36"/>
        <v>67.525439836899309</v>
      </c>
      <c r="N103" s="202">
        <f t="shared" si="36"/>
        <v>64.925691059724528</v>
      </c>
      <c r="O103" s="202">
        <f t="shared" si="36"/>
        <v>80.468739406130112</v>
      </c>
      <c r="P103" s="202">
        <f t="shared" si="36"/>
        <v>52.820374589711861</v>
      </c>
      <c r="Q103" s="202">
        <f t="shared" si="36"/>
        <v>55.845094800016881</v>
      </c>
    </row>
    <row r="104" spans="1:17" s="197" customFormat="1" ht="16.5" thickBot="1" x14ac:dyDescent="0.3">
      <c r="A104" s="26" t="s">
        <v>265</v>
      </c>
      <c r="B104" s="44" t="s">
        <v>36</v>
      </c>
      <c r="C104" s="27"/>
      <c r="D104" s="27"/>
      <c r="E104" s="148">
        <f>SUM(E105)</f>
        <v>50.774856322927349</v>
      </c>
      <c r="F104" s="205">
        <f>SUMPRODUCT(F105,$E105)/$E$104</f>
        <v>100.00000000000001</v>
      </c>
      <c r="G104" s="205">
        <f t="shared" ref="G104:Q104" si="37">SUMPRODUCT(G105,$E105)/$E$104</f>
        <v>100.00000000000001</v>
      </c>
      <c r="H104" s="205">
        <f t="shared" si="37"/>
        <v>98.213902523412273</v>
      </c>
      <c r="I104" s="205">
        <f t="shared" si="37"/>
        <v>100.00000000000001</v>
      </c>
      <c r="J104" s="205">
        <f t="shared" si="37"/>
        <v>100.00000000000001</v>
      </c>
      <c r="K104" s="205">
        <f t="shared" si="37"/>
        <v>100.00000000000001</v>
      </c>
      <c r="L104" s="205">
        <f t="shared" si="37"/>
        <v>100.00000000000001</v>
      </c>
      <c r="M104" s="205">
        <f t="shared" si="37"/>
        <v>67.525439836899309</v>
      </c>
      <c r="N104" s="205">
        <f t="shared" si="37"/>
        <v>64.925691059724528</v>
      </c>
      <c r="O104" s="205">
        <f t="shared" si="37"/>
        <v>80.468739406130112</v>
      </c>
      <c r="P104" s="205">
        <f t="shared" si="37"/>
        <v>52.820374589711861</v>
      </c>
      <c r="Q104" s="205">
        <f t="shared" si="37"/>
        <v>55.845094800016881</v>
      </c>
    </row>
    <row r="105" spans="1:17" s="199" customFormat="1" ht="16.5" thickBot="1" x14ac:dyDescent="0.3">
      <c r="A105" s="19" t="s">
        <v>265</v>
      </c>
      <c r="B105" s="126" t="s">
        <v>36</v>
      </c>
      <c r="C105" s="127">
        <v>231087099</v>
      </c>
      <c r="D105" s="22" t="s">
        <v>144</v>
      </c>
      <c r="E105" s="142">
        <v>50.774856322927349</v>
      </c>
      <c r="F105" s="199">
        <f>'Geomean prices'!G65/'Geomean prices'!$F65*100</f>
        <v>100</v>
      </c>
      <c r="G105" s="199">
        <f>'Geomean prices'!H65/'Geomean prices'!$F65*100</f>
        <v>100</v>
      </c>
      <c r="H105" s="199">
        <f>'Geomean prices'!I65/'Geomean prices'!$F65*100</f>
        <v>98.213902523412273</v>
      </c>
      <c r="I105" s="199">
        <f>'Geomean prices'!J65/'Geomean prices'!$F65*100</f>
        <v>100</v>
      </c>
      <c r="J105" s="199">
        <f>'Geomean prices'!K65/'Geomean prices'!$F65*100</f>
        <v>100</v>
      </c>
      <c r="K105" s="199">
        <f>'Geomean prices'!L65/'Geomean prices'!$F65*100</f>
        <v>100</v>
      </c>
      <c r="L105" s="199">
        <f>'Geomean prices'!M65/'Geomean prices'!$F65*100</f>
        <v>100</v>
      </c>
      <c r="M105" s="199">
        <f>'Geomean prices'!N65/'Geomean prices'!$F65*100</f>
        <v>67.525439836899309</v>
      </c>
      <c r="N105" s="199">
        <f>'Geomean prices'!O65/'Geomean prices'!$F65*100</f>
        <v>64.925691059724528</v>
      </c>
      <c r="O105" s="199">
        <f>'Geomean prices'!P65/'Geomean prices'!$F65*100</f>
        <v>80.468739406130112</v>
      </c>
      <c r="P105" s="199">
        <f>'Geomean prices'!Q65/'Geomean prices'!$F65*100</f>
        <v>52.820374589711861</v>
      </c>
      <c r="Q105" s="199">
        <f>'Geomean prices'!R65/'Geomean prices'!$F65*100</f>
        <v>55.845094800016881</v>
      </c>
    </row>
    <row r="106" spans="1:17" s="199" customFormat="1" x14ac:dyDescent="0.25">
      <c r="A106" s="105"/>
      <c r="B106" s="110"/>
      <c r="C106" s="107"/>
      <c r="D106" s="104"/>
      <c r="E106" s="142"/>
    </row>
    <row r="107" spans="1:17" s="199" customFormat="1" x14ac:dyDescent="0.25">
      <c r="A107" s="105"/>
      <c r="B107" s="110"/>
      <c r="C107" s="107"/>
      <c r="D107" s="104"/>
      <c r="E107" s="142"/>
    </row>
    <row r="108" spans="1:17" s="201" customFormat="1" x14ac:dyDescent="0.25">
      <c r="A108" s="33" t="s">
        <v>269</v>
      </c>
      <c r="B108" s="42" t="s">
        <v>270</v>
      </c>
      <c r="C108" s="34"/>
      <c r="D108" s="34"/>
      <c r="E108" s="145">
        <f>E109+E130</f>
        <v>29.155779599687172</v>
      </c>
      <c r="F108" s="201">
        <f t="shared" ref="F108:P108" si="38">((F109*$E109)+(F130*$E130))/$E$108</f>
        <v>100.00000000000001</v>
      </c>
      <c r="G108" s="201">
        <f t="shared" si="38"/>
        <v>98.046968726166114</v>
      </c>
      <c r="H108" s="201">
        <f t="shared" si="38"/>
        <v>98.891095012118299</v>
      </c>
      <c r="I108" s="201">
        <f t="shared" si="38"/>
        <v>99.045074713530227</v>
      </c>
      <c r="J108" s="201">
        <f t="shared" si="38"/>
        <v>97.926898425233844</v>
      </c>
      <c r="K108" s="201">
        <f t="shared" si="38"/>
        <v>95.89923873573899</v>
      </c>
      <c r="L108" s="201">
        <f t="shared" si="38"/>
        <v>96.576938344871806</v>
      </c>
      <c r="M108" s="201">
        <f t="shared" si="38"/>
        <v>100.91057194266845</v>
      </c>
      <c r="N108" s="201">
        <f t="shared" si="38"/>
        <v>100.45164464209563</v>
      </c>
      <c r="O108" s="201">
        <f t="shared" si="38"/>
        <v>100.04989712758208</v>
      </c>
      <c r="P108" s="201">
        <f t="shared" si="38"/>
        <v>100.55609018288744</v>
      </c>
      <c r="Q108" s="201">
        <f t="shared" ref="Q108" si="39">((Q109*$E109)+(Q130*$E130))/$E$108</f>
        <v>101.05544040985018</v>
      </c>
    </row>
    <row r="109" spans="1:17" s="202" customFormat="1" x14ac:dyDescent="0.25">
      <c r="A109" s="25" t="s">
        <v>275</v>
      </c>
      <c r="B109" s="43" t="s">
        <v>272</v>
      </c>
      <c r="C109" s="25"/>
      <c r="D109" s="25"/>
      <c r="E109" s="146">
        <f>SUM(E110,E113,E127)</f>
        <v>26.185762615030139</v>
      </c>
      <c r="F109" s="202">
        <f t="shared" ref="F109:P109" si="40">((F110*$E110)+(F113*$E113)+(F127*$E127))/$E$109</f>
        <v>100.00000000000001</v>
      </c>
      <c r="G109" s="202">
        <f t="shared" si="40"/>
        <v>97.825453846491627</v>
      </c>
      <c r="H109" s="202">
        <f t="shared" si="40"/>
        <v>97.927142632770327</v>
      </c>
      <c r="I109" s="202">
        <f t="shared" si="40"/>
        <v>98.453518280803749</v>
      </c>
      <c r="J109" s="202">
        <f t="shared" si="40"/>
        <v>97.392243634764299</v>
      </c>
      <c r="K109" s="202">
        <f t="shared" si="40"/>
        <v>95.606914314724392</v>
      </c>
      <c r="L109" s="202">
        <f t="shared" si="40"/>
        <v>96.041287870188853</v>
      </c>
      <c r="M109" s="202">
        <f t="shared" si="40"/>
        <v>100.19894197396006</v>
      </c>
      <c r="N109" s="202">
        <f t="shared" si="40"/>
        <v>100.11171953320215</v>
      </c>
      <c r="O109" s="202">
        <f t="shared" si="40"/>
        <v>100.07004723079721</v>
      </c>
      <c r="P109" s="202">
        <f t="shared" si="40"/>
        <v>100.49883248004853</v>
      </c>
      <c r="Q109" s="202">
        <f t="shared" ref="Q109" si="41">((Q110*$E110)+(Q113*$E113)+(Q127*$E127))/$E$109</f>
        <v>100.50193838516674</v>
      </c>
    </row>
    <row r="110" spans="1:17" s="197" customFormat="1" ht="16.5" thickBot="1" x14ac:dyDescent="0.3">
      <c r="A110" s="26" t="s">
        <v>445</v>
      </c>
      <c r="B110" s="44" t="s">
        <v>38</v>
      </c>
      <c r="C110" s="27"/>
      <c r="D110" s="27"/>
      <c r="E110" s="147">
        <f>SUM(E111)</f>
        <v>1.1299291488675614</v>
      </c>
      <c r="F110" s="205">
        <f>SUMPRODUCT(F111,$E111)/$E$110</f>
        <v>100</v>
      </c>
      <c r="G110" s="205">
        <f t="shared" ref="G110:Q110" si="42">SUMPRODUCT(G111,$E111)/$E$110</f>
        <v>100</v>
      </c>
      <c r="H110" s="205">
        <f t="shared" si="42"/>
        <v>98.886098359162816</v>
      </c>
      <c r="I110" s="205">
        <f t="shared" si="42"/>
        <v>100</v>
      </c>
      <c r="J110" s="205">
        <f t="shared" si="42"/>
        <v>94.516523968599259</v>
      </c>
      <c r="K110" s="205">
        <f t="shared" si="42"/>
        <v>89.41920937425985</v>
      </c>
      <c r="L110" s="205">
        <f t="shared" si="42"/>
        <v>89.41920937425985</v>
      </c>
      <c r="M110" s="205">
        <f t="shared" si="42"/>
        <v>89.41920937425985</v>
      </c>
      <c r="N110" s="205">
        <f t="shared" si="42"/>
        <v>89.741131195022419</v>
      </c>
      <c r="O110" s="205">
        <f t="shared" si="42"/>
        <v>91.251609420792818</v>
      </c>
      <c r="P110" s="205">
        <f t="shared" si="42"/>
        <v>89.741131195022419</v>
      </c>
      <c r="Q110" s="205">
        <f t="shared" si="42"/>
        <v>89.741131195022419</v>
      </c>
    </row>
    <row r="111" spans="1:17" s="199" customFormat="1" ht="16.5" thickBot="1" x14ac:dyDescent="0.3">
      <c r="A111" s="19" t="s">
        <v>273</v>
      </c>
      <c r="B111" s="126" t="s">
        <v>38</v>
      </c>
      <c r="C111" s="127">
        <v>311091002</v>
      </c>
      <c r="D111" s="22" t="s">
        <v>145</v>
      </c>
      <c r="E111" s="142">
        <v>1.1299291488675614</v>
      </c>
      <c r="F111" s="199">
        <f>'Geomean prices'!G67/'Geomean prices'!$F67*100</f>
        <v>100</v>
      </c>
      <c r="G111" s="199">
        <f>'Geomean prices'!H67/'Geomean prices'!$F67*100</f>
        <v>100</v>
      </c>
      <c r="H111" s="199">
        <f>'Geomean prices'!I67/'Geomean prices'!$F67*100</f>
        <v>98.886098359162816</v>
      </c>
      <c r="I111" s="199">
        <f>'Geomean prices'!J67/'Geomean prices'!$F67*100</f>
        <v>100</v>
      </c>
      <c r="J111" s="199">
        <f>'Geomean prices'!K67/'Geomean prices'!$F67*100</f>
        <v>94.516523968599259</v>
      </c>
      <c r="K111" s="199">
        <f>'Geomean prices'!L67/'Geomean prices'!$F67*100</f>
        <v>89.41920937425985</v>
      </c>
      <c r="L111" s="199">
        <f>'Geomean prices'!M67/'Geomean prices'!$F67*100</f>
        <v>89.41920937425985</v>
      </c>
      <c r="M111" s="199">
        <f>'Geomean prices'!N67/'Geomean prices'!$F67*100</f>
        <v>89.41920937425985</v>
      </c>
      <c r="N111" s="199">
        <f>'Geomean prices'!O67/'Geomean prices'!$F67*100</f>
        <v>89.741131195022419</v>
      </c>
      <c r="O111" s="199">
        <f>'Geomean prices'!P67/'Geomean prices'!$F67*100</f>
        <v>91.251609420792818</v>
      </c>
      <c r="P111" s="199">
        <f>'Geomean prices'!Q67/'Geomean prices'!$F67*100</f>
        <v>89.741131195022419</v>
      </c>
      <c r="Q111" s="199">
        <f>'Geomean prices'!R67/'Geomean prices'!$F67*100</f>
        <v>89.741131195022419</v>
      </c>
    </row>
    <row r="112" spans="1:17" s="199" customFormat="1" x14ac:dyDescent="0.25">
      <c r="A112" s="105"/>
      <c r="B112" s="110"/>
      <c r="C112" s="107"/>
      <c r="D112" s="104"/>
      <c r="E112" s="142"/>
    </row>
    <row r="113" spans="1:17" s="197" customFormat="1" ht="16.5" thickBot="1" x14ac:dyDescent="0.3">
      <c r="A113" s="26" t="s">
        <v>271</v>
      </c>
      <c r="B113" s="44" t="s">
        <v>39</v>
      </c>
      <c r="C113" s="27"/>
      <c r="D113" s="27"/>
      <c r="E113" s="147">
        <f>SUM(E114:E125)</f>
        <v>23.750495821302469</v>
      </c>
      <c r="F113" s="205">
        <f t="shared" ref="F113:P113" si="43">SUMPRODUCT(F114:F125,$E114:$E125)/$E$113</f>
        <v>100</v>
      </c>
      <c r="G113" s="205">
        <f t="shared" si="43"/>
        <v>97.684525220330428</v>
      </c>
      <c r="H113" s="205">
        <f t="shared" si="43"/>
        <v>96.961453652743174</v>
      </c>
      <c r="I113" s="205">
        <f t="shared" si="43"/>
        <v>98.294949145818038</v>
      </c>
      <c r="J113" s="205">
        <f t="shared" si="43"/>
        <v>97.441311102124928</v>
      </c>
      <c r="K113" s="205">
        <f t="shared" si="43"/>
        <v>95.177434962209716</v>
      </c>
      <c r="L113" s="205">
        <f t="shared" si="43"/>
        <v>95.668801189087858</v>
      </c>
      <c r="M113" s="205">
        <f t="shared" si="43"/>
        <v>101.0000798055693</v>
      </c>
      <c r="N113" s="205">
        <f t="shared" si="43"/>
        <v>100.88859855493573</v>
      </c>
      <c r="O113" s="205">
        <f t="shared" si="43"/>
        <v>100.77079240825667</v>
      </c>
      <c r="P113" s="205">
        <f t="shared" si="43"/>
        <v>101.31540428596524</v>
      </c>
      <c r="Q113" s="205">
        <f t="shared" ref="Q113" si="44">SUMPRODUCT(Q114:Q125,$E114:$E125)/$E$113</f>
        <v>101.31882865633384</v>
      </c>
    </row>
    <row r="114" spans="1:17" s="199" customFormat="1" x14ac:dyDescent="0.25">
      <c r="A114" s="12"/>
      <c r="B114" s="50" t="s">
        <v>39</v>
      </c>
      <c r="C114" s="128">
        <v>312093004</v>
      </c>
      <c r="D114" s="4" t="s">
        <v>146</v>
      </c>
      <c r="E114" s="142">
        <v>2.0604266188367535</v>
      </c>
      <c r="F114" s="199">
        <f>'Geomean prices'!G68/'Geomean prices'!$F68*100</f>
        <v>100</v>
      </c>
      <c r="G114" s="199">
        <f>'Geomean prices'!H68/'Geomean prices'!$F68*100</f>
        <v>100</v>
      </c>
      <c r="H114" s="199">
        <f>'Geomean prices'!I68/'Geomean prices'!$F68*100</f>
        <v>100</v>
      </c>
      <c r="I114" s="199">
        <f>'Geomean prices'!J68/'Geomean prices'!$F68*100</f>
        <v>100</v>
      </c>
      <c r="J114" s="199">
        <f>'Geomean prices'!K68/'Geomean prices'!$F68*100</f>
        <v>102.61711944670304</v>
      </c>
      <c r="K114" s="199">
        <f>'Geomean prices'!L68/'Geomean prices'!$F68*100</f>
        <v>98.508857315550742</v>
      </c>
      <c r="L114" s="199">
        <f>'Geomean prices'!M68/'Geomean prices'!$F68*100</f>
        <v>97.685852014291214</v>
      </c>
      <c r="M114" s="199">
        <f>'Geomean prices'!N68/'Geomean prices'!$F68*100</f>
        <v>98.836153311574819</v>
      </c>
      <c r="N114" s="199">
        <f>'Geomean prices'!O68/'Geomean prices'!$F68*100</f>
        <v>97.551111197907659</v>
      </c>
      <c r="O114" s="199">
        <f>'Geomean prices'!P68/'Geomean prices'!$F68*100</f>
        <v>96.19316213588057</v>
      </c>
      <c r="P114" s="199">
        <f>'Geomean prices'!Q68/'Geomean prices'!$F68*100</f>
        <v>102.47089219794499</v>
      </c>
      <c r="Q114" s="199">
        <f>'Geomean prices'!R68/'Geomean prices'!$F68*100</f>
        <v>102.51036484569012</v>
      </c>
    </row>
    <row r="115" spans="1:17" s="199" customFormat="1" x14ac:dyDescent="0.25">
      <c r="A115" s="14"/>
      <c r="B115" s="51" t="s">
        <v>39</v>
      </c>
      <c r="C115" s="107">
        <v>312093004</v>
      </c>
      <c r="D115" s="5" t="s">
        <v>147</v>
      </c>
      <c r="E115" s="142">
        <v>2.0604266188367535</v>
      </c>
      <c r="F115" s="199">
        <f>'Geomean prices'!G69/'Geomean prices'!$F69*100</f>
        <v>100</v>
      </c>
      <c r="G115" s="199">
        <f>'Geomean prices'!H69/'Geomean prices'!$F69*100</f>
        <v>94.65186298049089</v>
      </c>
      <c r="H115" s="199">
        <f>'Geomean prices'!I69/'Geomean prices'!$F69*100</f>
        <v>89.195088893807451</v>
      </c>
      <c r="I115" s="199">
        <f>'Geomean prices'!J69/'Geomean prices'!$F69*100</f>
        <v>100</v>
      </c>
      <c r="J115" s="199">
        <f>'Geomean prices'!K69/'Geomean prices'!$F69*100</f>
        <v>103.87880925199846</v>
      </c>
      <c r="K115" s="199">
        <f>'Geomean prices'!L69/'Geomean prices'!$F69*100</f>
        <v>95.481081107300398</v>
      </c>
      <c r="L115" s="199">
        <f>'Geomean prices'!M69/'Geomean prices'!$F69*100</f>
        <v>94.077535287529955</v>
      </c>
      <c r="M115" s="199">
        <f>'Geomean prices'!N69/'Geomean prices'!$F69*100</f>
        <v>96.309063995969794</v>
      </c>
      <c r="N115" s="199">
        <f>'Geomean prices'!O69/'Geomean prices'!$F69*100</f>
        <v>96.309063995969794</v>
      </c>
      <c r="O115" s="199">
        <f>'Geomean prices'!P69/'Geomean prices'!$F69*100</f>
        <v>96.309063995969794</v>
      </c>
      <c r="P115" s="199">
        <f>'Geomean prices'!Q69/'Geomean prices'!$F69*100</f>
        <v>96.309063995969794</v>
      </c>
      <c r="Q115" s="199">
        <f>'Geomean prices'!R69/'Geomean prices'!$F69*100</f>
        <v>96.309063995969794</v>
      </c>
    </row>
    <row r="116" spans="1:17" s="199" customFormat="1" x14ac:dyDescent="0.25">
      <c r="A116" s="14" t="s">
        <v>271</v>
      </c>
      <c r="B116" s="51" t="s">
        <v>39</v>
      </c>
      <c r="C116" s="107">
        <v>312093004</v>
      </c>
      <c r="D116" s="5" t="s">
        <v>148</v>
      </c>
      <c r="E116" s="142">
        <v>2.0604266188367535</v>
      </c>
      <c r="F116" s="199">
        <f>'Geomean prices'!G70/'Geomean prices'!$F70*100</f>
        <v>100</v>
      </c>
      <c r="G116" s="199">
        <f>'Geomean prices'!H70/'Geomean prices'!$F70*100</f>
        <v>100</v>
      </c>
      <c r="H116" s="199">
        <f>'Geomean prices'!I70/'Geomean prices'!$F70*100</f>
        <v>100</v>
      </c>
      <c r="I116" s="199">
        <f>'Geomean prices'!J70/'Geomean prices'!$F70*100</f>
        <v>100</v>
      </c>
      <c r="J116" s="199">
        <f>'Geomean prices'!K70/'Geomean prices'!$F70*100</f>
        <v>100</v>
      </c>
      <c r="K116" s="199">
        <f>'Geomean prices'!L70/'Geomean prices'!$F70*100</f>
        <v>107.41506673860638</v>
      </c>
      <c r="L116" s="199">
        <f>'Geomean prices'!M70/'Geomean prices'!$F70*100</f>
        <v>99.321942677949465</v>
      </c>
      <c r="M116" s="199">
        <f>'Geomean prices'!N70/'Geomean prices'!$F70*100</f>
        <v>99.321942677949465</v>
      </c>
      <c r="N116" s="199">
        <f>'Geomean prices'!O70/'Geomean prices'!$F70*100</f>
        <v>99.321942677949465</v>
      </c>
      <c r="O116" s="199">
        <f>'Geomean prices'!P70/'Geomean prices'!$F70*100</f>
        <v>99.321942677949465</v>
      </c>
      <c r="P116" s="199">
        <f>'Geomean prices'!Q70/'Geomean prices'!$F70*100</f>
        <v>99.321942677949465</v>
      </c>
      <c r="Q116" s="199">
        <f>'Geomean prices'!R70/'Geomean prices'!$F70*100</f>
        <v>99.321942677949465</v>
      </c>
    </row>
    <row r="117" spans="1:17" s="199" customFormat="1" x14ac:dyDescent="0.25">
      <c r="A117" s="14"/>
      <c r="B117" s="51" t="s">
        <v>39</v>
      </c>
      <c r="C117" s="107">
        <v>312093004</v>
      </c>
      <c r="D117" s="5" t="s">
        <v>149</v>
      </c>
      <c r="E117" s="142">
        <v>2.0604266188367535</v>
      </c>
      <c r="F117" s="199">
        <f>'Geomean prices'!G71/'Geomean prices'!$F71*100</f>
        <v>100</v>
      </c>
      <c r="G117" s="199">
        <f>'Geomean prices'!H71/'Geomean prices'!$F71*100</f>
        <v>105.24343627933483</v>
      </c>
      <c r="H117" s="199">
        <f>'Geomean prices'!I71/'Geomean prices'!$F71*100</f>
        <v>106.57704849457174</v>
      </c>
      <c r="I117" s="199">
        <f>'Geomean prices'!J71/'Geomean prices'!$F71*100</f>
        <v>100</v>
      </c>
      <c r="J117" s="199">
        <f>'Geomean prices'!K71/'Geomean prices'!$F71*100</f>
        <v>97.551111197907659</v>
      </c>
      <c r="K117" s="199">
        <f>'Geomean prices'!L71/'Geomean prices'!$F71*100</f>
        <v>98.352006095138293</v>
      </c>
      <c r="L117" s="199">
        <f>'Geomean prices'!M71/'Geomean prices'!$F71*100</f>
        <v>98.352006095138293</v>
      </c>
      <c r="M117" s="199">
        <f>'Geomean prices'!N71/'Geomean prices'!$F71*100</f>
        <v>101.04308014431635</v>
      </c>
      <c r="N117" s="199">
        <f>'Geomean prices'!O71/'Geomean prices'!$F71*100</f>
        <v>101.04308014431635</v>
      </c>
      <c r="O117" s="199">
        <f>'Geomean prices'!P71/'Geomean prices'!$F71*100</f>
        <v>101.04308014431635</v>
      </c>
      <c r="P117" s="199">
        <f>'Geomean prices'!Q71/'Geomean prices'!$F71*100</f>
        <v>101.04308014431635</v>
      </c>
      <c r="Q117" s="199">
        <f>'Geomean prices'!R71/'Geomean prices'!$F71*100</f>
        <v>101.04308014431635</v>
      </c>
    </row>
    <row r="118" spans="1:17" s="199" customFormat="1" x14ac:dyDescent="0.25">
      <c r="A118" s="14"/>
      <c r="B118" s="51" t="s">
        <v>39</v>
      </c>
      <c r="C118" s="107">
        <v>312093003</v>
      </c>
      <c r="D118" s="5" t="s">
        <v>150</v>
      </c>
      <c r="E118" s="142">
        <v>2.7896665625742307</v>
      </c>
      <c r="F118" s="199">
        <f>'Geomean prices'!G72/'Geomean prices'!$F72*100</f>
        <v>100</v>
      </c>
      <c r="G118" s="199">
        <f>'Geomean prices'!H72/'Geomean prices'!$F72*100</f>
        <v>98.61892399345777</v>
      </c>
      <c r="H118" s="199">
        <f>'Geomean prices'!I72/'Geomean prices'!$F72*100</f>
        <v>98.61892399345777</v>
      </c>
      <c r="I118" s="199">
        <f>'Geomean prices'!J72/'Geomean prices'!$F72*100</f>
        <v>100</v>
      </c>
      <c r="J118" s="199">
        <f>'Geomean prices'!K72/'Geomean prices'!$F72*100</f>
        <v>92.831776672255586</v>
      </c>
      <c r="K118" s="199">
        <f>'Geomean prices'!L72/'Geomean prices'!$F72*100</f>
        <v>89.0727176866192</v>
      </c>
      <c r="L118" s="199">
        <f>'Geomean prices'!M72/'Geomean prices'!$F72*100</f>
        <v>90.32010701366822</v>
      </c>
      <c r="M118" s="199">
        <f>'Geomean prices'!N72/'Geomean prices'!$F72*100</f>
        <v>95.686164129417335</v>
      </c>
      <c r="N118" s="199">
        <f>'Geomean prices'!O72/'Geomean prices'!$F72*100</f>
        <v>95.686164129417335</v>
      </c>
      <c r="O118" s="199">
        <f>'Geomean prices'!P72/'Geomean prices'!$F72*100</f>
        <v>95.686164129417335</v>
      </c>
      <c r="P118" s="199">
        <f>'Geomean prices'!Q72/'Geomean prices'!$F72*100</f>
        <v>95.686164129417335</v>
      </c>
      <c r="Q118" s="199">
        <f>'Geomean prices'!R72/'Geomean prices'!$F72*100</f>
        <v>95.686164129417335</v>
      </c>
    </row>
    <row r="119" spans="1:17" s="199" customFormat="1" x14ac:dyDescent="0.25">
      <c r="A119" s="14"/>
      <c r="B119" s="51" t="s">
        <v>39</v>
      </c>
      <c r="C119" s="107">
        <v>312093003</v>
      </c>
      <c r="D119" s="5" t="s">
        <v>151</v>
      </c>
      <c r="E119" s="142">
        <v>2.7076175460279304</v>
      </c>
      <c r="F119" s="199">
        <f>'Geomean prices'!G73/'Geomean prices'!$F73*100</f>
        <v>100</v>
      </c>
      <c r="G119" s="199">
        <f>'Geomean prices'!H73/'Geomean prices'!$F73*100</f>
        <v>90.683697305345589</v>
      </c>
      <c r="H119" s="199">
        <f>'Geomean prices'!I73/'Geomean prices'!$F73*100</f>
        <v>90.683697305345589</v>
      </c>
      <c r="I119" s="199">
        <f>'Geomean prices'!J73/'Geomean prices'!$F73*100</f>
        <v>100</v>
      </c>
      <c r="J119" s="199">
        <f>'Geomean prices'!K73/'Geomean prices'!$F73*100</f>
        <v>91.027665777837555</v>
      </c>
      <c r="K119" s="199">
        <f>'Geomean prices'!L73/'Geomean prices'!$F73*100</f>
        <v>91.453121404054698</v>
      </c>
      <c r="L119" s="199">
        <f>'Geomean prices'!M73/'Geomean prices'!$F73*100</f>
        <v>96.472853507468059</v>
      </c>
      <c r="M119" s="199">
        <f>'Geomean prices'!N73/'Geomean prices'!$F73*100</f>
        <v>113.24888214457154</v>
      </c>
      <c r="N119" s="199">
        <f>'Geomean prices'!O73/'Geomean prices'!$F73*100</f>
        <v>113.24888214457154</v>
      </c>
      <c r="O119" s="199">
        <f>'Geomean prices'!P73/'Geomean prices'!$F73*100</f>
        <v>113.24888214457154</v>
      </c>
      <c r="P119" s="199">
        <f>'Geomean prices'!Q73/'Geomean prices'!$F73*100</f>
        <v>113.24888214457154</v>
      </c>
      <c r="Q119" s="199">
        <f>'Geomean prices'!R73/'Geomean prices'!$F73*100</f>
        <v>113.24888214457154</v>
      </c>
    </row>
    <row r="120" spans="1:17" s="199" customFormat="1" x14ac:dyDescent="0.25">
      <c r="A120" s="14"/>
      <c r="B120" s="51" t="s">
        <v>39</v>
      </c>
      <c r="C120" s="107">
        <v>312093003</v>
      </c>
      <c r="D120" s="5" t="s">
        <v>152</v>
      </c>
      <c r="E120" s="142">
        <v>2.7076175460279304</v>
      </c>
      <c r="F120" s="199">
        <f>'Geomean prices'!G74/'Geomean prices'!$F74*100</f>
        <v>100</v>
      </c>
      <c r="G120" s="199">
        <f>'Geomean prices'!H74/'Geomean prices'!$F74*100</f>
        <v>100</v>
      </c>
      <c r="H120" s="199">
        <f>'Geomean prices'!I74/'Geomean prices'!$F74*100</f>
        <v>100</v>
      </c>
      <c r="I120" s="199">
        <f>'Geomean prices'!J74/'Geomean prices'!$F74*100</f>
        <v>100</v>
      </c>
      <c r="J120" s="199">
        <f>'Geomean prices'!K74/'Geomean prices'!$F74*100</f>
        <v>100</v>
      </c>
      <c r="K120" s="199">
        <f>'Geomean prices'!L74/'Geomean prices'!$F74*100</f>
        <v>100</v>
      </c>
      <c r="L120" s="199">
        <f>'Geomean prices'!M74/'Geomean prices'!$F74*100</f>
        <v>100</v>
      </c>
      <c r="M120" s="199">
        <f>'Geomean prices'!N74/'Geomean prices'!$F74*100</f>
        <v>100</v>
      </c>
      <c r="N120" s="199">
        <f>'Geomean prices'!O74/'Geomean prices'!$F74*100</f>
        <v>100</v>
      </c>
      <c r="O120" s="199">
        <f>'Geomean prices'!P74/'Geomean prices'!$F74*100</f>
        <v>100</v>
      </c>
      <c r="P120" s="199">
        <f>'Geomean prices'!Q74/'Geomean prices'!$F74*100</f>
        <v>100</v>
      </c>
      <c r="Q120" s="199">
        <f>'Geomean prices'!R74/'Geomean prices'!$F74*100</f>
        <v>100</v>
      </c>
    </row>
    <row r="121" spans="1:17" s="199" customFormat="1" x14ac:dyDescent="0.25">
      <c r="A121" s="14"/>
      <c r="B121" s="51" t="s">
        <v>39</v>
      </c>
      <c r="C121" s="107">
        <v>312093005</v>
      </c>
      <c r="D121" s="5" t="s">
        <v>153</v>
      </c>
      <c r="E121" s="142">
        <v>1.2005434510444635</v>
      </c>
      <c r="F121" s="199">
        <f>'Geomean prices'!G75/'Geomean prices'!$F75*100</f>
        <v>100</v>
      </c>
      <c r="G121" s="199">
        <f>'Geomean prices'!H75/'Geomean prices'!$F75*100</f>
        <v>100</v>
      </c>
      <c r="H121" s="199">
        <f>'Geomean prices'!I75/'Geomean prices'!$F75*100</f>
        <v>100</v>
      </c>
      <c r="I121" s="199">
        <f>'Geomean prices'!J75/'Geomean prices'!$F75*100</f>
        <v>100</v>
      </c>
      <c r="J121" s="199">
        <f>'Geomean prices'!K75/'Geomean prices'!$F75*100</f>
        <v>100</v>
      </c>
      <c r="K121" s="199">
        <f>'Geomean prices'!L75/'Geomean prices'!$F75*100</f>
        <v>100</v>
      </c>
      <c r="L121" s="199">
        <f>'Geomean prices'!M75/'Geomean prices'!$F75*100</f>
        <v>104.19536274372085</v>
      </c>
      <c r="M121" s="199">
        <f>'Geomean prices'!N75/'Geomean prices'!$F75*100</f>
        <v>93.993176397603335</v>
      </c>
      <c r="N121" s="199">
        <f>'Geomean prices'!O75/'Geomean prices'!$F75*100</f>
        <v>93.993176397603335</v>
      </c>
      <c r="O121" s="199">
        <f>'Geomean prices'!P75/'Geomean prices'!$F75*100</f>
        <v>93.993176397603335</v>
      </c>
      <c r="P121" s="199">
        <f>'Geomean prices'!Q75/'Geomean prices'!$F75*100</f>
        <v>93.993176397603335</v>
      </c>
      <c r="Q121" s="199">
        <f>'Geomean prices'!R75/'Geomean prices'!$F75*100</f>
        <v>93.993176397603335</v>
      </c>
    </row>
    <row r="122" spans="1:17" s="199" customFormat="1" x14ac:dyDescent="0.25">
      <c r="A122" s="14"/>
      <c r="B122" s="51" t="s">
        <v>39</v>
      </c>
      <c r="C122" s="107">
        <v>312093005</v>
      </c>
      <c r="D122" s="5" t="s">
        <v>154</v>
      </c>
      <c r="E122" s="142">
        <v>1.2005434510444635</v>
      </c>
      <c r="F122" s="199">
        <f>'Geomean prices'!G76/'Geomean prices'!$F76*100</f>
        <v>100</v>
      </c>
      <c r="G122" s="199">
        <f>'Geomean prices'!H76/'Geomean prices'!$F76*100</f>
        <v>75.828023085132969</v>
      </c>
      <c r="H122" s="199">
        <f>'Geomean prices'!I76/'Geomean prices'!$F76*100</f>
        <v>69.894859146265432</v>
      </c>
      <c r="I122" s="199">
        <f>'Geomean prices'!J76/'Geomean prices'!$F76*100</f>
        <v>66.268773402473641</v>
      </c>
      <c r="J122" s="199">
        <f>'Geomean prices'!K76/'Geomean prices'!$F76*100</f>
        <v>66.996311304088238</v>
      </c>
      <c r="K122" s="199">
        <f>'Geomean prices'!L76/'Geomean prices'!$F76*100</f>
        <v>68.249121060720555</v>
      </c>
      <c r="L122" s="199">
        <f>'Geomean prices'!M76/'Geomean prices'!$F76*100</f>
        <v>68.249121060720555</v>
      </c>
      <c r="M122" s="199">
        <f>'Geomean prices'!N76/'Geomean prices'!$F76*100</f>
        <v>99.403160103710476</v>
      </c>
      <c r="N122" s="199">
        <f>'Geomean prices'!O76/'Geomean prices'!$F76*100</f>
        <v>99.403160103710476</v>
      </c>
      <c r="O122" s="199">
        <f>'Geomean prices'!P76/'Geomean prices'!$F76*100</f>
        <v>99.403160103710476</v>
      </c>
      <c r="P122" s="199">
        <f>'Geomean prices'!Q76/'Geomean prices'!$F76*100</f>
        <v>99.403160103710476</v>
      </c>
      <c r="Q122" s="199">
        <f>'Geomean prices'!R76/'Geomean prices'!$F76*100</f>
        <v>99.403160103710476</v>
      </c>
    </row>
    <row r="123" spans="1:17" s="199" customFormat="1" x14ac:dyDescent="0.25">
      <c r="A123" s="14"/>
      <c r="B123" s="51" t="s">
        <v>39</v>
      </c>
      <c r="C123" s="107">
        <v>312093006</v>
      </c>
      <c r="D123" s="5" t="s">
        <v>155</v>
      </c>
      <c r="E123" s="142">
        <v>2.0825474243433275</v>
      </c>
      <c r="F123" s="199">
        <f>'Geomean prices'!G77/'Geomean prices'!$F77*100</f>
        <v>100</v>
      </c>
      <c r="G123" s="199">
        <f>'Geomean prices'!H77/'Geomean prices'!$F77*100</f>
        <v>101.59385993054144</v>
      </c>
      <c r="H123" s="199">
        <f>'Geomean prices'!I77/'Geomean prices'!$F77*100</f>
        <v>100</v>
      </c>
      <c r="I123" s="199">
        <f>'Geomean prices'!J77/'Geomean prices'!$F77*100</f>
        <v>100</v>
      </c>
      <c r="J123" s="199">
        <f>'Geomean prices'!K77/'Geomean prices'!$F77*100</f>
        <v>99.114579719588846</v>
      </c>
      <c r="K123" s="199">
        <f>'Geomean prices'!L77/'Geomean prices'!$F77*100</f>
        <v>89.294751357231306</v>
      </c>
      <c r="L123" s="199">
        <f>'Geomean prices'!M77/'Geomean prices'!$F77*100</f>
        <v>94.492757679337771</v>
      </c>
      <c r="M123" s="199">
        <f>'Geomean prices'!N77/'Geomean prices'!$F77*100</f>
        <v>100.21335362510276</v>
      </c>
      <c r="N123" s="199">
        <f>'Geomean prices'!O77/'Geomean prices'!$F77*100</f>
        <v>100.21335362510276</v>
      </c>
      <c r="O123" s="199">
        <f>'Geomean prices'!P77/'Geomean prices'!$F77*100</f>
        <v>100.21335362510276</v>
      </c>
      <c r="P123" s="199">
        <f>'Geomean prices'!Q77/'Geomean prices'!$F77*100</f>
        <v>100.21335362510276</v>
      </c>
      <c r="Q123" s="199">
        <f>'Geomean prices'!R77/'Geomean prices'!$F77*100</f>
        <v>100.21335362510276</v>
      </c>
    </row>
    <row r="124" spans="1:17" s="199" customFormat="1" x14ac:dyDescent="0.25">
      <c r="A124" s="14"/>
      <c r="B124" s="51" t="s">
        <v>39</v>
      </c>
      <c r="C124" s="107">
        <v>312093002</v>
      </c>
      <c r="D124" s="5" t="s">
        <v>156</v>
      </c>
      <c r="E124" s="142">
        <v>1.4104527023702607</v>
      </c>
      <c r="F124" s="199">
        <f>'Geomean prices'!G78/'Geomean prices'!$F78*100</f>
        <v>100</v>
      </c>
      <c r="G124" s="199">
        <f>'Geomean prices'!H78/'Geomean prices'!$F78*100</f>
        <v>100</v>
      </c>
      <c r="H124" s="199">
        <f>'Geomean prices'!I78/'Geomean prices'!$F78*100</f>
        <v>111.80339887498948</v>
      </c>
      <c r="I124" s="199">
        <f>'Geomean prices'!J78/'Geomean prices'!$F78*100</f>
        <v>100</v>
      </c>
      <c r="J124" s="199">
        <f>'Geomean prices'!K78/'Geomean prices'!$F78*100</f>
        <v>111.80339887498948</v>
      </c>
      <c r="K124" s="199">
        <f>'Geomean prices'!L78/'Geomean prices'!$F78*100</f>
        <v>100</v>
      </c>
      <c r="L124" s="199">
        <f>'Geomean prices'!M78/'Geomean prices'!$F78*100</f>
        <v>100</v>
      </c>
      <c r="M124" s="199">
        <f>'Geomean prices'!N78/'Geomean prices'!$F78*100</f>
        <v>111.80339887498948</v>
      </c>
      <c r="N124" s="199">
        <f>'Geomean prices'!O78/'Geomean prices'!$F78*100</f>
        <v>111.80339887498948</v>
      </c>
      <c r="O124" s="199">
        <f>'Geomean prices'!P78/'Geomean prices'!$F78*100</f>
        <v>111.80339887498948</v>
      </c>
      <c r="P124" s="199">
        <f>'Geomean prices'!Q78/'Geomean prices'!$F78*100</f>
        <v>111.80339887498948</v>
      </c>
      <c r="Q124" s="199">
        <f>'Geomean prices'!R78/'Geomean prices'!$F78*100</f>
        <v>111.80339887498948</v>
      </c>
    </row>
    <row r="125" spans="1:17" s="199" customFormat="1" ht="16.5" thickBot="1" x14ac:dyDescent="0.3">
      <c r="A125" s="16"/>
      <c r="B125" s="52" t="s">
        <v>39</v>
      </c>
      <c r="C125" s="129">
        <v>312093001</v>
      </c>
      <c r="D125" s="6" t="s">
        <v>157</v>
      </c>
      <c r="E125" s="142">
        <v>1.4098006625228476</v>
      </c>
      <c r="F125" s="199">
        <f>'Geomean prices'!G79/'Geomean prices'!$F79*100</f>
        <v>100</v>
      </c>
      <c r="G125" s="199">
        <f>'Geomean prices'!H79/'Geomean prices'!$F79*100</f>
        <v>100</v>
      </c>
      <c r="H125" s="199">
        <f>'Geomean prices'!I79/'Geomean prices'!$F79*100</f>
        <v>89.442719099991592</v>
      </c>
      <c r="I125" s="199">
        <f>'Geomean prices'!J79/'Geomean prices'!$F79*100</f>
        <v>100</v>
      </c>
      <c r="J125" s="199">
        <f>'Geomean prices'!K79/'Geomean prices'!$F79*100</f>
        <v>100</v>
      </c>
      <c r="K125" s="199">
        <f>'Geomean prices'!L79/'Geomean prices'!$F79*100</f>
        <v>100</v>
      </c>
      <c r="L125" s="199">
        <f>'Geomean prices'!M79/'Geomean prices'!$F79*100</f>
        <v>100</v>
      </c>
      <c r="M125" s="199">
        <f>'Geomean prices'!N79/'Geomean prices'!$F79*100</f>
        <v>100</v>
      </c>
      <c r="N125" s="199">
        <f>'Geomean prices'!O79/'Geomean prices'!$F79*100</f>
        <v>100</v>
      </c>
      <c r="O125" s="199">
        <f>'Geomean prices'!P79/'Geomean prices'!$F79*100</f>
        <v>100</v>
      </c>
      <c r="P125" s="199">
        <f>'Geomean prices'!Q79/'Geomean prices'!$F79*100</f>
        <v>100</v>
      </c>
      <c r="Q125" s="199">
        <f>'Geomean prices'!R79/'Geomean prices'!$F79*100</f>
        <v>100</v>
      </c>
    </row>
    <row r="126" spans="1:17" s="199" customFormat="1" x14ac:dyDescent="0.25">
      <c r="A126" s="105"/>
      <c r="B126" s="110"/>
      <c r="C126" s="107"/>
      <c r="D126" s="104"/>
      <c r="E126" s="142"/>
    </row>
    <row r="127" spans="1:17" s="197" customFormat="1" ht="16.5" thickBot="1" x14ac:dyDescent="0.3">
      <c r="A127" s="26" t="s">
        <v>438</v>
      </c>
      <c r="B127" s="44" t="s">
        <v>40</v>
      </c>
      <c r="C127" s="27"/>
      <c r="D127" s="27"/>
      <c r="E127" s="147">
        <f>SUM(E128:E129)</f>
        <v>1.3053376448601084</v>
      </c>
      <c r="F127" s="205">
        <f t="shared" ref="F127:P127" si="45">SUMPRODUCT(F128:F129,$E128:$E129)/$E$127</f>
        <v>100.00000000000001</v>
      </c>
      <c r="G127" s="205">
        <f t="shared" si="45"/>
        <v>98.507301693170362</v>
      </c>
      <c r="H127" s="205">
        <f t="shared" si="45"/>
        <v>114.66766960916846</v>
      </c>
      <c r="I127" s="205">
        <f t="shared" si="45"/>
        <v>100.00000000000001</v>
      </c>
      <c r="J127" s="205">
        <f t="shared" si="45"/>
        <v>98.98875225034503</v>
      </c>
      <c r="K127" s="205">
        <f t="shared" si="45"/>
        <v>108.77746510037991</v>
      </c>
      <c r="L127" s="205">
        <f t="shared" si="45"/>
        <v>108.55086571460079</v>
      </c>
      <c r="M127" s="205">
        <f t="shared" si="45"/>
        <v>94.953489452549647</v>
      </c>
      <c r="N127" s="205">
        <f t="shared" si="45"/>
        <v>94.953489452549647</v>
      </c>
      <c r="O127" s="205">
        <f t="shared" si="45"/>
        <v>94.953489452549647</v>
      </c>
      <c r="P127" s="205">
        <f t="shared" si="45"/>
        <v>94.953489452549647</v>
      </c>
      <c r="Q127" s="205">
        <f t="shared" ref="Q127" si="46">SUMPRODUCT(Q128:Q129,$E128:$E129)/$E$127</f>
        <v>94.953489452549647</v>
      </c>
    </row>
    <row r="128" spans="1:17" s="199" customFormat="1" x14ac:dyDescent="0.25">
      <c r="A128" s="12"/>
      <c r="B128" s="50" t="s">
        <v>40</v>
      </c>
      <c r="C128" s="128">
        <v>312093007</v>
      </c>
      <c r="D128" s="4" t="s">
        <v>158</v>
      </c>
      <c r="E128" s="142">
        <v>0.76630959475964</v>
      </c>
      <c r="F128" s="199">
        <f>'Geomean prices'!G80/'Geomean prices'!$F80*100</f>
        <v>100</v>
      </c>
      <c r="G128" s="199">
        <f>'Geomean prices'!H80/'Geomean prices'!$F80*100</f>
        <v>100</v>
      </c>
      <c r="H128" s="199">
        <f>'Geomean prices'!I80/'Geomean prices'!$F80*100</f>
        <v>109.05077326652577</v>
      </c>
      <c r="I128" s="199">
        <f>'Geomean prices'!J80/'Geomean prices'!$F80*100</f>
        <v>100</v>
      </c>
      <c r="J128" s="199">
        <f>'Geomean prices'!K80/'Geomean prices'!$F80*100</f>
        <v>100</v>
      </c>
      <c r="K128" s="199">
        <f>'Geomean prices'!L80/'Geomean prices'!$F80*100</f>
        <v>100</v>
      </c>
      <c r="L128" s="199">
        <f>'Geomean prices'!M80/'Geomean prices'!$F80*100</f>
        <v>100</v>
      </c>
      <c r="M128" s="199">
        <f>'Geomean prices'!N80/'Geomean prices'!$F80*100</f>
        <v>100.61174058871256</v>
      </c>
      <c r="N128" s="199">
        <f>'Geomean prices'!O80/'Geomean prices'!$F80*100</f>
        <v>100.61174058871256</v>
      </c>
      <c r="O128" s="199">
        <f>'Geomean prices'!P80/'Geomean prices'!$F80*100</f>
        <v>100.61174058871256</v>
      </c>
      <c r="P128" s="199">
        <f>'Geomean prices'!Q80/'Geomean prices'!$F80*100</f>
        <v>100.61174058871256</v>
      </c>
      <c r="Q128" s="199">
        <f>'Geomean prices'!R80/'Geomean prices'!$F80*100</f>
        <v>100.61174058871256</v>
      </c>
    </row>
    <row r="129" spans="1:17" s="199" customFormat="1" ht="16.5" thickBot="1" x14ac:dyDescent="0.3">
      <c r="A129" s="16"/>
      <c r="B129" s="52" t="s">
        <v>40</v>
      </c>
      <c r="C129" s="129">
        <v>313096001</v>
      </c>
      <c r="D129" s="6" t="s">
        <v>159</v>
      </c>
      <c r="E129" s="142">
        <v>0.53902805010046839</v>
      </c>
      <c r="F129" s="199">
        <f>'Geomean prices'!G81/'Geomean prices'!$F81*100</f>
        <v>100</v>
      </c>
      <c r="G129" s="199">
        <f>'Geomean prices'!H81/'Geomean prices'!$F81*100</f>
        <v>96.385206128028955</v>
      </c>
      <c r="H129" s="199">
        <f>'Geomean prices'!I81/'Geomean prices'!$F81*100</f>
        <v>122.65293412246263</v>
      </c>
      <c r="I129" s="199">
        <f>'Geomean prices'!J81/'Geomean prices'!$F81*100</f>
        <v>100</v>
      </c>
      <c r="J129" s="199">
        <f>'Geomean prices'!K81/'Geomean prices'!$F81*100</f>
        <v>97.551111197907645</v>
      </c>
      <c r="K129" s="199">
        <f>'Geomean prices'!L81/'Geomean prices'!$F81*100</f>
        <v>121.25595434196079</v>
      </c>
      <c r="L129" s="199">
        <f>'Geomean prices'!M81/'Geomean prices'!$F81*100</f>
        <v>120.70720978496689</v>
      </c>
      <c r="M129" s="199">
        <f>'Geomean prices'!N81/'Geomean prices'!$F81*100</f>
        <v>86.909432868865167</v>
      </c>
      <c r="N129" s="199">
        <f>'Geomean prices'!O81/'Geomean prices'!$F81*100</f>
        <v>86.909432868865167</v>
      </c>
      <c r="O129" s="199">
        <f>'Geomean prices'!P81/'Geomean prices'!$F81*100</f>
        <v>86.909432868865167</v>
      </c>
      <c r="P129" s="199">
        <f>'Geomean prices'!Q81/'Geomean prices'!$F81*100</f>
        <v>86.909432868865167</v>
      </c>
      <c r="Q129" s="199">
        <f>'Geomean prices'!R81/'Geomean prices'!$F81*100</f>
        <v>86.909432868865167</v>
      </c>
    </row>
    <row r="130" spans="1:17" s="202" customFormat="1" x14ac:dyDescent="0.25">
      <c r="A130" s="25" t="s">
        <v>274</v>
      </c>
      <c r="B130" s="43" t="s">
        <v>453</v>
      </c>
      <c r="C130" s="25"/>
      <c r="D130" s="25"/>
      <c r="E130" s="146">
        <f>E132+E133</f>
        <v>2.970016984657033</v>
      </c>
      <c r="F130" s="202">
        <f t="shared" ref="F130:P130" si="47">SUMPRODUCT(F132:F133,$E132:$E133)/$E131</f>
        <v>99.999999999999986</v>
      </c>
      <c r="G130" s="202">
        <f t="shared" si="47"/>
        <v>99.999999999999986</v>
      </c>
      <c r="H130" s="202">
        <f t="shared" si="47"/>
        <v>107.38997845561278</v>
      </c>
      <c r="I130" s="202">
        <f t="shared" si="47"/>
        <v>104.26065307580619</v>
      </c>
      <c r="J130" s="202">
        <f t="shared" si="47"/>
        <v>102.64079181256105</v>
      </c>
      <c r="K130" s="202">
        <f t="shared" si="47"/>
        <v>98.476576823301613</v>
      </c>
      <c r="L130" s="202">
        <f t="shared" si="47"/>
        <v>101.29961038585203</v>
      </c>
      <c r="M130" s="202">
        <f t="shared" si="47"/>
        <v>107.18480321023533</v>
      </c>
      <c r="N130" s="202">
        <f t="shared" si="47"/>
        <v>103.44866393671784</v>
      </c>
      <c r="O130" s="202">
        <f t="shared" si="47"/>
        <v>99.872239618488607</v>
      </c>
      <c r="P130" s="202">
        <f t="shared" si="47"/>
        <v>101.06091443883183</v>
      </c>
      <c r="Q130" s="202">
        <f t="shared" ref="Q130" si="48">SUMPRODUCT(Q132:Q133,$E132:$E133)/$E131</f>
        <v>105.93550429506494</v>
      </c>
    </row>
    <row r="131" spans="1:17" s="197" customFormat="1" ht="16.5" thickBot="1" x14ac:dyDescent="0.3">
      <c r="A131" s="26" t="s">
        <v>274</v>
      </c>
      <c r="B131" s="44" t="s">
        <v>41</v>
      </c>
      <c r="C131" s="27"/>
      <c r="D131" s="27"/>
      <c r="E131" s="147">
        <f>SUM(E132:E133)</f>
        <v>2.970016984657033</v>
      </c>
      <c r="F131" s="205">
        <f t="shared" ref="F131:P131" si="49">SUMPRODUCT(F132:F133,$E132:$E133)/$E$131</f>
        <v>99.999999999999986</v>
      </c>
      <c r="G131" s="205">
        <f t="shared" si="49"/>
        <v>99.999999999999986</v>
      </c>
      <c r="H131" s="205">
        <f t="shared" si="49"/>
        <v>107.38997845561278</v>
      </c>
      <c r="I131" s="205">
        <f t="shared" si="49"/>
        <v>104.26065307580619</v>
      </c>
      <c r="J131" s="205">
        <f t="shared" si="49"/>
        <v>102.64079181256105</v>
      </c>
      <c r="K131" s="205">
        <f t="shared" si="49"/>
        <v>98.476576823301613</v>
      </c>
      <c r="L131" s="205">
        <f t="shared" si="49"/>
        <v>101.29961038585203</v>
      </c>
      <c r="M131" s="205">
        <f t="shared" si="49"/>
        <v>107.18480321023533</v>
      </c>
      <c r="N131" s="205">
        <f t="shared" si="49"/>
        <v>103.44866393671784</v>
      </c>
      <c r="O131" s="205">
        <f t="shared" si="49"/>
        <v>99.872239618488607</v>
      </c>
      <c r="P131" s="205">
        <f t="shared" si="49"/>
        <v>101.06091443883183</v>
      </c>
      <c r="Q131" s="205">
        <f t="shared" ref="Q131" si="50">SUMPRODUCT(Q132:Q133,$E132:$E133)/$E$131</f>
        <v>105.93550429506494</v>
      </c>
    </row>
    <row r="132" spans="1:17" s="199" customFormat="1" x14ac:dyDescent="0.25">
      <c r="A132" s="12" t="s">
        <v>274</v>
      </c>
      <c r="B132" s="50" t="s">
        <v>41</v>
      </c>
      <c r="C132" s="128">
        <v>321102002</v>
      </c>
      <c r="D132" s="4" t="s">
        <v>160</v>
      </c>
      <c r="E132" s="142">
        <v>0.80412341001098919</v>
      </c>
      <c r="F132" s="199">
        <f>'Geomean prices'!G82/'Geomean prices'!$F82*100</f>
        <v>100</v>
      </c>
      <c r="G132" s="199">
        <f>'Geomean prices'!H82/'Geomean prices'!$F82*100</f>
        <v>100</v>
      </c>
      <c r="H132" s="199">
        <f>'Geomean prices'!I82/'Geomean prices'!$F82*100</f>
        <v>104.67706380340816</v>
      </c>
      <c r="I132" s="199">
        <f>'Geomean prices'!J82/'Geomean prices'!$F82*100</f>
        <v>100</v>
      </c>
      <c r="J132" s="199">
        <f>'Geomean prices'!K82/'Geomean prices'!$F82*100</f>
        <v>101.08144784568881</v>
      </c>
      <c r="K132" s="199">
        <f>'Geomean prices'!L82/'Geomean prices'!$F82*100</f>
        <v>100</v>
      </c>
      <c r="L132" s="199">
        <f>'Geomean prices'!M82/'Geomean prices'!$F82*100</f>
        <v>98.560274986523325</v>
      </c>
      <c r="M132" s="199">
        <f>'Geomean prices'!N82/'Geomean prices'!$F82*100</f>
        <v>98.560274986523325</v>
      </c>
      <c r="N132" s="199">
        <f>'Geomean prices'!O82/'Geomean prices'!$F82*100</f>
        <v>100</v>
      </c>
      <c r="O132" s="199">
        <f>'Geomean prices'!P82/'Geomean prices'!$F82*100</f>
        <v>100</v>
      </c>
      <c r="P132" s="199">
        <f>'Geomean prices'!Q82/'Geomean prices'!$F82*100</f>
        <v>100</v>
      </c>
      <c r="Q132" s="199">
        <f>'Geomean prices'!R82/'Geomean prices'!$F82*100</f>
        <v>100</v>
      </c>
    </row>
    <row r="133" spans="1:17" s="199" customFormat="1" ht="16.5" thickBot="1" x14ac:dyDescent="0.3">
      <c r="A133" s="16"/>
      <c r="B133" s="52" t="s">
        <v>41</v>
      </c>
      <c r="C133" s="129">
        <v>321102001</v>
      </c>
      <c r="D133" s="6" t="s">
        <v>429</v>
      </c>
      <c r="E133" s="142">
        <v>2.1658935746460437</v>
      </c>
      <c r="F133" s="199">
        <f>'Geomean prices'!G83/'Geomean prices'!$F83*100</f>
        <v>100</v>
      </c>
      <c r="G133" s="199">
        <f>'Geomean prices'!H83/'Geomean prices'!$F83*100</f>
        <v>100</v>
      </c>
      <c r="H133" s="199">
        <f>'Geomean prices'!I83/'Geomean prices'!$F83*100</f>
        <v>108.39719238649859</v>
      </c>
      <c r="I133" s="199">
        <f>'Geomean prices'!J83/'Geomean prices'!$F83*100</f>
        <v>105.84249020773962</v>
      </c>
      <c r="J133" s="199">
        <f>'Geomean prices'!K83/'Geomean prices'!$F83*100</f>
        <v>103.21972376134174</v>
      </c>
      <c r="K133" s="199">
        <f>'Geomean prices'!L83/'Geomean prices'!$F83*100</f>
        <v>97.910981055311623</v>
      </c>
      <c r="L133" s="199">
        <f>'Geomean prices'!M83/'Geomean prices'!$F83*100</f>
        <v>102.31663345118524</v>
      </c>
      <c r="M133" s="199">
        <f>'Geomean prices'!N83/'Geomean prices'!$F83*100</f>
        <v>110.38680035643429</v>
      </c>
      <c r="N133" s="199">
        <f>'Geomean prices'!O83/'Geomean prices'!$F83*100</f>
        <v>104.72903682171919</v>
      </c>
      <c r="O133" s="199">
        <f>'Geomean prices'!P83/'Geomean prices'!$F83*100</f>
        <v>99.824806487494627</v>
      </c>
      <c r="P133" s="199">
        <f>'Geomean prices'!Q83/'Geomean prices'!$F83*100</f>
        <v>101.45479627414906</v>
      </c>
      <c r="Q133" s="199">
        <f>'Geomean prices'!R83/'Geomean prices'!$F83*100</f>
        <v>108.13915733220114</v>
      </c>
    </row>
    <row r="134" spans="1:17" s="199" customFormat="1" x14ac:dyDescent="0.25">
      <c r="A134" s="105"/>
      <c r="B134" s="110"/>
      <c r="C134" s="107"/>
      <c r="D134" s="104"/>
      <c r="E134" s="142"/>
    </row>
    <row r="135" spans="1:17" s="199" customFormat="1" x14ac:dyDescent="0.25">
      <c r="A135" s="105"/>
      <c r="B135" s="110"/>
      <c r="C135" s="107"/>
      <c r="D135" s="104"/>
      <c r="E135" s="142"/>
    </row>
    <row r="136" spans="1:17" s="201" customFormat="1" ht="47.25" x14ac:dyDescent="0.25">
      <c r="A136" s="33" t="s">
        <v>276</v>
      </c>
      <c r="B136" s="42" t="s">
        <v>277</v>
      </c>
      <c r="C136" s="34"/>
      <c r="D136" s="34"/>
      <c r="E136" s="145">
        <f>E137+E142+E150+E155</f>
        <v>53.43894837342085</v>
      </c>
      <c r="F136" s="201">
        <f t="shared" ref="F136:P136" si="51">((F137*$E137)+(F142*$E142)+(F150*$E150)+(F155*$E155))/$E$136</f>
        <v>100</v>
      </c>
      <c r="G136" s="201">
        <f t="shared" si="51"/>
        <v>99.581660344681865</v>
      </c>
      <c r="H136" s="201">
        <f t="shared" si="51"/>
        <v>99.498170513091097</v>
      </c>
      <c r="I136" s="201">
        <f t="shared" si="51"/>
        <v>100</v>
      </c>
      <c r="J136" s="201">
        <f t="shared" si="51"/>
        <v>99.147729064701679</v>
      </c>
      <c r="K136" s="201">
        <f t="shared" si="51"/>
        <v>99.175210364002382</v>
      </c>
      <c r="L136" s="201">
        <f t="shared" si="51"/>
        <v>99.22192652479049</v>
      </c>
      <c r="M136" s="201">
        <f t="shared" si="51"/>
        <v>116.88743669272343</v>
      </c>
      <c r="N136" s="201">
        <f t="shared" si="51"/>
        <v>116.71175075831201</v>
      </c>
      <c r="O136" s="201">
        <f t="shared" si="51"/>
        <v>116.44722507755627</v>
      </c>
      <c r="P136" s="201">
        <f t="shared" si="51"/>
        <v>116.587089579175</v>
      </c>
      <c r="Q136" s="201">
        <f t="shared" ref="Q136" si="52">((Q137*$E137)+(Q142*$E142)+(Q150*$E150)+(Q155*$E155))/$E$136</f>
        <v>116.78019820393492</v>
      </c>
    </row>
    <row r="137" spans="1:17" s="202" customFormat="1" x14ac:dyDescent="0.25">
      <c r="A137" s="25" t="s">
        <v>278</v>
      </c>
      <c r="B137" s="43" t="s">
        <v>279</v>
      </c>
      <c r="C137" s="25"/>
      <c r="D137" s="25"/>
      <c r="E137" s="146">
        <f>E138</f>
        <v>0.35438619829878587</v>
      </c>
      <c r="F137" s="202">
        <f>(F138*$E138)/$E$137</f>
        <v>100.00000000000001</v>
      </c>
      <c r="G137" s="202">
        <f t="shared" ref="G137:Q137" si="53">(G138*$E138)/$E$137</f>
        <v>100.00000000000001</v>
      </c>
      <c r="H137" s="202">
        <f t="shared" si="53"/>
        <v>100.00000000000001</v>
      </c>
      <c r="I137" s="202">
        <f t="shared" si="53"/>
        <v>100.00000000000001</v>
      </c>
      <c r="J137" s="202">
        <f t="shared" si="53"/>
        <v>100.00000000000001</v>
      </c>
      <c r="K137" s="202">
        <f t="shared" si="53"/>
        <v>115.73137199941905</v>
      </c>
      <c r="L137" s="202">
        <f t="shared" si="53"/>
        <v>100.0041259232034</v>
      </c>
      <c r="M137" s="202">
        <f t="shared" si="53"/>
        <v>99.997940228426785</v>
      </c>
      <c r="N137" s="202">
        <f t="shared" si="53"/>
        <v>99.997940228426785</v>
      </c>
      <c r="O137" s="202">
        <f t="shared" si="53"/>
        <v>99.997940228426785</v>
      </c>
      <c r="P137" s="202">
        <f t="shared" si="53"/>
        <v>99.997940228426785</v>
      </c>
      <c r="Q137" s="202">
        <f t="shared" si="53"/>
        <v>100.0041259232034</v>
      </c>
    </row>
    <row r="138" spans="1:17" s="197" customFormat="1" ht="16.5" thickBot="1" x14ac:dyDescent="0.3">
      <c r="A138" s="26" t="s">
        <v>278</v>
      </c>
      <c r="B138" s="44" t="s">
        <v>43</v>
      </c>
      <c r="C138" s="27"/>
      <c r="D138" s="27"/>
      <c r="E138" s="147">
        <f>E139</f>
        <v>0.35438619829878587</v>
      </c>
      <c r="F138" s="205">
        <f>SUMPRODUCT(F139,$E139)/$E$138</f>
        <v>100.00000000000001</v>
      </c>
      <c r="G138" s="205">
        <f t="shared" ref="G138:Q138" si="54">SUMPRODUCT(G139,$E139)/$E$138</f>
        <v>100.00000000000001</v>
      </c>
      <c r="H138" s="205">
        <f t="shared" si="54"/>
        <v>100.00000000000001</v>
      </c>
      <c r="I138" s="205">
        <f t="shared" si="54"/>
        <v>100.00000000000001</v>
      </c>
      <c r="J138" s="205">
        <f t="shared" si="54"/>
        <v>100.00000000000001</v>
      </c>
      <c r="K138" s="205">
        <f t="shared" si="54"/>
        <v>115.73137199941905</v>
      </c>
      <c r="L138" s="205">
        <f t="shared" si="54"/>
        <v>100.0041259232034</v>
      </c>
      <c r="M138" s="205">
        <f t="shared" si="54"/>
        <v>99.997940228426785</v>
      </c>
      <c r="N138" s="205">
        <f t="shared" si="54"/>
        <v>99.997940228426785</v>
      </c>
      <c r="O138" s="205">
        <f t="shared" si="54"/>
        <v>99.997940228426785</v>
      </c>
      <c r="P138" s="205">
        <f t="shared" si="54"/>
        <v>99.997940228426785</v>
      </c>
      <c r="Q138" s="205">
        <f t="shared" si="54"/>
        <v>100.0041259232034</v>
      </c>
    </row>
    <row r="139" spans="1:17" s="217" customFormat="1" ht="16.149999999999999" customHeight="1" thickBot="1" x14ac:dyDescent="0.3">
      <c r="A139" s="19" t="s">
        <v>278</v>
      </c>
      <c r="B139" s="126" t="s">
        <v>43</v>
      </c>
      <c r="C139" s="127">
        <v>411109001</v>
      </c>
      <c r="D139" s="22" t="s">
        <v>162</v>
      </c>
      <c r="E139" s="216">
        <v>0.35438619829878587</v>
      </c>
      <c r="F139" s="217">
        <f>'Geomean prices'!G85/'Geomean prices'!$F85*100</f>
        <v>100</v>
      </c>
      <c r="G139" s="217">
        <f>'Geomean prices'!H85/'Geomean prices'!$F85*100</f>
        <v>100</v>
      </c>
      <c r="H139" s="217">
        <f>'Geomean prices'!I85/'Geomean prices'!$F85*100</f>
        <v>100</v>
      </c>
      <c r="I139" s="217">
        <f>'Geomean prices'!J85/'Geomean prices'!$F85*100</f>
        <v>100</v>
      </c>
      <c r="J139" s="217">
        <f>'Geomean prices'!K85/'Geomean prices'!$F85*100</f>
        <v>100</v>
      </c>
      <c r="K139" s="217">
        <f>'Geomean prices'!L85/'Geomean prices'!$F85*100</f>
        <v>115.73137199941905</v>
      </c>
      <c r="L139" s="217">
        <f>'Geomean prices'!M85/'Geomean prices'!$F85*100</f>
        <v>100.00412592320342</v>
      </c>
      <c r="M139" s="217">
        <f>'Geomean prices'!N85/'Geomean prices'!$F85*100</f>
        <v>99.997940228426785</v>
      </c>
      <c r="N139" s="217">
        <f>'Geomean prices'!O85/'Geomean prices'!$F85*100</f>
        <v>99.997940228426785</v>
      </c>
      <c r="O139" s="217">
        <f>'Geomean prices'!P85/'Geomean prices'!$F85*100</f>
        <v>99.997940228426785</v>
      </c>
      <c r="P139" s="217">
        <f>'Geomean prices'!Q85/'Geomean prices'!$F85*100</f>
        <v>99.997940228426785</v>
      </c>
      <c r="Q139" s="217">
        <f>'Geomean prices'!R85/'Geomean prices'!$F85*100</f>
        <v>100.00412592320342</v>
      </c>
    </row>
    <row r="140" spans="1:17" s="199" customFormat="1" ht="16.149999999999999" customHeight="1" x14ac:dyDescent="0.25">
      <c r="A140" s="105"/>
      <c r="B140" s="110"/>
      <c r="C140" s="107"/>
      <c r="D140" s="104"/>
      <c r="E140" s="142"/>
    </row>
    <row r="141" spans="1:17" s="199" customFormat="1" ht="16.149999999999999" customHeight="1" x14ac:dyDescent="0.25">
      <c r="A141" s="105"/>
      <c r="B141" s="110"/>
      <c r="C141" s="107"/>
      <c r="D141" s="104"/>
      <c r="E141" s="142"/>
    </row>
    <row r="142" spans="1:17" s="202" customFormat="1" x14ac:dyDescent="0.25">
      <c r="A142" s="25" t="s">
        <v>281</v>
      </c>
      <c r="B142" s="43" t="s">
        <v>282</v>
      </c>
      <c r="C142" s="25"/>
      <c r="D142" s="25"/>
      <c r="E142" s="146">
        <f>SUM(E143,E146)</f>
        <v>5.3508275945951294</v>
      </c>
      <c r="F142" s="202">
        <f t="shared" ref="F142:P142" si="55">((F143*$E143)+(F146*$E146))/$E$142</f>
        <v>99.999999999999986</v>
      </c>
      <c r="G142" s="202">
        <f t="shared" si="55"/>
        <v>99.999999999999986</v>
      </c>
      <c r="H142" s="202">
        <f t="shared" si="55"/>
        <v>99.999999999999986</v>
      </c>
      <c r="I142" s="202">
        <f t="shared" si="55"/>
        <v>99.999999999999986</v>
      </c>
      <c r="J142" s="202">
        <f t="shared" si="55"/>
        <v>99.948053956302147</v>
      </c>
      <c r="K142" s="202">
        <f t="shared" si="55"/>
        <v>100.0044743430167</v>
      </c>
      <c r="L142" s="202">
        <f t="shared" si="55"/>
        <v>100.0044743430167</v>
      </c>
      <c r="M142" s="202">
        <f t="shared" si="55"/>
        <v>100.0044743430167</v>
      </c>
      <c r="N142" s="202">
        <f t="shared" si="55"/>
        <v>100.0044743430167</v>
      </c>
      <c r="O142" s="202">
        <f t="shared" si="55"/>
        <v>100.0044743430167</v>
      </c>
      <c r="P142" s="202">
        <f t="shared" si="55"/>
        <v>99.977902593841762</v>
      </c>
      <c r="Q142" s="202">
        <f t="shared" ref="Q142" si="56">((Q143*$E143)+(Q146*$E146))/$E$142</f>
        <v>99.977902593841762</v>
      </c>
    </row>
    <row r="143" spans="1:17" s="197" customFormat="1" ht="16.5" thickBot="1" x14ac:dyDescent="0.3">
      <c r="A143" s="231" t="s">
        <v>280</v>
      </c>
      <c r="B143" s="231" t="s">
        <v>44</v>
      </c>
      <c r="C143" s="232"/>
      <c r="D143" s="233"/>
      <c r="E143" s="149">
        <f>E144</f>
        <v>0.31824144566707269</v>
      </c>
      <c r="F143" s="197">
        <f>SUMPRODUCT(F144,$E144)/$E$143</f>
        <v>100</v>
      </c>
      <c r="G143" s="197">
        <f t="shared" ref="G143:Q143" si="57">SUMPRODUCT(G144,$E144)/$E$143</f>
        <v>100</v>
      </c>
      <c r="H143" s="197">
        <f t="shared" si="57"/>
        <v>100</v>
      </c>
      <c r="I143" s="197">
        <f t="shared" si="57"/>
        <v>100</v>
      </c>
      <c r="J143" s="197">
        <f t="shared" si="57"/>
        <v>99.126592944341667</v>
      </c>
      <c r="K143" s="197">
        <f t="shared" si="57"/>
        <v>100.07523042145314</v>
      </c>
      <c r="L143" s="197">
        <f t="shared" si="57"/>
        <v>100.07523042145314</v>
      </c>
      <c r="M143" s="197">
        <f t="shared" si="57"/>
        <v>100.07523042145314</v>
      </c>
      <c r="N143" s="197">
        <f t="shared" si="57"/>
        <v>100.07523042145314</v>
      </c>
      <c r="O143" s="197">
        <f t="shared" si="57"/>
        <v>100.07523042145314</v>
      </c>
      <c r="P143" s="197">
        <f t="shared" si="57"/>
        <v>99.628460050536177</v>
      </c>
      <c r="Q143" s="197">
        <f t="shared" si="57"/>
        <v>99.628460050536177</v>
      </c>
    </row>
    <row r="144" spans="1:17" s="199" customFormat="1" ht="16.5" thickBot="1" x14ac:dyDescent="0.3">
      <c r="A144" s="135" t="s">
        <v>280</v>
      </c>
      <c r="B144" s="126" t="s">
        <v>44</v>
      </c>
      <c r="C144" s="127">
        <v>431118008</v>
      </c>
      <c r="D144" s="22" t="s">
        <v>163</v>
      </c>
      <c r="E144" s="142">
        <v>0.31824144566707269</v>
      </c>
      <c r="F144" s="199">
        <f>'Geomean prices'!G86/'Geomean prices'!$F86*100</f>
        <v>100</v>
      </c>
      <c r="G144" s="199">
        <f>'Geomean prices'!H86/'Geomean prices'!$F86*100</f>
        <v>100</v>
      </c>
      <c r="H144" s="199">
        <f>'Geomean prices'!I86/'Geomean prices'!$F86*100</f>
        <v>100</v>
      </c>
      <c r="I144" s="199">
        <f>'Geomean prices'!J86/'Geomean prices'!$F86*100</f>
        <v>100</v>
      </c>
      <c r="J144" s="199">
        <f>'Geomean prices'!K86/'Geomean prices'!$F86*100</f>
        <v>99.126592944341667</v>
      </c>
      <c r="K144" s="199">
        <f>'Geomean prices'!L86/'Geomean prices'!$F86*100</f>
        <v>100.07523042145314</v>
      </c>
      <c r="L144" s="199">
        <f>'Geomean prices'!M86/'Geomean prices'!$F86*100</f>
        <v>100.07523042145314</v>
      </c>
      <c r="M144" s="199">
        <f>'Geomean prices'!N86/'Geomean prices'!$F86*100</f>
        <v>100.07523042145314</v>
      </c>
      <c r="N144" s="199">
        <f>'Geomean prices'!O86/'Geomean prices'!$F86*100</f>
        <v>100.07523042145314</v>
      </c>
      <c r="O144" s="199">
        <f>'Geomean prices'!P86/'Geomean prices'!$F86*100</f>
        <v>100.07523042145314</v>
      </c>
      <c r="P144" s="199">
        <f>'Geomean prices'!Q86/'Geomean prices'!$F86*100</f>
        <v>99.628460050536177</v>
      </c>
      <c r="Q144" s="199">
        <f>'Geomean prices'!R86/'Geomean prices'!$F86*100</f>
        <v>99.628460050536177</v>
      </c>
    </row>
    <row r="145" spans="1:17" s="199" customFormat="1" x14ac:dyDescent="0.25">
      <c r="A145" s="106"/>
      <c r="B145" s="110"/>
      <c r="C145" s="107"/>
      <c r="D145" s="104"/>
      <c r="E145" s="142"/>
    </row>
    <row r="146" spans="1:17" s="197" customFormat="1" ht="16.5" thickBot="1" x14ac:dyDescent="0.3">
      <c r="A146" s="234" t="s">
        <v>283</v>
      </c>
      <c r="B146" s="235" t="s">
        <v>45</v>
      </c>
      <c r="C146" s="232"/>
      <c r="D146" s="233"/>
      <c r="E146" s="149">
        <f>E147</f>
        <v>5.0325861489280568</v>
      </c>
      <c r="F146" s="197">
        <f>SUMPRODUCT(F147,$E147)/$E$146</f>
        <v>100</v>
      </c>
      <c r="G146" s="197">
        <f t="shared" ref="G146:Q146" si="58">SUMPRODUCT(G147,$E147)/$E$146</f>
        <v>100</v>
      </c>
      <c r="H146" s="197">
        <f t="shared" si="58"/>
        <v>100</v>
      </c>
      <c r="I146" s="197">
        <f t="shared" si="58"/>
        <v>100</v>
      </c>
      <c r="J146" s="197">
        <f t="shared" si="58"/>
        <v>100</v>
      </c>
      <c r="K146" s="197">
        <f t="shared" si="58"/>
        <v>100</v>
      </c>
      <c r="L146" s="197">
        <f t="shared" si="58"/>
        <v>100</v>
      </c>
      <c r="M146" s="197">
        <f t="shared" si="58"/>
        <v>100</v>
      </c>
      <c r="N146" s="197">
        <f t="shared" si="58"/>
        <v>100</v>
      </c>
      <c r="O146" s="197">
        <f t="shared" si="58"/>
        <v>100</v>
      </c>
      <c r="P146" s="197">
        <f t="shared" si="58"/>
        <v>100</v>
      </c>
      <c r="Q146" s="197">
        <f t="shared" si="58"/>
        <v>100</v>
      </c>
    </row>
    <row r="147" spans="1:17" s="199" customFormat="1" ht="16.5" thickBot="1" x14ac:dyDescent="0.3">
      <c r="A147" s="236" t="s">
        <v>283</v>
      </c>
      <c r="B147" s="237" t="s">
        <v>45</v>
      </c>
      <c r="C147" s="238">
        <v>432119005</v>
      </c>
      <c r="D147" s="239" t="s">
        <v>164</v>
      </c>
      <c r="E147" s="142">
        <v>5.0325861489280568</v>
      </c>
      <c r="F147" s="199">
        <f>'Geomean prices'!G87/'Geomean prices'!$F87*100</f>
        <v>100</v>
      </c>
      <c r="G147" s="199">
        <f>'Geomean prices'!H87/'Geomean prices'!$F87*100</f>
        <v>100</v>
      </c>
      <c r="H147" s="199">
        <f>'Geomean prices'!I87/'Geomean prices'!$F87*100</f>
        <v>100</v>
      </c>
      <c r="I147" s="199">
        <f>'Geomean prices'!J87/'Geomean prices'!$F87*100</f>
        <v>100</v>
      </c>
      <c r="J147" s="199">
        <f>'Geomean prices'!K87/'Geomean prices'!$F87*100</f>
        <v>100</v>
      </c>
      <c r="K147" s="199">
        <f>'Geomean prices'!L87/'Geomean prices'!$F87*100</f>
        <v>100</v>
      </c>
      <c r="L147" s="199">
        <f>'Geomean prices'!M87/'Geomean prices'!$F87*100</f>
        <v>100</v>
      </c>
      <c r="M147" s="199">
        <f>'Geomean prices'!N87/'Geomean prices'!$F87*100</f>
        <v>100</v>
      </c>
      <c r="N147" s="199">
        <f>'Geomean prices'!O87/'Geomean prices'!$F87*100</f>
        <v>100</v>
      </c>
      <c r="O147" s="199">
        <f>'Geomean prices'!P87/'Geomean prices'!$F87*100</f>
        <v>100</v>
      </c>
      <c r="P147" s="199">
        <f>'Geomean prices'!Q87/'Geomean prices'!$F87*100</f>
        <v>100</v>
      </c>
      <c r="Q147" s="199">
        <f>'Geomean prices'!R87/'Geomean prices'!$F87*100</f>
        <v>100</v>
      </c>
    </row>
    <row r="148" spans="1:17" s="199" customFormat="1" x14ac:dyDescent="0.25">
      <c r="A148" s="105"/>
      <c r="B148" s="110"/>
      <c r="C148" s="107"/>
      <c r="D148" s="104"/>
      <c r="E148" s="142"/>
    </row>
    <row r="149" spans="1:17" s="199" customFormat="1" x14ac:dyDescent="0.25">
      <c r="A149" s="105"/>
      <c r="B149" s="110"/>
      <c r="C149" s="107"/>
      <c r="D149" s="104"/>
      <c r="E149" s="142"/>
    </row>
    <row r="150" spans="1:17" s="202" customFormat="1" x14ac:dyDescent="0.25">
      <c r="A150" s="241" t="s">
        <v>284</v>
      </c>
      <c r="B150" s="243" t="s">
        <v>285</v>
      </c>
      <c r="C150" s="250"/>
      <c r="D150" s="252"/>
      <c r="E150" s="146">
        <f>E151</f>
        <v>1.7394130074272669</v>
      </c>
      <c r="F150" s="202">
        <f>(F151*$E151)/$E$150</f>
        <v>100</v>
      </c>
      <c r="G150" s="202">
        <f t="shared" ref="G150:Q150" si="59">(G151*$E151)/$E$150</f>
        <v>100</v>
      </c>
      <c r="H150" s="202">
        <f t="shared" si="59"/>
        <v>100</v>
      </c>
      <c r="I150" s="202">
        <f t="shared" si="59"/>
        <v>100</v>
      </c>
      <c r="J150" s="202">
        <f t="shared" si="59"/>
        <v>100</v>
      </c>
      <c r="K150" s="202">
        <f t="shared" si="59"/>
        <v>100</v>
      </c>
      <c r="L150" s="202">
        <f t="shared" si="59"/>
        <v>100</v>
      </c>
      <c r="M150" s="202">
        <f t="shared" si="59"/>
        <v>100</v>
      </c>
      <c r="N150" s="202">
        <f t="shared" si="59"/>
        <v>100</v>
      </c>
      <c r="O150" s="202">
        <f t="shared" si="59"/>
        <v>100</v>
      </c>
      <c r="P150" s="202">
        <f t="shared" si="59"/>
        <v>100</v>
      </c>
      <c r="Q150" s="202">
        <f t="shared" si="59"/>
        <v>100</v>
      </c>
    </row>
    <row r="151" spans="1:17" s="197" customFormat="1" ht="16.5" thickBot="1" x14ac:dyDescent="0.3">
      <c r="A151" s="112" t="s">
        <v>284</v>
      </c>
      <c r="B151" s="112" t="s">
        <v>46</v>
      </c>
      <c r="C151" s="116"/>
      <c r="D151" s="123"/>
      <c r="E151" s="149">
        <f>E152</f>
        <v>1.7394130074272669</v>
      </c>
      <c r="F151" s="197">
        <f>SUMPRODUCT(F152,$E152)/$E$151</f>
        <v>100</v>
      </c>
      <c r="G151" s="197">
        <f t="shared" ref="G151:Q151" si="60">SUMPRODUCT(G152,$E152)/$E$151</f>
        <v>100</v>
      </c>
      <c r="H151" s="197">
        <f t="shared" si="60"/>
        <v>100</v>
      </c>
      <c r="I151" s="197">
        <f t="shared" si="60"/>
        <v>100</v>
      </c>
      <c r="J151" s="197">
        <f t="shared" si="60"/>
        <v>100</v>
      </c>
      <c r="K151" s="197">
        <f t="shared" si="60"/>
        <v>100</v>
      </c>
      <c r="L151" s="197">
        <f t="shared" si="60"/>
        <v>100</v>
      </c>
      <c r="M151" s="197">
        <f t="shared" si="60"/>
        <v>100</v>
      </c>
      <c r="N151" s="197">
        <f t="shared" si="60"/>
        <v>100</v>
      </c>
      <c r="O151" s="197">
        <f t="shared" si="60"/>
        <v>100</v>
      </c>
      <c r="P151" s="197">
        <f t="shared" si="60"/>
        <v>100</v>
      </c>
      <c r="Q151" s="197">
        <f t="shared" si="60"/>
        <v>100</v>
      </c>
    </row>
    <row r="152" spans="1:17" s="199" customFormat="1" ht="16.5" thickBot="1" x14ac:dyDescent="0.3">
      <c r="A152" s="19"/>
      <c r="B152" s="126" t="s">
        <v>46</v>
      </c>
      <c r="C152" s="127">
        <v>441120001</v>
      </c>
      <c r="D152" s="22" t="s">
        <v>165</v>
      </c>
      <c r="E152" s="142">
        <v>1.7394130074272669</v>
      </c>
      <c r="F152" s="199">
        <f>'Geomean prices'!G88/'Geomean prices'!$F88*100</f>
        <v>100</v>
      </c>
      <c r="G152" s="199">
        <f>'Geomean prices'!H88/'Geomean prices'!$F88*100</f>
        <v>100</v>
      </c>
      <c r="H152" s="199">
        <f>'Geomean prices'!I88/'Geomean prices'!$F88*100</f>
        <v>100</v>
      </c>
      <c r="I152" s="199">
        <f>'Geomean prices'!J88/'Geomean prices'!$F88*100</f>
        <v>100</v>
      </c>
      <c r="J152" s="199">
        <f>'Geomean prices'!K88/'Geomean prices'!$F88*100</f>
        <v>100</v>
      </c>
      <c r="K152" s="199">
        <f>'Geomean prices'!L88/'Geomean prices'!$F88*100</f>
        <v>100</v>
      </c>
      <c r="L152" s="199">
        <f>'Geomean prices'!M88/'Geomean prices'!$F88*100</f>
        <v>100</v>
      </c>
      <c r="M152" s="199">
        <f>'Geomean prices'!N88/'Geomean prices'!$F88*100</f>
        <v>100</v>
      </c>
      <c r="N152" s="199">
        <f>'Geomean prices'!O88/'Geomean prices'!$F88*100</f>
        <v>100</v>
      </c>
      <c r="O152" s="199">
        <f>'Geomean prices'!P88/'Geomean prices'!$F88*100</f>
        <v>100</v>
      </c>
      <c r="P152" s="199">
        <f>'Geomean prices'!Q88/'Geomean prices'!$F88*100</f>
        <v>100</v>
      </c>
      <c r="Q152" s="199">
        <f>'Geomean prices'!R88/'Geomean prices'!$F88*100</f>
        <v>100</v>
      </c>
    </row>
    <row r="153" spans="1:17" s="199" customFormat="1" x14ac:dyDescent="0.25">
      <c r="A153" s="105"/>
      <c r="B153" s="110"/>
      <c r="C153" s="107"/>
      <c r="D153" s="104"/>
      <c r="E153" s="142"/>
    </row>
    <row r="154" spans="1:17" s="199" customFormat="1" x14ac:dyDescent="0.25">
      <c r="A154" s="105"/>
      <c r="B154" s="110"/>
      <c r="C154" s="107"/>
      <c r="D154" s="104"/>
      <c r="E154" s="142"/>
    </row>
    <row r="155" spans="1:17" s="202" customFormat="1" ht="31.5" x14ac:dyDescent="0.25">
      <c r="A155" s="241" t="s">
        <v>439</v>
      </c>
      <c r="B155" s="243" t="s">
        <v>588</v>
      </c>
      <c r="C155" s="250"/>
      <c r="D155" s="252"/>
      <c r="E155" s="146">
        <f>SUM(E156,E159,E163,E166)</f>
        <v>45.994321573099668</v>
      </c>
      <c r="F155" s="202">
        <f t="shared" ref="F155:P155" si="61">((F156*$E156)+(F159*$E159)+(F163*$E163)+(F166*$E166))/$E$155</f>
        <v>100</v>
      </c>
      <c r="G155" s="202">
        <f t="shared" si="61"/>
        <v>99.513948016222599</v>
      </c>
      <c r="H155" s="202">
        <f t="shared" si="61"/>
        <v>99.416944546066091</v>
      </c>
      <c r="I155" s="202">
        <f t="shared" si="61"/>
        <v>100</v>
      </c>
      <c r="J155" s="202">
        <f t="shared" si="61"/>
        <v>99.015823983497995</v>
      </c>
      <c r="K155" s="202">
        <f t="shared" si="61"/>
        <v>98.919979431525263</v>
      </c>
      <c r="L155" s="202">
        <f t="shared" si="61"/>
        <v>99.09543546990588</v>
      </c>
      <c r="M155" s="202">
        <f t="shared" si="61"/>
        <v>119.62032736289318</v>
      </c>
      <c r="N155" s="202">
        <f t="shared" si="61"/>
        <v>119.41620495695604</v>
      </c>
      <c r="O155" s="202">
        <f t="shared" si="61"/>
        <v>119.10886323054567</v>
      </c>
      <c r="P155" s="202">
        <f t="shared" si="61"/>
        <v>119.2744574271661</v>
      </c>
      <c r="Q155" s="202">
        <f t="shared" ref="Q155" si="62">((Q156*$E156)+(Q159*$E159)+(Q163*$E163)+(Q166*$E166))/$E$155</f>
        <v>119.49877489400284</v>
      </c>
    </row>
    <row r="156" spans="1:17" s="197" customFormat="1" ht="16.5" thickBot="1" x14ac:dyDescent="0.3">
      <c r="A156" s="112" t="s">
        <v>286</v>
      </c>
      <c r="B156" s="112" t="s">
        <v>47</v>
      </c>
      <c r="C156" s="116"/>
      <c r="D156" s="123"/>
      <c r="E156" s="149">
        <f>E157</f>
        <v>18.2960250235923</v>
      </c>
      <c r="F156" s="197">
        <f>SUMPRODUCT(F157,$E157)/$E$156</f>
        <v>100</v>
      </c>
      <c r="G156" s="197">
        <f t="shared" ref="G156:Q156" si="63">SUMPRODUCT(G157,$E157)/$E$156</f>
        <v>100</v>
      </c>
      <c r="H156" s="197">
        <f t="shared" si="63"/>
        <v>100</v>
      </c>
      <c r="I156" s="197">
        <f t="shared" si="63"/>
        <v>100</v>
      </c>
      <c r="J156" s="197">
        <f t="shared" si="63"/>
        <v>100</v>
      </c>
      <c r="K156" s="197">
        <f t="shared" si="63"/>
        <v>100</v>
      </c>
      <c r="L156" s="197">
        <f t="shared" si="63"/>
        <v>100</v>
      </c>
      <c r="M156" s="197">
        <f t="shared" si="63"/>
        <v>100</v>
      </c>
      <c r="N156" s="197">
        <f t="shared" si="63"/>
        <v>100</v>
      </c>
      <c r="O156" s="197">
        <f t="shared" si="63"/>
        <v>100</v>
      </c>
      <c r="P156" s="197">
        <f t="shared" si="63"/>
        <v>100</v>
      </c>
      <c r="Q156" s="197">
        <f t="shared" si="63"/>
        <v>100</v>
      </c>
    </row>
    <row r="157" spans="1:17" s="199" customFormat="1" ht="16.5" thickBot="1" x14ac:dyDescent="0.3">
      <c r="A157" s="19"/>
      <c r="B157" s="126" t="s">
        <v>47</v>
      </c>
      <c r="C157" s="127">
        <v>451125001</v>
      </c>
      <c r="D157" s="22" t="s">
        <v>166</v>
      </c>
      <c r="E157" s="142">
        <v>18.2960250235923</v>
      </c>
      <c r="F157" s="199">
        <f>'Geomean prices'!G89/'Geomean prices'!$F89*100</f>
        <v>100</v>
      </c>
      <c r="G157" s="199">
        <f>'Geomean prices'!H89/'Geomean prices'!$F89*100</f>
        <v>100</v>
      </c>
      <c r="H157" s="199">
        <f>'Geomean prices'!I89/'Geomean prices'!$F89*100</f>
        <v>100</v>
      </c>
      <c r="I157" s="199">
        <f>'Geomean prices'!J89/'Geomean prices'!$F89*100</f>
        <v>100</v>
      </c>
      <c r="J157" s="199">
        <f>'Geomean prices'!K89/'Geomean prices'!$F89*100</f>
        <v>100</v>
      </c>
      <c r="K157" s="199">
        <f>'Geomean prices'!L89/'Geomean prices'!$F89*100</f>
        <v>100</v>
      </c>
      <c r="L157" s="199">
        <f>'Geomean prices'!M89/'Geomean prices'!$F89*100</f>
        <v>100</v>
      </c>
      <c r="M157" s="199">
        <f>'Geomean prices'!N89/'Geomean prices'!$F89*100</f>
        <v>100</v>
      </c>
      <c r="N157" s="199">
        <f>'Geomean prices'!O89/'Geomean prices'!$F89*100</f>
        <v>100</v>
      </c>
      <c r="O157" s="199">
        <f>'Geomean prices'!P89/'Geomean prices'!$F89*100</f>
        <v>100</v>
      </c>
      <c r="P157" s="199">
        <f>'Geomean prices'!Q89/'Geomean prices'!$F89*100</f>
        <v>100</v>
      </c>
      <c r="Q157" s="199">
        <f>'Geomean prices'!R89/'Geomean prices'!$F89*100</f>
        <v>100</v>
      </c>
    </row>
    <row r="158" spans="1:17" s="199" customFormat="1" x14ac:dyDescent="0.25">
      <c r="A158" s="105"/>
      <c r="B158" s="110"/>
      <c r="C158" s="107"/>
      <c r="D158" s="104"/>
      <c r="E158" s="142"/>
    </row>
    <row r="159" spans="1:17" s="197" customFormat="1" ht="16.5" thickBot="1" x14ac:dyDescent="0.3">
      <c r="A159" s="112" t="s">
        <v>440</v>
      </c>
      <c r="B159" s="112" t="s">
        <v>48</v>
      </c>
      <c r="C159" s="116"/>
      <c r="D159" s="121"/>
      <c r="E159" s="148">
        <f>SUM(E160:E161)</f>
        <v>11.393003358110649</v>
      </c>
      <c r="F159" s="197">
        <f t="shared" ref="F159:P159" si="64">SUMPRODUCT(F160:F161,$E160:$E161)/$E$159</f>
        <v>100.00000000000001</v>
      </c>
      <c r="G159" s="197">
        <f t="shared" si="64"/>
        <v>98.03777541878928</v>
      </c>
      <c r="H159" s="197">
        <f t="shared" si="64"/>
        <v>97.646165879158232</v>
      </c>
      <c r="I159" s="197">
        <f t="shared" si="64"/>
        <v>100.00000000000001</v>
      </c>
      <c r="J159" s="197">
        <f t="shared" si="64"/>
        <v>100.18846537459878</v>
      </c>
      <c r="K159" s="197">
        <f t="shared" si="64"/>
        <v>99.801534465697983</v>
      </c>
      <c r="L159" s="197">
        <f t="shared" si="64"/>
        <v>100.50986230494814</v>
      </c>
      <c r="M159" s="197">
        <f t="shared" si="64"/>
        <v>96.282383655674408</v>
      </c>
      <c r="N159" s="197">
        <f t="shared" si="64"/>
        <v>95.458327760679452</v>
      </c>
      <c r="O159" s="197">
        <f t="shared" si="64"/>
        <v>95.882228604393205</v>
      </c>
      <c r="P159" s="197">
        <f t="shared" si="64"/>
        <v>96.550743524524236</v>
      </c>
      <c r="Q159" s="197">
        <f t="shared" ref="Q159" si="65">SUMPRODUCT(Q160:Q161,$E160:$E161)/$E$159</f>
        <v>97.456328239972152</v>
      </c>
    </row>
    <row r="160" spans="1:17" s="199" customFormat="1" x14ac:dyDescent="0.25">
      <c r="A160" s="12"/>
      <c r="B160" s="50" t="s">
        <v>48</v>
      </c>
      <c r="C160" s="128">
        <v>452127001</v>
      </c>
      <c r="D160" s="4" t="s">
        <v>167</v>
      </c>
      <c r="E160" s="142">
        <v>7.7110084901083722</v>
      </c>
      <c r="F160" s="199">
        <f>'Geomean prices'!G90/'Geomean prices'!$F90*100</f>
        <v>100</v>
      </c>
      <c r="G160" s="199">
        <f>'Geomean prices'!H90/'Geomean prices'!$F90*100</f>
        <v>97.100816155010264</v>
      </c>
      <c r="H160" s="199">
        <f>'Geomean prices'!I90/'Geomean prices'!$F90*100</f>
        <v>96.522213653689164</v>
      </c>
      <c r="I160" s="199">
        <f>'Geomean prices'!J90/'Geomean prices'!$F90*100</f>
        <v>100</v>
      </c>
      <c r="J160" s="199">
        <f>'Geomean prices'!K90/'Geomean prices'!$F90*100</f>
        <v>100.27845730535066</v>
      </c>
      <c r="K160" s="199">
        <f>'Geomean prices'!L90/'Geomean prices'!$F90*100</f>
        <v>99.706767473843072</v>
      </c>
      <c r="L160" s="199">
        <f>'Geomean prices'!M90/'Geomean prices'!$F90*100</f>
        <v>100.75332078286515</v>
      </c>
      <c r="M160" s="199">
        <f>'Geomean prices'!N90/'Geomean prices'!$F90*100</f>
        <v>101.67750776571151</v>
      </c>
      <c r="N160" s="199">
        <f>'Geomean prices'!O90/'Geomean prices'!$F90*100</f>
        <v>100.45996642971224</v>
      </c>
      <c r="O160" s="199">
        <f>'Geomean prices'!P90/'Geomean prices'!$F90*100</f>
        <v>101.08627928387807</v>
      </c>
      <c r="P160" s="199">
        <f>'Geomean prices'!Q90/'Geomean prices'!$F90*100</f>
        <v>102.07400906523807</v>
      </c>
      <c r="Q160" s="199">
        <f>'Geomean prices'!R90/'Geomean prices'!$F90*100</f>
        <v>103.41200910989976</v>
      </c>
    </row>
    <row r="161" spans="1:17" s="199" customFormat="1" ht="16.5" thickBot="1" x14ac:dyDescent="0.3">
      <c r="A161" s="16"/>
      <c r="B161" s="52" t="s">
        <v>48</v>
      </c>
      <c r="C161" s="129">
        <v>452127002</v>
      </c>
      <c r="D161" s="6" t="s">
        <v>168</v>
      </c>
      <c r="E161" s="142">
        <v>3.6819948680022763</v>
      </c>
      <c r="F161" s="199">
        <f>'Geomean prices'!G91/'Geomean prices'!$F91*100</f>
        <v>100</v>
      </c>
      <c r="G161" s="199">
        <f>'Geomean prices'!H91/'Geomean prices'!$F91*100</f>
        <v>100</v>
      </c>
      <c r="H161" s="199">
        <f>'Geomean prices'!I91/'Geomean prices'!$F91*100</f>
        <v>100</v>
      </c>
      <c r="I161" s="199">
        <f>'Geomean prices'!J91/'Geomean prices'!$F91*100</f>
        <v>100</v>
      </c>
      <c r="J161" s="199">
        <f>'Geomean prices'!K91/'Geomean prices'!$F91*100</f>
        <v>100</v>
      </c>
      <c r="K161" s="199">
        <f>'Geomean prices'!L91/'Geomean prices'!$F91*100</f>
        <v>100</v>
      </c>
      <c r="L161" s="199">
        <f>'Geomean prices'!M91/'Geomean prices'!$F91*100</f>
        <v>100</v>
      </c>
      <c r="M161" s="199">
        <f>'Geomean prices'!N91/'Geomean prices'!$F91*100</f>
        <v>84.983658559879743</v>
      </c>
      <c r="N161" s="199">
        <f>'Geomean prices'!O91/'Geomean prices'!$F91*100</f>
        <v>84.983658559879743</v>
      </c>
      <c r="O161" s="199">
        <f>'Geomean prices'!P91/'Geomean prices'!$F91*100</f>
        <v>84.983658559879743</v>
      </c>
      <c r="P161" s="199">
        <f>'Geomean prices'!Q91/'Geomean prices'!$F91*100</f>
        <v>84.983658559879743</v>
      </c>
      <c r="Q161" s="199">
        <f>'Geomean prices'!R91/'Geomean prices'!$F91*100</f>
        <v>84.983658559879743</v>
      </c>
    </row>
    <row r="162" spans="1:17" s="199" customFormat="1" x14ac:dyDescent="0.25">
      <c r="A162" s="105"/>
      <c r="B162" s="110"/>
      <c r="C162" s="107"/>
      <c r="D162" s="104"/>
      <c r="E162" s="142"/>
    </row>
    <row r="163" spans="1:17" s="197" customFormat="1" ht="16.5" thickBot="1" x14ac:dyDescent="0.3">
      <c r="A163" s="112" t="s">
        <v>288</v>
      </c>
      <c r="B163" s="112" t="s">
        <v>49</v>
      </c>
      <c r="C163" s="116"/>
      <c r="D163" s="123"/>
      <c r="E163" s="149">
        <f>E164</f>
        <v>14.882882346400212</v>
      </c>
      <c r="F163" s="197">
        <f>SUMPRODUCT(F164,$E164)/$E$163</f>
        <v>100</v>
      </c>
      <c r="G163" s="197">
        <f t="shared" ref="G163:Q163" si="66">SUMPRODUCT(G164,$E164)/$E$163</f>
        <v>100</v>
      </c>
      <c r="H163" s="197">
        <f t="shared" si="66"/>
        <v>100</v>
      </c>
      <c r="I163" s="197">
        <f t="shared" si="66"/>
        <v>100</v>
      </c>
      <c r="J163" s="197">
        <f t="shared" si="66"/>
        <v>100</v>
      </c>
      <c r="K163" s="197">
        <f t="shared" si="66"/>
        <v>100</v>
      </c>
      <c r="L163" s="197">
        <f t="shared" si="66"/>
        <v>100</v>
      </c>
      <c r="M163" s="197">
        <f t="shared" si="66"/>
        <v>166.66666666666669</v>
      </c>
      <c r="N163" s="197">
        <f t="shared" si="66"/>
        <v>166.66666666666669</v>
      </c>
      <c r="O163" s="197">
        <f t="shared" si="66"/>
        <v>166.66666666666669</v>
      </c>
      <c r="P163" s="197">
        <f t="shared" si="66"/>
        <v>166.66666666666669</v>
      </c>
      <c r="Q163" s="197">
        <f t="shared" si="66"/>
        <v>166.66666666666669</v>
      </c>
    </row>
    <row r="164" spans="1:17" s="199" customFormat="1" ht="16.5" thickBot="1" x14ac:dyDescent="0.3">
      <c r="A164" s="19"/>
      <c r="B164" s="126" t="s">
        <v>49</v>
      </c>
      <c r="C164" s="127">
        <v>453128005</v>
      </c>
      <c r="D164" s="22" t="s">
        <v>169</v>
      </c>
      <c r="E164" s="142">
        <v>14.882882346400212</v>
      </c>
      <c r="F164" s="199">
        <f>'Geomean prices'!G92/'Geomean prices'!$F92*100</f>
        <v>100</v>
      </c>
      <c r="G164" s="199">
        <f>'Geomean prices'!H92/'Geomean prices'!$F92*100</f>
        <v>100</v>
      </c>
      <c r="H164" s="199">
        <f>'Geomean prices'!I92/'Geomean prices'!$F92*100</f>
        <v>100</v>
      </c>
      <c r="I164" s="199">
        <f>'Geomean prices'!J92/'Geomean prices'!$F92*100</f>
        <v>100</v>
      </c>
      <c r="J164" s="199">
        <f>'Geomean prices'!K92/'Geomean prices'!$F92*100</f>
        <v>100</v>
      </c>
      <c r="K164" s="199">
        <f>'Geomean prices'!L92/'Geomean prices'!$F92*100</f>
        <v>100</v>
      </c>
      <c r="L164" s="199">
        <f>'Geomean prices'!M92/'Geomean prices'!$F92*100</f>
        <v>100</v>
      </c>
      <c r="M164" s="199">
        <f>'Geomean prices'!N92/'Geomean prices'!$F92*100</f>
        <v>166.66666666666669</v>
      </c>
      <c r="N164" s="199">
        <f>'Geomean prices'!O92/'Geomean prices'!$F92*100</f>
        <v>166.66666666666669</v>
      </c>
      <c r="O164" s="199">
        <f>'Geomean prices'!P92/'Geomean prices'!$F92*100</f>
        <v>166.66666666666669</v>
      </c>
      <c r="P164" s="199">
        <f>'Geomean prices'!Q92/'Geomean prices'!$F92*100</f>
        <v>166.66666666666669</v>
      </c>
      <c r="Q164" s="199">
        <f>'Geomean prices'!R92/'Geomean prices'!$F92*100</f>
        <v>166.66666666666669</v>
      </c>
    </row>
    <row r="165" spans="1:17" s="199" customFormat="1" x14ac:dyDescent="0.25">
      <c r="A165" s="105"/>
      <c r="B165" s="110"/>
      <c r="C165" s="107"/>
      <c r="D165" s="104"/>
      <c r="E165" s="142"/>
    </row>
    <row r="166" spans="1:17" s="197" customFormat="1" ht="16.5" thickBot="1" x14ac:dyDescent="0.3">
      <c r="A166" s="112" t="s">
        <v>289</v>
      </c>
      <c r="B166" s="112" t="s">
        <v>50</v>
      </c>
      <c r="C166" s="116"/>
      <c r="D166" s="123"/>
      <c r="E166" s="149">
        <f>E167</f>
        <v>1.4224108449965081</v>
      </c>
      <c r="F166" s="197">
        <f>SUMPRODUCT(F167,$E167)/$E$166</f>
        <v>100</v>
      </c>
      <c r="G166" s="197">
        <f t="shared" ref="G166:Q166" si="67">SUMPRODUCT(G167,$E167)/$E$166</f>
        <v>100</v>
      </c>
      <c r="H166" s="197">
        <f t="shared" si="67"/>
        <v>100</v>
      </c>
      <c r="I166" s="197">
        <f t="shared" si="67"/>
        <v>100</v>
      </c>
      <c r="J166" s="197">
        <f t="shared" si="67"/>
        <v>66.666666666666657</v>
      </c>
      <c r="K166" s="197">
        <f t="shared" si="67"/>
        <v>66.666666666666657</v>
      </c>
      <c r="L166" s="197">
        <f t="shared" si="67"/>
        <v>66.666666666666657</v>
      </c>
      <c r="M166" s="197">
        <f t="shared" si="67"/>
        <v>66.666666666666657</v>
      </c>
      <c r="N166" s="197">
        <f t="shared" si="67"/>
        <v>66.666666666666657</v>
      </c>
      <c r="O166" s="197">
        <f t="shared" si="67"/>
        <v>53.333333333333336</v>
      </c>
      <c r="P166" s="197">
        <f t="shared" si="67"/>
        <v>53.333333333333336</v>
      </c>
      <c r="Q166" s="197">
        <f t="shared" si="67"/>
        <v>53.333333333333336</v>
      </c>
    </row>
    <row r="167" spans="1:17" s="199" customFormat="1" ht="16.5" thickBot="1" x14ac:dyDescent="0.3">
      <c r="A167" s="19"/>
      <c r="B167" s="126" t="s">
        <v>50</v>
      </c>
      <c r="C167" s="127">
        <v>454129002</v>
      </c>
      <c r="D167" s="22" t="s">
        <v>170</v>
      </c>
      <c r="E167" s="142">
        <v>1.4224108449965081</v>
      </c>
      <c r="F167" s="199">
        <f>'Geomean prices'!G93/'Geomean prices'!$F93*100</f>
        <v>100</v>
      </c>
      <c r="G167" s="199">
        <f>'Geomean prices'!H93/'Geomean prices'!$F93*100</f>
        <v>100</v>
      </c>
      <c r="H167" s="199">
        <f>'Geomean prices'!I93/'Geomean prices'!$F93*100</f>
        <v>100</v>
      </c>
      <c r="I167" s="199">
        <f>'Geomean prices'!J93/'Geomean prices'!$F93*100</f>
        <v>100</v>
      </c>
      <c r="J167" s="199">
        <f>'Geomean prices'!K93/'Geomean prices'!$F93*100</f>
        <v>66.666666666666657</v>
      </c>
      <c r="K167" s="199">
        <f>'Geomean prices'!L93/'Geomean prices'!$F93*100</f>
        <v>66.666666666666657</v>
      </c>
      <c r="L167" s="199">
        <f>'Geomean prices'!M93/'Geomean prices'!$F93*100</f>
        <v>66.666666666666657</v>
      </c>
      <c r="M167" s="199">
        <f>'Geomean prices'!N93/'Geomean prices'!$F93*100</f>
        <v>66.666666666666657</v>
      </c>
      <c r="N167" s="199">
        <f>'Geomean prices'!O93/'Geomean prices'!$F93*100</f>
        <v>66.666666666666657</v>
      </c>
      <c r="O167" s="199">
        <f>'Geomean prices'!P93/'Geomean prices'!$F93*100</f>
        <v>53.333333333333336</v>
      </c>
      <c r="P167" s="199">
        <f>'Geomean prices'!Q93/'Geomean prices'!$F93*100</f>
        <v>53.333333333333336</v>
      </c>
      <c r="Q167" s="199">
        <f>'Geomean prices'!R93/'Geomean prices'!$F93*100</f>
        <v>53.333333333333336</v>
      </c>
    </row>
    <row r="168" spans="1:17" s="199" customFormat="1" x14ac:dyDescent="0.25">
      <c r="A168" s="105"/>
      <c r="B168" s="110"/>
      <c r="C168" s="107"/>
      <c r="D168" s="104"/>
      <c r="E168" s="142"/>
    </row>
    <row r="169" spans="1:17" s="199" customFormat="1" x14ac:dyDescent="0.25">
      <c r="A169" s="105"/>
      <c r="B169" s="110"/>
      <c r="C169" s="107"/>
      <c r="D169" s="104"/>
      <c r="E169" s="142"/>
    </row>
    <row r="170" spans="1:17" s="199" customFormat="1" x14ac:dyDescent="0.25">
      <c r="A170" s="105"/>
      <c r="B170" s="110"/>
      <c r="C170" s="107"/>
      <c r="D170" s="104"/>
      <c r="E170" s="142"/>
    </row>
    <row r="171" spans="1:17" s="195" customFormat="1" ht="63" x14ac:dyDescent="0.25">
      <c r="A171" s="247" t="s">
        <v>290</v>
      </c>
      <c r="B171" s="246" t="s">
        <v>291</v>
      </c>
      <c r="C171" s="248"/>
      <c r="D171" s="249"/>
      <c r="E171" s="145">
        <f>E172+E180+E187+E200+E208</f>
        <v>48.650123323081274</v>
      </c>
      <c r="F171" s="195">
        <f t="shared" ref="F171:P171" si="68">((F172*$E172)+(F180*$E180)+(F187*$E187)+(F200*$E200)+(F208*$E208))/$E$171</f>
        <v>99.999999999999986</v>
      </c>
      <c r="G171" s="195">
        <f t="shared" si="68"/>
        <v>98.007205911574431</v>
      </c>
      <c r="H171" s="195">
        <f t="shared" si="68"/>
        <v>99.02889461709573</v>
      </c>
      <c r="I171" s="195">
        <f t="shared" si="68"/>
        <v>100.06266206003114</v>
      </c>
      <c r="J171" s="195">
        <f t="shared" si="68"/>
        <v>100.88570768697748</v>
      </c>
      <c r="K171" s="195">
        <f t="shared" si="68"/>
        <v>100.05594703632518</v>
      </c>
      <c r="L171" s="195">
        <f t="shared" si="68"/>
        <v>102.13365400687275</v>
      </c>
      <c r="M171" s="195">
        <f t="shared" si="68"/>
        <v>101.07802582095395</v>
      </c>
      <c r="N171" s="195">
        <f t="shared" si="68"/>
        <v>100.66879940672573</v>
      </c>
      <c r="O171" s="195">
        <f t="shared" si="68"/>
        <v>101.30513853909976</v>
      </c>
      <c r="P171" s="195">
        <f t="shared" si="68"/>
        <v>101.50876937546332</v>
      </c>
      <c r="Q171" s="195">
        <f t="shared" ref="Q171" si="69">((Q172*$E172)+(Q180*$E180)+(Q187*$E187)+(Q200*$E200)+(Q208*$E208))/$E$171</f>
        <v>98.852322873552723</v>
      </c>
    </row>
    <row r="172" spans="1:17" s="196" customFormat="1" ht="31.5" x14ac:dyDescent="0.25">
      <c r="A172" s="241" t="s">
        <v>292</v>
      </c>
      <c r="B172" s="243" t="s">
        <v>293</v>
      </c>
      <c r="C172" s="250"/>
      <c r="D172" s="251"/>
      <c r="E172" s="146">
        <f>SUM(E173,E176)</f>
        <v>2.4272839027610913</v>
      </c>
      <c r="F172" s="202">
        <f t="shared" ref="F172:P172" si="70">((F173*$E173)+(F176*$E176))/$E$172</f>
        <v>100</v>
      </c>
      <c r="G172" s="202">
        <f t="shared" si="70"/>
        <v>100</v>
      </c>
      <c r="H172" s="202">
        <f t="shared" si="70"/>
        <v>100</v>
      </c>
      <c r="I172" s="202">
        <f t="shared" si="70"/>
        <v>100</v>
      </c>
      <c r="J172" s="202">
        <f t="shared" si="70"/>
        <v>109.3035966312046</v>
      </c>
      <c r="K172" s="202">
        <f t="shared" si="70"/>
        <v>109.3035966312046</v>
      </c>
      <c r="L172" s="202">
        <f t="shared" si="70"/>
        <v>109.3035966312046</v>
      </c>
      <c r="M172" s="202">
        <f t="shared" si="70"/>
        <v>123.12172140589132</v>
      </c>
      <c r="N172" s="202">
        <f t="shared" si="70"/>
        <v>123.54308663405075</v>
      </c>
      <c r="O172" s="202">
        <f t="shared" si="70"/>
        <v>131.12414735122823</v>
      </c>
      <c r="P172" s="202">
        <f t="shared" si="70"/>
        <v>131.12414735122823</v>
      </c>
      <c r="Q172" s="202">
        <f t="shared" ref="Q172" si="71">((Q173*$E173)+(Q176*$E176))/$E$172</f>
        <v>131.12414735122823</v>
      </c>
    </row>
    <row r="173" spans="1:17" s="197" customFormat="1" ht="16.5" thickBot="1" x14ac:dyDescent="0.3">
      <c r="A173" s="112" t="s">
        <v>294</v>
      </c>
      <c r="B173" s="112" t="s">
        <v>52</v>
      </c>
      <c r="C173" s="116"/>
      <c r="D173" s="123"/>
      <c r="E173" s="149">
        <f>E174</f>
        <v>1.6223308662691915</v>
      </c>
      <c r="F173" s="197">
        <f>SUMPRODUCT(F174,$E174)/$E$173</f>
        <v>100</v>
      </c>
      <c r="G173" s="197">
        <f t="shared" ref="G173:Q173" si="72">SUMPRODUCT(G174,$E174)/$E$173</f>
        <v>100</v>
      </c>
      <c r="H173" s="197">
        <f t="shared" si="72"/>
        <v>100</v>
      </c>
      <c r="I173" s="197">
        <f t="shared" si="72"/>
        <v>100</v>
      </c>
      <c r="J173" s="197">
        <f t="shared" si="72"/>
        <v>113.91976865522948</v>
      </c>
      <c r="K173" s="197">
        <f t="shared" si="72"/>
        <v>113.91976865522948</v>
      </c>
      <c r="L173" s="197">
        <f t="shared" si="72"/>
        <v>113.91976865522948</v>
      </c>
      <c r="M173" s="197">
        <f t="shared" si="72"/>
        <v>134.59404202899148</v>
      </c>
      <c r="N173" s="197">
        <f t="shared" si="72"/>
        <v>135.22447633604909</v>
      </c>
      <c r="O173" s="197">
        <f t="shared" si="72"/>
        <v>149.18644497066848</v>
      </c>
      <c r="P173" s="197">
        <f t="shared" si="72"/>
        <v>149.18644497066848</v>
      </c>
      <c r="Q173" s="197">
        <f t="shared" si="72"/>
        <v>149.18644497066848</v>
      </c>
    </row>
    <row r="174" spans="1:17" s="199" customFormat="1" ht="16.149999999999999" customHeight="1" thickBot="1" x14ac:dyDescent="0.3">
      <c r="A174" s="19" t="s">
        <v>295</v>
      </c>
      <c r="B174" s="126" t="s">
        <v>52</v>
      </c>
      <c r="C174" s="127">
        <v>511133001</v>
      </c>
      <c r="D174" s="22" t="s">
        <v>171</v>
      </c>
      <c r="E174" s="142">
        <v>1.6223308662691915</v>
      </c>
      <c r="F174" s="199">
        <f>'Geomean prices'!G95/'Geomean prices'!$F95*100</f>
        <v>100</v>
      </c>
      <c r="G174" s="199">
        <f>'Geomean prices'!H95/'Geomean prices'!$F95*100</f>
        <v>100</v>
      </c>
      <c r="H174" s="199">
        <f>'Geomean prices'!I95/'Geomean prices'!$F95*100</f>
        <v>100</v>
      </c>
      <c r="I174" s="199">
        <f>'Geomean prices'!J95/'Geomean prices'!$F95*100</f>
        <v>100</v>
      </c>
      <c r="J174" s="199">
        <f>'Geomean prices'!K95/'Geomean prices'!$F95*100</f>
        <v>113.91976865522948</v>
      </c>
      <c r="K174" s="199">
        <f>'Geomean prices'!L95/'Geomean prices'!$F95*100</f>
        <v>113.91976865522948</v>
      </c>
      <c r="L174" s="199">
        <f>'Geomean prices'!M95/'Geomean prices'!$F95*100</f>
        <v>113.91976865522948</v>
      </c>
      <c r="M174" s="199">
        <f>'Geomean prices'!N95/'Geomean prices'!$F95*100</f>
        <v>134.59404202899148</v>
      </c>
      <c r="N174" s="199">
        <f>'Geomean prices'!O95/'Geomean prices'!$F95*100</f>
        <v>135.22447633604909</v>
      </c>
      <c r="O174" s="199">
        <f>'Geomean prices'!P95/'Geomean prices'!$F95*100</f>
        <v>149.18644497066848</v>
      </c>
      <c r="P174" s="199">
        <f>'Geomean prices'!Q95/'Geomean prices'!$F95*100</f>
        <v>149.18644497066848</v>
      </c>
      <c r="Q174" s="199">
        <f>'Geomean prices'!R95/'Geomean prices'!$F95*100</f>
        <v>149.18644497066848</v>
      </c>
    </row>
    <row r="175" spans="1:17" s="199" customFormat="1" ht="16.149999999999999" customHeight="1" x14ac:dyDescent="0.25">
      <c r="A175" s="105"/>
      <c r="B175" s="110"/>
      <c r="C175" s="107"/>
      <c r="D175" s="104"/>
      <c r="E175" s="142"/>
    </row>
    <row r="176" spans="1:17" s="197" customFormat="1" ht="16.149999999999999" customHeight="1" thickBot="1" x14ac:dyDescent="0.3">
      <c r="A176" s="112" t="s">
        <v>296</v>
      </c>
      <c r="B176" s="112" t="s">
        <v>53</v>
      </c>
      <c r="C176" s="116"/>
      <c r="D176" s="123"/>
      <c r="E176" s="149">
        <f>E177</f>
        <v>0.80495303649189986</v>
      </c>
      <c r="F176" s="197">
        <f>SUMPRODUCT(F177,$E177)/$E$176</f>
        <v>100.00000000000001</v>
      </c>
      <c r="G176" s="197">
        <f t="shared" ref="G176:Q176" si="73">SUMPRODUCT(G177,$E177)/$E$176</f>
        <v>100.00000000000001</v>
      </c>
      <c r="H176" s="197">
        <f t="shared" si="73"/>
        <v>100.00000000000001</v>
      </c>
      <c r="I176" s="197">
        <f t="shared" si="73"/>
        <v>100.00000000000001</v>
      </c>
      <c r="J176" s="197">
        <f t="shared" si="73"/>
        <v>100.00000000000001</v>
      </c>
      <c r="K176" s="197">
        <f t="shared" si="73"/>
        <v>100.00000000000001</v>
      </c>
      <c r="L176" s="197">
        <f t="shared" si="73"/>
        <v>100.00000000000001</v>
      </c>
      <c r="M176" s="197">
        <f t="shared" si="73"/>
        <v>100.00000000000001</v>
      </c>
      <c r="N176" s="197">
        <f t="shared" si="73"/>
        <v>100.00000000000001</v>
      </c>
      <c r="O176" s="197">
        <f t="shared" si="73"/>
        <v>94.7207528482828</v>
      </c>
      <c r="P176" s="197">
        <f t="shared" si="73"/>
        <v>94.7207528482828</v>
      </c>
      <c r="Q176" s="197">
        <f t="shared" si="73"/>
        <v>94.7207528482828</v>
      </c>
    </row>
    <row r="177" spans="1:17" s="199" customFormat="1" ht="16.5" thickBot="1" x14ac:dyDescent="0.3">
      <c r="A177" s="19"/>
      <c r="B177" s="126" t="s">
        <v>53</v>
      </c>
      <c r="C177" s="127">
        <v>512140003</v>
      </c>
      <c r="D177" s="22" t="s">
        <v>172</v>
      </c>
      <c r="E177" s="142">
        <v>0.80495303649189986</v>
      </c>
      <c r="F177" s="199">
        <f>'Geomean prices'!G96/'Geomean prices'!$F96*100</f>
        <v>100</v>
      </c>
      <c r="G177" s="199">
        <f>'Geomean prices'!H96/'Geomean prices'!$F96*100</f>
        <v>100</v>
      </c>
      <c r="H177" s="199">
        <f>'Geomean prices'!I96/'Geomean prices'!$F96*100</f>
        <v>100</v>
      </c>
      <c r="I177" s="199">
        <f>'Geomean prices'!J96/'Geomean prices'!$F96*100</f>
        <v>100</v>
      </c>
      <c r="J177" s="199">
        <f>'Geomean prices'!K96/'Geomean prices'!$F96*100</f>
        <v>100</v>
      </c>
      <c r="K177" s="199">
        <f>'Geomean prices'!L96/'Geomean prices'!$F96*100</f>
        <v>100</v>
      </c>
      <c r="L177" s="199">
        <f>'Geomean prices'!M96/'Geomean prices'!$F96*100</f>
        <v>100</v>
      </c>
      <c r="M177" s="199">
        <f>'Geomean prices'!N96/'Geomean prices'!$F96*100</f>
        <v>100</v>
      </c>
      <c r="N177" s="199">
        <f>'Geomean prices'!O96/'Geomean prices'!$F96*100</f>
        <v>100</v>
      </c>
      <c r="O177" s="199">
        <f>'Geomean prices'!P96/'Geomean prices'!$F96*100</f>
        <v>94.7207528482828</v>
      </c>
      <c r="P177" s="199">
        <f>'Geomean prices'!Q96/'Geomean prices'!$F96*100</f>
        <v>94.7207528482828</v>
      </c>
      <c r="Q177" s="199">
        <f>'Geomean prices'!R96/'Geomean prices'!$F96*100</f>
        <v>94.7207528482828</v>
      </c>
    </row>
    <row r="178" spans="1:17" s="199" customFormat="1" x14ac:dyDescent="0.25">
      <c r="A178" s="105"/>
      <c r="B178" s="110"/>
      <c r="C178" s="107"/>
      <c r="D178" s="104"/>
      <c r="E178" s="142"/>
    </row>
    <row r="179" spans="1:17" s="199" customFormat="1" x14ac:dyDescent="0.25">
      <c r="A179" s="105"/>
      <c r="B179" s="110"/>
      <c r="C179" s="107"/>
      <c r="D179" s="104"/>
      <c r="E179" s="142"/>
    </row>
    <row r="180" spans="1:17" s="196" customFormat="1" x14ac:dyDescent="0.25">
      <c r="A180" s="115" t="s">
        <v>297</v>
      </c>
      <c r="B180" s="111" t="s">
        <v>298</v>
      </c>
      <c r="C180" s="193"/>
      <c r="D180" s="124"/>
      <c r="E180" s="150">
        <f>E181</f>
        <v>2.0691269898120366</v>
      </c>
      <c r="F180" s="196">
        <f>(F181*$E181)/$E$180</f>
        <v>99.999999999999986</v>
      </c>
      <c r="G180" s="196">
        <f t="shared" ref="G180:Q180" si="74">(G181*$E181)/$E$180</f>
        <v>96.867239391965384</v>
      </c>
      <c r="H180" s="196">
        <f t="shared" si="74"/>
        <v>97.460519313325307</v>
      </c>
      <c r="I180" s="196">
        <f t="shared" si="74"/>
        <v>101.58062217072863</v>
      </c>
      <c r="J180" s="196">
        <f t="shared" si="74"/>
        <v>101.15726033614989</v>
      </c>
      <c r="K180" s="196">
        <f t="shared" si="74"/>
        <v>99.973461347431183</v>
      </c>
      <c r="L180" s="196">
        <f t="shared" si="74"/>
        <v>101.26357127031386</v>
      </c>
      <c r="M180" s="196">
        <f t="shared" si="74"/>
        <v>110.71277681539581</v>
      </c>
      <c r="N180" s="196">
        <f t="shared" si="74"/>
        <v>102.40050609703356</v>
      </c>
      <c r="O180" s="196">
        <f t="shared" si="74"/>
        <v>109.01179427124735</v>
      </c>
      <c r="P180" s="196">
        <f t="shared" si="74"/>
        <v>107.2206414178217</v>
      </c>
      <c r="Q180" s="196">
        <f t="shared" si="74"/>
        <v>111.09306458723532</v>
      </c>
    </row>
    <row r="181" spans="1:17" s="197" customFormat="1" ht="16.5" thickBot="1" x14ac:dyDescent="0.3">
      <c r="A181" s="112" t="s">
        <v>297</v>
      </c>
      <c r="B181" s="112" t="s">
        <v>54</v>
      </c>
      <c r="C181" s="116"/>
      <c r="D181" s="123"/>
      <c r="E181" s="149">
        <f>SUM(E182:E184)</f>
        <v>2.0691269898120366</v>
      </c>
      <c r="F181" s="197">
        <f t="shared" ref="F181:P181" si="75">SUMPRODUCT(F182:F184,$E182:$E184)/$E$181</f>
        <v>99.999999999999986</v>
      </c>
      <c r="G181" s="197">
        <f t="shared" si="75"/>
        <v>96.867239391965384</v>
      </c>
      <c r="H181" s="197">
        <f t="shared" si="75"/>
        <v>97.460519313325307</v>
      </c>
      <c r="I181" s="197">
        <f t="shared" si="75"/>
        <v>101.58062217072863</v>
      </c>
      <c r="J181" s="197">
        <f t="shared" si="75"/>
        <v>101.15726033614989</v>
      </c>
      <c r="K181" s="197">
        <f t="shared" si="75"/>
        <v>99.973461347431183</v>
      </c>
      <c r="L181" s="197">
        <f t="shared" si="75"/>
        <v>101.26357127031386</v>
      </c>
      <c r="M181" s="197">
        <f t="shared" si="75"/>
        <v>110.71277681539581</v>
      </c>
      <c r="N181" s="197">
        <f t="shared" si="75"/>
        <v>102.40050609703356</v>
      </c>
      <c r="O181" s="197">
        <f t="shared" si="75"/>
        <v>109.01179427124735</v>
      </c>
      <c r="P181" s="197">
        <f t="shared" si="75"/>
        <v>107.2206414178217</v>
      </c>
      <c r="Q181" s="197">
        <f t="shared" ref="Q181" si="76">SUMPRODUCT(Q182:Q184,$E182:$E184)/$E$181</f>
        <v>111.09306458723532</v>
      </c>
    </row>
    <row r="182" spans="1:17" s="199" customFormat="1" x14ac:dyDescent="0.25">
      <c r="A182" s="12"/>
      <c r="B182" s="50" t="s">
        <v>54</v>
      </c>
      <c r="C182" s="128">
        <v>521144001</v>
      </c>
      <c r="D182" s="4" t="s">
        <v>173</v>
      </c>
      <c r="E182" s="142">
        <v>1.1295089615092222</v>
      </c>
      <c r="F182" s="199">
        <f>'Geomean prices'!G97/'Geomean prices'!$F97*100</f>
        <v>100</v>
      </c>
      <c r="G182" s="199">
        <f>'Geomean prices'!H97/'Geomean prices'!$F97*100</f>
        <v>100</v>
      </c>
      <c r="H182" s="199">
        <f>'Geomean prices'!I97/'Geomean prices'!$F97*100</f>
        <v>100</v>
      </c>
      <c r="I182" s="199">
        <f>'Geomean prices'!J97/'Geomean prices'!$F97*100</f>
        <v>100</v>
      </c>
      <c r="J182" s="199">
        <f>'Geomean prices'!K97/'Geomean prices'!$F97*100</f>
        <v>100</v>
      </c>
      <c r="K182" s="199">
        <f>'Geomean prices'!L97/'Geomean prices'!$F97*100</f>
        <v>97.965038148177797</v>
      </c>
      <c r="L182" s="199">
        <f>'Geomean prices'!M97/'Geomean prices'!$F97*100</f>
        <v>97.965038148177797</v>
      </c>
      <c r="M182" s="199">
        <f>'Geomean prices'!N97/'Geomean prices'!$F97*100</f>
        <v>112.67579321631247</v>
      </c>
      <c r="N182" s="199">
        <f>'Geomean prices'!O97/'Geomean prices'!$F97*100</f>
        <v>97.965038148177797</v>
      </c>
      <c r="O182" s="199">
        <f>'Geomean prices'!P97/'Geomean prices'!$F97*100</f>
        <v>106.56218597210447</v>
      </c>
      <c r="P182" s="199">
        <f>'Geomean prices'!Q97/'Geomean prices'!$F97*100</f>
        <v>106.56218597210447</v>
      </c>
      <c r="Q182" s="199">
        <f>'Geomean prices'!R97/'Geomean prices'!$F97*100</f>
        <v>106.56218597210447</v>
      </c>
    </row>
    <row r="183" spans="1:17" s="199" customFormat="1" x14ac:dyDescent="0.25">
      <c r="A183" s="14"/>
      <c r="B183" s="53" t="s">
        <v>54</v>
      </c>
      <c r="C183" s="107">
        <v>521144002</v>
      </c>
      <c r="D183" s="5" t="s">
        <v>174</v>
      </c>
      <c r="E183" s="142">
        <v>0.13621562457857214</v>
      </c>
      <c r="F183" s="199">
        <f>'Geomean prices'!G98/'Geomean prices'!$F98*100</f>
        <v>100</v>
      </c>
      <c r="G183" s="199">
        <f>'Geomean prices'!H98/'Geomean prices'!$F98*100</f>
        <v>94.317975718752777</v>
      </c>
      <c r="H183" s="199">
        <f>'Geomean prices'!I98/'Geomean prices'!$F98*100</f>
        <v>103.32994847589593</v>
      </c>
      <c r="I183" s="199">
        <f>'Geomean prices'!J98/'Geomean prices'!$F98*100</f>
        <v>103.32994847589593</v>
      </c>
      <c r="J183" s="199">
        <f>'Geomean prices'!K98/'Geomean prices'!$F98*100</f>
        <v>103.32994847589593</v>
      </c>
      <c r="K183" s="199">
        <f>'Geomean prices'!L98/'Geomean prices'!$F98*100</f>
        <v>100.71178868695159</v>
      </c>
      <c r="L183" s="199">
        <f>'Geomean prices'!M98/'Geomean prices'!$F98*100</f>
        <v>115.38795634284769</v>
      </c>
      <c r="M183" s="199">
        <f>'Geomean prices'!N98/'Geomean prices'!$F98*100</f>
        <v>136.12501935005014</v>
      </c>
      <c r="N183" s="199">
        <f>'Geomean prices'!O98/'Geomean prices'!$F98*100</f>
        <v>131.84346933134483</v>
      </c>
      <c r="O183" s="199">
        <f>'Geomean prices'!P98/'Geomean prices'!$F98*100</f>
        <v>121.20669621036519</v>
      </c>
      <c r="P183" s="199">
        <f>'Geomean prices'!Q98/'Geomean prices'!$F98*100</f>
        <v>121.20669621036519</v>
      </c>
      <c r="Q183" s="199">
        <f>'Geomean prices'!R98/'Geomean prices'!$F98*100</f>
        <v>121.20669621036519</v>
      </c>
    </row>
    <row r="184" spans="1:17" s="199" customFormat="1" ht="16.5" thickBot="1" x14ac:dyDescent="0.3">
      <c r="A184" s="16"/>
      <c r="B184" s="52" t="s">
        <v>54</v>
      </c>
      <c r="C184" s="129">
        <v>521146003</v>
      </c>
      <c r="D184" s="6" t="s">
        <v>175</v>
      </c>
      <c r="E184" s="142">
        <v>0.8034024037242421</v>
      </c>
      <c r="F184" s="199">
        <f>'Geomean prices'!G99/'Geomean prices'!$F99*100</f>
        <v>100</v>
      </c>
      <c r="G184" s="199">
        <f>'Geomean prices'!H99/'Geomean prices'!$F99*100</f>
        <v>92.895093400389072</v>
      </c>
      <c r="H184" s="199">
        <f>'Geomean prices'!I99/'Geomean prices'!$F99*100</f>
        <v>92.895093400389072</v>
      </c>
      <c r="I184" s="199">
        <f>'Geomean prices'!J99/'Geomean prices'!$F99*100</f>
        <v>103.50623419799743</v>
      </c>
      <c r="J184" s="199">
        <f>'Geomean prices'!K99/'Geomean prices'!$F99*100</f>
        <v>102.41588471146055</v>
      </c>
      <c r="K184" s="199">
        <f>'Geomean prices'!L99/'Geomean prices'!$F99*100</f>
        <v>102.67193507904284</v>
      </c>
      <c r="L184" s="199">
        <f>'Geomean prices'!M99/'Geomean prices'!$F99*100</f>
        <v>103.50623419799743</v>
      </c>
      <c r="M184" s="199">
        <f>'Geomean prices'!N99/'Geomean prices'!$F99*100</f>
        <v>103.64435247548785</v>
      </c>
      <c r="N184" s="199">
        <f>'Geomean prices'!O99/'Geomean prices'!$F99*100</f>
        <v>103.64435247548785</v>
      </c>
      <c r="O184" s="199">
        <f>'Geomean prices'!P99/'Geomean prices'!$F99*100</f>
        <v>110.38808881135856</v>
      </c>
      <c r="P184" s="199">
        <f>'Geomean prices'!Q99/'Geomean prices'!$F99*100</f>
        <v>105.77505467712915</v>
      </c>
      <c r="Q184" s="199">
        <f>'Geomean prices'!R99/'Geomean prices'!$F99*100</f>
        <v>115.74830750617771</v>
      </c>
    </row>
    <row r="185" spans="1:17" s="199" customFormat="1" x14ac:dyDescent="0.25">
      <c r="A185" s="105"/>
      <c r="B185" s="110"/>
      <c r="C185" s="107"/>
      <c r="D185" s="104"/>
      <c r="E185" s="142"/>
    </row>
    <row r="186" spans="1:17" s="199" customFormat="1" x14ac:dyDescent="0.25">
      <c r="A186" s="105"/>
      <c r="B186" s="110"/>
      <c r="C186" s="107"/>
      <c r="D186" s="104"/>
      <c r="E186" s="142"/>
    </row>
    <row r="187" spans="1:17" s="196" customFormat="1" x14ac:dyDescent="0.25">
      <c r="A187" s="115" t="s">
        <v>299</v>
      </c>
      <c r="B187" s="111" t="s">
        <v>301</v>
      </c>
      <c r="C187" s="193"/>
      <c r="D187" s="124"/>
      <c r="E187" s="150">
        <f>SUM(E188,E196)</f>
        <v>11.438785139817142</v>
      </c>
      <c r="F187" s="196">
        <f t="shared" ref="F187:P187" si="77">((F188*$E188)+(F196*$E196))/$E$187</f>
        <v>100</v>
      </c>
      <c r="G187" s="196">
        <f t="shared" si="77"/>
        <v>94.705288218271548</v>
      </c>
      <c r="H187" s="196">
        <f t="shared" si="77"/>
        <v>99.910154455255665</v>
      </c>
      <c r="I187" s="196">
        <f t="shared" si="77"/>
        <v>99.930578269846961</v>
      </c>
      <c r="J187" s="196">
        <f t="shared" si="77"/>
        <v>100.50973089284982</v>
      </c>
      <c r="K187" s="196">
        <f t="shared" si="77"/>
        <v>101.88139737356948</v>
      </c>
      <c r="L187" s="196">
        <f t="shared" si="77"/>
        <v>103.53328987340724</v>
      </c>
      <c r="M187" s="196">
        <f t="shared" si="77"/>
        <v>97.367078256115207</v>
      </c>
      <c r="N187" s="196">
        <f t="shared" si="77"/>
        <v>95.375172439109363</v>
      </c>
      <c r="O187" s="196">
        <f t="shared" si="77"/>
        <v>94.163625523509467</v>
      </c>
      <c r="P187" s="196">
        <f t="shared" si="77"/>
        <v>95.577689424553782</v>
      </c>
      <c r="Q187" s="196">
        <f t="shared" ref="Q187" si="78">((Q188*$E188)+(Q196*$E196))/$E$187</f>
        <v>95.014066478608967</v>
      </c>
    </row>
    <row r="188" spans="1:17" s="197" customFormat="1" ht="30.75" thickBot="1" x14ac:dyDescent="0.3">
      <c r="A188" s="112" t="s">
        <v>300</v>
      </c>
      <c r="B188" s="112" t="s">
        <v>55</v>
      </c>
      <c r="C188" s="116"/>
      <c r="D188" s="123"/>
      <c r="E188" s="149">
        <f>SUM(E189:E193)</f>
        <v>10.409287518975077</v>
      </c>
      <c r="F188" s="197">
        <f t="shared" ref="F188:P188" si="79">SUMPRODUCT(F189:F193,$E189:$E193)/$E$188</f>
        <v>100</v>
      </c>
      <c r="G188" s="197">
        <f t="shared" si="79"/>
        <v>94.181631515313015</v>
      </c>
      <c r="H188" s="197">
        <f t="shared" si="79"/>
        <v>100.02731822973433</v>
      </c>
      <c r="I188" s="197">
        <f t="shared" si="79"/>
        <v>99.923712333451505</v>
      </c>
      <c r="J188" s="197">
        <f t="shared" si="79"/>
        <v>100.56014421273382</v>
      </c>
      <c r="K188" s="197">
        <f t="shared" si="79"/>
        <v>101.99706789269904</v>
      </c>
      <c r="L188" s="197">
        <f t="shared" si="79"/>
        <v>103.20226694704321</v>
      </c>
      <c r="M188" s="197">
        <f t="shared" si="79"/>
        <v>96.547059501005052</v>
      </c>
      <c r="N188" s="197">
        <f t="shared" si="79"/>
        <v>94.358150546578827</v>
      </c>
      <c r="O188" s="197">
        <f t="shared" si="79"/>
        <v>93.026779419679642</v>
      </c>
      <c r="P188" s="197">
        <f t="shared" si="79"/>
        <v>94.580696833194438</v>
      </c>
      <c r="Q188" s="197">
        <f t="shared" ref="Q188" si="80">SUMPRODUCT(Q189:Q193,$E189:$E193)/$E$188</f>
        <v>93.961330544504548</v>
      </c>
    </row>
    <row r="189" spans="1:17" s="199" customFormat="1" x14ac:dyDescent="0.25">
      <c r="A189" s="12"/>
      <c r="B189" s="50" t="s">
        <v>55</v>
      </c>
      <c r="C189" s="128">
        <v>531149005</v>
      </c>
      <c r="D189" s="4" t="s">
        <v>176</v>
      </c>
      <c r="E189" s="142">
        <v>4.7469355167266594</v>
      </c>
      <c r="F189" s="199">
        <f>'Geomean prices'!G100/'Geomean prices'!$F100*100</f>
        <v>100</v>
      </c>
      <c r="G189" s="199">
        <f>'Geomean prices'!H100/'Geomean prices'!$F100*100</f>
        <v>85.552618587124485</v>
      </c>
      <c r="H189" s="199">
        <f>'Geomean prices'!I100/'Geomean prices'!$F100*100</f>
        <v>100</v>
      </c>
      <c r="I189" s="199">
        <f>'Geomean prices'!J100/'Geomean prices'!$F100*100</f>
        <v>100</v>
      </c>
      <c r="J189" s="199">
        <f>'Geomean prices'!K100/'Geomean prices'!$F100*100</f>
        <v>100</v>
      </c>
      <c r="K189" s="199">
        <f>'Geomean prices'!L100/'Geomean prices'!$F100*100</f>
        <v>100</v>
      </c>
      <c r="L189" s="199">
        <f>'Geomean prices'!M100/'Geomean prices'!$F100*100</f>
        <v>100</v>
      </c>
      <c r="M189" s="199">
        <f>'Geomean prices'!N100/'Geomean prices'!$F100*100</f>
        <v>89.896148337325016</v>
      </c>
      <c r="N189" s="199">
        <f>'Geomean prices'!O100/'Geomean prices'!$F100*100</f>
        <v>89.896148337325016</v>
      </c>
      <c r="O189" s="199">
        <f>'Geomean prices'!P100/'Geomean prices'!$F100*100</f>
        <v>89.896148337325016</v>
      </c>
      <c r="P189" s="199">
        <f>'Geomean prices'!Q100/'Geomean prices'!$F100*100</f>
        <v>89.896148337325016</v>
      </c>
      <c r="Q189" s="199">
        <f>'Geomean prices'!R100/'Geomean prices'!$F100*100</f>
        <v>89.896148337325016</v>
      </c>
    </row>
    <row r="190" spans="1:17" s="199" customFormat="1" x14ac:dyDescent="0.25">
      <c r="A190" s="14"/>
      <c r="B190" s="51" t="s">
        <v>55</v>
      </c>
      <c r="C190" s="107">
        <v>531150002</v>
      </c>
      <c r="D190" s="5" t="s">
        <v>177</v>
      </c>
      <c r="E190" s="142">
        <v>2.9495486443257191</v>
      </c>
      <c r="F190" s="199">
        <f>'Geomean prices'!G101/'Geomean prices'!$F101*100</f>
        <v>100</v>
      </c>
      <c r="G190" s="199">
        <f>'Geomean prices'!H101/'Geomean prices'!$F101*100</f>
        <v>102.47975717286839</v>
      </c>
      <c r="H190" s="199">
        <f>'Geomean prices'!I101/'Geomean prices'!$F101*100</f>
        <v>100.36563681197252</v>
      </c>
      <c r="I190" s="199">
        <f>'Geomean prices'!J101/'Geomean prices'!$F101*100</f>
        <v>100</v>
      </c>
      <c r="J190" s="199">
        <f>'Geomean prices'!K101/'Geomean prices'!$F101*100</f>
        <v>100</v>
      </c>
      <c r="K190" s="199">
        <f>'Geomean prices'!L101/'Geomean prices'!$F101*100</f>
        <v>104.8447501398811</v>
      </c>
      <c r="L190" s="199">
        <f>'Geomean prices'!M101/'Geomean prices'!$F101*100</f>
        <v>109.09803258646824</v>
      </c>
      <c r="M190" s="199">
        <f>'Geomean prices'!N101/'Geomean prices'!$F101*100</f>
        <v>100</v>
      </c>
      <c r="N190" s="199">
        <f>'Geomean prices'!O101/'Geomean prices'!$F101*100</f>
        <v>92.275095139280126</v>
      </c>
      <c r="O190" s="199">
        <f>'Geomean prices'!P101/'Geomean prices'!$F101*100</f>
        <v>87.57653731721588</v>
      </c>
      <c r="P190" s="199">
        <f>'Geomean prices'!Q101/'Geomean prices'!$F101*100</f>
        <v>93.060485910209962</v>
      </c>
      <c r="Q190" s="199">
        <f>'Geomean prices'!R101/'Geomean prices'!$F101*100</f>
        <v>88.507030895892129</v>
      </c>
    </row>
    <row r="191" spans="1:17" s="199" customFormat="1" x14ac:dyDescent="0.25">
      <c r="A191" s="14"/>
      <c r="B191" s="51" t="s">
        <v>55</v>
      </c>
      <c r="C191" s="107">
        <v>531149007</v>
      </c>
      <c r="D191" s="5" t="s">
        <v>178</v>
      </c>
      <c r="E191" s="142">
        <v>1.5138419916492365</v>
      </c>
      <c r="F191" s="199">
        <f>'Geomean prices'!G102/'Geomean prices'!$F102*100</f>
        <v>100</v>
      </c>
      <c r="G191" s="199">
        <f>'Geomean prices'!H102/'Geomean prices'!$F102*100</f>
        <v>100</v>
      </c>
      <c r="H191" s="199">
        <f>'Geomean prices'!I102/'Geomean prices'!$F102*100</f>
        <v>100</v>
      </c>
      <c r="I191" s="199">
        <f>'Geomean prices'!J102/'Geomean prices'!$F102*100</f>
        <v>100</v>
      </c>
      <c r="J191" s="199">
        <f>'Geomean prices'!K102/'Geomean prices'!$F102*100</f>
        <v>105.96985021248149</v>
      </c>
      <c r="K191" s="199">
        <f>'Geomean prices'!L102/'Geomean prices'!$F102*100</f>
        <v>105.96985021248149</v>
      </c>
      <c r="L191" s="199">
        <f>'Geomean prices'!M102/'Geomean prices'!$F102*100</f>
        <v>105.96985021248149</v>
      </c>
      <c r="M191" s="199">
        <f>'Geomean prices'!N102/'Geomean prices'!$F102*100</f>
        <v>105.96985021248149</v>
      </c>
      <c r="N191" s="199">
        <f>'Geomean prices'!O102/'Geomean prices'!$F102*100</f>
        <v>105.96985021248149</v>
      </c>
      <c r="O191" s="199">
        <f>'Geomean prices'!P102/'Geomean prices'!$F102*100</f>
        <v>105.96985021248149</v>
      </c>
      <c r="P191" s="199">
        <f>'Geomean prices'!Q102/'Geomean prices'!$F102*100</f>
        <v>105.96985021248149</v>
      </c>
      <c r="Q191" s="199">
        <f>'Geomean prices'!R102/'Geomean prices'!$F102*100</f>
        <v>110.58293092002449</v>
      </c>
    </row>
    <row r="192" spans="1:17" s="199" customFormat="1" x14ac:dyDescent="0.25">
      <c r="A192" s="14"/>
      <c r="B192" s="51" t="s">
        <v>55</v>
      </c>
      <c r="C192" s="107">
        <v>531149006</v>
      </c>
      <c r="D192" s="5" t="s">
        <v>179</v>
      </c>
      <c r="E192" s="142">
        <v>0.85221926439674689</v>
      </c>
      <c r="F192" s="199">
        <f>'Geomean prices'!G103/'Geomean prices'!$F103*100</f>
        <v>100</v>
      </c>
      <c r="G192" s="199">
        <f>'Geomean prices'!H103/'Geomean prices'!$F103*100</f>
        <v>100.82320727287342</v>
      </c>
      <c r="H192" s="199">
        <f>'Geomean prices'!I103/'Geomean prices'!$F103*100</f>
        <v>99.068197248724417</v>
      </c>
      <c r="I192" s="199">
        <f>'Geomean prices'!J103/'Geomean prices'!$F103*100</f>
        <v>99.068197248724417</v>
      </c>
      <c r="J192" s="199">
        <f>'Geomean prices'!K103/'Geomean prices'!$F103*100</f>
        <v>96.237226841680894</v>
      </c>
      <c r="K192" s="199">
        <f>'Geomean prices'!L103/'Geomean prices'!$F103*100</f>
        <v>96.237226841680894</v>
      </c>
      <c r="L192" s="199">
        <f>'Geomean prices'!M103/'Geomean prices'!$F103*100</f>
        <v>96.237226841680894</v>
      </c>
      <c r="M192" s="199">
        <f>'Geomean prices'!N103/'Geomean prices'!$F103*100</f>
        <v>102.96547874550126</v>
      </c>
      <c r="N192" s="199">
        <f>'Geomean prices'!O103/'Geomean prices'!$F103*100</f>
        <v>102.96547874550126</v>
      </c>
      <c r="O192" s="199">
        <f>'Geomean prices'!P103/'Geomean prices'!$F103*100</f>
        <v>102.96547874550126</v>
      </c>
      <c r="P192" s="199">
        <f>'Geomean prices'!Q103/'Geomean prices'!$F103*100</f>
        <v>102.96547874550126</v>
      </c>
      <c r="Q192" s="199">
        <f>'Geomean prices'!R103/'Geomean prices'!$F103*100</f>
        <v>102.96547874550126</v>
      </c>
    </row>
    <row r="193" spans="1:17" s="199" customFormat="1" ht="16.5" thickBot="1" x14ac:dyDescent="0.3">
      <c r="A193" s="16"/>
      <c r="B193" s="52" t="s">
        <v>55</v>
      </c>
      <c r="C193" s="129">
        <v>531149008</v>
      </c>
      <c r="D193" s="6" t="s">
        <v>180</v>
      </c>
      <c r="E193" s="142">
        <v>0.34674210187671578</v>
      </c>
      <c r="F193" s="199">
        <f>'Geomean prices'!G104/'Geomean prices'!$F104*100</f>
        <v>100</v>
      </c>
      <c r="G193" s="199">
        <f>'Geomean prices'!H104/'Geomean prices'!$F104*100</f>
        <v>100</v>
      </c>
      <c r="H193" s="199">
        <f>'Geomean prices'!I104/'Geomean prices'!$F104*100</f>
        <v>100</v>
      </c>
      <c r="I193" s="199">
        <f>'Geomean prices'!J104/'Geomean prices'!$F104*100</f>
        <v>100</v>
      </c>
      <c r="J193" s="199">
        <f>'Geomean prices'!K104/'Geomean prices'!$F104*100</f>
        <v>100</v>
      </c>
      <c r="K193" s="199">
        <f>'Geomean prices'!L104/'Geomean prices'!$F104*100</f>
        <v>101.92513547326874</v>
      </c>
      <c r="L193" s="199">
        <f>'Geomean prices'!M104/'Geomean prices'!$F104*100</f>
        <v>101.92513547326874</v>
      </c>
      <c r="M193" s="199">
        <f>'Geomean prices'!N104/'Geomean prices'!$F104*100</f>
        <v>101.31231200448119</v>
      </c>
      <c r="N193" s="199">
        <f>'Geomean prices'!O104/'Geomean prices'!$F104*100</f>
        <v>101.31231200448119</v>
      </c>
      <c r="O193" s="199">
        <f>'Geomean prices'!P104/'Geomean prices'!$F104*100</f>
        <v>101.31231200448119</v>
      </c>
      <c r="P193" s="199">
        <f>'Geomean prices'!Q104/'Geomean prices'!$F104*100</f>
        <v>101.31231200448119</v>
      </c>
      <c r="Q193" s="199">
        <f>'Geomean prices'!R104/'Geomean prices'!$F104*100</f>
        <v>101.31231200448119</v>
      </c>
    </row>
    <row r="194" spans="1:17" s="199" customFormat="1" x14ac:dyDescent="0.25">
      <c r="A194" s="105"/>
      <c r="B194" s="110"/>
      <c r="C194" s="107"/>
      <c r="D194" s="104"/>
      <c r="E194" s="142"/>
    </row>
    <row r="195" spans="1:17" s="199" customFormat="1" x14ac:dyDescent="0.25">
      <c r="A195" s="105"/>
      <c r="B195" s="110"/>
      <c r="C195" s="107"/>
      <c r="D195" s="104"/>
      <c r="E195" s="142"/>
    </row>
    <row r="196" spans="1:17" s="197" customFormat="1" ht="30.75" thickBot="1" x14ac:dyDescent="0.3">
      <c r="A196" s="112" t="s">
        <v>302</v>
      </c>
      <c r="B196" s="112" t="s">
        <v>56</v>
      </c>
      <c r="C196" s="116"/>
      <c r="D196" s="123"/>
      <c r="E196" s="149">
        <f>E197</f>
        <v>1.0294976208420652</v>
      </c>
      <c r="F196" s="197">
        <f>SUMPRODUCT(F197,$E197)/$E$196</f>
        <v>100</v>
      </c>
      <c r="G196" s="197">
        <f t="shared" ref="G196:Q196" si="81">SUMPRODUCT(G197,$E197)/$E$196</f>
        <v>100</v>
      </c>
      <c r="H196" s="197">
        <f t="shared" si="81"/>
        <v>98.725507312157617</v>
      </c>
      <c r="I196" s="197">
        <f t="shared" si="81"/>
        <v>100</v>
      </c>
      <c r="J196" s="197">
        <f t="shared" si="81"/>
        <v>100</v>
      </c>
      <c r="K196" s="197">
        <f t="shared" si="81"/>
        <v>100.71184858908195</v>
      </c>
      <c r="L196" s="197">
        <f t="shared" si="81"/>
        <v>106.88027460279143</v>
      </c>
      <c r="M196" s="197">
        <f t="shared" si="81"/>
        <v>105.65831741984613</v>
      </c>
      <c r="N196" s="197">
        <f t="shared" si="81"/>
        <v>105.65831741984613</v>
      </c>
      <c r="O196" s="197">
        <f t="shared" si="81"/>
        <v>105.65831741984613</v>
      </c>
      <c r="P196" s="197">
        <f t="shared" si="81"/>
        <v>105.65831741984613</v>
      </c>
      <c r="Q196" s="197">
        <f t="shared" si="81"/>
        <v>105.65831741984613</v>
      </c>
    </row>
    <row r="197" spans="1:17" s="199" customFormat="1" ht="16.5" thickBot="1" x14ac:dyDescent="0.3">
      <c r="A197" s="19"/>
      <c r="B197" s="126" t="s">
        <v>56</v>
      </c>
      <c r="C197" s="127">
        <v>532152005</v>
      </c>
      <c r="D197" s="22" t="s">
        <v>181</v>
      </c>
      <c r="E197" s="142">
        <v>1.0294976208420652</v>
      </c>
      <c r="F197" s="199">
        <f>'Geomean prices'!G105/'Geomean prices'!$F105*100</f>
        <v>100</v>
      </c>
      <c r="G197" s="199">
        <f>'Geomean prices'!H105/'Geomean prices'!$F105*100</f>
        <v>100</v>
      </c>
      <c r="H197" s="199">
        <f>'Geomean prices'!I105/'Geomean prices'!$F105*100</f>
        <v>98.725507312157617</v>
      </c>
      <c r="I197" s="199">
        <f>'Geomean prices'!J105/'Geomean prices'!$F105*100</f>
        <v>100</v>
      </c>
      <c r="J197" s="199">
        <f>'Geomean prices'!K105/'Geomean prices'!$F105*100</f>
        <v>100</v>
      </c>
      <c r="K197" s="199">
        <f>'Geomean prices'!L105/'Geomean prices'!$F105*100</f>
        <v>100.71184858908195</v>
      </c>
      <c r="L197" s="199">
        <f>'Geomean prices'!M105/'Geomean prices'!$F105*100</f>
        <v>106.88027460279143</v>
      </c>
      <c r="M197" s="199">
        <f>'Geomean prices'!N105/'Geomean prices'!$F105*100</f>
        <v>105.65831741984613</v>
      </c>
      <c r="N197" s="199">
        <f>'Geomean prices'!O105/'Geomean prices'!$F105*100</f>
        <v>105.65831741984613</v>
      </c>
      <c r="O197" s="199">
        <f>'Geomean prices'!P105/'Geomean prices'!$F105*100</f>
        <v>105.65831741984613</v>
      </c>
      <c r="P197" s="199">
        <f>'Geomean prices'!Q105/'Geomean prices'!$F105*100</f>
        <v>105.65831741984613</v>
      </c>
      <c r="Q197" s="199">
        <f>'Geomean prices'!R105/'Geomean prices'!$F105*100</f>
        <v>105.65831741984613</v>
      </c>
    </row>
    <row r="198" spans="1:17" s="199" customFormat="1" x14ac:dyDescent="0.25">
      <c r="A198" s="105"/>
      <c r="B198" s="110"/>
      <c r="C198" s="107"/>
      <c r="D198" s="104"/>
      <c r="E198" s="142"/>
    </row>
    <row r="199" spans="1:17" s="199" customFormat="1" x14ac:dyDescent="0.25">
      <c r="A199" s="105"/>
      <c r="B199" s="110"/>
      <c r="C199" s="107"/>
      <c r="D199" s="104"/>
      <c r="E199" s="142"/>
    </row>
    <row r="200" spans="1:17" s="196" customFormat="1" ht="30" x14ac:dyDescent="0.25">
      <c r="A200" s="115" t="s">
        <v>303</v>
      </c>
      <c r="B200" s="111" t="s">
        <v>287</v>
      </c>
      <c r="C200" s="193"/>
      <c r="D200" s="124"/>
      <c r="E200" s="150">
        <f>SUM(E201,E204)</f>
        <v>2.5241432013872744</v>
      </c>
      <c r="F200" s="196">
        <f t="shared" ref="F200:P200" si="82">((F201*$E201)+(F204*$E204))/$E$200</f>
        <v>99.999999999999986</v>
      </c>
      <c r="G200" s="196">
        <f t="shared" si="82"/>
        <v>88.604727879675181</v>
      </c>
      <c r="H200" s="196">
        <f t="shared" si="82"/>
        <v>80.131632862755438</v>
      </c>
      <c r="I200" s="196">
        <f t="shared" si="82"/>
        <v>99.999999999999986</v>
      </c>
      <c r="J200" s="196">
        <f t="shared" si="82"/>
        <v>99.999999999999986</v>
      </c>
      <c r="K200" s="196">
        <f t="shared" si="82"/>
        <v>80.111067851874239</v>
      </c>
      <c r="L200" s="196">
        <f t="shared" si="82"/>
        <v>80.111067851874239</v>
      </c>
      <c r="M200" s="196">
        <f t="shared" si="82"/>
        <v>77.430437375126459</v>
      </c>
      <c r="N200" s="196">
        <f t="shared" si="82"/>
        <v>80.891188132876152</v>
      </c>
      <c r="O200" s="196">
        <f t="shared" si="82"/>
        <v>84.568784581404088</v>
      </c>
      <c r="P200" s="196">
        <f t="shared" si="82"/>
        <v>80.891188132876152</v>
      </c>
      <c r="Q200" s="196">
        <f t="shared" ref="Q200" si="83">((Q201*$E201)+(Q204*$E204))/$E$200</f>
        <v>63.074721260958746</v>
      </c>
    </row>
    <row r="201" spans="1:17" s="197" customFormat="1" ht="30.75" thickBot="1" x14ac:dyDescent="0.3">
      <c r="A201" s="112" t="s">
        <v>304</v>
      </c>
      <c r="B201" s="112" t="s">
        <v>57</v>
      </c>
      <c r="C201" s="116"/>
      <c r="D201" s="123"/>
      <c r="E201" s="149">
        <f>E202</f>
        <v>0.54063194975932205</v>
      </c>
      <c r="F201" s="197">
        <f>SUMPRODUCT(F202,$E202)/$E$201</f>
        <v>100</v>
      </c>
      <c r="G201" s="197">
        <f t="shared" ref="G201:Q201" si="84">SUMPRODUCT(G202,$E202)/$E$201</f>
        <v>100</v>
      </c>
      <c r="H201" s="197">
        <f t="shared" si="84"/>
        <v>100.09601547305024</v>
      </c>
      <c r="I201" s="197">
        <f t="shared" si="84"/>
        <v>100</v>
      </c>
      <c r="J201" s="197">
        <f t="shared" si="84"/>
        <v>100</v>
      </c>
      <c r="K201" s="197">
        <f t="shared" si="84"/>
        <v>100</v>
      </c>
      <c r="L201" s="197">
        <f t="shared" si="84"/>
        <v>100</v>
      </c>
      <c r="M201" s="197">
        <f t="shared" si="84"/>
        <v>103.642284375594</v>
      </c>
      <c r="N201" s="197">
        <f t="shared" si="84"/>
        <v>103.642284375594</v>
      </c>
      <c r="O201" s="197">
        <f t="shared" si="84"/>
        <v>103.642284375594</v>
      </c>
      <c r="P201" s="197">
        <f t="shared" si="84"/>
        <v>103.642284375594</v>
      </c>
      <c r="Q201" s="197">
        <f t="shared" si="84"/>
        <v>103.642284375594</v>
      </c>
    </row>
    <row r="202" spans="1:17" s="199" customFormat="1" ht="16.5" thickBot="1" x14ac:dyDescent="0.3">
      <c r="A202" s="19"/>
      <c r="B202" s="126" t="s">
        <v>57</v>
      </c>
      <c r="C202" s="127">
        <v>551159009</v>
      </c>
      <c r="D202" s="22" t="s">
        <v>182</v>
      </c>
      <c r="E202" s="142">
        <v>0.54063194975932205</v>
      </c>
      <c r="F202" s="199">
        <f>'Geomean prices'!G106/'Geomean prices'!$F106*100</f>
        <v>100</v>
      </c>
      <c r="G202" s="199">
        <f>'Geomean prices'!H106/'Geomean prices'!$F106*100</f>
        <v>100</v>
      </c>
      <c r="H202" s="199">
        <f>'Geomean prices'!I106/'Geomean prices'!$F106*100</f>
        <v>100.09601547305024</v>
      </c>
      <c r="I202" s="199">
        <f>'Geomean prices'!J106/'Geomean prices'!$F106*100</f>
        <v>100</v>
      </c>
      <c r="J202" s="199">
        <f>'Geomean prices'!K106/'Geomean prices'!$F106*100</f>
        <v>100</v>
      </c>
      <c r="K202" s="199">
        <f>'Geomean prices'!L106/'Geomean prices'!$F106*100</f>
        <v>100</v>
      </c>
      <c r="L202" s="199">
        <f>'Geomean prices'!M106/'Geomean prices'!$F106*100</f>
        <v>100</v>
      </c>
      <c r="M202" s="199">
        <f>'Geomean prices'!N106/'Geomean prices'!$F106*100</f>
        <v>103.642284375594</v>
      </c>
      <c r="N202" s="199">
        <f>'Geomean prices'!O106/'Geomean prices'!$F106*100</f>
        <v>103.642284375594</v>
      </c>
      <c r="O202" s="199">
        <f>'Geomean prices'!P106/'Geomean prices'!$F106*100</f>
        <v>103.642284375594</v>
      </c>
      <c r="P202" s="199">
        <f>'Geomean prices'!Q106/'Geomean prices'!$F106*100</f>
        <v>103.642284375594</v>
      </c>
      <c r="Q202" s="199">
        <f>'Geomean prices'!R106/'Geomean prices'!$F106*100</f>
        <v>103.642284375594</v>
      </c>
    </row>
    <row r="203" spans="1:17" s="199" customFormat="1" x14ac:dyDescent="0.25">
      <c r="A203" s="105"/>
      <c r="B203" s="110"/>
      <c r="C203" s="107"/>
      <c r="D203" s="104"/>
      <c r="E203" s="142"/>
    </row>
    <row r="204" spans="1:17" s="197" customFormat="1" ht="16.5" thickBot="1" x14ac:dyDescent="0.3">
      <c r="A204" s="112" t="s">
        <v>305</v>
      </c>
      <c r="B204" s="112" t="s">
        <v>58</v>
      </c>
      <c r="C204" s="116"/>
      <c r="D204" s="123"/>
      <c r="E204" s="149">
        <f>E205</f>
        <v>1.9835112516279523</v>
      </c>
      <c r="F204" s="197">
        <f>SUMPRODUCT(F205,$E205)/$E$204</f>
        <v>100</v>
      </c>
      <c r="G204" s="197">
        <f t="shared" ref="G204:Q204" si="85">SUMPRODUCT(G205,$E205)/$E$204</f>
        <v>85.498797333834858</v>
      </c>
      <c r="H204" s="197">
        <f t="shared" si="85"/>
        <v>74.690079109286089</v>
      </c>
      <c r="I204" s="197">
        <f t="shared" si="85"/>
        <v>100</v>
      </c>
      <c r="J204" s="197">
        <f t="shared" si="85"/>
        <v>100</v>
      </c>
      <c r="K204" s="197">
        <f t="shared" si="85"/>
        <v>74.690079109286089</v>
      </c>
      <c r="L204" s="197">
        <f t="shared" si="85"/>
        <v>74.690079109286089</v>
      </c>
      <c r="M204" s="197">
        <f t="shared" si="85"/>
        <v>70.286055441812451</v>
      </c>
      <c r="N204" s="197">
        <f t="shared" si="85"/>
        <v>74.690079109286089</v>
      </c>
      <c r="O204" s="197">
        <f t="shared" si="85"/>
        <v>79.370052598409984</v>
      </c>
      <c r="P204" s="197">
        <f t="shared" si="85"/>
        <v>74.690079109286089</v>
      </c>
      <c r="Q204" s="197">
        <f t="shared" si="85"/>
        <v>52.017501028076794</v>
      </c>
    </row>
    <row r="205" spans="1:17" s="199" customFormat="1" ht="16.5" thickBot="1" x14ac:dyDescent="0.3">
      <c r="A205" s="19"/>
      <c r="B205" s="126" t="s">
        <v>58</v>
      </c>
      <c r="C205" s="127">
        <v>552167005</v>
      </c>
      <c r="D205" s="22" t="s">
        <v>183</v>
      </c>
      <c r="E205" s="142">
        <v>1.9835112516279523</v>
      </c>
      <c r="F205" s="199">
        <f>'Geomean prices'!G107/'Geomean prices'!$F107*100</f>
        <v>100</v>
      </c>
      <c r="G205" s="199">
        <f>'Geomean prices'!H107/'Geomean prices'!$F107*100</f>
        <v>85.498797333834858</v>
      </c>
      <c r="H205" s="199">
        <f>'Geomean prices'!I107/'Geomean prices'!$F107*100</f>
        <v>74.690079109286089</v>
      </c>
      <c r="I205" s="199">
        <f>'Geomean prices'!J107/'Geomean prices'!$F107*100</f>
        <v>100</v>
      </c>
      <c r="J205" s="199">
        <f>'Geomean prices'!K107/'Geomean prices'!$F107*100</f>
        <v>100</v>
      </c>
      <c r="K205" s="199">
        <f>'Geomean prices'!L107/'Geomean prices'!$F107*100</f>
        <v>74.690079109286089</v>
      </c>
      <c r="L205" s="199">
        <f>'Geomean prices'!M107/'Geomean prices'!$F107*100</f>
        <v>74.690079109286089</v>
      </c>
      <c r="M205" s="199">
        <f>'Geomean prices'!N107/'Geomean prices'!$F107*100</f>
        <v>70.286055441812451</v>
      </c>
      <c r="N205" s="199">
        <f>'Geomean prices'!O107/'Geomean prices'!$F107*100</f>
        <v>74.690079109286089</v>
      </c>
      <c r="O205" s="199">
        <f>'Geomean prices'!P107/'Geomean prices'!$F107*100</f>
        <v>79.370052598409984</v>
      </c>
      <c r="P205" s="199">
        <f>'Geomean prices'!Q107/'Geomean prices'!$F107*100</f>
        <v>74.690079109286089</v>
      </c>
      <c r="Q205" s="199">
        <f>'Geomean prices'!R107/'Geomean prices'!$F107*100</f>
        <v>52.017501028076794</v>
      </c>
    </row>
    <row r="206" spans="1:17" s="199" customFormat="1" x14ac:dyDescent="0.25">
      <c r="A206" s="105"/>
      <c r="B206" s="110"/>
      <c r="C206" s="107"/>
      <c r="D206" s="104"/>
      <c r="E206" s="142"/>
    </row>
    <row r="207" spans="1:17" s="199" customFormat="1" x14ac:dyDescent="0.25">
      <c r="A207" s="105"/>
      <c r="B207" s="110"/>
      <c r="C207" s="107"/>
      <c r="D207" s="104"/>
      <c r="E207" s="142"/>
    </row>
    <row r="208" spans="1:17" s="196" customFormat="1" ht="45" x14ac:dyDescent="0.25">
      <c r="A208" s="115" t="s">
        <v>441</v>
      </c>
      <c r="B208" s="111" t="s">
        <v>306</v>
      </c>
      <c r="C208" s="193"/>
      <c r="D208" s="124"/>
      <c r="E208" s="150">
        <f>E209</f>
        <v>30.19078408930373</v>
      </c>
      <c r="F208" s="196">
        <f>(F209*$E209)/$E$208</f>
        <v>100</v>
      </c>
      <c r="G208" s="196">
        <f t="shared" ref="G208:Q208" si="86">(G209*$E209)/$E$208</f>
        <v>99.962265652643822</v>
      </c>
      <c r="H208" s="196">
        <f t="shared" si="86"/>
        <v>100.30434582546671</v>
      </c>
      <c r="I208" s="196">
        <f t="shared" si="86"/>
        <v>100.01894979632218</v>
      </c>
      <c r="J208" s="196">
        <f t="shared" si="86"/>
        <v>100.40681610204021</v>
      </c>
      <c r="K208" s="196">
        <f t="shared" si="86"/>
        <v>100.29399316817313</v>
      </c>
      <c r="L208" s="196">
        <f t="shared" si="86"/>
        <v>102.92776562900687</v>
      </c>
      <c r="M208" s="196">
        <f t="shared" si="86"/>
        <v>102.02854107109687</v>
      </c>
      <c r="N208" s="196">
        <f t="shared" si="86"/>
        <v>102.37026811161763</v>
      </c>
      <c r="O208" s="196">
        <f t="shared" si="86"/>
        <v>102.48463548257077</v>
      </c>
      <c r="P208" s="196">
        <f t="shared" si="86"/>
        <v>102.70723304507436</v>
      </c>
      <c r="Q208" s="196">
        <f t="shared" si="86"/>
        <v>99.864295628973636</v>
      </c>
    </row>
    <row r="209" spans="1:17" s="197" customFormat="1" ht="30.75" thickBot="1" x14ac:dyDescent="0.3">
      <c r="A209" s="112" t="s">
        <v>307</v>
      </c>
      <c r="B209" s="112" t="s">
        <v>59</v>
      </c>
      <c r="C209" s="116"/>
      <c r="D209" s="123"/>
      <c r="E209" s="149">
        <f>SUM(E210:E216)</f>
        <v>30.19078408930373</v>
      </c>
      <c r="F209" s="197">
        <f t="shared" ref="F209:P209" si="87">SUMPRODUCT(F210:F216,$E210:$E216)/$E$209</f>
        <v>100</v>
      </c>
      <c r="G209" s="197">
        <f t="shared" si="87"/>
        <v>99.962265652643822</v>
      </c>
      <c r="H209" s="197">
        <f t="shared" si="87"/>
        <v>100.30434582546671</v>
      </c>
      <c r="I209" s="197">
        <f t="shared" si="87"/>
        <v>100.01894979632218</v>
      </c>
      <c r="J209" s="197">
        <f t="shared" si="87"/>
        <v>100.40681610204021</v>
      </c>
      <c r="K209" s="197">
        <f t="shared" si="87"/>
        <v>100.29399316817313</v>
      </c>
      <c r="L209" s="197">
        <f t="shared" si="87"/>
        <v>102.92776562900687</v>
      </c>
      <c r="M209" s="197">
        <f t="shared" si="87"/>
        <v>102.02854107109687</v>
      </c>
      <c r="N209" s="197">
        <f t="shared" si="87"/>
        <v>102.37026811161763</v>
      </c>
      <c r="O209" s="197">
        <f t="shared" si="87"/>
        <v>102.48463548257077</v>
      </c>
      <c r="P209" s="197">
        <f t="shared" si="87"/>
        <v>102.70723304507436</v>
      </c>
      <c r="Q209" s="197">
        <f t="shared" ref="Q209" si="88">SUMPRODUCT(Q210:Q216,$E210:$E216)/$E$209</f>
        <v>99.864295628973636</v>
      </c>
    </row>
    <row r="210" spans="1:17" s="199" customFormat="1" x14ac:dyDescent="0.25">
      <c r="A210" s="12"/>
      <c r="B210" s="50" t="s">
        <v>59</v>
      </c>
      <c r="C210" s="128">
        <v>561169003</v>
      </c>
      <c r="D210" s="4" t="s">
        <v>184</v>
      </c>
      <c r="E210" s="142">
        <v>12.13639093201075</v>
      </c>
      <c r="F210" s="199">
        <f>'Geomean prices'!G108/'Geomean prices'!$F108*100</f>
        <v>100</v>
      </c>
      <c r="G210" s="199">
        <f>'Geomean prices'!H108/'Geomean prices'!$F108*100</f>
        <v>100</v>
      </c>
      <c r="H210" s="199">
        <f>'Geomean prices'!I108/'Geomean prices'!$F108*100</f>
        <v>100</v>
      </c>
      <c r="I210" s="199">
        <f>'Geomean prices'!J108/'Geomean prices'!$F108*100</f>
        <v>100</v>
      </c>
      <c r="J210" s="199">
        <f>'Geomean prices'!K108/'Geomean prices'!$F108*100</f>
        <v>99.125838904530326</v>
      </c>
      <c r="K210" s="199">
        <f>'Geomean prices'!L108/'Geomean prices'!$F108*100</f>
        <v>100.7277299859802</v>
      </c>
      <c r="L210" s="199">
        <f>'Geomean prices'!M108/'Geomean prices'!$F108*100</f>
        <v>100.81212761674571</v>
      </c>
      <c r="M210" s="199">
        <f>'Geomean prices'!N108/'Geomean prices'!$F108*100</f>
        <v>99.223376039571022</v>
      </c>
      <c r="N210" s="199">
        <f>'Geomean prices'!O108/'Geomean prices'!$F108*100</f>
        <v>99.223376039571022</v>
      </c>
      <c r="O210" s="199">
        <f>'Geomean prices'!P108/'Geomean prices'!$F108*100</f>
        <v>99.223376039571022</v>
      </c>
      <c r="P210" s="199">
        <f>'Geomean prices'!Q108/'Geomean prices'!$F108*100</f>
        <v>99.223376039571022</v>
      </c>
      <c r="Q210" s="199">
        <f>'Geomean prices'!R108/'Geomean prices'!$F108*100</f>
        <v>99.223376039571022</v>
      </c>
    </row>
    <row r="211" spans="1:17" s="199" customFormat="1" x14ac:dyDescent="0.25">
      <c r="A211" s="14"/>
      <c r="B211" s="51" t="s">
        <v>59</v>
      </c>
      <c r="C211" s="107">
        <v>561169008</v>
      </c>
      <c r="D211" s="5" t="s">
        <v>185</v>
      </c>
      <c r="E211" s="142">
        <v>5.8269909877948294</v>
      </c>
      <c r="F211" s="199">
        <f>'Geomean prices'!G109/'Geomean prices'!$F109*100</f>
        <v>100</v>
      </c>
      <c r="G211" s="199">
        <f>'Geomean prices'!H109/'Geomean prices'!$F109*100</f>
        <v>100</v>
      </c>
      <c r="H211" s="199">
        <f>'Geomean prices'!I109/'Geomean prices'!$F109*100</f>
        <v>100</v>
      </c>
      <c r="I211" s="199">
        <f>'Geomean prices'!J109/'Geomean prices'!$F109*100</f>
        <v>100</v>
      </c>
      <c r="J211" s="199">
        <f>'Geomean prices'!K109/'Geomean prices'!$F109*100</f>
        <v>100.81277584313875</v>
      </c>
      <c r="K211" s="199">
        <f>'Geomean prices'!L109/'Geomean prices'!$F109*100</f>
        <v>102.02292334392446</v>
      </c>
      <c r="L211" s="199">
        <f>'Geomean prices'!M109/'Geomean prices'!$F109*100</f>
        <v>100.70289603601657</v>
      </c>
      <c r="M211" s="199">
        <f>'Geomean prices'!N109/'Geomean prices'!$F109*100</f>
        <v>101.52138484833846</v>
      </c>
      <c r="N211" s="199">
        <f>'Geomean prices'!O109/'Geomean prices'!$F109*100</f>
        <v>100.27540070076206</v>
      </c>
      <c r="O211" s="199">
        <f>'Geomean prices'!P109/'Geomean prices'!$F109*100</f>
        <v>100.27540070076206</v>
      </c>
      <c r="P211" s="199">
        <f>'Geomean prices'!Q109/'Geomean prices'!$F109*100</f>
        <v>101.38561026766276</v>
      </c>
      <c r="Q211" s="199">
        <f>'Geomean prices'!R109/'Geomean prices'!$F109*100</f>
        <v>99.217953296739609</v>
      </c>
    </row>
    <row r="212" spans="1:17" s="199" customFormat="1" x14ac:dyDescent="0.25">
      <c r="A212" s="14"/>
      <c r="B212" s="51" t="s">
        <v>59</v>
      </c>
      <c r="C212" s="107">
        <v>561172026</v>
      </c>
      <c r="D212" s="5" t="s">
        <v>186</v>
      </c>
      <c r="E212" s="142">
        <v>4.7030084018278489</v>
      </c>
      <c r="F212" s="199">
        <f>'Geomean prices'!G110/'Geomean prices'!$F110*100</f>
        <v>100</v>
      </c>
      <c r="G212" s="199">
        <f>'Geomean prices'!H110/'Geomean prices'!$F110*100</f>
        <v>100</v>
      </c>
      <c r="H212" s="199">
        <f>'Geomean prices'!I110/'Geomean prices'!$F110*100</f>
        <v>100</v>
      </c>
      <c r="I212" s="199">
        <f>'Geomean prices'!J110/'Geomean prices'!$F110*100</f>
        <v>100</v>
      </c>
      <c r="J212" s="199">
        <f>'Geomean prices'!K110/'Geomean prices'!$F110*100</f>
        <v>103.16811165307244</v>
      </c>
      <c r="K212" s="199">
        <f>'Geomean prices'!L110/'Geomean prices'!$F110*100</f>
        <v>103.16811165307244</v>
      </c>
      <c r="L212" s="199">
        <f>'Geomean prices'!M110/'Geomean prices'!$F110*100</f>
        <v>119.37766417144364</v>
      </c>
      <c r="M212" s="199">
        <f>'Geomean prices'!N110/'Geomean prices'!$F110*100</f>
        <v>119.37766417144364</v>
      </c>
      <c r="N212" s="199">
        <f>'Geomean prices'!O110/'Geomean prices'!$F110*100</f>
        <v>119.37766417144364</v>
      </c>
      <c r="O212" s="199">
        <f>'Geomean prices'!P110/'Geomean prices'!$F110*100</f>
        <v>119.37766417144364</v>
      </c>
      <c r="P212" s="199">
        <f>'Geomean prices'!Q110/'Geomean prices'!$F110*100</f>
        <v>119.37766417144364</v>
      </c>
      <c r="Q212" s="199">
        <f>'Geomean prices'!R110/'Geomean prices'!$F110*100</f>
        <v>103.16811165307244</v>
      </c>
    </row>
    <row r="213" spans="1:17" s="199" customFormat="1" x14ac:dyDescent="0.25">
      <c r="A213" s="14"/>
      <c r="B213" s="51" t="s">
        <v>59</v>
      </c>
      <c r="C213" s="107">
        <v>561172028</v>
      </c>
      <c r="D213" s="5" t="s">
        <v>187</v>
      </c>
      <c r="E213" s="142">
        <v>4.2785132624279933</v>
      </c>
      <c r="F213" s="199">
        <f>'Geomean prices'!G111/'Geomean prices'!$F111*100</f>
        <v>100</v>
      </c>
      <c r="G213" s="199">
        <f>'Geomean prices'!H111/'Geomean prices'!$F111*100</f>
        <v>99.733732382277495</v>
      </c>
      <c r="H213" s="199">
        <f>'Geomean prices'!I111/'Geomean prices'!$F111*100</f>
        <v>101.23117215423309</v>
      </c>
      <c r="I213" s="199">
        <f>'Geomean prices'!J111/'Geomean prices'!$F111*100</f>
        <v>100</v>
      </c>
      <c r="J213" s="199">
        <f>'Geomean prices'!K111/'Geomean prices'!$F111*100</f>
        <v>99.947298839816568</v>
      </c>
      <c r="K213" s="199">
        <f>'Geomean prices'!L111/'Geomean prices'!$F111*100</f>
        <v>93.38553415856606</v>
      </c>
      <c r="L213" s="199">
        <f>'Geomean prices'!M111/'Geomean prices'!$F111*100</f>
        <v>95.234196530037821</v>
      </c>
      <c r="M213" s="199">
        <f>'Geomean prices'!N111/'Geomean prices'!$F111*100</f>
        <v>94.182873993304696</v>
      </c>
      <c r="N213" s="199">
        <f>'Geomean prices'!O111/'Geomean prices'!$F111*100</f>
        <v>99.776605368422878</v>
      </c>
      <c r="O213" s="199">
        <f>'Geomean prices'!P111/'Geomean prices'!$F111*100</f>
        <v>99.776605368422878</v>
      </c>
      <c r="P213" s="199">
        <f>'Geomean prices'!Q111/'Geomean prices'!$F111*100</f>
        <v>100.75153812194355</v>
      </c>
      <c r="Q213" s="199">
        <f>'Geomean prices'!R111/'Geomean prices'!$F111*100</f>
        <v>101.57042228538945</v>
      </c>
    </row>
    <row r="214" spans="1:17" s="199" customFormat="1" x14ac:dyDescent="0.25">
      <c r="A214" s="14"/>
      <c r="B214" s="51" t="s">
        <v>59</v>
      </c>
      <c r="C214" s="107">
        <v>561170009</v>
      </c>
      <c r="D214" s="5" t="s">
        <v>188</v>
      </c>
      <c r="E214" s="142">
        <v>1.4344834835292337</v>
      </c>
      <c r="F214" s="199">
        <f>'Geomean prices'!G112/'Geomean prices'!$F112*100</f>
        <v>100</v>
      </c>
      <c r="G214" s="199">
        <f>'Geomean prices'!H112/'Geomean prices'!$F112*100</f>
        <v>100</v>
      </c>
      <c r="H214" s="199">
        <f>'Geomean prices'!I112/'Geomean prices'!$F112*100</f>
        <v>100</v>
      </c>
      <c r="I214" s="199">
        <f>'Geomean prices'!J112/'Geomean prices'!$F112*100</f>
        <v>100</v>
      </c>
      <c r="J214" s="199">
        <f>'Geomean prices'!K112/'Geomean prices'!$F112*100</f>
        <v>100</v>
      </c>
      <c r="K214" s="199">
        <f>'Geomean prices'!L112/'Geomean prices'!$F112*100</f>
        <v>100</v>
      </c>
      <c r="L214" s="199">
        <f>'Geomean prices'!M112/'Geomean prices'!$F112*100</f>
        <v>100</v>
      </c>
      <c r="M214" s="199">
        <f>'Geomean prices'!N112/'Geomean prices'!$F112*100</f>
        <v>97.50402566293333</v>
      </c>
      <c r="N214" s="199">
        <f>'Geomean prices'!O112/'Geomean prices'!$F112*100</f>
        <v>93.073505373801765</v>
      </c>
      <c r="O214" s="199">
        <f>'Geomean prices'!P112/'Geomean prices'!$F112*100</f>
        <v>95.480532462612928</v>
      </c>
      <c r="P214" s="199">
        <f>'Geomean prices'!Q112/'Geomean prices'!$F112*100</f>
        <v>90.973327386436878</v>
      </c>
      <c r="Q214" s="199">
        <f>'Geomean prices'!R112/'Geomean prices'!$F112*100</f>
        <v>90.646005984680045</v>
      </c>
    </row>
    <row r="215" spans="1:17" s="199" customFormat="1" x14ac:dyDescent="0.25">
      <c r="A215" s="14"/>
      <c r="B215" s="51" t="s">
        <v>59</v>
      </c>
      <c r="C215" s="107">
        <v>561170001</v>
      </c>
      <c r="D215" s="5" t="s">
        <v>189</v>
      </c>
      <c r="E215" s="142">
        <v>0.7761946416315828</v>
      </c>
      <c r="F215" s="199">
        <f>'Geomean prices'!G113/'Geomean prices'!$F113*100</f>
        <v>100</v>
      </c>
      <c r="G215" s="199">
        <f>'Geomean prices'!H113/'Geomean prices'!$F113*100</f>
        <v>100</v>
      </c>
      <c r="H215" s="199">
        <f>'Geomean prices'!I113/'Geomean prices'!$F113*100</f>
        <v>100</v>
      </c>
      <c r="I215" s="199">
        <f>'Geomean prices'!J113/'Geomean prices'!$F113*100</f>
        <v>100</v>
      </c>
      <c r="J215" s="199">
        <f>'Geomean prices'!K113/'Geomean prices'!$F113*100</f>
        <v>100</v>
      </c>
      <c r="K215" s="199">
        <f>'Geomean prices'!L113/'Geomean prices'!$F113*100</f>
        <v>100</v>
      </c>
      <c r="L215" s="199">
        <f>'Geomean prices'!M113/'Geomean prices'!$F113*100</f>
        <v>100</v>
      </c>
      <c r="M215" s="199">
        <f>'Geomean prices'!N113/'Geomean prices'!$F113*100</f>
        <v>96.399177969450918</v>
      </c>
      <c r="N215" s="199">
        <f>'Geomean prices'!O113/'Geomean prices'!$F113*100</f>
        <v>96.399177969450918</v>
      </c>
      <c r="O215" s="199">
        <f>'Geomean prices'!P113/'Geomean prices'!$F113*100</f>
        <v>96.399177969450918</v>
      </c>
      <c r="P215" s="199">
        <f>'Geomean prices'!Q113/'Geomean prices'!$F113*100</f>
        <v>96.399177969450918</v>
      </c>
      <c r="Q215" s="199">
        <f>'Geomean prices'!R113/'Geomean prices'!$F113*100</f>
        <v>96.399177969450918</v>
      </c>
    </row>
    <row r="216" spans="1:17" s="199" customFormat="1" ht="16.5" thickBot="1" x14ac:dyDescent="0.3">
      <c r="A216" s="16"/>
      <c r="B216" s="52" t="s">
        <v>59</v>
      </c>
      <c r="C216" s="129">
        <v>540157005</v>
      </c>
      <c r="D216" s="6" t="s">
        <v>190</v>
      </c>
      <c r="E216" s="142">
        <v>1.0352023800814925</v>
      </c>
      <c r="F216" s="199">
        <f>'Geomean prices'!G114/'Geomean prices'!$F114*100</f>
        <v>100</v>
      </c>
      <c r="G216" s="199">
        <f>'Geomean prices'!H114/'Geomean prices'!$F114*100</f>
        <v>100</v>
      </c>
      <c r="H216" s="199">
        <f>'Geomean prices'!I114/'Geomean prices'!$F114*100</f>
        <v>103.78752289443069</v>
      </c>
      <c r="I216" s="199">
        <f>'Geomean prices'!J114/'Geomean prices'!$F114*100</f>
        <v>100.55265445704838</v>
      </c>
      <c r="J216" s="199">
        <f>'Geomean prices'!K114/'Geomean prices'!$F114*100</f>
        <v>103.36267317125369</v>
      </c>
      <c r="K216" s="199">
        <f>'Geomean prices'!L114/'Geomean prices'!$F114*100</f>
        <v>101.60039882364683</v>
      </c>
      <c r="L216" s="199">
        <f>'Geomean prices'!M114/'Geomean prices'!$F114*100</f>
        <v>103.57100106808794</v>
      </c>
      <c r="M216" s="199">
        <f>'Geomean prices'!N114/'Geomean prices'!$F114*100</f>
        <v>101.86849239517133</v>
      </c>
      <c r="N216" s="199">
        <f>'Geomean prices'!O114/'Geomean prices'!$F114*100</f>
        <v>101.86849239517133</v>
      </c>
      <c r="O216" s="199">
        <f>'Geomean prices'!P114/'Geomean prices'!$F114*100</f>
        <v>101.86849239517133</v>
      </c>
      <c r="P216" s="199">
        <f>'Geomean prices'!Q114/'Geomean prices'!$F114*100</f>
        <v>104.32739548424381</v>
      </c>
      <c r="Q216" s="199">
        <f>'Geomean prices'!R114/'Geomean prices'!$F114*100</f>
        <v>104.32739548424381</v>
      </c>
    </row>
    <row r="217" spans="1:17" s="199" customFormat="1" x14ac:dyDescent="0.25">
      <c r="A217" s="105"/>
      <c r="B217" s="110"/>
      <c r="C217" s="107"/>
      <c r="D217" s="104"/>
      <c r="E217" s="142"/>
    </row>
    <row r="218" spans="1:17" s="199" customFormat="1" x14ac:dyDescent="0.25">
      <c r="A218" s="105"/>
      <c r="B218" s="110"/>
      <c r="C218" s="107"/>
      <c r="D218" s="104"/>
      <c r="E218" s="142"/>
    </row>
    <row r="219" spans="1:17" s="199" customFormat="1" x14ac:dyDescent="0.25">
      <c r="A219" s="105"/>
      <c r="B219" s="110"/>
      <c r="C219" s="107"/>
      <c r="D219" s="104"/>
      <c r="E219" s="142"/>
    </row>
    <row r="220" spans="1:17" s="201" customFormat="1" x14ac:dyDescent="0.25">
      <c r="A220" s="33" t="s">
        <v>431</v>
      </c>
      <c r="B220" s="42" t="s">
        <v>308</v>
      </c>
      <c r="C220" s="34"/>
      <c r="D220" s="34"/>
      <c r="E220" s="145">
        <f>E221</f>
        <v>0.84830092313368022</v>
      </c>
      <c r="F220" s="201">
        <f>(F221*$E221)/$E$220</f>
        <v>100</v>
      </c>
      <c r="G220" s="201">
        <f t="shared" ref="G220:Q220" si="89">(G221*$E221)/$E$220</f>
        <v>100</v>
      </c>
      <c r="H220" s="201">
        <f t="shared" si="89"/>
        <v>100</v>
      </c>
      <c r="I220" s="201">
        <f t="shared" si="89"/>
        <v>100</v>
      </c>
      <c r="J220" s="201">
        <f t="shared" si="89"/>
        <v>100</v>
      </c>
      <c r="K220" s="201">
        <f t="shared" si="89"/>
        <v>100</v>
      </c>
      <c r="L220" s="201">
        <f t="shared" si="89"/>
        <v>100</v>
      </c>
      <c r="M220" s="201">
        <f t="shared" si="89"/>
        <v>98.907071009368067</v>
      </c>
      <c r="N220" s="201">
        <f t="shared" si="89"/>
        <v>98.907071009368067</v>
      </c>
      <c r="O220" s="201">
        <f t="shared" si="89"/>
        <v>98.907071009368067</v>
      </c>
      <c r="P220" s="201">
        <f t="shared" si="89"/>
        <v>98.907071009368067</v>
      </c>
      <c r="Q220" s="201">
        <f t="shared" si="89"/>
        <v>98.907071009368067</v>
      </c>
    </row>
    <row r="221" spans="1:17" s="202" customFormat="1" x14ac:dyDescent="0.25">
      <c r="A221" s="25" t="s">
        <v>310</v>
      </c>
      <c r="B221" s="155" t="s">
        <v>309</v>
      </c>
      <c r="C221" s="25"/>
      <c r="D221" s="25"/>
      <c r="E221" s="146">
        <f>E222</f>
        <v>0.84830092313368022</v>
      </c>
      <c r="F221" s="202">
        <f>(F222*$E222)/$E$221</f>
        <v>100</v>
      </c>
      <c r="G221" s="202">
        <f t="shared" ref="G221:Q221" si="90">(G222*$E222)/$E$221</f>
        <v>100</v>
      </c>
      <c r="H221" s="202">
        <f t="shared" si="90"/>
        <v>100</v>
      </c>
      <c r="I221" s="202">
        <f t="shared" si="90"/>
        <v>100</v>
      </c>
      <c r="J221" s="202">
        <f t="shared" si="90"/>
        <v>100</v>
      </c>
      <c r="K221" s="202">
        <f t="shared" si="90"/>
        <v>100</v>
      </c>
      <c r="L221" s="202">
        <f t="shared" si="90"/>
        <v>100</v>
      </c>
      <c r="M221" s="202">
        <f t="shared" si="90"/>
        <v>98.907071009368067</v>
      </c>
      <c r="N221" s="202">
        <f t="shared" si="90"/>
        <v>98.907071009368067</v>
      </c>
      <c r="O221" s="202">
        <f t="shared" si="90"/>
        <v>98.907071009368067</v>
      </c>
      <c r="P221" s="202">
        <f t="shared" si="90"/>
        <v>98.907071009368067</v>
      </c>
      <c r="Q221" s="202">
        <f t="shared" si="90"/>
        <v>98.907071009368067</v>
      </c>
    </row>
    <row r="222" spans="1:17" s="197" customFormat="1" ht="16.5" thickBot="1" x14ac:dyDescent="0.3">
      <c r="A222" s="26" t="s">
        <v>311</v>
      </c>
      <c r="B222" s="44" t="s">
        <v>61</v>
      </c>
      <c r="C222" s="27"/>
      <c r="D222" s="27"/>
      <c r="E222" s="147">
        <f>E223</f>
        <v>0.84830092313368022</v>
      </c>
      <c r="F222" s="205">
        <f>SUMPRODUCT(F223,$E223)/$E$222</f>
        <v>100</v>
      </c>
      <c r="G222" s="205">
        <f t="shared" ref="G222:Q222" si="91">SUMPRODUCT(G223,$E223)/$E$222</f>
        <v>100</v>
      </c>
      <c r="H222" s="205">
        <f t="shared" si="91"/>
        <v>100</v>
      </c>
      <c r="I222" s="205">
        <f t="shared" si="91"/>
        <v>100</v>
      </c>
      <c r="J222" s="205">
        <f t="shared" si="91"/>
        <v>100</v>
      </c>
      <c r="K222" s="205">
        <f t="shared" si="91"/>
        <v>100</v>
      </c>
      <c r="L222" s="205">
        <f t="shared" si="91"/>
        <v>100</v>
      </c>
      <c r="M222" s="205">
        <f t="shared" si="91"/>
        <v>98.907071009368067</v>
      </c>
      <c r="N222" s="205">
        <f t="shared" si="91"/>
        <v>98.907071009368067</v>
      </c>
      <c r="O222" s="205">
        <f t="shared" si="91"/>
        <v>98.907071009368067</v>
      </c>
      <c r="P222" s="205">
        <f t="shared" si="91"/>
        <v>98.907071009368067</v>
      </c>
      <c r="Q222" s="205">
        <f t="shared" si="91"/>
        <v>98.907071009368067</v>
      </c>
    </row>
    <row r="223" spans="1:17" s="198" customFormat="1" ht="16.5" thickBot="1" x14ac:dyDescent="0.3">
      <c r="A223" s="37" t="s">
        <v>60</v>
      </c>
      <c r="B223" s="54" t="s">
        <v>61</v>
      </c>
      <c r="C223" s="127">
        <v>611179001</v>
      </c>
      <c r="D223" s="22" t="s">
        <v>191</v>
      </c>
      <c r="E223" s="142">
        <v>0.84830092313368022</v>
      </c>
      <c r="F223" s="198">
        <f>'Geomean prices'!G116/'Geomean prices'!$F116*100</f>
        <v>100</v>
      </c>
      <c r="G223" s="198">
        <f>'Geomean prices'!H116/'Geomean prices'!$F116*100</f>
        <v>100</v>
      </c>
      <c r="H223" s="198">
        <f>'Geomean prices'!I116/'Geomean prices'!$F116*100</f>
        <v>100</v>
      </c>
      <c r="I223" s="198">
        <f>'Geomean prices'!J116/'Geomean prices'!$F116*100</f>
        <v>100</v>
      </c>
      <c r="J223" s="198">
        <f>'Geomean prices'!K116/'Geomean prices'!$F116*100</f>
        <v>100</v>
      </c>
      <c r="K223" s="198">
        <f>'Geomean prices'!L116/'Geomean prices'!$F116*100</f>
        <v>100</v>
      </c>
      <c r="L223" s="198">
        <f>'Geomean prices'!M116/'Geomean prices'!$F116*100</f>
        <v>100</v>
      </c>
      <c r="M223" s="198">
        <f>'Geomean prices'!N116/'Geomean prices'!$F116*100</f>
        <v>98.907071009368067</v>
      </c>
      <c r="N223" s="198">
        <f>'Geomean prices'!O116/'Geomean prices'!$F116*100</f>
        <v>98.907071009368067</v>
      </c>
      <c r="O223" s="198">
        <f>'Geomean prices'!P116/'Geomean prices'!$F116*100</f>
        <v>98.907071009368067</v>
      </c>
      <c r="P223" s="198">
        <f>'Geomean prices'!Q116/'Geomean prices'!$F116*100</f>
        <v>98.907071009368067</v>
      </c>
      <c r="Q223" s="198">
        <f>'Geomean prices'!R116/'Geomean prices'!$F116*100</f>
        <v>98.907071009368067</v>
      </c>
    </row>
    <row r="224" spans="1:17" s="198" customFormat="1" x14ac:dyDescent="0.25">
      <c r="A224" s="219"/>
      <c r="B224" s="220"/>
      <c r="C224" s="107"/>
      <c r="D224" s="104"/>
      <c r="E224" s="142"/>
    </row>
    <row r="225" spans="1:17" s="198" customFormat="1" x14ac:dyDescent="0.25">
      <c r="A225" s="219"/>
      <c r="B225" s="220"/>
      <c r="C225" s="107"/>
      <c r="D225" s="104"/>
      <c r="E225" s="142"/>
    </row>
    <row r="226" spans="1:17" s="201" customFormat="1" x14ac:dyDescent="0.25">
      <c r="A226" s="33" t="s">
        <v>432</v>
      </c>
      <c r="B226" s="42" t="s">
        <v>314</v>
      </c>
      <c r="C226" s="34"/>
      <c r="D226" s="34"/>
      <c r="E226" s="145">
        <f>E227+E238+E251</f>
        <v>91.029524489870397</v>
      </c>
      <c r="F226" s="201">
        <f t="shared" ref="F226:P226" si="92">((F227*$E227)+(F238*$E238)+(F251*$E251))/$E$226</f>
        <v>100</v>
      </c>
      <c r="G226" s="201">
        <f t="shared" si="92"/>
        <v>100.2815197185536</v>
      </c>
      <c r="H226" s="201">
        <f t="shared" si="92"/>
        <v>100.7974822911229</v>
      </c>
      <c r="I226" s="201">
        <f t="shared" si="92"/>
        <v>100.09475937741874</v>
      </c>
      <c r="J226" s="201">
        <f t="shared" si="92"/>
        <v>99.578285652607221</v>
      </c>
      <c r="K226" s="201">
        <f t="shared" si="92"/>
        <v>99.858900187872081</v>
      </c>
      <c r="L226" s="201">
        <f t="shared" si="92"/>
        <v>99.979434268812341</v>
      </c>
      <c r="M226" s="201">
        <f t="shared" si="92"/>
        <v>106.80959293519204</v>
      </c>
      <c r="N226" s="201">
        <f t="shared" si="92"/>
        <v>105.54738165930546</v>
      </c>
      <c r="O226" s="201">
        <f t="shared" si="92"/>
        <v>108.11967296994139</v>
      </c>
      <c r="P226" s="201">
        <f t="shared" si="92"/>
        <v>112.04419182599096</v>
      </c>
      <c r="Q226" s="201">
        <f t="shared" ref="Q226" si="93">((Q227*$E227)+(Q238*$E238)+(Q251*$E251))/$E$226</f>
        <v>112.57093340547519</v>
      </c>
    </row>
    <row r="227" spans="1:17" s="202" customFormat="1" x14ac:dyDescent="0.25">
      <c r="A227" s="25" t="s">
        <v>315</v>
      </c>
      <c r="B227" s="155" t="s">
        <v>316</v>
      </c>
      <c r="C227" s="25"/>
      <c r="D227" s="25"/>
      <c r="E227" s="146">
        <f>SUM(E228,E231,E234)</f>
        <v>24.726546508183763</v>
      </c>
      <c r="F227" s="202">
        <f t="shared" ref="F227:P227" si="94">((F228*$E228)+(F231*$E231)+(F234*$E234))/$E$227</f>
        <v>99.999999999999972</v>
      </c>
      <c r="G227" s="202">
        <f t="shared" si="94"/>
        <v>100.07534374769698</v>
      </c>
      <c r="H227" s="202">
        <f t="shared" si="94"/>
        <v>100.16300836193979</v>
      </c>
      <c r="I227" s="202">
        <f t="shared" si="94"/>
        <v>99.999999999999972</v>
      </c>
      <c r="J227" s="202">
        <f t="shared" si="94"/>
        <v>99.909129393599912</v>
      </c>
      <c r="K227" s="202">
        <f t="shared" si="94"/>
        <v>100.09150118284425</v>
      </c>
      <c r="L227" s="202">
        <f t="shared" si="94"/>
        <v>99.802487986787526</v>
      </c>
      <c r="M227" s="202">
        <f t="shared" si="94"/>
        <v>100.19848620454438</v>
      </c>
      <c r="N227" s="202">
        <f t="shared" si="94"/>
        <v>100.19848620454438</v>
      </c>
      <c r="O227" s="202">
        <f t="shared" si="94"/>
        <v>99.765096550478077</v>
      </c>
      <c r="P227" s="202">
        <f t="shared" si="94"/>
        <v>99.765096550478077</v>
      </c>
      <c r="Q227" s="202">
        <f t="shared" ref="Q227" si="95">((Q228*$E228)+(Q231*$E231)+(Q234*$E234))/$E$227</f>
        <v>99.444954374758936</v>
      </c>
    </row>
    <row r="228" spans="1:17" s="215" customFormat="1" ht="16.5" thickBot="1" x14ac:dyDescent="0.3">
      <c r="A228" s="211" t="s">
        <v>313</v>
      </c>
      <c r="B228" s="212" t="s">
        <v>63</v>
      </c>
      <c r="C228" s="213"/>
      <c r="D228" s="213"/>
      <c r="E228" s="214">
        <f>E229</f>
        <v>14.770723518336149</v>
      </c>
      <c r="F228" s="197">
        <f>SUMPRODUCT(F229,$E229)/$E$228</f>
        <v>100</v>
      </c>
      <c r="G228" s="197">
        <f t="shared" ref="G228:Q228" si="96">SUMPRODUCT(G229,$E229)/$E$228</f>
        <v>100</v>
      </c>
      <c r="H228" s="197">
        <f t="shared" si="96"/>
        <v>100</v>
      </c>
      <c r="I228" s="197">
        <f t="shared" si="96"/>
        <v>100</v>
      </c>
      <c r="J228" s="197">
        <f t="shared" si="96"/>
        <v>100</v>
      </c>
      <c r="K228" s="197">
        <f t="shared" si="96"/>
        <v>100</v>
      </c>
      <c r="L228" s="197">
        <f t="shared" si="96"/>
        <v>100</v>
      </c>
      <c r="M228" s="197">
        <f t="shared" si="96"/>
        <v>100</v>
      </c>
      <c r="N228" s="197">
        <f t="shared" si="96"/>
        <v>100</v>
      </c>
      <c r="O228" s="197">
        <f t="shared" si="96"/>
        <v>100</v>
      </c>
      <c r="P228" s="197">
        <f t="shared" si="96"/>
        <v>100</v>
      </c>
      <c r="Q228" s="197">
        <f t="shared" si="96"/>
        <v>100</v>
      </c>
    </row>
    <row r="229" spans="1:17" s="199" customFormat="1" ht="16.5" thickBot="1" x14ac:dyDescent="0.3">
      <c r="A229" s="132" t="s">
        <v>317</v>
      </c>
      <c r="B229" s="126" t="s">
        <v>63</v>
      </c>
      <c r="C229" s="127">
        <v>711191001</v>
      </c>
      <c r="D229" s="22" t="s">
        <v>192</v>
      </c>
      <c r="E229" s="142">
        <v>14.770723518336149</v>
      </c>
      <c r="F229" s="199">
        <f>'Geomean prices'!G118/'Geomean prices'!$F118*100</f>
        <v>100</v>
      </c>
      <c r="G229" s="199">
        <f>'Geomean prices'!H118/'Geomean prices'!$F118*100</f>
        <v>100</v>
      </c>
      <c r="H229" s="199">
        <f>'Geomean prices'!I118/'Geomean prices'!$F118*100</f>
        <v>100</v>
      </c>
      <c r="I229" s="199">
        <f>'Geomean prices'!J118/'Geomean prices'!$F118*100</f>
        <v>100</v>
      </c>
      <c r="J229" s="199">
        <f>'Geomean prices'!K118/'Geomean prices'!$F118*100</f>
        <v>100</v>
      </c>
      <c r="K229" s="199">
        <f>'Geomean prices'!L118/'Geomean prices'!$F118*100</f>
        <v>100</v>
      </c>
      <c r="L229" s="199">
        <f>'Geomean prices'!M118/'Geomean prices'!$F118*100</f>
        <v>100</v>
      </c>
      <c r="M229" s="199">
        <f>'Geomean prices'!N118/'Geomean prices'!$F118*100</f>
        <v>100</v>
      </c>
      <c r="N229" s="199">
        <f>'Geomean prices'!O118/'Geomean prices'!$F118*100</f>
        <v>100</v>
      </c>
      <c r="O229" s="199">
        <f>'Geomean prices'!P118/'Geomean prices'!$F118*100</f>
        <v>100</v>
      </c>
      <c r="P229" s="199">
        <f>'Geomean prices'!Q118/'Geomean prices'!$F118*100</f>
        <v>100</v>
      </c>
      <c r="Q229" s="199">
        <f>'Geomean prices'!R118/'Geomean prices'!$F118*100</f>
        <v>100</v>
      </c>
    </row>
    <row r="230" spans="1:17" s="199" customFormat="1" x14ac:dyDescent="0.25">
      <c r="A230" s="221"/>
      <c r="B230" s="110"/>
      <c r="C230" s="107"/>
      <c r="D230" s="104"/>
      <c r="E230" s="142"/>
    </row>
    <row r="231" spans="1:17" s="200" customFormat="1" ht="16.5" thickBot="1" x14ac:dyDescent="0.3">
      <c r="A231" s="125" t="s">
        <v>318</v>
      </c>
      <c r="B231" s="113" t="s">
        <v>64</v>
      </c>
      <c r="C231" s="116"/>
      <c r="D231" s="121"/>
      <c r="E231" s="151">
        <f>E232</f>
        <v>8.5686197357114615</v>
      </c>
      <c r="F231" s="197">
        <f>SUMPRODUCT(F232,$E232)/$E$231</f>
        <v>100</v>
      </c>
      <c r="G231" s="197">
        <f t="shared" ref="G231:Q231" si="97">SUMPRODUCT(G232,$E232)/$E$231</f>
        <v>100</v>
      </c>
      <c r="H231" s="197">
        <f t="shared" si="97"/>
        <v>100</v>
      </c>
      <c r="I231" s="197">
        <f t="shared" si="97"/>
        <v>100</v>
      </c>
      <c r="J231" s="197">
        <f t="shared" si="97"/>
        <v>100</v>
      </c>
      <c r="K231" s="197">
        <f t="shared" si="97"/>
        <v>100</v>
      </c>
      <c r="L231" s="197">
        <f t="shared" si="97"/>
        <v>100</v>
      </c>
      <c r="M231" s="197">
        <f t="shared" si="97"/>
        <v>100.44346985751855</v>
      </c>
      <c r="N231" s="197">
        <f t="shared" si="97"/>
        <v>100.44346985751855</v>
      </c>
      <c r="O231" s="197">
        <f t="shared" si="97"/>
        <v>98.317063898401841</v>
      </c>
      <c r="P231" s="197">
        <f t="shared" si="97"/>
        <v>98.317063898401841</v>
      </c>
      <c r="Q231" s="197">
        <f t="shared" si="97"/>
        <v>98.317063898401841</v>
      </c>
    </row>
    <row r="232" spans="1:17" s="199" customFormat="1" ht="16.5" thickBot="1" x14ac:dyDescent="0.3">
      <c r="A232" s="132" t="s">
        <v>318</v>
      </c>
      <c r="B232" s="126" t="s">
        <v>64</v>
      </c>
      <c r="C232" s="127">
        <v>712192001</v>
      </c>
      <c r="D232" s="22" t="s">
        <v>193</v>
      </c>
      <c r="E232" s="142">
        <v>8.5686197357114615</v>
      </c>
      <c r="F232" s="199">
        <f>'Geomean prices'!G119/'Geomean prices'!$F119*100</f>
        <v>100</v>
      </c>
      <c r="G232" s="199">
        <f>'Geomean prices'!H119/'Geomean prices'!$F119*100</f>
        <v>100</v>
      </c>
      <c r="H232" s="199">
        <f>'Geomean prices'!I119/'Geomean prices'!$F119*100</f>
        <v>100</v>
      </c>
      <c r="I232" s="199">
        <f>'Geomean prices'!J119/'Geomean prices'!$F119*100</f>
        <v>100</v>
      </c>
      <c r="J232" s="199">
        <f>'Geomean prices'!K119/'Geomean prices'!$F119*100</f>
        <v>100</v>
      </c>
      <c r="K232" s="199">
        <f>'Geomean prices'!L119/'Geomean prices'!$F119*100</f>
        <v>100</v>
      </c>
      <c r="L232" s="199">
        <f>'Geomean prices'!M119/'Geomean prices'!$F119*100</f>
        <v>100</v>
      </c>
      <c r="M232" s="199">
        <f>'Geomean prices'!N119/'Geomean prices'!$F119*100</f>
        <v>100.44346985751855</v>
      </c>
      <c r="N232" s="199">
        <f>'Geomean prices'!O119/'Geomean prices'!$F119*100</f>
        <v>100.44346985751855</v>
      </c>
      <c r="O232" s="199">
        <f>'Geomean prices'!P119/'Geomean prices'!$F119*100</f>
        <v>98.317063898401841</v>
      </c>
      <c r="P232" s="199">
        <f>'Geomean prices'!Q119/'Geomean prices'!$F119*100</f>
        <v>98.317063898401841</v>
      </c>
      <c r="Q232" s="199">
        <f>'Geomean prices'!R119/'Geomean prices'!$F119*100</f>
        <v>98.317063898401841</v>
      </c>
    </row>
    <row r="233" spans="1:17" s="199" customFormat="1" x14ac:dyDescent="0.25">
      <c r="A233" s="221"/>
      <c r="B233" s="110"/>
      <c r="C233" s="107"/>
      <c r="D233" s="104"/>
      <c r="E233" s="142"/>
    </row>
    <row r="234" spans="1:17" s="200" customFormat="1" ht="16.5" thickBot="1" x14ac:dyDescent="0.3">
      <c r="A234" s="125" t="s">
        <v>319</v>
      </c>
      <c r="B234" s="113" t="s">
        <v>65</v>
      </c>
      <c r="C234" s="116"/>
      <c r="D234" s="121"/>
      <c r="E234" s="151">
        <f>E235</f>
        <v>1.3872032541361496</v>
      </c>
      <c r="F234" s="197">
        <f>SUMPRODUCT(F235,$E235)/$E$234</f>
        <v>100</v>
      </c>
      <c r="G234" s="197">
        <f t="shared" ref="G234:Q234" si="98">SUMPRODUCT(G235,$E235)/$E$234</f>
        <v>101.34298321170733</v>
      </c>
      <c r="H234" s="197">
        <f t="shared" si="98"/>
        <v>102.90558274766842</v>
      </c>
      <c r="I234" s="197">
        <f t="shared" si="98"/>
        <v>100</v>
      </c>
      <c r="J234" s="197">
        <f t="shared" si="98"/>
        <v>98.380254466186869</v>
      </c>
      <c r="K234" s="197">
        <f t="shared" si="98"/>
        <v>101.63098539915235</v>
      </c>
      <c r="L234" s="197">
        <f t="shared" si="98"/>
        <v>96.479398411111674</v>
      </c>
      <c r="M234" s="197">
        <f t="shared" si="98"/>
        <v>100.79869607519265</v>
      </c>
      <c r="N234" s="197">
        <f t="shared" si="98"/>
        <v>100.79869607519265</v>
      </c>
      <c r="O234" s="197">
        <f t="shared" si="98"/>
        <v>106.20823833773522</v>
      </c>
      <c r="P234" s="197">
        <f t="shared" si="98"/>
        <v>106.20823833773522</v>
      </c>
      <c r="Q234" s="197">
        <f t="shared" si="98"/>
        <v>100.50178517483532</v>
      </c>
    </row>
    <row r="235" spans="1:17" s="199" customFormat="1" ht="16.5" thickBot="1" x14ac:dyDescent="0.3">
      <c r="A235" s="132" t="s">
        <v>319</v>
      </c>
      <c r="B235" s="126" t="s">
        <v>65</v>
      </c>
      <c r="C235" s="127">
        <v>713193001</v>
      </c>
      <c r="D235" s="22" t="s">
        <v>194</v>
      </c>
      <c r="E235" s="142">
        <v>1.3872032541361496</v>
      </c>
      <c r="F235" s="199">
        <f>'Geomean prices'!G120/'Geomean prices'!$F120*100</f>
        <v>100</v>
      </c>
      <c r="G235" s="199">
        <f>'Geomean prices'!H120/'Geomean prices'!$F120*100</f>
        <v>101.34298321170733</v>
      </c>
      <c r="H235" s="199">
        <f>'Geomean prices'!I120/'Geomean prices'!$F120*100</f>
        <v>102.9055827476684</v>
      </c>
      <c r="I235" s="199">
        <f>'Geomean prices'!J120/'Geomean prices'!$F120*100</f>
        <v>100</v>
      </c>
      <c r="J235" s="199">
        <f>'Geomean prices'!K120/'Geomean prices'!$F120*100</f>
        <v>98.380254466186855</v>
      </c>
      <c r="K235" s="199">
        <f>'Geomean prices'!L120/'Geomean prices'!$F120*100</f>
        <v>101.63098539915234</v>
      </c>
      <c r="L235" s="199">
        <f>'Geomean prices'!M120/'Geomean prices'!$F120*100</f>
        <v>96.479398411111674</v>
      </c>
      <c r="M235" s="199">
        <f>'Geomean prices'!N120/'Geomean prices'!$F120*100</f>
        <v>100.79869607519265</v>
      </c>
      <c r="N235" s="199">
        <f>'Geomean prices'!O120/'Geomean prices'!$F120*100</f>
        <v>100.79869607519265</v>
      </c>
      <c r="O235" s="199">
        <f>'Geomean prices'!P120/'Geomean prices'!$F120*100</f>
        <v>106.20823833773522</v>
      </c>
      <c r="P235" s="199">
        <f>'Geomean prices'!Q120/'Geomean prices'!$F120*100</f>
        <v>106.20823833773522</v>
      </c>
      <c r="Q235" s="199">
        <f>'Geomean prices'!R120/'Geomean prices'!$F120*100</f>
        <v>100.50178517483532</v>
      </c>
    </row>
    <row r="236" spans="1:17" s="199" customFormat="1" x14ac:dyDescent="0.25">
      <c r="A236" s="221"/>
      <c r="B236" s="110"/>
      <c r="C236" s="107"/>
      <c r="D236" s="104"/>
      <c r="E236" s="142"/>
    </row>
    <row r="237" spans="1:17" s="199" customFormat="1" x14ac:dyDescent="0.25">
      <c r="A237" s="221"/>
      <c r="B237" s="110"/>
      <c r="C237" s="107"/>
      <c r="D237" s="104"/>
      <c r="E237" s="142"/>
    </row>
    <row r="238" spans="1:17" s="202" customFormat="1" ht="31.5" x14ac:dyDescent="0.25">
      <c r="A238" s="240" t="s">
        <v>320</v>
      </c>
      <c r="B238" s="155" t="s">
        <v>322</v>
      </c>
      <c r="C238" s="25"/>
      <c r="D238" s="25"/>
      <c r="E238" s="146">
        <f>SUM(E239,E243,E247)</f>
        <v>27.130162094063131</v>
      </c>
      <c r="F238" s="202">
        <f t="shared" ref="F238:P238" si="99">((F239*$E239)+(F243*$E243)+(F247*$E247))/$E$238</f>
        <v>100</v>
      </c>
      <c r="G238" s="202">
        <f t="shared" si="99"/>
        <v>101.37423260115737</v>
      </c>
      <c r="H238" s="202">
        <f t="shared" si="99"/>
        <v>102.52721674384266</v>
      </c>
      <c r="I238" s="202">
        <f t="shared" si="99"/>
        <v>100.31794506193798</v>
      </c>
      <c r="J238" s="202">
        <f t="shared" si="99"/>
        <v>100.31794506193798</v>
      </c>
      <c r="K238" s="202">
        <f t="shared" si="99"/>
        <v>101.09327338871486</v>
      </c>
      <c r="L238" s="202">
        <f t="shared" si="99"/>
        <v>101.69720471007739</v>
      </c>
      <c r="M238" s="202">
        <f t="shared" si="99"/>
        <v>114.91817813088205</v>
      </c>
      <c r="N238" s="202">
        <f t="shared" si="99"/>
        <v>121.74952688629924</v>
      </c>
      <c r="O238" s="202">
        <f t="shared" si="99"/>
        <v>126.81502407925713</v>
      </c>
      <c r="P238" s="202">
        <f t="shared" si="99"/>
        <v>121.79194968883323</v>
      </c>
      <c r="Q238" s="202">
        <f t="shared" ref="Q238" si="100">((Q239*$E239)+(Q243*$E243)+(Q247*$E247))/$E$238</f>
        <v>123.85109868001696</v>
      </c>
    </row>
    <row r="239" spans="1:17" s="197" customFormat="1" ht="16.5" thickBot="1" x14ac:dyDescent="0.3">
      <c r="A239" s="112" t="s">
        <v>321</v>
      </c>
      <c r="B239" s="112" t="s">
        <v>66</v>
      </c>
      <c r="C239" s="116"/>
      <c r="D239" s="123"/>
      <c r="E239" s="149">
        <f>SUM(E240:E241)</f>
        <v>4.92827802531062</v>
      </c>
      <c r="F239" s="197">
        <f t="shared" ref="F239:P239" si="101">SUMPRODUCT(F240:F241,$E240:$E241)/$E$239</f>
        <v>100.00000000000001</v>
      </c>
      <c r="G239" s="197">
        <f t="shared" si="101"/>
        <v>101.75028702177184</v>
      </c>
      <c r="H239" s="197">
        <f t="shared" si="101"/>
        <v>101.75028702177184</v>
      </c>
      <c r="I239" s="197">
        <f t="shared" si="101"/>
        <v>101.75028702177184</v>
      </c>
      <c r="J239" s="197">
        <f t="shared" si="101"/>
        <v>101.75028702177184</v>
      </c>
      <c r="K239" s="197">
        <f t="shared" si="101"/>
        <v>101.75028702177184</v>
      </c>
      <c r="L239" s="197">
        <f t="shared" si="101"/>
        <v>101.75028702177184</v>
      </c>
      <c r="M239" s="197">
        <f t="shared" si="101"/>
        <v>88.927106006536732</v>
      </c>
      <c r="N239" s="197">
        <f t="shared" si="101"/>
        <v>88.927106006536732</v>
      </c>
      <c r="O239" s="197">
        <f t="shared" si="101"/>
        <v>95.335966186315062</v>
      </c>
      <c r="P239" s="197">
        <f t="shared" si="101"/>
        <v>90.605975900235549</v>
      </c>
      <c r="Q239" s="197">
        <f t="shared" ref="Q239" si="102">SUMPRODUCT(Q240:Q241,$E240:$E241)/$E$239</f>
        <v>90.291206410211103</v>
      </c>
    </row>
    <row r="240" spans="1:17" s="199" customFormat="1" x14ac:dyDescent="0.25">
      <c r="A240" s="38"/>
      <c r="B240" s="50" t="s">
        <v>66</v>
      </c>
      <c r="C240" s="128">
        <v>721195010</v>
      </c>
      <c r="D240" s="4" t="s">
        <v>195</v>
      </c>
      <c r="E240" s="142">
        <v>2.2980740180024499</v>
      </c>
      <c r="F240" s="199">
        <f>'Geomean prices'!G121/'Geomean prices'!$F121*100</f>
        <v>100</v>
      </c>
      <c r="G240" s="199">
        <f>'Geomean prices'!H121/'Geomean prices'!$F121*100</f>
        <v>100</v>
      </c>
      <c r="H240" s="199">
        <f>'Geomean prices'!I121/'Geomean prices'!$F121*100</f>
        <v>100</v>
      </c>
      <c r="I240" s="199">
        <f>'Geomean prices'!J121/'Geomean prices'!$F121*100</f>
        <v>100</v>
      </c>
      <c r="J240" s="199">
        <f>'Geomean prices'!K121/'Geomean prices'!$F121*100</f>
        <v>100</v>
      </c>
      <c r="K240" s="199">
        <f>'Geomean prices'!L121/'Geomean prices'!$F121*100</f>
        <v>100</v>
      </c>
      <c r="L240" s="199">
        <f>'Geomean prices'!M121/'Geomean prices'!$F121*100</f>
        <v>100</v>
      </c>
      <c r="M240" s="199">
        <f>'Geomean prices'!N121/'Geomean prices'!$F121*100</f>
        <v>70.159421494074067</v>
      </c>
      <c r="N240" s="199">
        <f>'Geomean prices'!O121/'Geomean prices'!$F121*100</f>
        <v>70.159421494074067</v>
      </c>
      <c r="O240" s="199">
        <f>'Geomean prices'!P121/'Geomean prices'!$F121*100</f>
        <v>70.159421494074067</v>
      </c>
      <c r="P240" s="199">
        <f>'Geomean prices'!Q121/'Geomean prices'!$F121*100</f>
        <v>72.22410791726989</v>
      </c>
      <c r="Q240" s="199">
        <f>'Geomean prices'!R121/'Geomean prices'!$F121*100</f>
        <v>71.549076761365654</v>
      </c>
    </row>
    <row r="241" spans="1:17" s="199" customFormat="1" ht="16.5" thickBot="1" x14ac:dyDescent="0.3">
      <c r="A241" s="39"/>
      <c r="B241" s="52" t="s">
        <v>66</v>
      </c>
      <c r="C241" s="129">
        <v>721195012</v>
      </c>
      <c r="D241" s="6" t="s">
        <v>196</v>
      </c>
      <c r="E241" s="142">
        <v>2.6302040073081705</v>
      </c>
      <c r="F241" s="199">
        <f>'Geomean prices'!G122/'Geomean prices'!$F122*100</f>
        <v>100</v>
      </c>
      <c r="G241" s="199">
        <f>'Geomean prices'!H122/'Geomean prices'!$F122*100</f>
        <v>103.27955589886444</v>
      </c>
      <c r="H241" s="199">
        <f>'Geomean prices'!I122/'Geomean prices'!$F122*100</f>
        <v>103.27955589886444</v>
      </c>
      <c r="I241" s="199">
        <f>'Geomean prices'!J122/'Geomean prices'!$F122*100</f>
        <v>103.27955589886444</v>
      </c>
      <c r="J241" s="199">
        <f>'Geomean prices'!K122/'Geomean prices'!$F122*100</f>
        <v>103.27955589886444</v>
      </c>
      <c r="K241" s="199">
        <f>'Geomean prices'!L122/'Geomean prices'!$F122*100</f>
        <v>103.27955589886444</v>
      </c>
      <c r="L241" s="199">
        <f>'Geomean prices'!M122/'Geomean prices'!$F122*100</f>
        <v>103.27955589886444</v>
      </c>
      <c r="M241" s="199">
        <f>'Geomean prices'!N122/'Geomean prices'!$F122*100</f>
        <v>105.32489417670132</v>
      </c>
      <c r="N241" s="199">
        <f>'Geomean prices'!O122/'Geomean prices'!$F122*100</f>
        <v>105.32489417670132</v>
      </c>
      <c r="O241" s="199">
        <f>'Geomean prices'!P122/'Geomean prices'!$F122*100</f>
        <v>117.33333333333333</v>
      </c>
      <c r="P241" s="199">
        <f>'Geomean prices'!Q122/'Geomean prices'!$F122*100</f>
        <v>106.66666666666667</v>
      </c>
      <c r="Q241" s="199">
        <f>'Geomean prices'!R122/'Geomean prices'!$F122*100</f>
        <v>106.66666666666667</v>
      </c>
    </row>
    <row r="242" spans="1:17" s="199" customFormat="1" x14ac:dyDescent="0.25">
      <c r="A242" s="221"/>
      <c r="B242" s="110"/>
      <c r="C242" s="107"/>
      <c r="D242" s="104"/>
      <c r="E242" s="142"/>
    </row>
    <row r="243" spans="1:17" s="197" customFormat="1" ht="30.75" thickBot="1" x14ac:dyDescent="0.3">
      <c r="A243" s="112" t="s">
        <v>323</v>
      </c>
      <c r="B243" s="112" t="s">
        <v>67</v>
      </c>
      <c r="C243" s="116"/>
      <c r="D243" s="123"/>
      <c r="E243" s="149">
        <f>SUM(E244:E245)</f>
        <v>19.3459674199547</v>
      </c>
      <c r="F243" s="197">
        <f t="shared" ref="F243:P243" si="103">SUMPRODUCT(F244:F245,$E244:$E245)/$E$243</f>
        <v>100</v>
      </c>
      <c r="G243" s="197">
        <f t="shared" si="103"/>
        <v>101.08729549290354</v>
      </c>
      <c r="H243" s="197">
        <f t="shared" si="103"/>
        <v>101.08729549290354</v>
      </c>
      <c r="I243" s="197">
        <f t="shared" si="103"/>
        <v>100</v>
      </c>
      <c r="J243" s="197">
        <f t="shared" si="103"/>
        <v>100</v>
      </c>
      <c r="K243" s="197">
        <f t="shared" si="103"/>
        <v>101.08729549290354</v>
      </c>
      <c r="L243" s="197">
        <f t="shared" si="103"/>
        <v>101.08729549290354</v>
      </c>
      <c r="M243" s="197">
        <f t="shared" si="103"/>
        <v>122.51586692147497</v>
      </c>
      <c r="N243" s="197">
        <f t="shared" si="103"/>
        <v>134.59912911531796</v>
      </c>
      <c r="O243" s="197">
        <f t="shared" si="103"/>
        <v>134.59912911531796</v>
      </c>
      <c r="P243" s="197">
        <f t="shared" si="103"/>
        <v>131.72774012955679</v>
      </c>
      <c r="Q243" s="197">
        <f t="shared" ref="Q243" si="104">SUMPRODUCT(Q244:Q245,$E244:$E245)/$E$243</f>
        <v>131.72774012955679</v>
      </c>
    </row>
    <row r="244" spans="1:17" s="199" customFormat="1" x14ac:dyDescent="0.25">
      <c r="A244" s="38"/>
      <c r="B244" s="50" t="s">
        <v>67</v>
      </c>
      <c r="C244" s="128">
        <v>722196010</v>
      </c>
      <c r="D244" s="4" t="s">
        <v>197</v>
      </c>
      <c r="E244" s="142">
        <v>9.6729837099773501</v>
      </c>
      <c r="F244" s="199">
        <f>'Geomean prices'!G123/'Geomean prices'!$F123*100</f>
        <v>100</v>
      </c>
      <c r="G244" s="199">
        <f>'Geomean prices'!H123/'Geomean prices'!$F123*100</f>
        <v>100</v>
      </c>
      <c r="H244" s="199">
        <f>'Geomean prices'!I123/'Geomean prices'!$F123*100</f>
        <v>100</v>
      </c>
      <c r="I244" s="199">
        <f>'Geomean prices'!J123/'Geomean prices'!$F123*100</f>
        <v>100</v>
      </c>
      <c r="J244" s="199">
        <f>'Geomean prices'!K123/'Geomean prices'!$F123*100</f>
        <v>100</v>
      </c>
      <c r="K244" s="199">
        <f>'Geomean prices'!L123/'Geomean prices'!$F123*100</f>
        <v>100</v>
      </c>
      <c r="L244" s="199">
        <f>'Geomean prices'!M123/'Geomean prices'!$F123*100</f>
        <v>100</v>
      </c>
      <c r="M244" s="199">
        <f>'Geomean prices'!N123/'Geomean prices'!$F123*100</f>
        <v>142.85714285714286</v>
      </c>
      <c r="N244" s="199">
        <f>'Geomean prices'!O123/'Geomean prices'!$F123*100</f>
        <v>142.85714285714286</v>
      </c>
      <c r="O244" s="199">
        <f>'Geomean prices'!P123/'Geomean prices'!$F123*100</f>
        <v>142.85714285714286</v>
      </c>
      <c r="P244" s="199">
        <f>'Geomean prices'!Q123/'Geomean prices'!$F123*100</f>
        <v>142.85714285714286</v>
      </c>
      <c r="Q244" s="199">
        <f>'Geomean prices'!R123/'Geomean prices'!$F123*100</f>
        <v>142.85714285714286</v>
      </c>
    </row>
    <row r="245" spans="1:17" s="199" customFormat="1" ht="16.5" thickBot="1" x14ac:dyDescent="0.3">
      <c r="A245" s="39"/>
      <c r="B245" s="52" t="s">
        <v>67</v>
      </c>
      <c r="C245" s="129">
        <v>722196010</v>
      </c>
      <c r="D245" s="6" t="s">
        <v>198</v>
      </c>
      <c r="E245" s="142">
        <v>9.6729837099773501</v>
      </c>
      <c r="F245" s="199">
        <f>'Geomean prices'!G124/'Geomean prices'!$F124*100</f>
        <v>100</v>
      </c>
      <c r="G245" s="199">
        <f>'Geomean prices'!H124/'Geomean prices'!$F124*100</f>
        <v>102.17459098580707</v>
      </c>
      <c r="H245" s="199">
        <f>'Geomean prices'!I124/'Geomean prices'!$F124*100</f>
        <v>102.17459098580707</v>
      </c>
      <c r="I245" s="199">
        <f>'Geomean prices'!J124/'Geomean prices'!$F124*100</f>
        <v>100</v>
      </c>
      <c r="J245" s="199">
        <f>'Geomean prices'!K124/'Geomean prices'!$F124*100</f>
        <v>100</v>
      </c>
      <c r="K245" s="199">
        <f>'Geomean prices'!L124/'Geomean prices'!$F124*100</f>
        <v>102.17459098580707</v>
      </c>
      <c r="L245" s="199">
        <f>'Geomean prices'!M124/'Geomean prices'!$F124*100</f>
        <v>102.17459098580707</v>
      </c>
      <c r="M245" s="199">
        <f>'Geomean prices'!N124/'Geomean prices'!$F124*100</f>
        <v>102.17459098580707</v>
      </c>
      <c r="N245" s="199">
        <f>'Geomean prices'!O124/'Geomean prices'!$F124*100</f>
        <v>126.34111537349308</v>
      </c>
      <c r="O245" s="199">
        <f>'Geomean prices'!P124/'Geomean prices'!$F124*100</f>
        <v>126.34111537349308</v>
      </c>
      <c r="P245" s="199">
        <f>'Geomean prices'!Q124/'Geomean prices'!$F124*100</f>
        <v>120.59833740197068</v>
      </c>
      <c r="Q245" s="199">
        <f>'Geomean prices'!R124/'Geomean prices'!$F124*100</f>
        <v>120.59833740197068</v>
      </c>
    </row>
    <row r="246" spans="1:17" s="199" customFormat="1" x14ac:dyDescent="0.25">
      <c r="A246" s="221"/>
      <c r="B246" s="110"/>
      <c r="C246" s="107"/>
      <c r="D246" s="104"/>
      <c r="E246" s="142"/>
    </row>
    <row r="247" spans="1:17" s="197" customFormat="1" ht="45.75" thickBot="1" x14ac:dyDescent="0.3">
      <c r="A247" s="112" t="s">
        <v>324</v>
      </c>
      <c r="B247" s="112" t="s">
        <v>312</v>
      </c>
      <c r="C247" s="116"/>
      <c r="D247" s="123"/>
      <c r="E247" s="149">
        <f>E248</f>
        <v>2.8559166487978094</v>
      </c>
      <c r="F247" s="197">
        <f>SUMPRODUCT(F248,$E248)/$E$247</f>
        <v>100</v>
      </c>
      <c r="G247" s="197">
        <f t="shared" ref="G247:Q247" si="105">SUMPRODUCT(G248,$E248)/$E$247</f>
        <v>102.66900960803407</v>
      </c>
      <c r="H247" s="197">
        <f t="shared" si="105"/>
        <v>113.62193664674992</v>
      </c>
      <c r="I247" s="197">
        <f t="shared" si="105"/>
        <v>100</v>
      </c>
      <c r="J247" s="197">
        <f t="shared" si="105"/>
        <v>100</v>
      </c>
      <c r="K247" s="197">
        <f t="shared" si="105"/>
        <v>100</v>
      </c>
      <c r="L247" s="197">
        <f t="shared" si="105"/>
        <v>105.73712634405641</v>
      </c>
      <c r="M247" s="197">
        <f t="shared" si="105"/>
        <v>108.30264535157505</v>
      </c>
      <c r="N247" s="197">
        <f t="shared" si="105"/>
        <v>91.345988828109057</v>
      </c>
      <c r="O247" s="197">
        <f t="shared" si="105"/>
        <v>128.40698470319305</v>
      </c>
      <c r="P247" s="197">
        <f t="shared" si="105"/>
        <v>108.30264535157505</v>
      </c>
      <c r="Q247" s="197">
        <f t="shared" si="105"/>
        <v>128.40698470319305</v>
      </c>
    </row>
    <row r="248" spans="1:17" s="199" customFormat="1" ht="16.5" thickBot="1" x14ac:dyDescent="0.3">
      <c r="A248" s="132"/>
      <c r="B248" s="126" t="s">
        <v>312</v>
      </c>
      <c r="C248" s="127">
        <v>724200001</v>
      </c>
      <c r="D248" s="22" t="s">
        <v>199</v>
      </c>
      <c r="E248" s="142">
        <v>2.8559166487978094</v>
      </c>
      <c r="F248" s="199">
        <f>'Geomean prices'!G125/'Geomean prices'!$F125*100</f>
        <v>100</v>
      </c>
      <c r="G248" s="199">
        <f>'Geomean prices'!H125/'Geomean prices'!$F125*100</f>
        <v>102.66900960803409</v>
      </c>
      <c r="H248" s="199">
        <f>'Geomean prices'!I125/'Geomean prices'!$F125*100</f>
        <v>113.62193664674993</v>
      </c>
      <c r="I248" s="199">
        <f>'Geomean prices'!J125/'Geomean prices'!$F125*100</f>
        <v>100</v>
      </c>
      <c r="J248" s="199">
        <f>'Geomean prices'!K125/'Geomean prices'!$F125*100</f>
        <v>100</v>
      </c>
      <c r="K248" s="199">
        <f>'Geomean prices'!L125/'Geomean prices'!$F125*100</f>
        <v>100</v>
      </c>
      <c r="L248" s="199">
        <f>'Geomean prices'!M125/'Geomean prices'!$F125*100</f>
        <v>105.73712634405641</v>
      </c>
      <c r="M248" s="199">
        <f>'Geomean prices'!N125/'Geomean prices'!$F125*100</f>
        <v>108.30264535157505</v>
      </c>
      <c r="N248" s="199">
        <f>'Geomean prices'!O125/'Geomean prices'!$F125*100</f>
        <v>91.345988828109043</v>
      </c>
      <c r="O248" s="199">
        <f>'Geomean prices'!P125/'Geomean prices'!$F125*100</f>
        <v>128.40698470319305</v>
      </c>
      <c r="P248" s="199">
        <f>'Geomean prices'!Q125/'Geomean prices'!$F125*100</f>
        <v>108.30264535157505</v>
      </c>
      <c r="Q248" s="199">
        <f>'Geomean prices'!R125/'Geomean prices'!$F125*100</f>
        <v>128.40698470319305</v>
      </c>
    </row>
    <row r="249" spans="1:17" s="199" customFormat="1" x14ac:dyDescent="0.25">
      <c r="A249" s="221"/>
      <c r="B249" s="110"/>
      <c r="C249" s="107"/>
      <c r="D249" s="104"/>
      <c r="E249" s="142"/>
    </row>
    <row r="250" spans="1:17" s="199" customFormat="1" x14ac:dyDescent="0.25">
      <c r="A250" s="221"/>
      <c r="B250" s="110"/>
      <c r="C250" s="107"/>
      <c r="D250" s="104"/>
      <c r="E250" s="142"/>
    </row>
    <row r="251" spans="1:17" s="202" customFormat="1" x14ac:dyDescent="0.25">
      <c r="A251" s="240" t="s">
        <v>325</v>
      </c>
      <c r="B251" s="155" t="s">
        <v>326</v>
      </c>
      <c r="C251" s="25"/>
      <c r="D251" s="25"/>
      <c r="E251" s="146">
        <f>SUM(E252,E255,E258)</f>
        <v>39.172815887623507</v>
      </c>
      <c r="F251" s="202">
        <f t="shared" ref="F251:P251" si="106">((F252*$E252)+(F255*$E255)+(F258*$E258))/$E$251</f>
        <v>100</v>
      </c>
      <c r="G251" s="202">
        <f t="shared" si="106"/>
        <v>99.654874496890812</v>
      </c>
      <c r="H251" s="202">
        <f t="shared" si="106"/>
        <v>100</v>
      </c>
      <c r="I251" s="202">
        <f t="shared" si="106"/>
        <v>100</v>
      </c>
      <c r="J251" s="202">
        <f t="shared" si="106"/>
        <v>98.857180922756427</v>
      </c>
      <c r="K251" s="202">
        <f t="shared" si="106"/>
        <v>98.857180922756427</v>
      </c>
      <c r="L251" s="202">
        <f t="shared" si="106"/>
        <v>98.901438748625196</v>
      </c>
      <c r="M251" s="202">
        <f t="shared" si="106"/>
        <v>105.3668221926241</v>
      </c>
      <c r="N251" s="202">
        <f t="shared" si="106"/>
        <v>97.702474238508501</v>
      </c>
      <c r="O251" s="202">
        <f t="shared" si="106"/>
        <v>100.44526721694298</v>
      </c>
      <c r="P251" s="202">
        <f t="shared" si="106"/>
        <v>113.04389962458639</v>
      </c>
      <c r="Q251" s="202">
        <f t="shared" ref="Q251" si="107">((Q252*$E252)+(Q255*$E255)+(Q258*$E258))/$E$251</f>
        <v>113.04389962458639</v>
      </c>
    </row>
    <row r="252" spans="1:17" s="197" customFormat="1" ht="16.5" thickBot="1" x14ac:dyDescent="0.3">
      <c r="A252" s="112" t="s">
        <v>327</v>
      </c>
      <c r="B252" s="112" t="s">
        <v>68</v>
      </c>
      <c r="C252" s="116"/>
      <c r="D252" s="123"/>
      <c r="E252" s="149">
        <f>E253</f>
        <v>29.252460478882202</v>
      </c>
      <c r="F252" s="197">
        <f>SUMPRODUCT(F253,$E253)/$E$252</f>
        <v>100</v>
      </c>
      <c r="G252" s="197">
        <f t="shared" ref="G252:Q252" si="108">SUMPRODUCT(G253,$E253)/$E$252</f>
        <v>100</v>
      </c>
      <c r="H252" s="197">
        <f t="shared" si="108"/>
        <v>100</v>
      </c>
      <c r="I252" s="197">
        <f t="shared" si="108"/>
        <v>100</v>
      </c>
      <c r="J252" s="197">
        <f t="shared" si="108"/>
        <v>100</v>
      </c>
      <c r="K252" s="197">
        <f t="shared" si="108"/>
        <v>100</v>
      </c>
      <c r="L252" s="197">
        <f t="shared" si="108"/>
        <v>100</v>
      </c>
      <c r="M252" s="197">
        <f t="shared" si="108"/>
        <v>100</v>
      </c>
      <c r="N252" s="197">
        <f t="shared" si="108"/>
        <v>100</v>
      </c>
      <c r="O252" s="197">
        <f t="shared" si="108"/>
        <v>100</v>
      </c>
      <c r="P252" s="197">
        <f t="shared" si="108"/>
        <v>100</v>
      </c>
      <c r="Q252" s="197">
        <f t="shared" si="108"/>
        <v>100</v>
      </c>
    </row>
    <row r="253" spans="1:17" s="199" customFormat="1" ht="16.5" thickBot="1" x14ac:dyDescent="0.3">
      <c r="A253" s="132"/>
      <c r="B253" s="126" t="s">
        <v>68</v>
      </c>
      <c r="C253" s="127">
        <v>732201002</v>
      </c>
      <c r="D253" s="22" t="s">
        <v>200</v>
      </c>
      <c r="E253" s="142">
        <v>29.252460478882202</v>
      </c>
      <c r="F253" s="199">
        <f>'Geomean prices'!G126/'Geomean prices'!$F126*100</f>
        <v>100</v>
      </c>
      <c r="G253" s="199">
        <f>'Geomean prices'!H126/'Geomean prices'!$F126*100</f>
        <v>100</v>
      </c>
      <c r="H253" s="199">
        <f>'Geomean prices'!I126/'Geomean prices'!$F126*100</f>
        <v>100</v>
      </c>
      <c r="I253" s="199">
        <f>'Geomean prices'!J126/'Geomean prices'!$F126*100</f>
        <v>100</v>
      </c>
      <c r="J253" s="199">
        <f>'Geomean prices'!K126/'Geomean prices'!$F126*100</f>
        <v>100</v>
      </c>
      <c r="K253" s="199">
        <f>'Geomean prices'!L126/'Geomean prices'!$F126*100</f>
        <v>100</v>
      </c>
      <c r="L253" s="199">
        <f>'Geomean prices'!M126/'Geomean prices'!$F126*100</f>
        <v>100</v>
      </c>
      <c r="M253" s="199">
        <f>'Geomean prices'!N126/'Geomean prices'!$F126*100</f>
        <v>100</v>
      </c>
      <c r="N253" s="199">
        <f>'Geomean prices'!O126/'Geomean prices'!$F126*100</f>
        <v>100</v>
      </c>
      <c r="O253" s="199">
        <f>'Geomean prices'!P126/'Geomean prices'!$F126*100</f>
        <v>100</v>
      </c>
      <c r="P253" s="199">
        <f>'Geomean prices'!Q126/'Geomean prices'!$F126*100</f>
        <v>100</v>
      </c>
      <c r="Q253" s="199">
        <f>'Geomean prices'!R126/'Geomean prices'!$F126*100</f>
        <v>100</v>
      </c>
    </row>
    <row r="254" spans="1:17" s="199" customFormat="1" x14ac:dyDescent="0.25">
      <c r="A254" s="221"/>
      <c r="B254" s="110"/>
      <c r="C254" s="107"/>
      <c r="D254" s="104"/>
      <c r="E254" s="142"/>
    </row>
    <row r="255" spans="1:17" s="197" customFormat="1" ht="16.5" thickBot="1" x14ac:dyDescent="0.3">
      <c r="A255" s="112" t="s">
        <v>328</v>
      </c>
      <c r="B255" s="112" t="s">
        <v>69</v>
      </c>
      <c r="C255" s="116"/>
      <c r="D255" s="123"/>
      <c r="E255" s="149">
        <f>SUM(E256:E256)</f>
        <v>9.3279876360001914</v>
      </c>
      <c r="F255" s="197">
        <f>SUMPRODUCT(F256,$E256)/$E$255</f>
        <v>100</v>
      </c>
      <c r="G255" s="197">
        <f t="shared" ref="G255:Q255" si="109">SUMPRODUCT(G256,$E256)/$E$255</f>
        <v>98.550647972640633</v>
      </c>
      <c r="H255" s="197">
        <f t="shared" si="109"/>
        <v>100</v>
      </c>
      <c r="I255" s="197">
        <f t="shared" si="109"/>
        <v>100</v>
      </c>
      <c r="J255" s="197">
        <f t="shared" si="109"/>
        <v>95.200739639388885</v>
      </c>
      <c r="K255" s="197">
        <f t="shared" si="109"/>
        <v>95.200739639388885</v>
      </c>
      <c r="L255" s="197">
        <f t="shared" si="109"/>
        <v>95.386600055589781</v>
      </c>
      <c r="M255" s="197">
        <f t="shared" si="109"/>
        <v>122.53793056520634</v>
      </c>
      <c r="N255" s="197">
        <f t="shared" si="109"/>
        <v>90.351557360064163</v>
      </c>
      <c r="O255" s="197">
        <f t="shared" si="109"/>
        <v>101.8698964225451</v>
      </c>
      <c r="P255" s="197">
        <f t="shared" si="109"/>
        <v>154.77776111951022</v>
      </c>
      <c r="Q255" s="197">
        <f t="shared" si="109"/>
        <v>154.77776111951022</v>
      </c>
    </row>
    <row r="256" spans="1:17" s="199" customFormat="1" ht="16.5" thickBot="1" x14ac:dyDescent="0.3">
      <c r="A256" s="132"/>
      <c r="B256" s="126" t="s">
        <v>69</v>
      </c>
      <c r="C256" s="127">
        <v>733202001</v>
      </c>
      <c r="D256" s="22" t="s">
        <v>202</v>
      </c>
      <c r="E256" s="142">
        <v>9.3279876360001914</v>
      </c>
      <c r="F256" s="199">
        <f>'Geomean prices'!G128/'Geomean prices'!$F128*100</f>
        <v>100</v>
      </c>
      <c r="G256" s="199">
        <f>'Geomean prices'!H128/'Geomean prices'!$F128*100</f>
        <v>98.550647972640633</v>
      </c>
      <c r="H256" s="199">
        <f>'Geomean prices'!I128/'Geomean prices'!$F128*100</f>
        <v>100</v>
      </c>
      <c r="I256" s="199">
        <f>'Geomean prices'!J128/'Geomean prices'!$F128*100</f>
        <v>100</v>
      </c>
      <c r="J256" s="199">
        <f>'Geomean prices'!K128/'Geomean prices'!$F128*100</f>
        <v>95.200739639388885</v>
      </c>
      <c r="K256" s="199">
        <f>'Geomean prices'!L128/'Geomean prices'!$F128*100</f>
        <v>95.200739639388885</v>
      </c>
      <c r="L256" s="199">
        <f>'Geomean prices'!M128/'Geomean prices'!$F128*100</f>
        <v>95.386600055589781</v>
      </c>
      <c r="M256" s="199">
        <f>'Geomean prices'!N128/'Geomean prices'!$F128*100</f>
        <v>122.53793056520634</v>
      </c>
      <c r="N256" s="199">
        <f>'Geomean prices'!O128/'Geomean prices'!$F128*100</f>
        <v>90.351557360064163</v>
      </c>
      <c r="O256" s="199">
        <f>'Geomean prices'!P128/'Geomean prices'!$F128*100</f>
        <v>101.8698964225451</v>
      </c>
      <c r="P256" s="199">
        <f>'Geomean prices'!Q128/'Geomean prices'!$F128*100</f>
        <v>154.77776111951022</v>
      </c>
      <c r="Q256" s="199">
        <f>'Geomean prices'!R128/'Geomean prices'!$F128*100</f>
        <v>154.77776111951022</v>
      </c>
    </row>
    <row r="257" spans="1:17" s="199" customFormat="1" x14ac:dyDescent="0.25">
      <c r="A257" s="221"/>
      <c r="B257" s="110"/>
      <c r="C257" s="107"/>
      <c r="D257" s="104"/>
      <c r="E257" s="142"/>
    </row>
    <row r="258" spans="1:17" s="197" customFormat="1" ht="16.5" thickBot="1" x14ac:dyDescent="0.3">
      <c r="A258" s="112" t="s">
        <v>329</v>
      </c>
      <c r="B258" s="112" t="s">
        <v>70</v>
      </c>
      <c r="C258" s="116"/>
      <c r="D258" s="123"/>
      <c r="E258" s="149">
        <f>SUM(E259:E260)</f>
        <v>0.59236777274111518</v>
      </c>
      <c r="F258" s="197">
        <f t="shared" ref="F258:P258" si="110">SUMPRODUCT(F259:F260,$E259:$E260)/$E$258</f>
        <v>100</v>
      </c>
      <c r="G258" s="197">
        <f t="shared" si="110"/>
        <v>100</v>
      </c>
      <c r="H258" s="197">
        <f t="shared" si="110"/>
        <v>100</v>
      </c>
      <c r="I258" s="197">
        <f t="shared" si="110"/>
        <v>100</v>
      </c>
      <c r="J258" s="197">
        <f t="shared" si="110"/>
        <v>100</v>
      </c>
      <c r="K258" s="197">
        <f t="shared" si="110"/>
        <v>100</v>
      </c>
      <c r="L258" s="197">
        <f t="shared" si="110"/>
        <v>100</v>
      </c>
      <c r="M258" s="197">
        <f t="shared" si="110"/>
        <v>100</v>
      </c>
      <c r="N258" s="197">
        <f t="shared" si="110"/>
        <v>100</v>
      </c>
      <c r="O258" s="197">
        <f t="shared" si="110"/>
        <v>100</v>
      </c>
      <c r="P258" s="197">
        <f t="shared" si="110"/>
        <v>100</v>
      </c>
      <c r="Q258" s="197">
        <f t="shared" ref="Q258" si="111">SUMPRODUCT(Q259:Q260,$E259:$E260)/$E$258</f>
        <v>100</v>
      </c>
    </row>
    <row r="259" spans="1:17" s="199" customFormat="1" x14ac:dyDescent="0.25">
      <c r="A259" s="38"/>
      <c r="B259" s="50" t="s">
        <v>70</v>
      </c>
      <c r="C259" s="128">
        <v>734203001</v>
      </c>
      <c r="D259" s="4" t="s">
        <v>203</v>
      </c>
      <c r="E259" s="142">
        <v>0.29618388637055759</v>
      </c>
      <c r="F259" s="199">
        <f>'Geomean prices'!G129/'Geomean prices'!$F129*100</f>
        <v>100</v>
      </c>
      <c r="G259" s="199">
        <f>'Geomean prices'!H129/'Geomean prices'!$F129*100</f>
        <v>100</v>
      </c>
      <c r="H259" s="199">
        <f>'Geomean prices'!I129/'Geomean prices'!$F129*100</f>
        <v>100</v>
      </c>
      <c r="I259" s="199">
        <f>'Geomean prices'!J129/'Geomean prices'!$F129*100</f>
        <v>100</v>
      </c>
      <c r="J259" s="199">
        <f>'Geomean prices'!K129/'Geomean prices'!$F129*100</f>
        <v>100</v>
      </c>
      <c r="K259" s="199">
        <f>'Geomean prices'!L129/'Geomean prices'!$F129*100</f>
        <v>100</v>
      </c>
      <c r="L259" s="199">
        <f>'Geomean prices'!M129/'Geomean prices'!$F129*100</f>
        <v>100</v>
      </c>
      <c r="M259" s="199">
        <f>'Geomean prices'!N129/'Geomean prices'!$F129*100</f>
        <v>100</v>
      </c>
      <c r="N259" s="199">
        <f>'Geomean prices'!O129/'Geomean prices'!$F129*100</f>
        <v>100</v>
      </c>
      <c r="O259" s="199">
        <f>'Geomean prices'!P129/'Geomean prices'!$F129*100</f>
        <v>100</v>
      </c>
      <c r="P259" s="199">
        <f>'Geomean prices'!Q129/'Geomean prices'!$F129*100</f>
        <v>100</v>
      </c>
      <c r="Q259" s="199">
        <f>'Geomean prices'!R129/'Geomean prices'!$F129*100</f>
        <v>100</v>
      </c>
    </row>
    <row r="260" spans="1:17" s="199" customFormat="1" ht="16.5" thickBot="1" x14ac:dyDescent="0.3">
      <c r="A260" s="39"/>
      <c r="B260" s="52" t="s">
        <v>70</v>
      </c>
      <c r="C260" s="129">
        <v>734203001</v>
      </c>
      <c r="D260" s="6" t="s">
        <v>204</v>
      </c>
      <c r="E260" s="142">
        <v>0.29618388637055759</v>
      </c>
      <c r="F260" s="199">
        <f>'Geomean prices'!G130/'Geomean prices'!$F130*100</f>
        <v>100</v>
      </c>
      <c r="G260" s="199">
        <f>'Geomean prices'!H130/'Geomean prices'!$F130*100</f>
        <v>100</v>
      </c>
      <c r="H260" s="199">
        <f>'Geomean prices'!I130/'Geomean prices'!$F130*100</f>
        <v>100</v>
      </c>
      <c r="I260" s="199">
        <f>'Geomean prices'!J130/'Geomean prices'!$F130*100</f>
        <v>100</v>
      </c>
      <c r="J260" s="199">
        <f>'Geomean prices'!K130/'Geomean prices'!$F130*100</f>
        <v>100</v>
      </c>
      <c r="K260" s="199">
        <f>'Geomean prices'!L130/'Geomean prices'!$F130*100</f>
        <v>100</v>
      </c>
      <c r="L260" s="199">
        <f>'Geomean prices'!M130/'Geomean prices'!$F130*100</f>
        <v>100</v>
      </c>
      <c r="M260" s="199">
        <f>'Geomean prices'!N130/'Geomean prices'!$F130*100</f>
        <v>100</v>
      </c>
      <c r="N260" s="199">
        <f>'Geomean prices'!O130/'Geomean prices'!$F130*100</f>
        <v>100</v>
      </c>
      <c r="O260" s="199">
        <f>'Geomean prices'!P130/'Geomean prices'!$F130*100</f>
        <v>100</v>
      </c>
      <c r="P260" s="199">
        <f>'Geomean prices'!Q130/'Geomean prices'!$F130*100</f>
        <v>100</v>
      </c>
      <c r="Q260" s="199">
        <f>'Geomean prices'!R130/'Geomean prices'!$F130*100</f>
        <v>100</v>
      </c>
    </row>
    <row r="261" spans="1:17" s="199" customFormat="1" x14ac:dyDescent="0.25">
      <c r="A261" s="221"/>
      <c r="B261" s="110"/>
      <c r="C261" s="107"/>
      <c r="D261" s="104"/>
      <c r="E261" s="142"/>
    </row>
    <row r="262" spans="1:17" s="199" customFormat="1" x14ac:dyDescent="0.25">
      <c r="A262" s="221"/>
      <c r="B262" s="110"/>
      <c r="C262" s="107"/>
      <c r="D262" s="104"/>
      <c r="E262" s="142"/>
    </row>
    <row r="263" spans="1:17" s="201" customFormat="1" x14ac:dyDescent="0.25">
      <c r="A263" s="33" t="s">
        <v>433</v>
      </c>
      <c r="B263" s="42" t="s">
        <v>330</v>
      </c>
      <c r="C263" s="34"/>
      <c r="D263" s="34"/>
      <c r="E263" s="145">
        <f>E264+E269+E274</f>
        <v>51.809862132215812</v>
      </c>
      <c r="F263" s="201">
        <f t="shared" ref="F263:P263" si="112">((F264*$E264)+(F269*$E269)+(F274*$E274))/$E$263</f>
        <v>100</v>
      </c>
      <c r="G263" s="201">
        <f t="shared" si="112"/>
        <v>100</v>
      </c>
      <c r="H263" s="201">
        <f t="shared" si="112"/>
        <v>75.782410215588769</v>
      </c>
      <c r="I263" s="201">
        <f t="shared" si="112"/>
        <v>73.132350218063081</v>
      </c>
      <c r="J263" s="201">
        <f t="shared" si="112"/>
        <v>73.132350218063081</v>
      </c>
      <c r="K263" s="201">
        <f t="shared" si="112"/>
        <v>74.481064155021386</v>
      </c>
      <c r="L263" s="201">
        <f t="shared" si="112"/>
        <v>73.132350218063081</v>
      </c>
      <c r="M263" s="201">
        <f t="shared" si="112"/>
        <v>91.352664890032585</v>
      </c>
      <c r="N263" s="201">
        <f t="shared" si="112"/>
        <v>91.352664890032585</v>
      </c>
      <c r="O263" s="201">
        <f t="shared" si="112"/>
        <v>91.352664890032585</v>
      </c>
      <c r="P263" s="201">
        <f t="shared" si="112"/>
        <v>90.906684989589735</v>
      </c>
      <c r="Q263" s="201">
        <f t="shared" ref="Q263" si="113">((Q264*$E264)+(Q269*$E269)+(Q274*$E274))/$E$263</f>
        <v>91.352664890032585</v>
      </c>
    </row>
    <row r="264" spans="1:17" s="202" customFormat="1" x14ac:dyDescent="0.25">
      <c r="A264" s="25" t="s">
        <v>331</v>
      </c>
      <c r="B264" s="155" t="s">
        <v>332</v>
      </c>
      <c r="C264" s="25"/>
      <c r="D264" s="25"/>
      <c r="E264" s="146">
        <f>E265</f>
        <v>1.7329617866763396</v>
      </c>
      <c r="F264" s="202">
        <f>((F265*$E265))/$E$264</f>
        <v>100</v>
      </c>
      <c r="G264" s="202">
        <f t="shared" ref="G264:Q264" si="114">((G265*$E265))/$E$264</f>
        <v>100</v>
      </c>
      <c r="H264" s="202">
        <f t="shared" si="114"/>
        <v>100</v>
      </c>
      <c r="I264" s="202">
        <f t="shared" si="114"/>
        <v>100</v>
      </c>
      <c r="J264" s="202">
        <f t="shared" si="114"/>
        <v>100</v>
      </c>
      <c r="K264" s="202">
        <f t="shared" si="114"/>
        <v>100</v>
      </c>
      <c r="L264" s="202">
        <f t="shared" si="114"/>
        <v>100</v>
      </c>
      <c r="M264" s="202">
        <f t="shared" si="114"/>
        <v>100</v>
      </c>
      <c r="N264" s="202">
        <f t="shared" si="114"/>
        <v>100</v>
      </c>
      <c r="O264" s="202">
        <f t="shared" si="114"/>
        <v>100</v>
      </c>
      <c r="P264" s="202">
        <f t="shared" si="114"/>
        <v>86.666666666666686</v>
      </c>
      <c r="Q264" s="202">
        <f t="shared" si="114"/>
        <v>100</v>
      </c>
    </row>
    <row r="265" spans="1:17" s="197" customFormat="1" ht="16.5" thickBot="1" x14ac:dyDescent="0.3">
      <c r="A265" s="26" t="s">
        <v>331</v>
      </c>
      <c r="B265" s="44" t="s">
        <v>72</v>
      </c>
      <c r="C265" s="27"/>
      <c r="D265" s="27"/>
      <c r="E265" s="147">
        <f>E266</f>
        <v>1.7329617866763396</v>
      </c>
      <c r="F265" s="205">
        <f>SUMPRODUCT(F266,$E266)/$E$265</f>
        <v>100</v>
      </c>
      <c r="G265" s="205">
        <f t="shared" ref="G265:Q265" si="115">SUMPRODUCT(G266,$E266)/$E$265</f>
        <v>100</v>
      </c>
      <c r="H265" s="205">
        <f t="shared" si="115"/>
        <v>100</v>
      </c>
      <c r="I265" s="205">
        <f t="shared" si="115"/>
        <v>100</v>
      </c>
      <c r="J265" s="205">
        <f t="shared" si="115"/>
        <v>100</v>
      </c>
      <c r="K265" s="205">
        <f t="shared" si="115"/>
        <v>100</v>
      </c>
      <c r="L265" s="205">
        <f t="shared" si="115"/>
        <v>100</v>
      </c>
      <c r="M265" s="205">
        <f t="shared" si="115"/>
        <v>100</v>
      </c>
      <c r="N265" s="205">
        <f t="shared" si="115"/>
        <v>100</v>
      </c>
      <c r="O265" s="205">
        <f t="shared" si="115"/>
        <v>100</v>
      </c>
      <c r="P265" s="205">
        <f t="shared" si="115"/>
        <v>86.666666666666686</v>
      </c>
      <c r="Q265" s="205">
        <f t="shared" si="115"/>
        <v>100</v>
      </c>
    </row>
    <row r="266" spans="1:17" s="199" customFormat="1" ht="16.5" thickBot="1" x14ac:dyDescent="0.3">
      <c r="A266" s="132" t="s">
        <v>331</v>
      </c>
      <c r="B266" s="126" t="s">
        <v>72</v>
      </c>
      <c r="C266" s="127">
        <v>811206002</v>
      </c>
      <c r="D266" s="22" t="s">
        <v>205</v>
      </c>
      <c r="E266" s="142">
        <v>1.7329617866763396</v>
      </c>
      <c r="F266" s="199">
        <f>'Geomean prices'!G132/'Geomean prices'!$F132*100</f>
        <v>100</v>
      </c>
      <c r="G266" s="199">
        <f>'Geomean prices'!H132/'Geomean prices'!$F132*100</f>
        <v>100</v>
      </c>
      <c r="H266" s="199">
        <f>'Geomean prices'!I132/'Geomean prices'!$F132*100</f>
        <v>100</v>
      </c>
      <c r="I266" s="199">
        <f>'Geomean prices'!J132/'Geomean prices'!$F132*100</f>
        <v>100</v>
      </c>
      <c r="J266" s="199">
        <f>'Geomean prices'!K132/'Geomean prices'!$F132*100</f>
        <v>100</v>
      </c>
      <c r="K266" s="199">
        <f>'Geomean prices'!L132/'Geomean prices'!$F132*100</f>
        <v>100</v>
      </c>
      <c r="L266" s="199">
        <f>'Geomean prices'!M132/'Geomean prices'!$F132*100</f>
        <v>100</v>
      </c>
      <c r="M266" s="199">
        <f>'Geomean prices'!N132/'Geomean prices'!$F132*100</f>
        <v>100</v>
      </c>
      <c r="N266" s="199">
        <f>'Geomean prices'!O132/'Geomean prices'!$F132*100</f>
        <v>100</v>
      </c>
      <c r="O266" s="199">
        <f>'Geomean prices'!P132/'Geomean prices'!$F132*100</f>
        <v>100</v>
      </c>
      <c r="P266" s="199">
        <f>'Geomean prices'!Q132/'Geomean prices'!$F132*100</f>
        <v>86.666666666666671</v>
      </c>
      <c r="Q266" s="199">
        <f>'Geomean prices'!R132/'Geomean prices'!$F132*100</f>
        <v>100</v>
      </c>
    </row>
    <row r="267" spans="1:17" s="199" customFormat="1" x14ac:dyDescent="0.25">
      <c r="A267" s="221"/>
      <c r="B267" s="110"/>
      <c r="C267" s="107"/>
      <c r="D267" s="104"/>
      <c r="E267" s="142"/>
    </row>
    <row r="268" spans="1:17" s="199" customFormat="1" x14ac:dyDescent="0.25">
      <c r="A268" s="221"/>
      <c r="B268" s="110"/>
      <c r="C268" s="107"/>
      <c r="D268" s="104"/>
      <c r="E268" s="142"/>
    </row>
    <row r="269" spans="1:17" s="202" customFormat="1" ht="31.5" x14ac:dyDescent="0.25">
      <c r="A269" s="240" t="s">
        <v>333</v>
      </c>
      <c r="B269" s="155" t="s">
        <v>334</v>
      </c>
      <c r="C269" s="25"/>
      <c r="D269" s="25"/>
      <c r="E269" s="146">
        <f>E270</f>
        <v>18.510848745755801</v>
      </c>
      <c r="F269" s="202">
        <f>(F270*$E270)/$E$269</f>
        <v>100</v>
      </c>
      <c r="G269" s="202">
        <f t="shared" ref="G269:Q269" si="116">(G270*$E270)/$E$269</f>
        <v>100</v>
      </c>
      <c r="H269" s="202">
        <f t="shared" si="116"/>
        <v>107.41723110591495</v>
      </c>
      <c r="I269" s="202">
        <f t="shared" si="116"/>
        <v>100</v>
      </c>
      <c r="J269" s="202">
        <f t="shared" si="116"/>
        <v>100</v>
      </c>
      <c r="K269" s="202">
        <f t="shared" si="116"/>
        <v>103.77490433255416</v>
      </c>
      <c r="L269" s="202">
        <f t="shared" si="116"/>
        <v>100</v>
      </c>
      <c r="M269" s="202">
        <f t="shared" si="116"/>
        <v>150.99668870541498</v>
      </c>
      <c r="N269" s="202">
        <f t="shared" si="116"/>
        <v>150.99668870541498</v>
      </c>
      <c r="O269" s="202">
        <f t="shared" si="116"/>
        <v>150.99668870541498</v>
      </c>
      <c r="P269" s="202">
        <f t="shared" si="116"/>
        <v>150.99668870541498</v>
      </c>
      <c r="Q269" s="202">
        <f t="shared" si="116"/>
        <v>150.99668870541498</v>
      </c>
    </row>
    <row r="270" spans="1:17" s="197" customFormat="1" ht="32.25" thickBot="1" x14ac:dyDescent="0.3">
      <c r="A270" s="231" t="s">
        <v>333</v>
      </c>
      <c r="B270" s="231" t="s">
        <v>73</v>
      </c>
      <c r="C270" s="232"/>
      <c r="D270" s="233"/>
      <c r="E270" s="149">
        <f>E271</f>
        <v>18.510848745755801</v>
      </c>
      <c r="F270" s="197">
        <f>SUMPRODUCT(F271,$E271)/$E$270</f>
        <v>100</v>
      </c>
      <c r="G270" s="197">
        <f t="shared" ref="G270:Q270" si="117">SUMPRODUCT(G271,$E271)/$E$270</f>
        <v>100</v>
      </c>
      <c r="H270" s="197">
        <f t="shared" si="117"/>
        <v>107.41723110591495</v>
      </c>
      <c r="I270" s="197">
        <f t="shared" si="117"/>
        <v>100</v>
      </c>
      <c r="J270" s="197">
        <f t="shared" si="117"/>
        <v>100</v>
      </c>
      <c r="K270" s="197">
        <f t="shared" si="117"/>
        <v>103.77490433255416</v>
      </c>
      <c r="L270" s="197">
        <f t="shared" si="117"/>
        <v>100</v>
      </c>
      <c r="M270" s="197">
        <f t="shared" si="117"/>
        <v>150.99668870541498</v>
      </c>
      <c r="N270" s="197">
        <f t="shared" si="117"/>
        <v>150.99668870541498</v>
      </c>
      <c r="O270" s="197">
        <f t="shared" si="117"/>
        <v>150.99668870541498</v>
      </c>
      <c r="P270" s="197">
        <f t="shared" si="117"/>
        <v>150.99668870541498</v>
      </c>
      <c r="Q270" s="197">
        <f t="shared" si="117"/>
        <v>150.99668870541498</v>
      </c>
    </row>
    <row r="271" spans="1:17" s="199" customFormat="1" ht="16.5" thickBot="1" x14ac:dyDescent="0.3">
      <c r="A271" s="132" t="s">
        <v>335</v>
      </c>
      <c r="B271" s="126" t="s">
        <v>73</v>
      </c>
      <c r="C271" s="127">
        <v>820207001</v>
      </c>
      <c r="D271" s="22" t="s">
        <v>206</v>
      </c>
      <c r="E271" s="142">
        <v>18.510848745755801</v>
      </c>
      <c r="F271" s="199">
        <f>'Geomean prices'!G133/'Geomean prices'!$F133*100</f>
        <v>100</v>
      </c>
      <c r="G271" s="199">
        <f>'Geomean prices'!H133/'Geomean prices'!$F133*100</f>
        <v>100</v>
      </c>
      <c r="H271" s="199">
        <f>'Geomean prices'!I133/'Geomean prices'!$F133*100</f>
        <v>107.41723110591495</v>
      </c>
      <c r="I271" s="199">
        <f>'Geomean prices'!J133/'Geomean prices'!$F133*100</f>
        <v>100</v>
      </c>
      <c r="J271" s="199">
        <f>'Geomean prices'!K133/'Geomean prices'!$F133*100</f>
        <v>100</v>
      </c>
      <c r="K271" s="199">
        <f>'Geomean prices'!L133/'Geomean prices'!$F133*100</f>
        <v>103.77490433255416</v>
      </c>
      <c r="L271" s="199">
        <f>'Geomean prices'!M133/'Geomean prices'!$F133*100</f>
        <v>100</v>
      </c>
      <c r="M271" s="199">
        <f>'Geomean prices'!N133/'Geomean prices'!$F133*100</f>
        <v>150.99668870541498</v>
      </c>
      <c r="N271" s="199">
        <f>'Geomean prices'!O133/'Geomean prices'!$F133*100</f>
        <v>150.99668870541498</v>
      </c>
      <c r="O271" s="199">
        <f>'Geomean prices'!P133/'Geomean prices'!$F133*100</f>
        <v>150.99668870541498</v>
      </c>
      <c r="P271" s="199">
        <f>'Geomean prices'!Q133/'Geomean prices'!$F133*100</f>
        <v>150.99668870541498</v>
      </c>
      <c r="Q271" s="199">
        <f>'Geomean prices'!R133/'Geomean prices'!$F133*100</f>
        <v>150.99668870541498</v>
      </c>
    </row>
    <row r="272" spans="1:17" s="199" customFormat="1" x14ac:dyDescent="0.25">
      <c r="A272" s="221"/>
      <c r="B272" s="110"/>
      <c r="C272" s="107"/>
      <c r="D272" s="104"/>
      <c r="E272" s="142"/>
    </row>
    <row r="273" spans="1:17" s="199" customFormat="1" x14ac:dyDescent="0.25">
      <c r="A273" s="221"/>
      <c r="B273" s="110"/>
      <c r="C273" s="107"/>
      <c r="D273" s="104"/>
      <c r="E273" s="142"/>
    </row>
    <row r="274" spans="1:17" s="202" customFormat="1" ht="31.5" x14ac:dyDescent="0.25">
      <c r="A274" s="240" t="s">
        <v>336</v>
      </c>
      <c r="B274" s="155" t="s">
        <v>337</v>
      </c>
      <c r="C274" s="25"/>
      <c r="D274" s="25"/>
      <c r="E274" s="146">
        <f>E275</f>
        <v>31.566051599783673</v>
      </c>
      <c r="F274" s="202">
        <f>(F275*$E275)/$E$274</f>
        <v>100</v>
      </c>
      <c r="G274" s="202">
        <f t="shared" ref="G274:Q274" si="118">(G275*$E275)/$E$274</f>
        <v>100</v>
      </c>
      <c r="H274" s="202">
        <f t="shared" si="118"/>
        <v>55.901699437494742</v>
      </c>
      <c r="I274" s="202">
        <f t="shared" si="118"/>
        <v>55.901699437494742</v>
      </c>
      <c r="J274" s="202">
        <f t="shared" si="118"/>
        <v>55.901699437494742</v>
      </c>
      <c r="K274" s="202">
        <f t="shared" si="118"/>
        <v>55.901699437494742</v>
      </c>
      <c r="L274" s="202">
        <f t="shared" si="118"/>
        <v>55.901699437494742</v>
      </c>
      <c r="M274" s="202">
        <f t="shared" si="118"/>
        <v>55.901699437494742</v>
      </c>
      <c r="N274" s="202">
        <f t="shared" si="118"/>
        <v>55.901699437494742</v>
      </c>
      <c r="O274" s="202">
        <f t="shared" si="118"/>
        <v>55.901699437494742</v>
      </c>
      <c r="P274" s="202">
        <f t="shared" si="118"/>
        <v>55.901699437494742</v>
      </c>
      <c r="Q274" s="202">
        <f t="shared" si="118"/>
        <v>55.901699437494742</v>
      </c>
    </row>
    <row r="275" spans="1:17" s="197" customFormat="1" ht="30.75" thickBot="1" x14ac:dyDescent="0.3">
      <c r="A275" s="112" t="s">
        <v>336</v>
      </c>
      <c r="B275" s="112" t="s">
        <v>74</v>
      </c>
      <c r="C275" s="116"/>
      <c r="D275" s="123"/>
      <c r="E275" s="149">
        <f>E276</f>
        <v>31.566051599783673</v>
      </c>
      <c r="F275" s="197">
        <f>SUMPRODUCT(F276,$E276)/$E$275</f>
        <v>100</v>
      </c>
      <c r="G275" s="197">
        <f t="shared" ref="G275:Q275" si="119">SUMPRODUCT(G276,$E276)/$E$275</f>
        <v>100</v>
      </c>
      <c r="H275" s="197">
        <f t="shared" si="119"/>
        <v>55.901699437494742</v>
      </c>
      <c r="I275" s="197">
        <f t="shared" si="119"/>
        <v>55.901699437494742</v>
      </c>
      <c r="J275" s="197">
        <f t="shared" si="119"/>
        <v>55.901699437494742</v>
      </c>
      <c r="K275" s="197">
        <f t="shared" si="119"/>
        <v>55.901699437494742</v>
      </c>
      <c r="L275" s="197">
        <f t="shared" si="119"/>
        <v>55.901699437494742</v>
      </c>
      <c r="M275" s="197">
        <f t="shared" si="119"/>
        <v>55.901699437494742</v>
      </c>
      <c r="N275" s="197">
        <f t="shared" si="119"/>
        <v>55.901699437494742</v>
      </c>
      <c r="O275" s="197">
        <f t="shared" si="119"/>
        <v>55.901699437494742</v>
      </c>
      <c r="P275" s="197">
        <f t="shared" si="119"/>
        <v>55.901699437494742</v>
      </c>
      <c r="Q275" s="197">
        <f t="shared" si="119"/>
        <v>55.901699437494742</v>
      </c>
    </row>
    <row r="276" spans="1:17" s="199" customFormat="1" ht="16.5" thickBot="1" x14ac:dyDescent="0.3">
      <c r="A276" s="132" t="s">
        <v>338</v>
      </c>
      <c r="B276" s="126" t="s">
        <v>74</v>
      </c>
      <c r="C276" s="127">
        <v>830209002</v>
      </c>
      <c r="D276" s="133" t="s">
        <v>207</v>
      </c>
      <c r="E276" s="142">
        <v>31.566051599783673</v>
      </c>
      <c r="F276" s="199">
        <f>'Geomean prices'!G134/'Geomean prices'!$F134*100</f>
        <v>100</v>
      </c>
      <c r="G276" s="199">
        <f>'Geomean prices'!H134/'Geomean prices'!$F134*100</f>
        <v>100</v>
      </c>
      <c r="H276" s="199">
        <f>'Geomean prices'!I134/'Geomean prices'!$F134*100</f>
        <v>55.901699437494742</v>
      </c>
      <c r="I276" s="199">
        <f>'Geomean prices'!J134/'Geomean prices'!$F134*100</f>
        <v>55.901699437494742</v>
      </c>
      <c r="J276" s="199">
        <f>'Geomean prices'!K134/'Geomean prices'!$F134*100</f>
        <v>55.901699437494742</v>
      </c>
      <c r="K276" s="199">
        <f>'Geomean prices'!L134/'Geomean prices'!$F134*100</f>
        <v>55.901699437494742</v>
      </c>
      <c r="L276" s="199">
        <f>'Geomean prices'!M134/'Geomean prices'!$F134*100</f>
        <v>55.901699437494742</v>
      </c>
      <c r="M276" s="199">
        <f>'Geomean prices'!N134/'Geomean prices'!$F134*100</f>
        <v>55.901699437494742</v>
      </c>
      <c r="N276" s="199">
        <f>'Geomean prices'!O134/'Geomean prices'!$F134*100</f>
        <v>55.901699437494742</v>
      </c>
      <c r="O276" s="199">
        <f>'Geomean prices'!P134/'Geomean prices'!$F134*100</f>
        <v>55.901699437494742</v>
      </c>
      <c r="P276" s="199">
        <f>'Geomean prices'!Q134/'Geomean prices'!$F134*100</f>
        <v>55.901699437494742</v>
      </c>
      <c r="Q276" s="199">
        <f>'Geomean prices'!R134/'Geomean prices'!$F134*100</f>
        <v>55.901699437494742</v>
      </c>
    </row>
    <row r="277" spans="1:17" s="199" customFormat="1" x14ac:dyDescent="0.25">
      <c r="A277" s="221"/>
      <c r="B277" s="110"/>
      <c r="C277" s="107"/>
      <c r="D277" s="224"/>
      <c r="E277" s="142"/>
    </row>
    <row r="278" spans="1:17" s="199" customFormat="1" x14ac:dyDescent="0.25">
      <c r="A278" s="221"/>
      <c r="B278" s="110"/>
      <c r="C278" s="107"/>
      <c r="D278" s="224"/>
      <c r="E278" s="142"/>
    </row>
    <row r="279" spans="1:17" s="199" customFormat="1" x14ac:dyDescent="0.25">
      <c r="A279" s="221"/>
      <c r="B279" s="110"/>
      <c r="C279" s="107"/>
      <c r="D279" s="224"/>
      <c r="E279" s="142"/>
    </row>
    <row r="280" spans="1:17" s="201" customFormat="1" ht="31.5" x14ac:dyDescent="0.25">
      <c r="A280" s="33" t="s">
        <v>434</v>
      </c>
      <c r="B280" s="246" t="s">
        <v>339</v>
      </c>
      <c r="C280" s="34"/>
      <c r="D280" s="34"/>
      <c r="E280" s="145">
        <f>E281+E291+E299+E305+E310</f>
        <v>57.753786320591075</v>
      </c>
      <c r="F280" s="201">
        <f t="shared" ref="F280:P280" si="120">((F281*$E281)+(F291*$E291)+(F299*$E299)+(F305*$E305)+(F310*$E310))/$E$280</f>
        <v>99.999999999999986</v>
      </c>
      <c r="G280" s="201">
        <f t="shared" si="120"/>
        <v>97.346386023853256</v>
      </c>
      <c r="H280" s="201">
        <f t="shared" si="120"/>
        <v>98.394925903751002</v>
      </c>
      <c r="I280" s="201">
        <f t="shared" si="120"/>
        <v>97.131229195704321</v>
      </c>
      <c r="J280" s="201">
        <f t="shared" si="120"/>
        <v>96.814358123651374</v>
      </c>
      <c r="K280" s="201">
        <f t="shared" si="120"/>
        <v>97.332589508524677</v>
      </c>
      <c r="L280" s="201">
        <f t="shared" si="120"/>
        <v>97.69213747014031</v>
      </c>
      <c r="M280" s="201">
        <f t="shared" si="120"/>
        <v>95.29473376049414</v>
      </c>
      <c r="N280" s="201">
        <f t="shared" si="120"/>
        <v>95.336206097803569</v>
      </c>
      <c r="O280" s="201">
        <f t="shared" si="120"/>
        <v>95.553837786805119</v>
      </c>
      <c r="P280" s="201">
        <f t="shared" si="120"/>
        <v>96.362921940603286</v>
      </c>
      <c r="Q280" s="201">
        <f t="shared" ref="Q280" si="121">((Q281*$E281)+(Q291*$E291)+(Q299*$E299)+(Q305*$E305)+(Q310*$E310))/$E$280</f>
        <v>96.79512647462856</v>
      </c>
    </row>
    <row r="281" spans="1:17" s="202" customFormat="1" ht="47.25" x14ac:dyDescent="0.25">
      <c r="A281" s="240" t="s">
        <v>342</v>
      </c>
      <c r="B281" s="243" t="s">
        <v>340</v>
      </c>
      <c r="C281" s="25"/>
      <c r="D281" s="25"/>
      <c r="E281" s="244">
        <f>SUM(E282,E287)</f>
        <v>14.513521424039542</v>
      </c>
      <c r="F281" s="245">
        <f t="shared" ref="F281:P281" si="122">((F282*$E282)+(F287*$E287))/$E$281</f>
        <v>99.999999999999986</v>
      </c>
      <c r="G281" s="245">
        <f t="shared" si="122"/>
        <v>99.999999999999986</v>
      </c>
      <c r="H281" s="245">
        <f t="shared" si="122"/>
        <v>104.17246417343819</v>
      </c>
      <c r="I281" s="245">
        <f t="shared" si="122"/>
        <v>99.143824498874011</v>
      </c>
      <c r="J281" s="245">
        <f t="shared" si="122"/>
        <v>100.82295203708621</v>
      </c>
      <c r="K281" s="245">
        <f t="shared" si="122"/>
        <v>102.7200886189849</v>
      </c>
      <c r="L281" s="245">
        <f t="shared" si="122"/>
        <v>102.7200886189849</v>
      </c>
      <c r="M281" s="245">
        <f t="shared" si="122"/>
        <v>93.723866848356465</v>
      </c>
      <c r="N281" s="245">
        <f t="shared" si="122"/>
        <v>93.723866848356465</v>
      </c>
      <c r="O281" s="245">
        <f t="shared" si="122"/>
        <v>94.589890585529361</v>
      </c>
      <c r="P281" s="245">
        <f t="shared" si="122"/>
        <v>96.393743731287771</v>
      </c>
      <c r="Q281" s="245">
        <f t="shared" ref="Q281" si="123">((Q282*$E282)+(Q287*$E287))/$E$281</f>
        <v>98.113619120284795</v>
      </c>
    </row>
    <row r="282" spans="1:17" s="197" customFormat="1" ht="16.5" thickBot="1" x14ac:dyDescent="0.3">
      <c r="A282" s="242" t="s">
        <v>341</v>
      </c>
      <c r="B282" s="44" t="s">
        <v>76</v>
      </c>
      <c r="C282" s="27"/>
      <c r="D282" s="27"/>
      <c r="E282" s="147">
        <f>SUM(E283:E284)</f>
        <v>2.8657499216515676</v>
      </c>
      <c r="F282" s="205">
        <f t="shared" ref="F282:P282" si="124">SUMPRODUCT(F283:F284,$E283:$E284)/$E$282</f>
        <v>100</v>
      </c>
      <c r="G282" s="205">
        <f t="shared" si="124"/>
        <v>100</v>
      </c>
      <c r="H282" s="205">
        <f t="shared" si="124"/>
        <v>95.663919805267469</v>
      </c>
      <c r="I282" s="205">
        <f t="shared" si="124"/>
        <v>95.663919805267469</v>
      </c>
      <c r="J282" s="205">
        <f t="shared" si="124"/>
        <v>104.16782076166793</v>
      </c>
      <c r="K282" s="205">
        <f t="shared" si="124"/>
        <v>113.7758232665926</v>
      </c>
      <c r="L282" s="205">
        <f t="shared" si="124"/>
        <v>113.7758232665926</v>
      </c>
      <c r="M282" s="205">
        <f t="shared" si="124"/>
        <v>113.7758232665926</v>
      </c>
      <c r="N282" s="205">
        <f t="shared" si="124"/>
        <v>113.7758232665926</v>
      </c>
      <c r="O282" s="205">
        <f t="shared" si="124"/>
        <v>113.7758232665926</v>
      </c>
      <c r="P282" s="205">
        <f t="shared" si="124"/>
        <v>113.7758232665926</v>
      </c>
      <c r="Q282" s="205">
        <f t="shared" ref="Q282" si="125">SUMPRODUCT(Q283:Q284,$E283:$E284)/$E$282</f>
        <v>113.7758232665926</v>
      </c>
    </row>
    <row r="283" spans="1:17" s="199" customFormat="1" x14ac:dyDescent="0.25">
      <c r="A283" s="12" t="s">
        <v>343</v>
      </c>
      <c r="B283" s="50" t="s">
        <v>76</v>
      </c>
      <c r="C283" s="128">
        <v>911210008</v>
      </c>
      <c r="D283" s="4" t="s">
        <v>208</v>
      </c>
      <c r="E283" s="142">
        <v>2.7845420870782163</v>
      </c>
      <c r="F283" s="199">
        <f>'Geomean prices'!G136/'Geomean prices'!$F136*100</f>
        <v>100</v>
      </c>
      <c r="G283" s="199">
        <f>'Geomean prices'!H136/'Geomean prices'!$F136*100</f>
        <v>100</v>
      </c>
      <c r="H283" s="199">
        <f>'Geomean prices'!I136/'Geomean prices'!$F136*100</f>
        <v>95.537463220256711</v>
      </c>
      <c r="I283" s="199">
        <f>'Geomean prices'!J136/'Geomean prices'!$F136*100</f>
        <v>95.537463220256711</v>
      </c>
      <c r="J283" s="199">
        <f>'Geomean prices'!K136/'Geomean prices'!$F136*100</f>
        <v>104.28937026185885</v>
      </c>
      <c r="K283" s="199">
        <f>'Geomean prices'!L136/'Geomean prices'!$F136*100</f>
        <v>114.17757865112659</v>
      </c>
      <c r="L283" s="199">
        <f>'Geomean prices'!M136/'Geomean prices'!$F136*100</f>
        <v>114.17757865112659</v>
      </c>
      <c r="M283" s="199">
        <f>'Geomean prices'!N136/'Geomean prices'!$F136*100</f>
        <v>114.17757865112659</v>
      </c>
      <c r="N283" s="199">
        <f>'Geomean prices'!O136/'Geomean prices'!$F136*100</f>
        <v>114.17757865112659</v>
      </c>
      <c r="O283" s="199">
        <f>'Geomean prices'!P136/'Geomean prices'!$F136*100</f>
        <v>114.17757865112659</v>
      </c>
      <c r="P283" s="199">
        <f>'Geomean prices'!Q136/'Geomean prices'!$F136*100</f>
        <v>114.17757865112659</v>
      </c>
      <c r="Q283" s="199">
        <f>'Geomean prices'!R136/'Geomean prices'!$F136*100</f>
        <v>114.17757865112659</v>
      </c>
    </row>
    <row r="284" spans="1:17" s="199" customFormat="1" ht="16.5" thickBot="1" x14ac:dyDescent="0.3">
      <c r="A284" s="16"/>
      <c r="B284" s="52" t="s">
        <v>76</v>
      </c>
      <c r="C284" s="129">
        <v>911210009</v>
      </c>
      <c r="D284" s="6" t="s">
        <v>209</v>
      </c>
      <c r="E284" s="142">
        <v>8.1207834573351317E-2</v>
      </c>
      <c r="F284" s="199">
        <f>'Geomean prices'!G137/'Geomean prices'!$F137*100</f>
        <v>100</v>
      </c>
      <c r="G284" s="199">
        <f>'Geomean prices'!H137/'Geomean prices'!$F137*100</f>
        <v>100</v>
      </c>
      <c r="H284" s="199">
        <f>'Geomean prices'!I137/'Geomean prices'!$F137*100</f>
        <v>100</v>
      </c>
      <c r="I284" s="199">
        <f>'Geomean prices'!J137/'Geomean prices'!$F137*100</f>
        <v>100</v>
      </c>
      <c r="J284" s="199">
        <f>'Geomean prices'!K137/'Geomean prices'!$F137*100</f>
        <v>100</v>
      </c>
      <c r="K284" s="199">
        <f>'Geomean prices'!L137/'Geomean prices'!$F137*100</f>
        <v>100</v>
      </c>
      <c r="L284" s="199">
        <f>'Geomean prices'!M137/'Geomean prices'!$F137*100</f>
        <v>100</v>
      </c>
      <c r="M284" s="199">
        <f>'Geomean prices'!N137/'Geomean prices'!$F137*100</f>
        <v>100</v>
      </c>
      <c r="N284" s="199">
        <f>'Geomean prices'!O137/'Geomean prices'!$F137*100</f>
        <v>100</v>
      </c>
      <c r="O284" s="199">
        <f>'Geomean prices'!P137/'Geomean prices'!$F137*100</f>
        <v>100</v>
      </c>
      <c r="P284" s="199">
        <f>'Geomean prices'!Q137/'Geomean prices'!$F137*100</f>
        <v>100</v>
      </c>
      <c r="Q284" s="199">
        <f>'Geomean prices'!R137/'Geomean prices'!$F137*100</f>
        <v>100</v>
      </c>
    </row>
    <row r="285" spans="1:17" s="199" customFormat="1" x14ac:dyDescent="0.25">
      <c r="A285" s="105"/>
      <c r="B285" s="110"/>
      <c r="C285" s="107"/>
      <c r="D285" s="104"/>
      <c r="E285" s="142"/>
    </row>
    <row r="286" spans="1:17" s="199" customFormat="1" x14ac:dyDescent="0.25">
      <c r="A286" s="105"/>
      <c r="B286" s="110"/>
      <c r="C286" s="107"/>
      <c r="D286" s="104"/>
      <c r="E286" s="142"/>
    </row>
    <row r="287" spans="1:17" s="197" customFormat="1" ht="16.5" thickBot="1" x14ac:dyDescent="0.3">
      <c r="A287" s="112" t="s">
        <v>345</v>
      </c>
      <c r="B287" s="112" t="s">
        <v>77</v>
      </c>
      <c r="C287" s="116"/>
      <c r="D287" s="123"/>
      <c r="E287" s="149">
        <f>E288</f>
        <v>11.647771502387974</v>
      </c>
      <c r="F287" s="197">
        <f>SUMPRODUCT(F288,$E288)/$E$287</f>
        <v>100</v>
      </c>
      <c r="G287" s="197">
        <f t="shared" ref="G287:Q287" si="126">SUMPRODUCT(G288,$E288)/$E$287</f>
        <v>100</v>
      </c>
      <c r="H287" s="197">
        <f t="shared" si="126"/>
        <v>106.26585691826111</v>
      </c>
      <c r="I287" s="197">
        <f t="shared" si="126"/>
        <v>100</v>
      </c>
      <c r="J287" s="197">
        <f t="shared" si="126"/>
        <v>100</v>
      </c>
      <c r="K287" s="197">
        <f t="shared" si="126"/>
        <v>100</v>
      </c>
      <c r="L287" s="197">
        <f t="shared" si="126"/>
        <v>100</v>
      </c>
      <c r="M287" s="197">
        <f t="shared" si="126"/>
        <v>88.790400174260071</v>
      </c>
      <c r="N287" s="197">
        <f t="shared" si="126"/>
        <v>88.790400174260071</v>
      </c>
      <c r="O287" s="197">
        <f t="shared" si="126"/>
        <v>89.869495352304114</v>
      </c>
      <c r="P287" s="197">
        <f t="shared" si="126"/>
        <v>92.117158029359416</v>
      </c>
      <c r="Q287" s="197">
        <f t="shared" si="126"/>
        <v>94.2601815510493</v>
      </c>
    </row>
    <row r="288" spans="1:17" s="199" customFormat="1" ht="16.5" thickBot="1" x14ac:dyDescent="0.3">
      <c r="A288" s="19" t="s">
        <v>344</v>
      </c>
      <c r="B288" s="126" t="s">
        <v>77</v>
      </c>
      <c r="C288" s="127">
        <v>913215005</v>
      </c>
      <c r="D288" s="22" t="s">
        <v>210</v>
      </c>
      <c r="E288" s="142">
        <v>11.647771502387974</v>
      </c>
      <c r="F288" s="199">
        <f>'Geomean prices'!G138/'Geomean prices'!$F138*100</f>
        <v>100</v>
      </c>
      <c r="G288" s="199">
        <f>'Geomean prices'!H138/'Geomean prices'!$F138*100</f>
        <v>100</v>
      </c>
      <c r="H288" s="199">
        <f>'Geomean prices'!I138/'Geomean prices'!$F138*100</f>
        <v>106.26585691826111</v>
      </c>
      <c r="I288" s="199">
        <f>'Geomean prices'!J138/'Geomean prices'!$F138*100</f>
        <v>100</v>
      </c>
      <c r="J288" s="199">
        <f>'Geomean prices'!K138/'Geomean prices'!$F138*100</f>
        <v>100</v>
      </c>
      <c r="K288" s="199">
        <f>'Geomean prices'!L138/'Geomean prices'!$F138*100</f>
        <v>100</v>
      </c>
      <c r="L288" s="199">
        <f>'Geomean prices'!M138/'Geomean prices'!$F138*100</f>
        <v>100</v>
      </c>
      <c r="M288" s="199">
        <f>'Geomean prices'!N138/'Geomean prices'!$F138*100</f>
        <v>88.790400174260071</v>
      </c>
      <c r="N288" s="199">
        <f>'Geomean prices'!O138/'Geomean prices'!$F138*100</f>
        <v>88.790400174260071</v>
      </c>
      <c r="O288" s="199">
        <f>'Geomean prices'!P138/'Geomean prices'!$F138*100</f>
        <v>89.869495352304114</v>
      </c>
      <c r="P288" s="199">
        <f>'Geomean prices'!Q138/'Geomean prices'!$F138*100</f>
        <v>92.117158029359416</v>
      </c>
      <c r="Q288" s="199">
        <f>'Geomean prices'!R138/'Geomean prices'!$F138*100</f>
        <v>94.2601815510493</v>
      </c>
    </row>
    <row r="289" spans="1:17" s="199" customFormat="1" x14ac:dyDescent="0.25">
      <c r="A289" s="105"/>
      <c r="B289" s="110"/>
      <c r="C289" s="107"/>
      <c r="D289" s="104"/>
      <c r="E289" s="142"/>
    </row>
    <row r="290" spans="1:17" s="199" customFormat="1" x14ac:dyDescent="0.25">
      <c r="A290" s="105"/>
      <c r="B290" s="110"/>
      <c r="C290" s="107"/>
      <c r="D290" s="104"/>
      <c r="E290" s="142"/>
    </row>
    <row r="291" spans="1:17" s="210" customFormat="1" ht="30" x14ac:dyDescent="0.25">
      <c r="A291" s="222" t="s">
        <v>346</v>
      </c>
      <c r="B291" s="111" t="s">
        <v>347</v>
      </c>
      <c r="C291" s="208"/>
      <c r="D291" s="208"/>
      <c r="E291" s="209">
        <f>SUM(E292,E295)</f>
        <v>1.7881635137656939</v>
      </c>
      <c r="F291" s="210">
        <f t="shared" ref="F291:P291" si="127">((F292*$E292)+(F295*$E295))/$E$291</f>
        <v>100</v>
      </c>
      <c r="G291" s="210">
        <f t="shared" si="127"/>
        <v>100</v>
      </c>
      <c r="H291" s="210">
        <f t="shared" si="127"/>
        <v>100</v>
      </c>
      <c r="I291" s="210">
        <f t="shared" si="127"/>
        <v>100</v>
      </c>
      <c r="J291" s="210">
        <f t="shared" si="127"/>
        <v>100</v>
      </c>
      <c r="K291" s="210">
        <f t="shared" si="127"/>
        <v>100</v>
      </c>
      <c r="L291" s="210">
        <f t="shared" si="127"/>
        <v>100</v>
      </c>
      <c r="M291" s="210">
        <f t="shared" si="127"/>
        <v>93.499932891790039</v>
      </c>
      <c r="N291" s="210">
        <f t="shared" si="127"/>
        <v>100</v>
      </c>
      <c r="O291" s="210">
        <f t="shared" si="127"/>
        <v>100</v>
      </c>
      <c r="P291" s="210">
        <f t="shared" si="127"/>
        <v>100</v>
      </c>
      <c r="Q291" s="210">
        <f t="shared" ref="Q291" si="128">((Q292*$E292)+(Q295*$E295))/$E$291</f>
        <v>100</v>
      </c>
    </row>
    <row r="292" spans="1:17" s="197" customFormat="1" ht="30.75" thickBot="1" x14ac:dyDescent="0.3">
      <c r="A292" s="112" t="s">
        <v>348</v>
      </c>
      <c r="B292" s="112" t="s">
        <v>78</v>
      </c>
      <c r="C292" s="116"/>
      <c r="D292" s="123"/>
      <c r="E292" s="149">
        <f>E293</f>
        <v>1.2175211014422844</v>
      </c>
      <c r="F292" s="197">
        <f>SUMPRODUCT(F293,$E293)/$E$292</f>
        <v>100</v>
      </c>
      <c r="G292" s="197">
        <f t="shared" ref="G292:Q292" si="129">SUMPRODUCT(G293,$E293)/$E$292</f>
        <v>100</v>
      </c>
      <c r="H292" s="197">
        <f t="shared" si="129"/>
        <v>100</v>
      </c>
      <c r="I292" s="197">
        <f t="shared" si="129"/>
        <v>100</v>
      </c>
      <c r="J292" s="197">
        <f t="shared" si="129"/>
        <v>100</v>
      </c>
      <c r="K292" s="197">
        <f t="shared" si="129"/>
        <v>100</v>
      </c>
      <c r="L292" s="197">
        <f t="shared" si="129"/>
        <v>100</v>
      </c>
      <c r="M292" s="197">
        <f t="shared" si="129"/>
        <v>90.453403373329095</v>
      </c>
      <c r="N292" s="197">
        <f t="shared" si="129"/>
        <v>100</v>
      </c>
      <c r="O292" s="197">
        <f t="shared" si="129"/>
        <v>100</v>
      </c>
      <c r="P292" s="197">
        <f t="shared" si="129"/>
        <v>100</v>
      </c>
      <c r="Q292" s="197">
        <f t="shared" si="129"/>
        <v>100</v>
      </c>
    </row>
    <row r="293" spans="1:17" s="199" customFormat="1" ht="16.5" thickBot="1" x14ac:dyDescent="0.3">
      <c r="A293" s="19"/>
      <c r="B293" s="126" t="s">
        <v>78</v>
      </c>
      <c r="C293" s="127">
        <v>921218003</v>
      </c>
      <c r="D293" s="22" t="s">
        <v>211</v>
      </c>
      <c r="E293" s="142">
        <v>1.2175211014422844</v>
      </c>
      <c r="F293" s="199">
        <f>'Geomean prices'!G139/'Geomean prices'!$F139*100</f>
        <v>100</v>
      </c>
      <c r="G293" s="199">
        <f>'Geomean prices'!H139/'Geomean prices'!$F139*100</f>
        <v>100</v>
      </c>
      <c r="H293" s="199">
        <f>'Geomean prices'!I139/'Geomean prices'!$F139*100</f>
        <v>100</v>
      </c>
      <c r="I293" s="199">
        <f>'Geomean prices'!J139/'Geomean prices'!$F139*100</f>
        <v>100</v>
      </c>
      <c r="J293" s="199">
        <f>'Geomean prices'!K139/'Geomean prices'!$F139*100</f>
        <v>100</v>
      </c>
      <c r="K293" s="199">
        <f>'Geomean prices'!L139/'Geomean prices'!$F139*100</f>
        <v>100</v>
      </c>
      <c r="L293" s="199">
        <f>'Geomean prices'!M139/'Geomean prices'!$F139*100</f>
        <v>100</v>
      </c>
      <c r="M293" s="199">
        <f>'Geomean prices'!N139/'Geomean prices'!$F139*100</f>
        <v>90.453403373329095</v>
      </c>
      <c r="N293" s="199">
        <f>'Geomean prices'!O139/'Geomean prices'!$F139*100</f>
        <v>100</v>
      </c>
      <c r="O293" s="199">
        <f>'Geomean prices'!P139/'Geomean prices'!$F139*100</f>
        <v>100</v>
      </c>
      <c r="P293" s="199">
        <f>'Geomean prices'!Q139/'Geomean prices'!$F139*100</f>
        <v>100</v>
      </c>
      <c r="Q293" s="199">
        <f>'Geomean prices'!R139/'Geomean prices'!$F139*100</f>
        <v>100</v>
      </c>
    </row>
    <row r="294" spans="1:17" s="199" customFormat="1" x14ac:dyDescent="0.25">
      <c r="A294" s="105"/>
      <c r="B294" s="110"/>
      <c r="C294" s="107"/>
      <c r="D294" s="104"/>
      <c r="E294" s="142"/>
    </row>
    <row r="295" spans="1:17" s="197" customFormat="1" ht="45.75" thickBot="1" x14ac:dyDescent="0.3">
      <c r="A295" s="112" t="s">
        <v>349</v>
      </c>
      <c r="B295" s="112" t="s">
        <v>79</v>
      </c>
      <c r="C295" s="116"/>
      <c r="D295" s="123"/>
      <c r="E295" s="149">
        <f>E296</f>
        <v>0.57064241232340962</v>
      </c>
      <c r="F295" s="197">
        <f>SUMPRODUCT(F296,$E296)/$E$295</f>
        <v>100</v>
      </c>
      <c r="G295" s="197">
        <f t="shared" ref="G295:Q295" si="130">SUMPRODUCT(G296,$E296)/$E$295</f>
        <v>100</v>
      </c>
      <c r="H295" s="197">
        <f t="shared" si="130"/>
        <v>100</v>
      </c>
      <c r="I295" s="197">
        <f t="shared" si="130"/>
        <v>100</v>
      </c>
      <c r="J295" s="197">
        <f t="shared" si="130"/>
        <v>100</v>
      </c>
      <c r="K295" s="197">
        <f t="shared" si="130"/>
        <v>100</v>
      </c>
      <c r="L295" s="197">
        <f t="shared" si="130"/>
        <v>100</v>
      </c>
      <c r="M295" s="197">
        <f t="shared" si="130"/>
        <v>100</v>
      </c>
      <c r="N295" s="197">
        <f t="shared" si="130"/>
        <v>100</v>
      </c>
      <c r="O295" s="197">
        <f t="shared" si="130"/>
        <v>100</v>
      </c>
      <c r="P295" s="197">
        <f t="shared" si="130"/>
        <v>100</v>
      </c>
      <c r="Q295" s="197">
        <f t="shared" si="130"/>
        <v>100</v>
      </c>
    </row>
    <row r="296" spans="1:17" s="199" customFormat="1" ht="16.5" thickBot="1" x14ac:dyDescent="0.3">
      <c r="A296" s="131"/>
      <c r="B296" s="126" t="s">
        <v>79</v>
      </c>
      <c r="C296" s="127">
        <v>923221001</v>
      </c>
      <c r="D296" s="22" t="s">
        <v>212</v>
      </c>
      <c r="E296" s="142">
        <v>0.57064241232340962</v>
      </c>
      <c r="F296" s="199">
        <f>'Geomean prices'!G140/'Geomean prices'!$F140*100</f>
        <v>100</v>
      </c>
      <c r="G296" s="199">
        <f>'Geomean prices'!H140/'Geomean prices'!$F140*100</f>
        <v>100</v>
      </c>
      <c r="H296" s="199">
        <f>'Geomean prices'!I140/'Geomean prices'!$F140*100</f>
        <v>100</v>
      </c>
      <c r="I296" s="199">
        <f>'Geomean prices'!J140/'Geomean prices'!$F140*100</f>
        <v>100</v>
      </c>
      <c r="J296" s="199">
        <f>'Geomean prices'!K140/'Geomean prices'!$F140*100</f>
        <v>100</v>
      </c>
      <c r="K296" s="199">
        <f>'Geomean prices'!L140/'Geomean prices'!$F140*100</f>
        <v>100</v>
      </c>
      <c r="L296" s="199">
        <f>'Geomean prices'!M140/'Geomean prices'!$F140*100</f>
        <v>100</v>
      </c>
      <c r="M296" s="199">
        <f>'Geomean prices'!N140/'Geomean prices'!$F140*100</f>
        <v>100</v>
      </c>
      <c r="N296" s="199">
        <f>'Geomean prices'!O140/'Geomean prices'!$F140*100</f>
        <v>100</v>
      </c>
      <c r="O296" s="199">
        <f>'Geomean prices'!P140/'Geomean prices'!$F140*100</f>
        <v>100</v>
      </c>
      <c r="P296" s="199">
        <f>'Geomean prices'!Q140/'Geomean prices'!$F140*100</f>
        <v>100</v>
      </c>
      <c r="Q296" s="199">
        <f>'Geomean prices'!R140/'Geomean prices'!$F140*100</f>
        <v>100</v>
      </c>
    </row>
    <row r="297" spans="1:17" s="199" customFormat="1" x14ac:dyDescent="0.25">
      <c r="A297" s="225"/>
      <c r="B297" s="110"/>
      <c r="C297" s="107"/>
      <c r="D297" s="104"/>
      <c r="E297" s="142"/>
    </row>
    <row r="298" spans="1:17" s="199" customFormat="1" x14ac:dyDescent="0.25">
      <c r="A298" s="225"/>
      <c r="B298" s="110"/>
      <c r="C298" s="107"/>
      <c r="D298" s="104"/>
      <c r="E298" s="142"/>
    </row>
    <row r="299" spans="1:17" s="210" customFormat="1" ht="30" x14ac:dyDescent="0.25">
      <c r="A299" s="222" t="s">
        <v>351</v>
      </c>
      <c r="B299" s="111" t="s">
        <v>350</v>
      </c>
      <c r="C299" s="208"/>
      <c r="D299" s="208"/>
      <c r="E299" s="209">
        <f>E300</f>
        <v>10.426395173443137</v>
      </c>
      <c r="F299" s="210">
        <f>(F300*$E300)/$E$299</f>
        <v>100</v>
      </c>
      <c r="G299" s="210">
        <f t="shared" ref="G299:Q299" si="131">(G300*$E300)/$E$299</f>
        <v>85.301127378514408</v>
      </c>
      <c r="H299" s="210">
        <f t="shared" si="131"/>
        <v>85.301127378514408</v>
      </c>
      <c r="I299" s="210">
        <f t="shared" si="131"/>
        <v>85.301127378514408</v>
      </c>
      <c r="J299" s="210">
        <f t="shared" si="131"/>
        <v>80.340288764695472</v>
      </c>
      <c r="K299" s="210">
        <f t="shared" si="131"/>
        <v>80.340288764695472</v>
      </c>
      <c r="L299" s="210">
        <f t="shared" si="131"/>
        <v>82.331893322332462</v>
      </c>
      <c r="M299" s="210">
        <f t="shared" si="131"/>
        <v>82.331893322332462</v>
      </c>
      <c r="N299" s="210">
        <f t="shared" si="131"/>
        <v>82.331893322332462</v>
      </c>
      <c r="O299" s="210">
        <f t="shared" si="131"/>
        <v>82.331893322332462</v>
      </c>
      <c r="P299" s="210">
        <f t="shared" si="131"/>
        <v>82.331893322332462</v>
      </c>
      <c r="Q299" s="210">
        <f t="shared" si="131"/>
        <v>82.331893322332462</v>
      </c>
    </row>
    <row r="300" spans="1:17" s="197" customFormat="1" ht="30.75" thickBot="1" x14ac:dyDescent="0.3">
      <c r="A300" s="112" t="s">
        <v>352</v>
      </c>
      <c r="B300" s="112" t="s">
        <v>80</v>
      </c>
      <c r="C300" s="116"/>
      <c r="D300" s="123"/>
      <c r="E300" s="149">
        <f>SUM(E301:E302)</f>
        <v>10.426395173443137</v>
      </c>
      <c r="F300" s="197">
        <f t="shared" ref="F300:P300" si="132">SUMPRODUCT(F301:F302,$E301:$E302)/$E$300</f>
        <v>100</v>
      </c>
      <c r="G300" s="197">
        <f t="shared" si="132"/>
        <v>85.301127378514408</v>
      </c>
      <c r="H300" s="197">
        <f t="shared" si="132"/>
        <v>85.301127378514408</v>
      </c>
      <c r="I300" s="197">
        <f t="shared" si="132"/>
        <v>85.301127378514408</v>
      </c>
      <c r="J300" s="197">
        <f t="shared" si="132"/>
        <v>80.340288764695472</v>
      </c>
      <c r="K300" s="197">
        <f t="shared" si="132"/>
        <v>80.340288764695472</v>
      </c>
      <c r="L300" s="197">
        <f t="shared" si="132"/>
        <v>82.331893322332462</v>
      </c>
      <c r="M300" s="197">
        <f t="shared" si="132"/>
        <v>82.331893322332462</v>
      </c>
      <c r="N300" s="197">
        <f t="shared" si="132"/>
        <v>82.331893322332462</v>
      </c>
      <c r="O300" s="197">
        <f t="shared" si="132"/>
        <v>82.331893322332462</v>
      </c>
      <c r="P300" s="197">
        <f t="shared" si="132"/>
        <v>82.331893322332462</v>
      </c>
      <c r="Q300" s="197">
        <f t="shared" ref="Q300" si="133">SUMPRODUCT(Q301:Q302,$E301:$E302)/$E$300</f>
        <v>82.331893322332462</v>
      </c>
    </row>
    <row r="301" spans="1:17" s="199" customFormat="1" x14ac:dyDescent="0.25">
      <c r="A301" s="12"/>
      <c r="B301" s="50" t="s">
        <v>80</v>
      </c>
      <c r="C301" s="128">
        <v>934236004</v>
      </c>
      <c r="D301" s="4" t="s">
        <v>213</v>
      </c>
      <c r="E301" s="142">
        <v>5.6239922183098887</v>
      </c>
      <c r="F301" s="199">
        <f>'Geomean prices'!G141/'Geomean prices'!$F141*100</f>
        <v>100</v>
      </c>
      <c r="G301" s="199">
        <f>'Geomean prices'!H141/'Geomean prices'!$F141*100</f>
        <v>72.749561413552414</v>
      </c>
      <c r="H301" s="199">
        <f>'Geomean prices'!I141/'Geomean prices'!$F141*100</f>
        <v>72.749561413552414</v>
      </c>
      <c r="I301" s="199">
        <f>'Geomean prices'!J141/'Geomean prices'!$F141*100</f>
        <v>72.749561413552414</v>
      </c>
      <c r="J301" s="199">
        <f>'Geomean prices'!K141/'Geomean prices'!$F141*100</f>
        <v>63.552595669013037</v>
      </c>
      <c r="K301" s="199">
        <f>'Geomean prices'!L141/'Geomean prices'!$F141*100</f>
        <v>63.552595669013037</v>
      </c>
      <c r="L301" s="199">
        <f>'Geomean prices'!M141/'Geomean prices'!$F141*100</f>
        <v>67.244858271999703</v>
      </c>
      <c r="M301" s="199">
        <f>'Geomean prices'!N141/'Geomean prices'!$F141*100</f>
        <v>67.244858271999703</v>
      </c>
      <c r="N301" s="199">
        <f>'Geomean prices'!O141/'Geomean prices'!$F141*100</f>
        <v>67.244858271999703</v>
      </c>
      <c r="O301" s="199">
        <f>'Geomean prices'!P141/'Geomean prices'!$F141*100</f>
        <v>67.244858271999703</v>
      </c>
      <c r="P301" s="199">
        <f>'Geomean prices'!Q141/'Geomean prices'!$F141*100</f>
        <v>67.244858271999703</v>
      </c>
      <c r="Q301" s="199">
        <f>'Geomean prices'!R141/'Geomean prices'!$F141*100</f>
        <v>67.244858271999703</v>
      </c>
    </row>
    <row r="302" spans="1:17" s="199" customFormat="1" ht="16.5" thickBot="1" x14ac:dyDescent="0.3">
      <c r="A302" s="16"/>
      <c r="B302" s="52" t="s">
        <v>81</v>
      </c>
      <c r="C302" s="129">
        <v>941240003</v>
      </c>
      <c r="D302" s="6" t="s">
        <v>214</v>
      </c>
      <c r="E302" s="142">
        <v>4.802402955133247</v>
      </c>
      <c r="F302" s="199">
        <f>'Geomean prices'!G142/'Geomean prices'!$F142*100</f>
        <v>100</v>
      </c>
      <c r="G302" s="199">
        <f>'Geomean prices'!H142/'Geomean prices'!$F142*100</f>
        <v>100</v>
      </c>
      <c r="H302" s="199">
        <f>'Geomean prices'!I142/'Geomean prices'!$F142*100</f>
        <v>100</v>
      </c>
      <c r="I302" s="199">
        <f>'Geomean prices'!J142/'Geomean prices'!$F142*100</f>
        <v>100</v>
      </c>
      <c r="J302" s="199">
        <f>'Geomean prices'!K142/'Geomean prices'!$F142*100</f>
        <v>100</v>
      </c>
      <c r="K302" s="199">
        <f>'Geomean prices'!L142/'Geomean prices'!$F142*100</f>
        <v>100</v>
      </c>
      <c r="L302" s="199">
        <f>'Geomean prices'!M142/'Geomean prices'!$F142*100</f>
        <v>100</v>
      </c>
      <c r="M302" s="199">
        <f>'Geomean prices'!N142/'Geomean prices'!$F142*100</f>
        <v>100</v>
      </c>
      <c r="N302" s="199">
        <f>'Geomean prices'!O142/'Geomean prices'!$F142*100</f>
        <v>100</v>
      </c>
      <c r="O302" s="199">
        <f>'Geomean prices'!P142/'Geomean prices'!$F142*100</f>
        <v>100</v>
      </c>
      <c r="P302" s="199">
        <f>'Geomean prices'!Q142/'Geomean prices'!$F142*100</f>
        <v>100</v>
      </c>
      <c r="Q302" s="199">
        <f>'Geomean prices'!R142/'Geomean prices'!$F142*100</f>
        <v>100</v>
      </c>
    </row>
    <row r="303" spans="1:17" s="199" customFormat="1" x14ac:dyDescent="0.25">
      <c r="A303" s="105"/>
      <c r="B303" s="110"/>
      <c r="C303" s="107"/>
      <c r="D303" s="104"/>
      <c r="E303" s="142"/>
    </row>
    <row r="304" spans="1:17" s="199" customFormat="1" x14ac:dyDescent="0.25">
      <c r="A304" s="105"/>
      <c r="B304" s="110"/>
      <c r="C304" s="107"/>
      <c r="D304" s="104"/>
      <c r="E304" s="142"/>
    </row>
    <row r="305" spans="1:17" s="202" customFormat="1" ht="31.5" x14ac:dyDescent="0.25">
      <c r="A305" s="240" t="s">
        <v>442</v>
      </c>
      <c r="B305" s="243" t="s">
        <v>353</v>
      </c>
      <c r="C305" s="25"/>
      <c r="D305" s="25"/>
      <c r="E305" s="146">
        <f>E306</f>
        <v>27.944874281265857</v>
      </c>
      <c r="F305" s="202">
        <f>(F306*$E306)/$E$305</f>
        <v>100</v>
      </c>
      <c r="G305" s="202">
        <f t="shared" ref="G305:Q305" si="134">(G306*$E306)/$E$305</f>
        <v>100</v>
      </c>
      <c r="H305" s="202">
        <f t="shared" si="134"/>
        <v>100</v>
      </c>
      <c r="I305" s="202">
        <f t="shared" si="134"/>
        <v>100</v>
      </c>
      <c r="J305" s="202">
        <f t="shared" si="134"/>
        <v>100</v>
      </c>
      <c r="K305" s="202">
        <f t="shared" si="134"/>
        <v>100</v>
      </c>
      <c r="L305" s="202">
        <f t="shared" si="134"/>
        <v>100</v>
      </c>
      <c r="M305" s="202">
        <f t="shared" si="134"/>
        <v>100</v>
      </c>
      <c r="N305" s="202">
        <f t="shared" si="134"/>
        <v>100</v>
      </c>
      <c r="O305" s="202">
        <f t="shared" si="134"/>
        <v>100</v>
      </c>
      <c r="P305" s="202">
        <f t="shared" si="134"/>
        <v>100</v>
      </c>
      <c r="Q305" s="202">
        <f t="shared" si="134"/>
        <v>100</v>
      </c>
    </row>
    <row r="306" spans="1:17" s="197" customFormat="1" ht="16.5" thickBot="1" x14ac:dyDescent="0.3">
      <c r="A306" s="112" t="s">
        <v>354</v>
      </c>
      <c r="B306" s="112" t="s">
        <v>82</v>
      </c>
      <c r="C306" s="116"/>
      <c r="D306" s="123"/>
      <c r="E306" s="149">
        <f>E307</f>
        <v>27.944874281265857</v>
      </c>
      <c r="F306" s="197">
        <f>SUMPRODUCT(F307,$E307)/$E$306</f>
        <v>100</v>
      </c>
      <c r="G306" s="197">
        <f t="shared" ref="G306:Q306" si="135">SUMPRODUCT(G307,$E307)/$E$306</f>
        <v>100</v>
      </c>
      <c r="H306" s="197">
        <f t="shared" si="135"/>
        <v>100</v>
      </c>
      <c r="I306" s="197">
        <f t="shared" si="135"/>
        <v>100</v>
      </c>
      <c r="J306" s="197">
        <f t="shared" si="135"/>
        <v>100</v>
      </c>
      <c r="K306" s="197">
        <f t="shared" si="135"/>
        <v>100</v>
      </c>
      <c r="L306" s="197">
        <f t="shared" si="135"/>
        <v>100</v>
      </c>
      <c r="M306" s="197">
        <f t="shared" si="135"/>
        <v>100</v>
      </c>
      <c r="N306" s="197">
        <f t="shared" si="135"/>
        <v>100</v>
      </c>
      <c r="O306" s="197">
        <f t="shared" si="135"/>
        <v>100</v>
      </c>
      <c r="P306" s="197">
        <f t="shared" si="135"/>
        <v>100</v>
      </c>
      <c r="Q306" s="197">
        <f t="shared" si="135"/>
        <v>100</v>
      </c>
    </row>
    <row r="307" spans="1:17" s="199" customFormat="1" ht="16.5" thickBot="1" x14ac:dyDescent="0.3">
      <c r="A307" s="19" t="s">
        <v>355</v>
      </c>
      <c r="B307" s="126" t="s">
        <v>82</v>
      </c>
      <c r="C307" s="127">
        <v>943249001</v>
      </c>
      <c r="D307" s="22" t="s">
        <v>215</v>
      </c>
      <c r="E307" s="142">
        <v>27.944874281265857</v>
      </c>
      <c r="F307" s="199">
        <f>'Geomean prices'!G143/'Geomean prices'!$F143*100</f>
        <v>100</v>
      </c>
      <c r="G307" s="199">
        <f>'Geomean prices'!H143/'Geomean prices'!$F143*100</f>
        <v>100</v>
      </c>
      <c r="H307" s="199">
        <f>'Geomean prices'!I143/'Geomean prices'!$F143*100</f>
        <v>100</v>
      </c>
      <c r="I307" s="199">
        <f>'Geomean prices'!J143/'Geomean prices'!$F143*100</f>
        <v>100</v>
      </c>
      <c r="J307" s="199">
        <f>'Geomean prices'!K143/'Geomean prices'!$F143*100</f>
        <v>100</v>
      </c>
      <c r="K307" s="199">
        <f>'Geomean prices'!L143/'Geomean prices'!$F143*100</f>
        <v>100</v>
      </c>
      <c r="L307" s="199">
        <f>'Geomean prices'!M143/'Geomean prices'!$F143*100</f>
        <v>100</v>
      </c>
      <c r="M307" s="199">
        <f>'Geomean prices'!N143/'Geomean prices'!$F143*100</f>
        <v>100</v>
      </c>
      <c r="N307" s="199">
        <f>'Geomean prices'!O143/'Geomean prices'!$F143*100</f>
        <v>100</v>
      </c>
      <c r="O307" s="199">
        <f>'Geomean prices'!P143/'Geomean prices'!$F143*100</f>
        <v>100</v>
      </c>
      <c r="P307" s="199">
        <f>'Geomean prices'!Q143/'Geomean prices'!$F143*100</f>
        <v>100</v>
      </c>
      <c r="Q307" s="199">
        <f>'Geomean prices'!R143/'Geomean prices'!$F143*100</f>
        <v>100</v>
      </c>
    </row>
    <row r="308" spans="1:17" s="199" customFormat="1" x14ac:dyDescent="0.25">
      <c r="A308" s="105"/>
      <c r="B308" s="110"/>
      <c r="C308" s="107"/>
      <c r="D308" s="104"/>
      <c r="E308" s="142"/>
    </row>
    <row r="309" spans="1:17" s="199" customFormat="1" x14ac:dyDescent="0.25">
      <c r="A309" s="105"/>
      <c r="B309" s="110"/>
      <c r="C309" s="107"/>
      <c r="D309" s="104"/>
      <c r="E309" s="142"/>
    </row>
    <row r="310" spans="1:17" s="202" customFormat="1" ht="31.5" x14ac:dyDescent="0.25">
      <c r="A310" s="240" t="s">
        <v>443</v>
      </c>
      <c r="B310" s="243" t="s">
        <v>356</v>
      </c>
      <c r="C310" s="25"/>
      <c r="D310" s="25"/>
      <c r="E310" s="146">
        <f>E311</f>
        <v>3.0808319280768446</v>
      </c>
      <c r="F310" s="202">
        <f>(F311*$E311)/$E$310</f>
        <v>100</v>
      </c>
      <c r="G310" s="202">
        <f t="shared" ref="G310:Q310" si="136">(G311*$E311)/$E$310</f>
        <v>100</v>
      </c>
      <c r="H310" s="202">
        <f t="shared" si="136"/>
        <v>100</v>
      </c>
      <c r="I310" s="202">
        <f t="shared" si="136"/>
        <v>100</v>
      </c>
      <c r="J310" s="202">
        <f t="shared" si="136"/>
        <v>102.93852644501224</v>
      </c>
      <c r="K310" s="202">
        <f t="shared" si="136"/>
        <v>103.7161385630406</v>
      </c>
      <c r="L310" s="202">
        <f t="shared" si="136"/>
        <v>103.7161385630406</v>
      </c>
      <c r="M310" s="202">
        <f t="shared" si="136"/>
        <v>104.92714220081038</v>
      </c>
      <c r="N310" s="202">
        <f t="shared" si="136"/>
        <v>101.9318478945397</v>
      </c>
      <c r="O310" s="202">
        <f t="shared" si="136"/>
        <v>101.9318478945397</v>
      </c>
      <c r="P310" s="202">
        <f t="shared" si="136"/>
        <v>108.60128411720191</v>
      </c>
      <c r="Q310" s="202">
        <f t="shared" si="136"/>
        <v>108.60128411720191</v>
      </c>
    </row>
    <row r="311" spans="1:17" s="197" customFormat="1" ht="32.25" thickBot="1" x14ac:dyDescent="0.3">
      <c r="A311" s="231" t="s">
        <v>444</v>
      </c>
      <c r="B311" s="231" t="s">
        <v>83</v>
      </c>
      <c r="C311" s="232"/>
      <c r="D311" s="233"/>
      <c r="E311" s="149">
        <f>E312</f>
        <v>3.0808319280768446</v>
      </c>
      <c r="F311" s="197">
        <f>SUMPRODUCT(F312,$E312)/$E$311</f>
        <v>100</v>
      </c>
      <c r="G311" s="197">
        <f t="shared" ref="G311:Q311" si="137">SUMPRODUCT(G312,$E312)/$E$311</f>
        <v>100</v>
      </c>
      <c r="H311" s="197">
        <f t="shared" si="137"/>
        <v>100</v>
      </c>
      <c r="I311" s="197">
        <f t="shared" si="137"/>
        <v>100</v>
      </c>
      <c r="J311" s="197">
        <f t="shared" si="137"/>
        <v>102.93852644501224</v>
      </c>
      <c r="K311" s="197">
        <f t="shared" si="137"/>
        <v>103.7161385630406</v>
      </c>
      <c r="L311" s="197">
        <f t="shared" si="137"/>
        <v>103.7161385630406</v>
      </c>
      <c r="M311" s="197">
        <f t="shared" si="137"/>
        <v>104.92714220081038</v>
      </c>
      <c r="N311" s="197">
        <f t="shared" si="137"/>
        <v>101.9318478945397</v>
      </c>
      <c r="O311" s="197">
        <f t="shared" si="137"/>
        <v>101.9318478945397</v>
      </c>
      <c r="P311" s="197">
        <f t="shared" si="137"/>
        <v>108.60128411720191</v>
      </c>
      <c r="Q311" s="197">
        <f t="shared" si="137"/>
        <v>108.60128411720191</v>
      </c>
    </row>
    <row r="312" spans="1:17" s="199" customFormat="1" ht="16.5" thickBot="1" x14ac:dyDescent="0.3">
      <c r="A312" s="19"/>
      <c r="B312" s="126" t="s">
        <v>83</v>
      </c>
      <c r="C312" s="127">
        <v>954254006</v>
      </c>
      <c r="D312" s="22" t="s">
        <v>216</v>
      </c>
      <c r="E312" s="142">
        <v>3.0808319280768446</v>
      </c>
      <c r="F312" s="199">
        <f>'Geomean prices'!G144/'Geomean prices'!$F144*100</f>
        <v>100</v>
      </c>
      <c r="G312" s="199">
        <f>'Geomean prices'!H144/'Geomean prices'!$F144*100</f>
        <v>100</v>
      </c>
      <c r="H312" s="199">
        <f>'Geomean prices'!I144/'Geomean prices'!$F144*100</f>
        <v>100</v>
      </c>
      <c r="I312" s="199">
        <f>'Geomean prices'!J144/'Geomean prices'!$F144*100</f>
        <v>100</v>
      </c>
      <c r="J312" s="199">
        <f>'Geomean prices'!K144/'Geomean prices'!$F144*100</f>
        <v>102.93852644501224</v>
      </c>
      <c r="K312" s="199">
        <f>'Geomean prices'!L144/'Geomean prices'!$F144*100</f>
        <v>103.71613856304059</v>
      </c>
      <c r="L312" s="199">
        <f>'Geomean prices'!M144/'Geomean prices'!$F144*100</f>
        <v>103.71613856304059</v>
      </c>
      <c r="M312" s="199">
        <f>'Geomean prices'!N144/'Geomean prices'!$F144*100</f>
        <v>104.92714220081038</v>
      </c>
      <c r="N312" s="199">
        <f>'Geomean prices'!O144/'Geomean prices'!$F144*100</f>
        <v>101.93184789453969</v>
      </c>
      <c r="O312" s="199">
        <f>'Geomean prices'!P144/'Geomean prices'!$F144*100</f>
        <v>101.93184789453969</v>
      </c>
      <c r="P312" s="199">
        <f>'Geomean prices'!Q144/'Geomean prices'!$F144*100</f>
        <v>108.60128411720191</v>
      </c>
      <c r="Q312" s="199">
        <f>'Geomean prices'!R144/'Geomean prices'!$F144*100</f>
        <v>108.60128411720191</v>
      </c>
    </row>
    <row r="313" spans="1:17" s="199" customFormat="1" x14ac:dyDescent="0.25">
      <c r="A313" s="105"/>
      <c r="B313" s="110"/>
      <c r="C313" s="107"/>
      <c r="D313" s="104"/>
      <c r="E313" s="142"/>
    </row>
    <row r="314" spans="1:17" s="199" customFormat="1" x14ac:dyDescent="0.25">
      <c r="A314" s="105"/>
      <c r="B314" s="110"/>
      <c r="C314" s="107"/>
      <c r="D314" s="104"/>
      <c r="E314" s="142"/>
    </row>
    <row r="315" spans="1:17" s="199" customFormat="1" x14ac:dyDescent="0.25">
      <c r="A315" s="105"/>
      <c r="B315" s="110"/>
      <c r="C315" s="107"/>
      <c r="D315" s="104"/>
      <c r="E315" s="142"/>
    </row>
    <row r="316" spans="1:17" s="201" customFormat="1" x14ac:dyDescent="0.25">
      <c r="A316" s="33" t="s">
        <v>435</v>
      </c>
      <c r="B316" s="42">
        <v>10</v>
      </c>
      <c r="C316" s="34"/>
      <c r="D316" s="34"/>
      <c r="E316" s="145">
        <f>E317+E322</f>
        <v>10.92404946634343</v>
      </c>
      <c r="F316" s="266">
        <f t="shared" ref="F316:P316" si="138">((F317*$E317)+(F322*$E322))/$E316</f>
        <v>99.999999999999986</v>
      </c>
      <c r="G316" s="266">
        <f t="shared" si="138"/>
        <v>99.999999999999986</v>
      </c>
      <c r="H316" s="266">
        <f t="shared" si="138"/>
        <v>99.999999999999986</v>
      </c>
      <c r="I316" s="266">
        <f t="shared" si="138"/>
        <v>99.999999999999986</v>
      </c>
      <c r="J316" s="266">
        <f t="shared" si="138"/>
        <v>99.999999999999986</v>
      </c>
      <c r="K316" s="266">
        <f t="shared" si="138"/>
        <v>99.999999999999986</v>
      </c>
      <c r="L316" s="266">
        <f t="shared" si="138"/>
        <v>99.999999999999986</v>
      </c>
      <c r="M316" s="266">
        <f t="shared" si="138"/>
        <v>93.991499586205279</v>
      </c>
      <c r="N316" s="266">
        <f t="shared" si="138"/>
        <v>93.991499586205279</v>
      </c>
      <c r="O316" s="266">
        <f t="shared" si="138"/>
        <v>99.999999999999986</v>
      </c>
      <c r="P316" s="266">
        <f t="shared" si="138"/>
        <v>99.999999999999986</v>
      </c>
      <c r="Q316" s="266">
        <f t="shared" ref="Q316" si="139">((Q317*$E317)+(Q322*$E322))/$E316</f>
        <v>99.999999999999986</v>
      </c>
    </row>
    <row r="317" spans="1:17" s="196" customFormat="1" x14ac:dyDescent="0.25">
      <c r="A317" s="241" t="s">
        <v>357</v>
      </c>
      <c r="B317" s="241">
        <v>10.199999999999999</v>
      </c>
      <c r="C317" s="251"/>
      <c r="D317" s="251"/>
      <c r="E317" s="150">
        <f>E318</f>
        <v>8.3957062859567309</v>
      </c>
      <c r="F317" s="196">
        <f t="shared" ref="F317:J318" si="140">(F318*$E318)/$E318</f>
        <v>100</v>
      </c>
      <c r="G317" s="196">
        <f t="shared" si="140"/>
        <v>100</v>
      </c>
      <c r="H317" s="196">
        <f t="shared" si="140"/>
        <v>100</v>
      </c>
      <c r="I317" s="196">
        <f t="shared" si="140"/>
        <v>100</v>
      </c>
      <c r="J317" s="196">
        <f t="shared" si="140"/>
        <v>100</v>
      </c>
      <c r="K317" s="196">
        <f t="shared" ref="J317:Q318" si="141">(K318*$E318)/$E318</f>
        <v>100</v>
      </c>
      <c r="L317" s="196">
        <f t="shared" si="141"/>
        <v>100</v>
      </c>
      <c r="M317" s="196">
        <f t="shared" si="141"/>
        <v>99.065420560747668</v>
      </c>
      <c r="N317" s="196">
        <f t="shared" si="141"/>
        <v>99.065420560747668</v>
      </c>
      <c r="O317" s="196">
        <f t="shared" si="141"/>
        <v>100</v>
      </c>
      <c r="P317" s="196">
        <f t="shared" si="141"/>
        <v>100</v>
      </c>
      <c r="Q317" s="196">
        <f t="shared" si="141"/>
        <v>100</v>
      </c>
    </row>
    <row r="318" spans="1:17" s="197" customFormat="1" ht="16.5" thickBot="1" x14ac:dyDescent="0.3">
      <c r="A318" s="231" t="s">
        <v>357</v>
      </c>
      <c r="B318" s="231" t="s">
        <v>85</v>
      </c>
      <c r="C318" s="232"/>
      <c r="D318" s="233"/>
      <c r="E318" s="149">
        <f>E319</f>
        <v>8.3957062859567309</v>
      </c>
      <c r="F318" s="197">
        <f t="shared" si="140"/>
        <v>100</v>
      </c>
      <c r="G318" s="197">
        <f t="shared" si="140"/>
        <v>100</v>
      </c>
      <c r="H318" s="197">
        <f t="shared" si="140"/>
        <v>100</v>
      </c>
      <c r="I318" s="197">
        <f t="shared" si="140"/>
        <v>100</v>
      </c>
      <c r="J318" s="197">
        <f t="shared" si="141"/>
        <v>100</v>
      </c>
      <c r="K318" s="197">
        <f t="shared" si="141"/>
        <v>100</v>
      </c>
      <c r="L318" s="197">
        <f t="shared" si="141"/>
        <v>100</v>
      </c>
      <c r="M318" s="197">
        <f t="shared" si="141"/>
        <v>99.065420560747668</v>
      </c>
      <c r="N318" s="197">
        <f t="shared" si="141"/>
        <v>99.065420560747668</v>
      </c>
      <c r="O318" s="197">
        <f t="shared" si="141"/>
        <v>100</v>
      </c>
      <c r="P318" s="197">
        <f t="shared" si="141"/>
        <v>100</v>
      </c>
      <c r="Q318" s="197">
        <f t="shared" si="141"/>
        <v>100</v>
      </c>
    </row>
    <row r="319" spans="1:17" s="199" customFormat="1" ht="16.5" thickBot="1" x14ac:dyDescent="0.3">
      <c r="A319" s="19" t="s">
        <v>357</v>
      </c>
      <c r="B319" s="126" t="s">
        <v>85</v>
      </c>
      <c r="C319" s="127">
        <v>1010258004</v>
      </c>
      <c r="D319" s="22" t="s">
        <v>217</v>
      </c>
      <c r="E319" s="142">
        <v>8.3957062859567309</v>
      </c>
      <c r="F319" s="199">
        <f>'Geomean prices'!G146/'Geomean prices'!$F146*100</f>
        <v>100</v>
      </c>
      <c r="G319" s="199">
        <f>'Geomean prices'!H146/'Geomean prices'!$F146*100</f>
        <v>100</v>
      </c>
      <c r="H319" s="199">
        <f>'Geomean prices'!I146/'Geomean prices'!$F146*100</f>
        <v>100</v>
      </c>
      <c r="I319" s="199">
        <f>'Geomean prices'!J146/'Geomean prices'!$F146*100</f>
        <v>100</v>
      </c>
      <c r="J319" s="199">
        <f>'Geomean prices'!K146/'Geomean prices'!$F146*100</f>
        <v>100</v>
      </c>
      <c r="K319" s="199">
        <f>'Geomean prices'!L146/'Geomean prices'!$F146*100</f>
        <v>100</v>
      </c>
      <c r="L319" s="199">
        <f>'Geomean prices'!M146/'Geomean prices'!$F146*100</f>
        <v>100</v>
      </c>
      <c r="M319" s="199">
        <f>'Geomean prices'!N146/'Geomean prices'!$F146*100</f>
        <v>99.065420560747668</v>
      </c>
      <c r="N319" s="199">
        <f>'Geomean prices'!O146/'Geomean prices'!$F146*100</f>
        <v>99.065420560747668</v>
      </c>
      <c r="O319" s="199">
        <f>'Geomean prices'!P146/'Geomean prices'!$F146*100</f>
        <v>100</v>
      </c>
      <c r="P319" s="199">
        <f>'Geomean prices'!Q146/'Geomean prices'!$F146*100</f>
        <v>100</v>
      </c>
      <c r="Q319" s="199">
        <f>'Geomean prices'!R146/'Geomean prices'!$F146*100</f>
        <v>100</v>
      </c>
    </row>
    <row r="320" spans="1:17" s="199" customFormat="1" x14ac:dyDescent="0.25">
      <c r="A320" s="105"/>
      <c r="B320" s="110"/>
      <c r="C320" s="107"/>
      <c r="D320" s="104"/>
      <c r="E320" s="142"/>
    </row>
    <row r="321" spans="1:17" s="199" customFormat="1" x14ac:dyDescent="0.25">
      <c r="A321" s="105"/>
      <c r="B321" s="110"/>
      <c r="C321" s="107"/>
      <c r="D321" s="104"/>
      <c r="E321" s="142"/>
    </row>
    <row r="322" spans="1:17" s="196" customFormat="1" x14ac:dyDescent="0.25">
      <c r="A322" s="115" t="s">
        <v>359</v>
      </c>
      <c r="B322" s="115">
        <v>10.4</v>
      </c>
      <c r="C322" s="124"/>
      <c r="D322" s="124"/>
      <c r="E322" s="150">
        <f>E323</f>
        <v>2.5283431803866985</v>
      </c>
      <c r="F322" s="196">
        <f>(F323*$E323)/$E$322</f>
        <v>100</v>
      </c>
      <c r="G322" s="196">
        <f t="shared" ref="G322:Q322" si="142">(G323*$E323)/$E$322</f>
        <v>100</v>
      </c>
      <c r="H322" s="196">
        <f t="shared" si="142"/>
        <v>100</v>
      </c>
      <c r="I322" s="196">
        <f t="shared" si="142"/>
        <v>100</v>
      </c>
      <c r="J322" s="196">
        <f t="shared" si="142"/>
        <v>100</v>
      </c>
      <c r="K322" s="196">
        <f t="shared" si="142"/>
        <v>100</v>
      </c>
      <c r="L322" s="196">
        <f t="shared" si="142"/>
        <v>100</v>
      </c>
      <c r="M322" s="196">
        <f t="shared" si="142"/>
        <v>77.142857142857153</v>
      </c>
      <c r="N322" s="196">
        <f t="shared" si="142"/>
        <v>77.142857142857153</v>
      </c>
      <c r="O322" s="196">
        <f t="shared" si="142"/>
        <v>100</v>
      </c>
      <c r="P322" s="196">
        <f t="shared" si="142"/>
        <v>100</v>
      </c>
      <c r="Q322" s="196">
        <f t="shared" si="142"/>
        <v>100</v>
      </c>
    </row>
    <row r="323" spans="1:17" s="197" customFormat="1" ht="16.5" thickBot="1" x14ac:dyDescent="0.3">
      <c r="A323" s="112" t="s">
        <v>358</v>
      </c>
      <c r="B323" s="112" t="s">
        <v>86</v>
      </c>
      <c r="C323" s="116"/>
      <c r="D323" s="123"/>
      <c r="E323" s="149">
        <f>E324</f>
        <v>2.5283431803866985</v>
      </c>
      <c r="F323" s="197">
        <f>SUMPRODUCT(F324,$E324)/$E$323</f>
        <v>100</v>
      </c>
      <c r="G323" s="197">
        <f t="shared" ref="G323:Q323" si="143">SUMPRODUCT(G324,$E324)/$E$323</f>
        <v>100</v>
      </c>
      <c r="H323" s="197">
        <f t="shared" si="143"/>
        <v>100</v>
      </c>
      <c r="I323" s="197">
        <f t="shared" si="143"/>
        <v>100</v>
      </c>
      <c r="J323" s="197">
        <f t="shared" si="143"/>
        <v>100</v>
      </c>
      <c r="K323" s="197">
        <f t="shared" si="143"/>
        <v>100</v>
      </c>
      <c r="L323" s="197">
        <f t="shared" si="143"/>
        <v>100</v>
      </c>
      <c r="M323" s="197">
        <f t="shared" si="143"/>
        <v>77.142857142857153</v>
      </c>
      <c r="N323" s="197">
        <f t="shared" si="143"/>
        <v>77.142857142857153</v>
      </c>
      <c r="O323" s="197">
        <f t="shared" si="143"/>
        <v>100</v>
      </c>
      <c r="P323" s="197">
        <f t="shared" si="143"/>
        <v>100</v>
      </c>
      <c r="Q323" s="197">
        <f t="shared" si="143"/>
        <v>100</v>
      </c>
    </row>
    <row r="324" spans="1:17" s="199" customFormat="1" ht="16.5" thickBot="1" x14ac:dyDescent="0.3">
      <c r="A324" s="19" t="s">
        <v>358</v>
      </c>
      <c r="B324" s="126" t="s">
        <v>86</v>
      </c>
      <c r="C324" s="127">
        <v>1010258006</v>
      </c>
      <c r="D324" s="22" t="s">
        <v>218</v>
      </c>
      <c r="E324" s="142">
        <v>2.5283431803866985</v>
      </c>
      <c r="F324" s="199">
        <f>'Geomean prices'!G147/'Geomean prices'!$F147*100</f>
        <v>100</v>
      </c>
      <c r="G324" s="199">
        <f>'Geomean prices'!H147/'Geomean prices'!$F147*100</f>
        <v>100</v>
      </c>
      <c r="H324" s="199">
        <f>'Geomean prices'!I147/'Geomean prices'!$F147*100</f>
        <v>100</v>
      </c>
      <c r="I324" s="199">
        <f>'Geomean prices'!J147/'Geomean prices'!$F147*100</f>
        <v>100</v>
      </c>
      <c r="J324" s="199">
        <f>'Geomean prices'!K147/'Geomean prices'!$F147*100</f>
        <v>100</v>
      </c>
      <c r="K324" s="199">
        <f>'Geomean prices'!L147/'Geomean prices'!$F147*100</f>
        <v>100</v>
      </c>
      <c r="L324" s="199">
        <f>'Geomean prices'!M147/'Geomean prices'!$F147*100</f>
        <v>100</v>
      </c>
      <c r="M324" s="199">
        <f>'Geomean prices'!N147/'Geomean prices'!$F147*100</f>
        <v>77.142857142857153</v>
      </c>
      <c r="N324" s="199">
        <f>'Geomean prices'!O147/'Geomean prices'!$F147*100</f>
        <v>77.142857142857153</v>
      </c>
      <c r="O324" s="199">
        <f>'Geomean prices'!P147/'Geomean prices'!$F147*100</f>
        <v>100</v>
      </c>
      <c r="P324" s="199">
        <f>'Geomean prices'!Q147/'Geomean prices'!$F147*100</f>
        <v>100</v>
      </c>
      <c r="Q324" s="199">
        <f>'Geomean prices'!R147/'Geomean prices'!$F147*100</f>
        <v>100</v>
      </c>
    </row>
    <row r="325" spans="1:17" s="199" customFormat="1" x14ac:dyDescent="0.25">
      <c r="A325" s="105"/>
      <c r="B325" s="110"/>
      <c r="C325" s="107"/>
      <c r="D325" s="104"/>
      <c r="E325" s="142"/>
    </row>
    <row r="326" spans="1:17" s="199" customFormat="1" x14ac:dyDescent="0.25">
      <c r="A326" s="105"/>
      <c r="B326" s="110"/>
      <c r="C326" s="107"/>
      <c r="D326" s="104"/>
      <c r="E326" s="142"/>
    </row>
    <row r="327" spans="1:17" s="199" customFormat="1" x14ac:dyDescent="0.25">
      <c r="A327" s="105"/>
      <c r="B327" s="110"/>
      <c r="C327" s="107"/>
      <c r="D327" s="104"/>
      <c r="E327" s="142"/>
    </row>
    <row r="328" spans="1:17" s="195" customFormat="1" ht="30" x14ac:dyDescent="0.25">
      <c r="A328" s="114" t="s">
        <v>436</v>
      </c>
      <c r="B328" s="114">
        <v>11</v>
      </c>
      <c r="C328" s="122"/>
      <c r="D328" s="122"/>
      <c r="E328" s="145">
        <f>E329</f>
        <v>80.818756579295638</v>
      </c>
      <c r="F328" s="195">
        <f>(F329*$E329)/$E$328</f>
        <v>100</v>
      </c>
      <c r="G328" s="195">
        <f t="shared" ref="G328:Q328" si="144">(G329*$E329)/$E$328</f>
        <v>97.930961396985168</v>
      </c>
      <c r="H328" s="195">
        <f t="shared" si="144"/>
        <v>95.686049896829033</v>
      </c>
      <c r="I328" s="195">
        <f t="shared" si="144"/>
        <v>99.241357360732508</v>
      </c>
      <c r="J328" s="195">
        <f t="shared" si="144"/>
        <v>99.241357360732508</v>
      </c>
      <c r="K328" s="195">
        <f t="shared" si="144"/>
        <v>97.116754081872401</v>
      </c>
      <c r="L328" s="195">
        <f t="shared" si="144"/>
        <v>98.821510119810839</v>
      </c>
      <c r="M328" s="195">
        <f t="shared" si="144"/>
        <v>99.525357083733155</v>
      </c>
      <c r="N328" s="195">
        <f t="shared" si="144"/>
        <v>100.64954939293762</v>
      </c>
      <c r="O328" s="195">
        <f t="shared" si="144"/>
        <v>103.74840342738474</v>
      </c>
      <c r="P328" s="195">
        <f t="shared" si="144"/>
        <v>103.47838937833419</v>
      </c>
      <c r="Q328" s="195">
        <f t="shared" si="144"/>
        <v>102.96402846613269</v>
      </c>
    </row>
    <row r="329" spans="1:17" s="196" customFormat="1" x14ac:dyDescent="0.25">
      <c r="A329" s="115" t="s">
        <v>361</v>
      </c>
      <c r="B329" s="115">
        <v>11.1</v>
      </c>
      <c r="C329" s="124"/>
      <c r="D329" s="124"/>
      <c r="E329" s="150">
        <f>E330</f>
        <v>80.818756579295638</v>
      </c>
      <c r="F329" s="196">
        <f>(F330*$E330)/$E$329</f>
        <v>100</v>
      </c>
      <c r="G329" s="196">
        <f t="shared" ref="G329:Q329" si="145">(G330*$E330)/$E$329</f>
        <v>97.930961396985168</v>
      </c>
      <c r="H329" s="196">
        <f t="shared" si="145"/>
        <v>95.686049896829033</v>
      </c>
      <c r="I329" s="196">
        <f t="shared" si="145"/>
        <v>99.241357360732508</v>
      </c>
      <c r="J329" s="196">
        <f t="shared" si="145"/>
        <v>99.241357360732508</v>
      </c>
      <c r="K329" s="196">
        <f t="shared" si="145"/>
        <v>97.116754081872401</v>
      </c>
      <c r="L329" s="196">
        <f t="shared" si="145"/>
        <v>98.821510119810839</v>
      </c>
      <c r="M329" s="196">
        <f t="shared" si="145"/>
        <v>99.525357083733155</v>
      </c>
      <c r="N329" s="196">
        <f t="shared" si="145"/>
        <v>100.64954939293762</v>
      </c>
      <c r="O329" s="196">
        <f t="shared" si="145"/>
        <v>103.74840342738474</v>
      </c>
      <c r="P329" s="196">
        <f t="shared" si="145"/>
        <v>103.47838937833419</v>
      </c>
      <c r="Q329" s="196">
        <f t="shared" si="145"/>
        <v>102.96402846613269</v>
      </c>
    </row>
    <row r="330" spans="1:17" s="197" customFormat="1" ht="30.75" thickBot="1" x14ac:dyDescent="0.3">
      <c r="A330" s="112" t="s">
        <v>362</v>
      </c>
      <c r="B330" s="112" t="s">
        <v>88</v>
      </c>
      <c r="C330" s="116"/>
      <c r="D330" s="123"/>
      <c r="E330" s="149">
        <f>SUM(E331:E337)</f>
        <v>80.818756579295638</v>
      </c>
      <c r="F330" s="197">
        <f t="shared" ref="F330:P330" si="146">SUMPRODUCT(F331:F337,$E331:$E337)/$E$330</f>
        <v>100</v>
      </c>
      <c r="G330" s="197">
        <f t="shared" si="146"/>
        <v>97.930961396985168</v>
      </c>
      <c r="H330" s="197">
        <f t="shared" si="146"/>
        <v>95.686049896829033</v>
      </c>
      <c r="I330" s="197">
        <f t="shared" si="146"/>
        <v>99.241357360732508</v>
      </c>
      <c r="J330" s="197">
        <f t="shared" si="146"/>
        <v>99.241357360732508</v>
      </c>
      <c r="K330" s="197">
        <f t="shared" si="146"/>
        <v>97.116754081872401</v>
      </c>
      <c r="L330" s="197">
        <f t="shared" si="146"/>
        <v>98.821510119810839</v>
      </c>
      <c r="M330" s="197">
        <f t="shared" si="146"/>
        <v>99.525357083733155</v>
      </c>
      <c r="N330" s="197">
        <f t="shared" si="146"/>
        <v>100.64954939293762</v>
      </c>
      <c r="O330" s="197">
        <f t="shared" si="146"/>
        <v>103.74840342738474</v>
      </c>
      <c r="P330" s="197">
        <f t="shared" si="146"/>
        <v>103.47838937833419</v>
      </c>
      <c r="Q330" s="197">
        <f t="shared" ref="Q330" si="147">SUMPRODUCT(Q331:Q337,$E331:$E337)/$E$330</f>
        <v>102.96402846613269</v>
      </c>
    </row>
    <row r="331" spans="1:17" s="199" customFormat="1" x14ac:dyDescent="0.25">
      <c r="A331" s="467" t="s">
        <v>360</v>
      </c>
      <c r="B331" s="50" t="s">
        <v>88</v>
      </c>
      <c r="C331" s="128">
        <v>1111265002</v>
      </c>
      <c r="D331" s="4" t="s">
        <v>219</v>
      </c>
      <c r="E331" s="142">
        <v>40.0846228350117</v>
      </c>
      <c r="F331" s="199">
        <f>'Geomean prices'!G149/'Geomean prices'!$F149*100</f>
        <v>100</v>
      </c>
      <c r="G331" s="199">
        <f>'Geomean prices'!H149/'Geomean prices'!$F149*100</f>
        <v>95.828397141255664</v>
      </c>
      <c r="H331" s="199">
        <f>'Geomean prices'!I149/'Geomean prices'!$F149*100</f>
        <v>92.831776672255572</v>
      </c>
      <c r="I331" s="199">
        <f>'Geomean prices'!J149/'Geomean prices'!$F149*100</f>
        <v>100</v>
      </c>
      <c r="J331" s="199">
        <f>'Geomean prices'!K149/'Geomean prices'!$F149*100</f>
        <v>100</v>
      </c>
      <c r="K331" s="199">
        <f>'Geomean prices'!L149/'Geomean prices'!$F149*100</f>
        <v>100</v>
      </c>
      <c r="L331" s="199">
        <f>'Geomean prices'!M149/'Geomean prices'!$F149*100</f>
        <v>100</v>
      </c>
      <c r="M331" s="199">
        <f>'Geomean prices'!N149/'Geomean prices'!$F149*100</f>
        <v>100</v>
      </c>
      <c r="N331" s="199">
        <f>'Geomean prices'!O149/'Geomean prices'!$F149*100</f>
        <v>100</v>
      </c>
      <c r="O331" s="199">
        <f>'Geomean prices'!P149/'Geomean prices'!$F149*100</f>
        <v>103.57441686512863</v>
      </c>
      <c r="P331" s="199">
        <f>'Geomean prices'!Q149/'Geomean prices'!$F149*100</f>
        <v>103.57441686512863</v>
      </c>
      <c r="Q331" s="199">
        <f>'Geomean prices'!R149/'Geomean prices'!$F149*100</f>
        <v>103.57441686512863</v>
      </c>
    </row>
    <row r="332" spans="1:17" s="199" customFormat="1" x14ac:dyDescent="0.25">
      <c r="A332" s="468"/>
      <c r="B332" s="51" t="s">
        <v>88</v>
      </c>
      <c r="C332" s="107">
        <v>1111265007</v>
      </c>
      <c r="D332" s="5" t="s">
        <v>220</v>
      </c>
      <c r="E332" s="142">
        <v>7.1080684449232843</v>
      </c>
      <c r="F332" s="199">
        <f>'Geomean prices'!G150/'Geomean prices'!$F150*100</f>
        <v>100</v>
      </c>
      <c r="G332" s="199">
        <f>'Geomean prices'!H150/'Geomean prices'!$F150*100</f>
        <v>100</v>
      </c>
      <c r="H332" s="199">
        <f>'Geomean prices'!I150/'Geomean prices'!$F150*100</f>
        <v>100</v>
      </c>
      <c r="I332" s="199">
        <f>'Geomean prices'!J150/'Geomean prices'!$F150*100</f>
        <v>100</v>
      </c>
      <c r="J332" s="199">
        <f>'Geomean prices'!K150/'Geomean prices'!$F150*100</f>
        <v>100</v>
      </c>
      <c r="K332" s="199">
        <f>'Geomean prices'!L150/'Geomean prices'!$F150*100</f>
        <v>100</v>
      </c>
      <c r="L332" s="199">
        <f>'Geomean prices'!M150/'Geomean prices'!$F150*100</f>
        <v>100</v>
      </c>
      <c r="M332" s="199">
        <f>'Geomean prices'!N150/'Geomean prices'!$F150*100</f>
        <v>100</v>
      </c>
      <c r="N332" s="199">
        <f>'Geomean prices'!O150/'Geomean prices'!$F150*100</f>
        <v>100</v>
      </c>
      <c r="O332" s="199">
        <f>'Geomean prices'!P150/'Geomean prices'!$F150*100</f>
        <v>100</v>
      </c>
      <c r="P332" s="199">
        <f>'Geomean prices'!Q150/'Geomean prices'!$F150*100</f>
        <v>100</v>
      </c>
      <c r="Q332" s="199">
        <f>'Geomean prices'!R150/'Geomean prices'!$F150*100</f>
        <v>100</v>
      </c>
    </row>
    <row r="333" spans="1:17" s="199" customFormat="1" x14ac:dyDescent="0.25">
      <c r="A333" s="468"/>
      <c r="B333" s="51" t="s">
        <v>88</v>
      </c>
      <c r="C333" s="107">
        <v>1111265004</v>
      </c>
      <c r="D333" s="5" t="s">
        <v>221</v>
      </c>
      <c r="E333" s="142">
        <v>6.7052442637631229</v>
      </c>
      <c r="F333" s="199">
        <f>'Geomean prices'!G151/'Geomean prices'!$F151*100</f>
        <v>100</v>
      </c>
      <c r="G333" s="199">
        <f>'Geomean prices'!H151/'Geomean prices'!$F151*100</f>
        <v>100</v>
      </c>
      <c r="H333" s="199">
        <f>'Geomean prices'!I151/'Geomean prices'!$F151*100</f>
        <v>90.85602964160698</v>
      </c>
      <c r="I333" s="199">
        <f>'Geomean prices'!J151/'Geomean prices'!$F151*100</f>
        <v>90.85602964160698</v>
      </c>
      <c r="J333" s="199">
        <f>'Geomean prices'!K151/'Geomean prices'!$F151*100</f>
        <v>90.85602964160698</v>
      </c>
      <c r="K333" s="199">
        <f>'Geomean prices'!L151/'Geomean prices'!$F151*100</f>
        <v>90.85602964160698</v>
      </c>
      <c r="L333" s="199">
        <f>'Geomean prices'!M151/'Geomean prices'!$F151*100</f>
        <v>90.85602964160698</v>
      </c>
      <c r="M333" s="199">
        <f>'Geomean prices'!N151/'Geomean prices'!$F151*100</f>
        <v>97.87169102922158</v>
      </c>
      <c r="N333" s="199">
        <f>'Geomean prices'!O151/'Geomean prices'!$F151*100</f>
        <v>107.72173450159418</v>
      </c>
      <c r="O333" s="199">
        <f>'Geomean prices'!P151/'Geomean prices'!$F151*100</f>
        <v>107.72173450159418</v>
      </c>
      <c r="P333" s="199">
        <f>'Geomean prices'!Q151/'Geomean prices'!$F151*100</f>
        <v>114.47142425533319</v>
      </c>
      <c r="Q333" s="199">
        <f>'Geomean prices'!R151/'Geomean prices'!$F151*100</f>
        <v>100</v>
      </c>
    </row>
    <row r="334" spans="1:17" s="199" customFormat="1" x14ac:dyDescent="0.25">
      <c r="A334" s="468"/>
      <c r="B334" s="51" t="s">
        <v>88</v>
      </c>
      <c r="C334" s="107">
        <v>1111265006</v>
      </c>
      <c r="D334" s="5" t="s">
        <v>222</v>
      </c>
      <c r="E334" s="142">
        <v>4.0626500552251761</v>
      </c>
      <c r="F334" s="199">
        <f>'Geomean prices'!G152/'Geomean prices'!$F152*100</f>
        <v>100</v>
      </c>
      <c r="G334" s="199">
        <f>'Geomean prices'!H152/'Geomean prices'!$F152*100</f>
        <v>100</v>
      </c>
      <c r="H334" s="199">
        <f>'Geomean prices'!I152/'Geomean prices'!$F152*100</f>
        <v>100</v>
      </c>
      <c r="I334" s="199">
        <f>'Geomean prices'!J152/'Geomean prices'!$F152*100</f>
        <v>100</v>
      </c>
      <c r="J334" s="199">
        <f>'Geomean prices'!K152/'Geomean prices'!$F152*100</f>
        <v>100</v>
      </c>
      <c r="K334" s="199">
        <f>'Geomean prices'!L152/'Geomean prices'!$F152*100</f>
        <v>57.735026918962582</v>
      </c>
      <c r="L334" s="199">
        <f>'Geomean prices'!M152/'Geomean prices'!$F152*100</f>
        <v>100</v>
      </c>
      <c r="M334" s="199">
        <f>'Geomean prices'!N152/'Geomean prices'!$F152*100</f>
        <v>100</v>
      </c>
      <c r="N334" s="199">
        <f>'Geomean prices'!O152/'Geomean prices'!$F152*100</f>
        <v>100</v>
      </c>
      <c r="O334" s="199">
        <f>'Geomean prices'!P152/'Geomean prices'!$F152*100</f>
        <v>100</v>
      </c>
      <c r="P334" s="199">
        <f>'Geomean prices'!Q152/'Geomean prices'!$F152*100</f>
        <v>100</v>
      </c>
      <c r="Q334" s="199">
        <f>'Geomean prices'!R152/'Geomean prices'!$F152*100</f>
        <v>100</v>
      </c>
    </row>
    <row r="335" spans="1:17" s="199" customFormat="1" x14ac:dyDescent="0.25">
      <c r="A335" s="468"/>
      <c r="B335" s="51" t="s">
        <v>88</v>
      </c>
      <c r="C335" s="107">
        <v>1111265003</v>
      </c>
      <c r="D335" s="5" t="s">
        <v>223</v>
      </c>
      <c r="E335" s="142">
        <v>3.5543066593743866</v>
      </c>
      <c r="F335" s="199">
        <f>'Geomean prices'!G153/'Geomean prices'!$F153*100</f>
        <v>100</v>
      </c>
      <c r="G335" s="199">
        <f>'Geomean prices'!H153/'Geomean prices'!$F153*100</f>
        <v>100</v>
      </c>
      <c r="H335" s="199">
        <f>'Geomean prices'!I153/'Geomean prices'!$F153*100</f>
        <v>100</v>
      </c>
      <c r="I335" s="199">
        <f>'Geomean prices'!J153/'Geomean prices'!$F153*100</f>
        <v>100</v>
      </c>
      <c r="J335" s="199">
        <f>'Geomean prices'!K153/'Geomean prices'!$F153*100</f>
        <v>100</v>
      </c>
      <c r="K335" s="199">
        <f>'Geomean prices'!L153/'Geomean prices'!$F153*100</f>
        <v>100</v>
      </c>
      <c r="L335" s="199">
        <f>'Geomean prices'!M153/'Geomean prices'!$F153*100</f>
        <v>90.453403373329095</v>
      </c>
      <c r="M335" s="199">
        <f>'Geomean prices'!N153/'Geomean prices'!$F153*100</f>
        <v>90.453403373329095</v>
      </c>
      <c r="N335" s="199">
        <f>'Geomean prices'!O153/'Geomean prices'!$F153*100</f>
        <v>90.453403373329095</v>
      </c>
      <c r="O335" s="199">
        <f>'Geomean prices'!P153/'Geomean prices'!$F153*100</f>
        <v>120.60453783110545</v>
      </c>
      <c r="P335" s="199">
        <f>'Geomean prices'!Q153/'Geomean prices'!$F153*100</f>
        <v>108.7114613009218</v>
      </c>
      <c r="Q335" s="199">
        <f>'Geomean prices'!R153/'Geomean prices'!$F153*100</f>
        <v>124.3163121016122</v>
      </c>
    </row>
    <row r="336" spans="1:17" s="199" customFormat="1" x14ac:dyDescent="0.25">
      <c r="A336" s="468"/>
      <c r="B336" s="51" t="s">
        <v>88</v>
      </c>
      <c r="C336" s="107">
        <v>1111264003</v>
      </c>
      <c r="D336" s="21" t="s">
        <v>224</v>
      </c>
      <c r="E336" s="142">
        <v>1.8666694312586103</v>
      </c>
      <c r="F336" s="199">
        <f>'Geomean prices'!G154/'Geomean prices'!$F154*100</f>
        <v>100</v>
      </c>
      <c r="G336" s="199">
        <f>'Geomean prices'!H154/'Geomean prices'!$F154*100</f>
        <v>100</v>
      </c>
      <c r="H336" s="199">
        <f>'Geomean prices'!I154/'Geomean prices'!$F154*100</f>
        <v>100</v>
      </c>
      <c r="I336" s="199">
        <f>'Geomean prices'!J154/'Geomean prices'!$F154*100</f>
        <v>100</v>
      </c>
      <c r="J336" s="199">
        <f>'Geomean prices'!K154/'Geomean prices'!$F154*100</f>
        <v>100</v>
      </c>
      <c r="K336" s="199">
        <f>'Geomean prices'!L154/'Geomean prices'!$F154*100</f>
        <v>100</v>
      </c>
      <c r="L336" s="199">
        <f>'Geomean prices'!M154/'Geomean prices'!$F154*100</f>
        <v>100</v>
      </c>
      <c r="M336" s="199">
        <f>'Geomean prices'!N154/'Geomean prices'!$F154*100</f>
        <v>105.27265996093963</v>
      </c>
      <c r="N336" s="199">
        <f>'Geomean prices'!O154/'Geomean prices'!$F154*100</f>
        <v>118.56311014966876</v>
      </c>
      <c r="O336" s="199">
        <f>'Geomean prices'!P154/'Geomean prices'!$F154*100</f>
        <v>118.56311014966876</v>
      </c>
      <c r="P336" s="199">
        <f>'Geomean prices'!Q154/'Geomean prices'!$F154*100</f>
        <v>105.27265996093963</v>
      </c>
      <c r="Q336" s="199">
        <f>'Geomean prices'!R154/'Geomean prices'!$F154*100</f>
        <v>105.27265996093963</v>
      </c>
    </row>
    <row r="337" spans="1:17" s="199" customFormat="1" ht="16.5" thickBot="1" x14ac:dyDescent="0.3">
      <c r="A337" s="469"/>
      <c r="B337" s="52" t="s">
        <v>88</v>
      </c>
      <c r="C337" s="129">
        <v>1112267001</v>
      </c>
      <c r="D337" s="6" t="s">
        <v>225</v>
      </c>
      <c r="E337" s="142">
        <v>17.437194889739363</v>
      </c>
      <c r="F337" s="199">
        <f>'Geomean prices'!G155/'Geomean prices'!$F155*100</f>
        <v>100</v>
      </c>
      <c r="G337" s="199">
        <f>'Geomean prices'!H155/'Geomean prices'!$F155*100</f>
        <v>100</v>
      </c>
      <c r="H337" s="199">
        <f>'Geomean prices'!I155/'Geomean prices'!$F155*100</f>
        <v>100</v>
      </c>
      <c r="I337" s="199">
        <f>'Geomean prices'!J155/'Geomean prices'!$F155*100</f>
        <v>100</v>
      </c>
      <c r="J337" s="199">
        <f>'Geomean prices'!K155/'Geomean prices'!$F155*100</f>
        <v>100</v>
      </c>
      <c r="K337" s="199">
        <f>'Geomean prices'!L155/'Geomean prices'!$F155*100</f>
        <v>100</v>
      </c>
      <c r="L337" s="199">
        <f>'Geomean prices'!M155/'Geomean prices'!$F155*100</f>
        <v>100</v>
      </c>
      <c r="M337" s="199">
        <f>'Geomean prices'!N155/'Geomean prices'!$F155*100</f>
        <v>100</v>
      </c>
      <c r="N337" s="199">
        <f>'Geomean prices'!O155/'Geomean prices'!$F155*100</f>
        <v>100</v>
      </c>
      <c r="O337" s="199">
        <f>'Geomean prices'!P155/'Geomean prices'!$F155*100</f>
        <v>100</v>
      </c>
      <c r="P337" s="199">
        <f>'Geomean prices'!Q155/'Geomean prices'!$F155*100</f>
        <v>100</v>
      </c>
      <c r="Q337" s="199">
        <f>'Geomean prices'!R155/'Geomean prices'!$F155*100</f>
        <v>100</v>
      </c>
    </row>
    <row r="338" spans="1:17" s="199" customFormat="1" x14ac:dyDescent="0.25">
      <c r="A338" s="105"/>
      <c r="B338" s="110"/>
      <c r="C338" s="107"/>
      <c r="D338" s="104"/>
      <c r="E338" s="142"/>
    </row>
    <row r="339" spans="1:17" s="199" customFormat="1" x14ac:dyDescent="0.25">
      <c r="A339" s="105"/>
      <c r="B339" s="110"/>
      <c r="C339" s="107"/>
      <c r="D339" s="104"/>
      <c r="E339" s="142"/>
    </row>
    <row r="340" spans="1:17" s="195" customFormat="1" ht="30" x14ac:dyDescent="0.25">
      <c r="A340" s="114" t="s">
        <v>437</v>
      </c>
      <c r="B340" s="114">
        <v>12</v>
      </c>
      <c r="C340" s="122"/>
      <c r="D340" s="122"/>
      <c r="E340" s="145">
        <f>E341+E358+E363</f>
        <v>65.233607378152925</v>
      </c>
      <c r="F340" s="195">
        <f t="shared" ref="F340:P340" si="148">((F341*$E341)+(F358*$E358)+(F363*$E363))/$E$340</f>
        <v>99.999999999999972</v>
      </c>
      <c r="G340" s="195">
        <f t="shared" si="148"/>
        <v>98.78862720208177</v>
      </c>
      <c r="H340" s="195">
        <f t="shared" si="148"/>
        <v>97.275444173233709</v>
      </c>
      <c r="I340" s="195">
        <f t="shared" si="148"/>
        <v>100.26041732089443</v>
      </c>
      <c r="J340" s="195">
        <f t="shared" si="148"/>
        <v>100.83561294220672</v>
      </c>
      <c r="K340" s="195">
        <f t="shared" si="148"/>
        <v>96.941182807758182</v>
      </c>
      <c r="L340" s="195">
        <f t="shared" si="148"/>
        <v>97.631265008588741</v>
      </c>
      <c r="M340" s="195">
        <f t="shared" si="148"/>
        <v>98.13359296388316</v>
      </c>
      <c r="N340" s="195">
        <f t="shared" si="148"/>
        <v>96.918898926091501</v>
      </c>
      <c r="O340" s="195">
        <f t="shared" si="148"/>
        <v>106.47242179487674</v>
      </c>
      <c r="P340" s="195">
        <f t="shared" si="148"/>
        <v>103.34587646965991</v>
      </c>
      <c r="Q340" s="195">
        <f t="shared" ref="Q340" si="149">((Q341*$E341)+(Q358*$E358)+(Q363*$E363))/$E$340</f>
        <v>98.491491098302646</v>
      </c>
    </row>
    <row r="341" spans="1:17" s="196" customFormat="1" x14ac:dyDescent="0.25">
      <c r="A341" s="115" t="s">
        <v>365</v>
      </c>
      <c r="B341" s="115">
        <v>12.1</v>
      </c>
      <c r="C341" s="124"/>
      <c r="D341" s="124"/>
      <c r="E341" s="150">
        <f>SUM(E342,E345)</f>
        <v>57.852762376853214</v>
      </c>
      <c r="F341" s="196">
        <f t="shared" ref="F341:P341" si="150">((F342*$E342)+(F345*$E345))/$E$341</f>
        <v>99.999999999999986</v>
      </c>
      <c r="G341" s="196">
        <f t="shared" si="150"/>
        <v>98.634080478763991</v>
      </c>
      <c r="H341" s="196">
        <f t="shared" si="150"/>
        <v>96.927845831710172</v>
      </c>
      <c r="I341" s="196">
        <f t="shared" si="150"/>
        <v>100.29364131577744</v>
      </c>
      <c r="J341" s="196">
        <f t="shared" si="150"/>
        <v>100.94222029082964</v>
      </c>
      <c r="K341" s="196">
        <f t="shared" si="150"/>
        <v>98.958400470639887</v>
      </c>
      <c r="L341" s="196">
        <f t="shared" si="150"/>
        <v>99.736523234327393</v>
      </c>
      <c r="M341" s="196">
        <f t="shared" si="150"/>
        <v>100.30293809965899</v>
      </c>
      <c r="N341" s="196">
        <f t="shared" si="150"/>
        <v>98.933273615364854</v>
      </c>
      <c r="O341" s="196">
        <f t="shared" si="150"/>
        <v>109.70563321058941</v>
      </c>
      <c r="P341" s="196">
        <f t="shared" si="150"/>
        <v>106.18020379605905</v>
      </c>
      <c r="Q341" s="196">
        <f t="shared" ref="Q341" si="151">((Q342*$E342)+(Q345*$E345))/$E$341</f>
        <v>100.70649681358887</v>
      </c>
    </row>
    <row r="342" spans="1:17" s="197" customFormat="1" ht="30.75" thickBot="1" x14ac:dyDescent="0.3">
      <c r="A342" s="112" t="s">
        <v>364</v>
      </c>
      <c r="B342" s="112" t="s">
        <v>90</v>
      </c>
      <c r="C342" s="116"/>
      <c r="D342" s="123"/>
      <c r="E342" s="149">
        <f>E343</f>
        <v>0.38379554022181339</v>
      </c>
      <c r="F342" s="197">
        <f>SUMPRODUCT(F343,$E343)/$E$342</f>
        <v>100</v>
      </c>
      <c r="G342" s="197">
        <f t="shared" ref="G342:Q342" si="152">SUMPRODUCT(G343,$E343)/$E$342</f>
        <v>100</v>
      </c>
      <c r="H342" s="197">
        <f t="shared" si="152"/>
        <v>100</v>
      </c>
      <c r="I342" s="197">
        <f t="shared" si="152"/>
        <v>100</v>
      </c>
      <c r="J342" s="197">
        <f t="shared" si="152"/>
        <v>125.99210498948732</v>
      </c>
      <c r="K342" s="197">
        <f t="shared" si="152"/>
        <v>125.99210498948732</v>
      </c>
      <c r="L342" s="197">
        <f t="shared" si="152"/>
        <v>125.99210498948732</v>
      </c>
      <c r="M342" s="197">
        <f t="shared" si="152"/>
        <v>125.99210498948732</v>
      </c>
      <c r="N342" s="197">
        <f t="shared" si="152"/>
        <v>125.99210498948732</v>
      </c>
      <c r="O342" s="197">
        <f t="shared" si="152"/>
        <v>125.99210498948732</v>
      </c>
      <c r="P342" s="197">
        <f t="shared" si="152"/>
        <v>125.99210498948732</v>
      </c>
      <c r="Q342" s="197">
        <f t="shared" si="152"/>
        <v>125.99210498948732</v>
      </c>
    </row>
    <row r="343" spans="1:17" s="199" customFormat="1" ht="16.149999999999999" customHeight="1" thickBot="1" x14ac:dyDescent="0.3">
      <c r="A343" s="19" t="s">
        <v>363</v>
      </c>
      <c r="B343" s="130" t="s">
        <v>90</v>
      </c>
      <c r="C343" s="127">
        <v>1211271002</v>
      </c>
      <c r="D343" s="22" t="s">
        <v>226</v>
      </c>
      <c r="E343" s="142">
        <v>0.38379554022181339</v>
      </c>
      <c r="F343" s="199">
        <f>'Geomean prices'!G157/'Geomean prices'!$F157*100</f>
        <v>100</v>
      </c>
      <c r="G343" s="199">
        <f>'Geomean prices'!H157/'Geomean prices'!$F157*100</f>
        <v>100</v>
      </c>
      <c r="H343" s="199">
        <f>'Geomean prices'!I157/'Geomean prices'!$F157*100</f>
        <v>100</v>
      </c>
      <c r="I343" s="199">
        <f>'Geomean prices'!J157/'Geomean prices'!$F157*100</f>
        <v>100</v>
      </c>
      <c r="J343" s="199">
        <f>'Geomean prices'!K157/'Geomean prices'!$F157*100</f>
        <v>125.99210498948732</v>
      </c>
      <c r="K343" s="199">
        <f>'Geomean prices'!L157/'Geomean prices'!$F157*100</f>
        <v>125.99210498948732</v>
      </c>
      <c r="L343" s="199">
        <f>'Geomean prices'!M157/'Geomean prices'!$F157*100</f>
        <v>125.99210498948732</v>
      </c>
      <c r="M343" s="199">
        <f>'Geomean prices'!N157/'Geomean prices'!$F157*100</f>
        <v>125.99210498948732</v>
      </c>
      <c r="N343" s="199">
        <f>'Geomean prices'!O157/'Geomean prices'!$F157*100</f>
        <v>125.99210498948732</v>
      </c>
      <c r="O343" s="199">
        <f>'Geomean prices'!P157/'Geomean prices'!$F157*100</f>
        <v>125.99210498948732</v>
      </c>
      <c r="P343" s="199">
        <f>'Geomean prices'!Q157/'Geomean prices'!$F157*100</f>
        <v>125.99210498948732</v>
      </c>
      <c r="Q343" s="199">
        <f>'Geomean prices'!R157/'Geomean prices'!$F157*100</f>
        <v>125.99210498948732</v>
      </c>
    </row>
    <row r="344" spans="1:17" s="199" customFormat="1" ht="16.149999999999999" customHeight="1" x14ac:dyDescent="0.25">
      <c r="A344" s="105"/>
      <c r="B344" s="226"/>
      <c r="C344" s="107"/>
      <c r="D344" s="104"/>
      <c r="E344" s="142"/>
    </row>
    <row r="345" spans="1:17" s="197" customFormat="1" ht="30.75" thickBot="1" x14ac:dyDescent="0.3">
      <c r="A345" s="112" t="s">
        <v>366</v>
      </c>
      <c r="B345" s="112" t="s">
        <v>91</v>
      </c>
      <c r="C345" s="116"/>
      <c r="D345" s="123"/>
      <c r="E345" s="149">
        <f>SUM(E346:E355)</f>
        <v>57.468966836631402</v>
      </c>
      <c r="F345" s="197">
        <f t="shared" ref="F345:P345" si="153">SUMPRODUCT(F346:F355,$E346:$E355)/$E$345</f>
        <v>99.999999999999972</v>
      </c>
      <c r="G345" s="197">
        <f t="shared" si="153"/>
        <v>98.624958445614467</v>
      </c>
      <c r="H345" s="197">
        <f t="shared" si="153"/>
        <v>96.907329035714596</v>
      </c>
      <c r="I345" s="197">
        <f t="shared" si="153"/>
        <v>100.29560234333063</v>
      </c>
      <c r="J345" s="197">
        <f t="shared" si="153"/>
        <v>100.77492941090578</v>
      </c>
      <c r="K345" s="197">
        <f t="shared" si="153"/>
        <v>98.777861028204768</v>
      </c>
      <c r="L345" s="197">
        <f t="shared" si="153"/>
        <v>99.561180336442945</v>
      </c>
      <c r="M345" s="197">
        <f t="shared" si="153"/>
        <v>100.13137789548205</v>
      </c>
      <c r="N345" s="197">
        <f t="shared" si="153"/>
        <v>98.752566368016474</v>
      </c>
      <c r="O345" s="197">
        <f t="shared" si="153"/>
        <v>109.59686711335891</v>
      </c>
      <c r="P345" s="197">
        <f t="shared" si="153"/>
        <v>106.04789379050477</v>
      </c>
      <c r="Q345" s="197">
        <f t="shared" ref="Q345" si="154">SUMPRODUCT(Q346:Q355,$E346:$E355)/$E$345</f>
        <v>100.53763169935613</v>
      </c>
    </row>
    <row r="346" spans="1:17" s="199" customFormat="1" x14ac:dyDescent="0.25">
      <c r="A346" s="12"/>
      <c r="B346" s="50" t="s">
        <v>91</v>
      </c>
      <c r="C346" s="128">
        <v>1213278001</v>
      </c>
      <c r="D346" s="4" t="s">
        <v>227</v>
      </c>
      <c r="E346" s="142">
        <v>27.248522956381194</v>
      </c>
      <c r="F346" s="199">
        <f>'Geomean prices'!G158/'Geomean prices'!$F158*100</f>
        <v>100</v>
      </c>
      <c r="G346" s="199">
        <f>'Geomean prices'!H158/'Geomean prices'!$F158*100</f>
        <v>97.193725279578558</v>
      </c>
      <c r="H346" s="199">
        <f>'Geomean prices'!I158/'Geomean prices'!$F158*100</f>
        <v>92.528232080399121</v>
      </c>
      <c r="I346" s="199">
        <f>'Geomean prices'!J158/'Geomean prices'!$F158*100</f>
        <v>100.62344521546703</v>
      </c>
      <c r="J346" s="199">
        <f>'Geomean prices'!K158/'Geomean prices'!$F158*100</f>
        <v>100.54405707864493</v>
      </c>
      <c r="K346" s="199">
        <f>'Geomean prices'!L158/'Geomean prices'!$F158*100</f>
        <v>97.334081982194505</v>
      </c>
      <c r="L346" s="199">
        <f>'Geomean prices'!M158/'Geomean prices'!$F158*100</f>
        <v>99.097105769685569</v>
      </c>
      <c r="M346" s="199">
        <f>'Geomean prices'!N158/'Geomean prices'!$F158*100</f>
        <v>102.49947674972215</v>
      </c>
      <c r="N346" s="199">
        <f>'Geomean prices'!O158/'Geomean prices'!$F158*100</f>
        <v>102.06958645509599</v>
      </c>
      <c r="O346" s="199">
        <f>'Geomean prices'!P158/'Geomean prices'!$F158*100</f>
        <v>123.92449160028787</v>
      </c>
      <c r="P346" s="199">
        <f>'Geomean prices'!Q158/'Geomean prices'!$F158*100</f>
        <v>116.64686999701949</v>
      </c>
      <c r="Q346" s="199">
        <f>'Geomean prices'!R158/'Geomean prices'!$F158*100</f>
        <v>103.4985707847891</v>
      </c>
    </row>
    <row r="347" spans="1:17" s="199" customFormat="1" x14ac:dyDescent="0.25">
      <c r="A347" s="14"/>
      <c r="B347" s="51" t="s">
        <v>91</v>
      </c>
      <c r="C347" s="107">
        <v>1213276004</v>
      </c>
      <c r="D347" s="5" t="s">
        <v>228</v>
      </c>
      <c r="E347" s="142">
        <v>11.843136195727594</v>
      </c>
      <c r="F347" s="199">
        <f>'Geomean prices'!G159/'Geomean prices'!$F159*100</f>
        <v>100</v>
      </c>
      <c r="G347" s="199">
        <f>'Geomean prices'!H159/'Geomean prices'!$F159*100</f>
        <v>100</v>
      </c>
      <c r="H347" s="199">
        <f>'Geomean prices'!I159/'Geomean prices'!$F159*100</f>
        <v>102.21044505936159</v>
      </c>
      <c r="I347" s="199">
        <f>'Geomean prices'!J159/'Geomean prices'!$F159*100</f>
        <v>100</v>
      </c>
      <c r="J347" s="199">
        <f>'Geomean prices'!K159/'Geomean prices'!$F159*100</f>
        <v>100</v>
      </c>
      <c r="K347" s="199">
        <f>'Geomean prices'!L159/'Geomean prices'!$F159*100</f>
        <v>99.46362265843544</v>
      </c>
      <c r="L347" s="199">
        <f>'Geomean prices'!M159/'Geomean prices'!$F159*100</f>
        <v>99.46362265843544</v>
      </c>
      <c r="M347" s="199">
        <f>'Geomean prices'!N159/'Geomean prices'!$F159*100</f>
        <v>101.33048176205706</v>
      </c>
      <c r="N347" s="199">
        <f>'Geomean prices'!O159/'Geomean prices'!$F159*100</f>
        <v>99.46362265843544</v>
      </c>
      <c r="O347" s="199">
        <f>'Geomean prices'!P159/'Geomean prices'!$F159*100</f>
        <v>99.46362265843544</v>
      </c>
      <c r="P347" s="199">
        <f>'Geomean prices'!Q159/'Geomean prices'!$F159*100</f>
        <v>99.46362265843544</v>
      </c>
      <c r="Q347" s="199">
        <f>'Geomean prices'!R159/'Geomean prices'!$F159*100</f>
        <v>99.46362265843544</v>
      </c>
    </row>
    <row r="348" spans="1:17" s="199" customFormat="1" x14ac:dyDescent="0.25">
      <c r="A348" s="14"/>
      <c r="B348" s="51" t="s">
        <v>91</v>
      </c>
      <c r="C348" s="107">
        <v>1213276001</v>
      </c>
      <c r="D348" s="5" t="s">
        <v>229</v>
      </c>
      <c r="E348" s="142">
        <v>5.2161482526105987</v>
      </c>
      <c r="F348" s="199">
        <f>'Geomean prices'!G160/'Geomean prices'!$F160*100</f>
        <v>100</v>
      </c>
      <c r="G348" s="199">
        <f>'Geomean prices'!H160/'Geomean prices'!$F160*100</f>
        <v>100</v>
      </c>
      <c r="H348" s="199">
        <f>'Geomean prices'!I160/'Geomean prices'!$F160*100</f>
        <v>100</v>
      </c>
      <c r="I348" s="199">
        <f>'Geomean prices'!J160/'Geomean prices'!$F160*100</f>
        <v>100</v>
      </c>
      <c r="J348" s="199">
        <f>'Geomean prices'!K160/'Geomean prices'!$F160*100</f>
        <v>100</v>
      </c>
      <c r="K348" s="199">
        <f>'Geomean prices'!L160/'Geomean prices'!$F160*100</f>
        <v>100</v>
      </c>
      <c r="L348" s="199">
        <f>'Geomean prices'!M160/'Geomean prices'!$F160*100</f>
        <v>100</v>
      </c>
      <c r="M348" s="199">
        <f>'Geomean prices'!N160/'Geomean prices'!$F160*100</f>
        <v>89.034328021642054</v>
      </c>
      <c r="N348" s="199">
        <f>'Geomean prices'!O160/'Geomean prices'!$F160*100</f>
        <v>85.831717420530566</v>
      </c>
      <c r="O348" s="199">
        <f>'Geomean prices'!P160/'Geomean prices'!$F160*100</f>
        <v>87.31772638888873</v>
      </c>
      <c r="P348" s="199">
        <f>'Geomean prices'!Q160/'Geomean prices'!$F160*100</f>
        <v>87.31772638888873</v>
      </c>
      <c r="Q348" s="199">
        <f>'Geomean prices'!R160/'Geomean prices'!$F160*100</f>
        <v>90.266601071280007</v>
      </c>
    </row>
    <row r="349" spans="1:17" s="199" customFormat="1" x14ac:dyDescent="0.25">
      <c r="A349" s="14"/>
      <c r="B349" s="51" t="s">
        <v>91</v>
      </c>
      <c r="C349" s="107">
        <v>1213276003</v>
      </c>
      <c r="D349" s="5" t="s">
        <v>230</v>
      </c>
      <c r="E349" s="142">
        <v>2.3148148517119567</v>
      </c>
      <c r="F349" s="199">
        <f>'Geomean prices'!G161/'Geomean prices'!$F161*100</f>
        <v>100</v>
      </c>
      <c r="G349" s="199">
        <f>'Geomean prices'!H161/'Geomean prices'!$F161*100</f>
        <v>100.87557000340797</v>
      </c>
      <c r="H349" s="199">
        <f>'Geomean prices'!I161/'Geomean prices'!$F161*100</f>
        <v>100.87557000340797</v>
      </c>
      <c r="I349" s="199">
        <f>'Geomean prices'!J161/'Geomean prices'!$F161*100</f>
        <v>100</v>
      </c>
      <c r="J349" s="199">
        <f>'Geomean prices'!K161/'Geomean prices'!$F161*100</f>
        <v>101.69645369757052</v>
      </c>
      <c r="K349" s="199">
        <f>'Geomean prices'!L161/'Geomean prices'!$F161*100</f>
        <v>102.58687734067611</v>
      </c>
      <c r="L349" s="199">
        <f>'Geomean prices'!M161/'Geomean prices'!$F161*100</f>
        <v>100.28014277756891</v>
      </c>
      <c r="M349" s="199">
        <f>'Geomean prices'!N161/'Geomean prices'!$F161*100</f>
        <v>101.69645369757052</v>
      </c>
      <c r="N349" s="199">
        <f>'Geomean prices'!O161/'Geomean prices'!$F161*100</f>
        <v>88.736049057916873</v>
      </c>
      <c r="O349" s="199">
        <f>'Geomean prices'!P161/'Geomean prices'!$F161*100</f>
        <v>97.429255952710719</v>
      </c>
      <c r="P349" s="199">
        <f>'Geomean prices'!Q161/'Geomean prices'!$F161*100</f>
        <v>101.26582518392671</v>
      </c>
      <c r="Q349" s="199">
        <f>'Geomean prices'!R161/'Geomean prices'!$F161*100</f>
        <v>101.26582518392671</v>
      </c>
    </row>
    <row r="350" spans="1:17" s="199" customFormat="1" x14ac:dyDescent="0.25">
      <c r="A350" s="14"/>
      <c r="B350" s="51" t="s">
        <v>91</v>
      </c>
      <c r="C350" s="107">
        <v>1213276003</v>
      </c>
      <c r="D350" s="5" t="s">
        <v>231</v>
      </c>
      <c r="E350" s="142">
        <v>2.3148148517119567</v>
      </c>
      <c r="F350" s="199">
        <f>'Geomean prices'!G162/'Geomean prices'!$F162*100</f>
        <v>100</v>
      </c>
      <c r="G350" s="199">
        <f>'Geomean prices'!H162/'Geomean prices'!$F162*100</f>
        <v>100</v>
      </c>
      <c r="H350" s="199">
        <f>'Geomean prices'!I162/'Geomean prices'!$F162*100</f>
        <v>104.01773444193698</v>
      </c>
      <c r="I350" s="199">
        <f>'Geomean prices'!J162/'Geomean prices'!$F162*100</f>
        <v>100</v>
      </c>
      <c r="J350" s="199">
        <f>'Geomean prices'!K162/'Geomean prices'!$F162*100</f>
        <v>111.82663052520607</v>
      </c>
      <c r="K350" s="199">
        <f>'Geomean prices'!L162/'Geomean prices'!$F162*100</f>
        <v>109.58097163802911</v>
      </c>
      <c r="L350" s="199">
        <f>'Geomean prices'!M162/'Geomean prices'!$F162*100</f>
        <v>109.58097163802911</v>
      </c>
      <c r="M350" s="199">
        <f>'Geomean prices'!N162/'Geomean prices'!$F162*100</f>
        <v>114.22611844506415</v>
      </c>
      <c r="N350" s="199">
        <f>'Geomean prices'!O162/'Geomean prices'!$F162*100</f>
        <v>108.27228111812659</v>
      </c>
      <c r="O350" s="199">
        <f>'Geomean prices'!P162/'Geomean prices'!$F162*100</f>
        <v>114.83034754270483</v>
      </c>
      <c r="P350" s="199">
        <f>'Geomean prices'!Q162/'Geomean prices'!$F162*100</f>
        <v>113.25679405622584</v>
      </c>
      <c r="Q350" s="199">
        <f>'Geomean prices'!R162/'Geomean prices'!$F162*100</f>
        <v>117.6423982642572</v>
      </c>
    </row>
    <row r="351" spans="1:17" s="199" customFormat="1" x14ac:dyDescent="0.25">
      <c r="A351" s="14"/>
      <c r="B351" s="55" t="s">
        <v>91</v>
      </c>
      <c r="C351" s="107">
        <v>1213277010</v>
      </c>
      <c r="D351" s="5" t="s">
        <v>232</v>
      </c>
      <c r="E351" s="142">
        <v>2.2836059786993346</v>
      </c>
      <c r="F351" s="199">
        <f>'Geomean prices'!G163/'Geomean prices'!$F163*100</f>
        <v>100</v>
      </c>
      <c r="G351" s="199">
        <f>'Geomean prices'!H163/'Geomean prices'!$F163*100</f>
        <v>100</v>
      </c>
      <c r="H351" s="199">
        <f>'Geomean prices'!I163/'Geomean prices'!$F163*100</f>
        <v>100</v>
      </c>
      <c r="I351" s="199">
        <f>'Geomean prices'!J163/'Geomean prices'!$F163*100</f>
        <v>100</v>
      </c>
      <c r="J351" s="199">
        <f>'Geomean prices'!K163/'Geomean prices'!$F163*100</f>
        <v>100</v>
      </c>
      <c r="K351" s="199">
        <f>'Geomean prices'!L163/'Geomean prices'!$F163*100</f>
        <v>100.73584939232283</v>
      </c>
      <c r="L351" s="199">
        <f>'Geomean prices'!M163/'Geomean prices'!$F163*100</f>
        <v>101.53604360487118</v>
      </c>
      <c r="M351" s="199">
        <f>'Geomean prices'!N163/'Geomean prices'!$F163*100</f>
        <v>88.400893352117862</v>
      </c>
      <c r="N351" s="199">
        <f>'Geomean prices'!O163/'Geomean prices'!$F163*100</f>
        <v>88.400893352117862</v>
      </c>
      <c r="O351" s="199">
        <f>'Geomean prices'!P163/'Geomean prices'!$F163*100</f>
        <v>88.400893352117862</v>
      </c>
      <c r="P351" s="199">
        <f>'Geomean prices'!Q163/'Geomean prices'!$F163*100</f>
        <v>88.400893352117862</v>
      </c>
      <c r="Q351" s="199">
        <f>'Geomean prices'!R163/'Geomean prices'!$F163*100</f>
        <v>88.400893352117862</v>
      </c>
    </row>
    <row r="352" spans="1:17" s="199" customFormat="1" x14ac:dyDescent="0.25">
      <c r="A352" s="14"/>
      <c r="B352" s="51" t="s">
        <v>91</v>
      </c>
      <c r="C352" s="107">
        <v>1213276002</v>
      </c>
      <c r="D352" s="5" t="s">
        <v>233</v>
      </c>
      <c r="E352" s="142">
        <v>2.1090635319648205</v>
      </c>
      <c r="F352" s="199">
        <f>'Geomean prices'!G164/'Geomean prices'!$F164*100</f>
        <v>100</v>
      </c>
      <c r="G352" s="199">
        <f>'Geomean prices'!H164/'Geomean prices'!$F164*100</f>
        <v>100</v>
      </c>
      <c r="H352" s="199">
        <f>'Geomean prices'!I164/'Geomean prices'!$F164*100</f>
        <v>96.651830447458025</v>
      </c>
      <c r="I352" s="199">
        <f>'Geomean prices'!J164/'Geomean prices'!$F164*100</f>
        <v>100</v>
      </c>
      <c r="J352" s="199">
        <f>'Geomean prices'!K164/'Geomean prices'!$F164*100</f>
        <v>100.51439208416215</v>
      </c>
      <c r="K352" s="199">
        <f>'Geomean prices'!L164/'Geomean prices'!$F164*100</f>
        <v>92.141388660153581</v>
      </c>
      <c r="L352" s="199">
        <f>'Geomean prices'!M164/'Geomean prices'!$F164*100</f>
        <v>93.268180162057774</v>
      </c>
      <c r="M352" s="199">
        <f>'Geomean prices'!N164/'Geomean prices'!$F164*100</f>
        <v>94.849150515469134</v>
      </c>
      <c r="N352" s="199">
        <f>'Geomean prices'!O164/'Geomean prices'!$F164*100</f>
        <v>94.107292212821065</v>
      </c>
      <c r="O352" s="199">
        <f>'Geomean prices'!P164/'Geomean prices'!$F164*100</f>
        <v>95.258124631070473</v>
      </c>
      <c r="P352" s="199">
        <f>'Geomean prices'!Q164/'Geomean prices'!$F164*100</f>
        <v>91.895972931227718</v>
      </c>
      <c r="Q352" s="199">
        <f>'Geomean prices'!R164/'Geomean prices'!$F164*100</f>
        <v>89.401207958113744</v>
      </c>
    </row>
    <row r="353" spans="1:17" s="199" customFormat="1" x14ac:dyDescent="0.25">
      <c r="A353" s="14"/>
      <c r="B353" s="51" t="s">
        <v>91</v>
      </c>
      <c r="C353" s="107">
        <v>1213277009</v>
      </c>
      <c r="D353" s="5" t="s">
        <v>234</v>
      </c>
      <c r="E353" s="142">
        <v>2.047150229655966</v>
      </c>
      <c r="F353" s="199">
        <f>'Geomean prices'!G165/'Geomean prices'!$F165*100</f>
        <v>100</v>
      </c>
      <c r="G353" s="199">
        <f>'Geomean prices'!H165/'Geomean prices'!$F165*100</f>
        <v>98.163315874667433</v>
      </c>
      <c r="H353" s="199">
        <f>'Geomean prices'!I165/'Geomean prices'!$F165*100</f>
        <v>98.163315874667433</v>
      </c>
      <c r="I353" s="199">
        <f>'Geomean prices'!J165/'Geomean prices'!$F165*100</f>
        <v>100</v>
      </c>
      <c r="J353" s="199">
        <f>'Geomean prices'!K165/'Geomean prices'!$F165*100</f>
        <v>100</v>
      </c>
      <c r="K353" s="199">
        <f>'Geomean prices'!L165/'Geomean prices'!$F165*100</f>
        <v>100</v>
      </c>
      <c r="L353" s="199">
        <f>'Geomean prices'!M165/'Geomean prices'!$F165*100</f>
        <v>100</v>
      </c>
      <c r="M353" s="199">
        <f>'Geomean prices'!N165/'Geomean prices'!$F165*100</f>
        <v>93.567730840229842</v>
      </c>
      <c r="N353" s="199">
        <f>'Geomean prices'!O165/'Geomean prices'!$F165*100</f>
        <v>95.318429299693662</v>
      </c>
      <c r="O353" s="199">
        <f>'Geomean prices'!P165/'Geomean prices'!$F165*100</f>
        <v>95.318429299693662</v>
      </c>
      <c r="P353" s="199">
        <f>'Geomean prices'!Q165/'Geomean prices'!$F165*100</f>
        <v>89.089871814033927</v>
      </c>
      <c r="Q353" s="199">
        <f>'Geomean prices'!R165/'Geomean prices'!$F165*100</f>
        <v>100</v>
      </c>
    </row>
    <row r="354" spans="1:17" s="199" customFormat="1" x14ac:dyDescent="0.25">
      <c r="A354" s="14"/>
      <c r="B354" s="51" t="s">
        <v>91</v>
      </c>
      <c r="C354" s="107">
        <v>1213278005</v>
      </c>
      <c r="D354" s="5" t="s">
        <v>235</v>
      </c>
      <c r="E354" s="142">
        <v>1.5448991892899666</v>
      </c>
      <c r="F354" s="199">
        <f>'Geomean prices'!G166/'Geomean prices'!$F166*100</f>
        <v>100</v>
      </c>
      <c r="G354" s="199">
        <f>'Geomean prices'!H166/'Geomean prices'!$F166*100</f>
        <v>99.467803160893936</v>
      </c>
      <c r="H354" s="199">
        <f>'Geomean prices'!I166/'Geomean prices'!$F166*100</f>
        <v>99.467803160893936</v>
      </c>
      <c r="I354" s="199">
        <f>'Geomean prices'!J166/'Geomean prices'!$F166*100</f>
        <v>100</v>
      </c>
      <c r="J354" s="199">
        <f>'Geomean prices'!K166/'Geomean prices'!$F166*100</f>
        <v>98.266112776027086</v>
      </c>
      <c r="K354" s="199">
        <f>'Geomean prices'!L166/'Geomean prices'!$F166*100</f>
        <v>97.078940252570561</v>
      </c>
      <c r="L354" s="199">
        <f>'Geomean prices'!M166/'Geomean prices'!$F166*100</f>
        <v>98.266112776027086</v>
      </c>
      <c r="M354" s="199">
        <f>'Geomean prices'!N166/'Geomean prices'!$F166*100</f>
        <v>92.695011016687971</v>
      </c>
      <c r="N354" s="199">
        <f>'Geomean prices'!O166/'Geomean prices'!$F166*100</f>
        <v>97.343497145088591</v>
      </c>
      <c r="O354" s="199">
        <f>'Geomean prices'!P166/'Geomean prices'!$F166*100</f>
        <v>94.08427181229716</v>
      </c>
      <c r="P354" s="199">
        <f>'Geomean prices'!Q166/'Geomean prices'!$F166*100</f>
        <v>97.343497145088591</v>
      </c>
      <c r="Q354" s="199">
        <f>'Geomean prices'!R166/'Geomean prices'!$F166*100</f>
        <v>96.167470925233786</v>
      </c>
    </row>
    <row r="355" spans="1:17" s="199" customFormat="1" ht="16.5" thickBot="1" x14ac:dyDescent="0.3">
      <c r="A355" s="16"/>
      <c r="B355" s="52" t="s">
        <v>91</v>
      </c>
      <c r="C355" s="129">
        <v>1213278004</v>
      </c>
      <c r="D355" s="6" t="s">
        <v>236</v>
      </c>
      <c r="E355" s="142">
        <v>0.54681079887800965</v>
      </c>
      <c r="F355" s="199">
        <f>'Geomean prices'!G167/'Geomean prices'!$F167*100</f>
        <v>100</v>
      </c>
      <c r="G355" s="199">
        <f>'Geomean prices'!H167/'Geomean prices'!$F167*100</f>
        <v>100</v>
      </c>
      <c r="H355" s="199">
        <f>'Geomean prices'!I167/'Geomean prices'!$F167*100</f>
        <v>100</v>
      </c>
      <c r="I355" s="199">
        <f>'Geomean prices'!J167/'Geomean prices'!$F167*100</f>
        <v>100</v>
      </c>
      <c r="J355" s="199">
        <f>'Geomean prices'!K167/'Geomean prices'!$F167*100</f>
        <v>100</v>
      </c>
      <c r="K355" s="199">
        <f>'Geomean prices'!L167/'Geomean prices'!$F167*100</f>
        <v>100</v>
      </c>
      <c r="L355" s="199">
        <f>'Geomean prices'!M167/'Geomean prices'!$F167*100</f>
        <v>93.194274139819839</v>
      </c>
      <c r="M355" s="199">
        <f>'Geomean prices'!N167/'Geomean prices'!$F167*100</f>
        <v>110.66427513688559</v>
      </c>
      <c r="N355" s="199">
        <f>'Geomean prices'!O167/'Geomean prices'!$F167*100</f>
        <v>121.40285096935344</v>
      </c>
      <c r="O355" s="199">
        <f>'Geomean prices'!P167/'Geomean prices'!$F167*100</f>
        <v>98.08537833499706</v>
      </c>
      <c r="P355" s="199">
        <f>'Geomean prices'!Q167/'Geomean prices'!$F167*100</f>
        <v>105.24828830990094</v>
      </c>
      <c r="Q355" s="199">
        <f>'Geomean prices'!R167/'Geomean prices'!$F167*100</f>
        <v>106.73476704752531</v>
      </c>
    </row>
    <row r="356" spans="1:17" s="199" customFormat="1" x14ac:dyDescent="0.25">
      <c r="A356" s="105"/>
      <c r="B356" s="110"/>
      <c r="C356" s="107"/>
      <c r="D356" s="104"/>
      <c r="E356" s="142"/>
    </row>
    <row r="357" spans="1:17" s="199" customFormat="1" x14ac:dyDescent="0.25">
      <c r="A357" s="105"/>
      <c r="B357" s="110"/>
      <c r="C357" s="107"/>
      <c r="D357" s="104"/>
      <c r="E357" s="142"/>
    </row>
    <row r="358" spans="1:17" s="196" customFormat="1" x14ac:dyDescent="0.25">
      <c r="A358" s="115" t="s">
        <v>367</v>
      </c>
      <c r="B358" s="115">
        <v>12.5</v>
      </c>
      <c r="C358" s="124"/>
      <c r="D358" s="124"/>
      <c r="E358" s="150">
        <f>E359</f>
        <v>2.7855653939266909</v>
      </c>
      <c r="F358" s="196">
        <f>(F359*$E359)/$E$358</f>
        <v>100</v>
      </c>
      <c r="G358" s="196">
        <f t="shared" ref="G358:Q358" si="155">(G359*$E359)/$E$358</f>
        <v>100</v>
      </c>
      <c r="H358" s="196">
        <f t="shared" si="155"/>
        <v>100</v>
      </c>
      <c r="I358" s="196">
        <f t="shared" si="155"/>
        <v>100</v>
      </c>
      <c r="J358" s="196">
        <f t="shared" si="155"/>
        <v>100</v>
      </c>
      <c r="K358" s="196">
        <f t="shared" si="155"/>
        <v>50</v>
      </c>
      <c r="L358" s="196">
        <f t="shared" si="155"/>
        <v>50</v>
      </c>
      <c r="M358" s="196">
        <f t="shared" si="155"/>
        <v>50</v>
      </c>
      <c r="N358" s="196">
        <f t="shared" si="155"/>
        <v>50</v>
      </c>
      <c r="O358" s="196">
        <f t="shared" si="155"/>
        <v>50</v>
      </c>
      <c r="P358" s="196">
        <f t="shared" si="155"/>
        <v>50</v>
      </c>
      <c r="Q358" s="196">
        <f t="shared" si="155"/>
        <v>50</v>
      </c>
    </row>
    <row r="359" spans="1:17" s="197" customFormat="1" ht="16.5" thickBot="1" x14ac:dyDescent="0.3">
      <c r="A359" s="112" t="s">
        <v>368</v>
      </c>
      <c r="B359" s="112" t="s">
        <v>92</v>
      </c>
      <c r="C359" s="116"/>
      <c r="D359" s="123"/>
      <c r="E359" s="149">
        <f>E360</f>
        <v>2.7855653939266909</v>
      </c>
      <c r="F359" s="197">
        <f>SUMPRODUCT(F360,$E360)/$E$359</f>
        <v>100</v>
      </c>
      <c r="G359" s="197">
        <f t="shared" ref="G359:Q359" si="156">SUMPRODUCT(G360,$E360)/$E$359</f>
        <v>100</v>
      </c>
      <c r="H359" s="197">
        <f t="shared" si="156"/>
        <v>100</v>
      </c>
      <c r="I359" s="197">
        <f t="shared" si="156"/>
        <v>100</v>
      </c>
      <c r="J359" s="197">
        <f t="shared" si="156"/>
        <v>100</v>
      </c>
      <c r="K359" s="197">
        <f t="shared" si="156"/>
        <v>50</v>
      </c>
      <c r="L359" s="197">
        <f t="shared" si="156"/>
        <v>50</v>
      </c>
      <c r="M359" s="197">
        <f t="shared" si="156"/>
        <v>50</v>
      </c>
      <c r="N359" s="197">
        <f t="shared" si="156"/>
        <v>50</v>
      </c>
      <c r="O359" s="197">
        <f t="shared" si="156"/>
        <v>50</v>
      </c>
      <c r="P359" s="197">
        <f t="shared" si="156"/>
        <v>50</v>
      </c>
      <c r="Q359" s="197">
        <f t="shared" si="156"/>
        <v>50</v>
      </c>
    </row>
    <row r="360" spans="1:17" s="199" customFormat="1" ht="16.5" thickBot="1" x14ac:dyDescent="0.3">
      <c r="A360" s="19"/>
      <c r="B360" s="126" t="s">
        <v>92</v>
      </c>
      <c r="C360" s="127">
        <v>1251292001</v>
      </c>
      <c r="D360" s="22" t="s">
        <v>237</v>
      </c>
      <c r="E360" s="142">
        <v>2.7855653939266909</v>
      </c>
      <c r="F360" s="199">
        <f>'Geomean prices'!G168/'Geomean prices'!$F168*100</f>
        <v>100</v>
      </c>
      <c r="G360" s="199">
        <f>'Geomean prices'!H168/'Geomean prices'!$F168*100</f>
        <v>100</v>
      </c>
      <c r="H360" s="199">
        <f>'Geomean prices'!I168/'Geomean prices'!$F168*100</f>
        <v>100</v>
      </c>
      <c r="I360" s="199">
        <f>'Geomean prices'!J168/'Geomean prices'!$F168*100</f>
        <v>100</v>
      </c>
      <c r="J360" s="199">
        <f>'Geomean prices'!K168/'Geomean prices'!$F168*100</f>
        <v>100</v>
      </c>
      <c r="K360" s="199">
        <f>'Geomean prices'!L168/'Geomean prices'!$F168*100</f>
        <v>50</v>
      </c>
      <c r="L360" s="199">
        <f>'Geomean prices'!M168/'Geomean prices'!$F168*100</f>
        <v>50</v>
      </c>
      <c r="M360" s="199">
        <f>'Geomean prices'!N168/'Geomean prices'!$F168*100</f>
        <v>50</v>
      </c>
      <c r="N360" s="199">
        <f>'Geomean prices'!O168/'Geomean prices'!$F168*100</f>
        <v>50</v>
      </c>
      <c r="O360" s="199">
        <f>'Geomean prices'!P168/'Geomean prices'!$F168*100</f>
        <v>50</v>
      </c>
      <c r="P360" s="199">
        <f>'Geomean prices'!Q168/'Geomean prices'!$F168*100</f>
        <v>50</v>
      </c>
      <c r="Q360" s="199">
        <f>'Geomean prices'!R168/'Geomean prices'!$F168*100</f>
        <v>50</v>
      </c>
    </row>
    <row r="361" spans="1:17" s="199" customFormat="1" x14ac:dyDescent="0.25">
      <c r="A361" s="105"/>
      <c r="B361" s="110"/>
      <c r="C361" s="107"/>
      <c r="D361" s="104"/>
      <c r="E361" s="142"/>
    </row>
    <row r="362" spans="1:17" s="199" customFormat="1" x14ac:dyDescent="0.25">
      <c r="A362" s="105"/>
      <c r="B362" s="110"/>
      <c r="C362" s="107"/>
      <c r="D362" s="104"/>
      <c r="E362" s="142"/>
    </row>
    <row r="363" spans="1:17" s="196" customFormat="1" x14ac:dyDescent="0.25">
      <c r="A363" s="115" t="s">
        <v>369</v>
      </c>
      <c r="B363" s="115">
        <v>12.7</v>
      </c>
      <c r="C363" s="124"/>
      <c r="D363" s="124"/>
      <c r="E363" s="150">
        <f>E364</f>
        <v>4.5952796073730164</v>
      </c>
      <c r="F363" s="196">
        <f>(F364*$E364)/$E$363</f>
        <v>100</v>
      </c>
      <c r="G363" s="196">
        <f t="shared" ref="G363:Q363" si="157">(G364*$E364)/$E$363</f>
        <v>100</v>
      </c>
      <c r="H363" s="196">
        <f t="shared" si="157"/>
        <v>100</v>
      </c>
      <c r="I363" s="196">
        <f t="shared" si="157"/>
        <v>100</v>
      </c>
      <c r="J363" s="196">
        <f t="shared" si="157"/>
        <v>100</v>
      </c>
      <c r="K363" s="196">
        <f t="shared" si="157"/>
        <v>100</v>
      </c>
      <c r="L363" s="196">
        <f t="shared" si="157"/>
        <v>100</v>
      </c>
      <c r="M363" s="196">
        <f t="shared" si="157"/>
        <v>100</v>
      </c>
      <c r="N363" s="196">
        <f t="shared" si="157"/>
        <v>100</v>
      </c>
      <c r="O363" s="196">
        <f t="shared" si="157"/>
        <v>100</v>
      </c>
      <c r="P363" s="196">
        <f t="shared" si="157"/>
        <v>100</v>
      </c>
      <c r="Q363" s="196">
        <f t="shared" si="157"/>
        <v>100</v>
      </c>
    </row>
    <row r="364" spans="1:17" s="197" customFormat="1" ht="16.5" thickBot="1" x14ac:dyDescent="0.3">
      <c r="A364" s="112" t="s">
        <v>369</v>
      </c>
      <c r="B364" s="112" t="s">
        <v>93</v>
      </c>
      <c r="C364" s="116"/>
      <c r="D364" s="123"/>
      <c r="E364" s="149">
        <f>E365</f>
        <v>4.5952796073730164</v>
      </c>
      <c r="F364" s="197">
        <f>SUMPRODUCT(F365,$E365)/$E$364</f>
        <v>100</v>
      </c>
      <c r="G364" s="197">
        <f t="shared" ref="G364:Q364" si="158">SUMPRODUCT(G365,$E365)/$E$364</f>
        <v>100</v>
      </c>
      <c r="H364" s="197">
        <f t="shared" si="158"/>
        <v>100</v>
      </c>
      <c r="I364" s="197">
        <f t="shared" si="158"/>
        <v>100</v>
      </c>
      <c r="J364" s="197">
        <f t="shared" si="158"/>
        <v>100</v>
      </c>
      <c r="K364" s="197">
        <f t="shared" si="158"/>
        <v>100</v>
      </c>
      <c r="L364" s="197">
        <f t="shared" si="158"/>
        <v>100</v>
      </c>
      <c r="M364" s="197">
        <f t="shared" si="158"/>
        <v>100</v>
      </c>
      <c r="N364" s="197">
        <f t="shared" si="158"/>
        <v>100</v>
      </c>
      <c r="O364" s="197">
        <f t="shared" si="158"/>
        <v>100</v>
      </c>
      <c r="P364" s="197">
        <f t="shared" si="158"/>
        <v>100</v>
      </c>
      <c r="Q364" s="197">
        <f t="shared" si="158"/>
        <v>100</v>
      </c>
    </row>
    <row r="365" spans="1:17" s="199" customFormat="1" ht="16.5" thickBot="1" x14ac:dyDescent="0.3">
      <c r="A365" s="19"/>
      <c r="B365" s="126" t="s">
        <v>93</v>
      </c>
      <c r="C365" s="127">
        <v>1270299002</v>
      </c>
      <c r="D365" s="22" t="s">
        <v>238</v>
      </c>
      <c r="E365" s="142">
        <v>4.5952796073730164</v>
      </c>
      <c r="F365" s="199">
        <f>'Geomean prices'!G169/'Geomean prices'!$F169*100</f>
        <v>100</v>
      </c>
      <c r="G365" s="199">
        <f>'Geomean prices'!H169/'Geomean prices'!$F169*100</f>
        <v>100</v>
      </c>
      <c r="H365" s="199">
        <f>'Geomean prices'!I169/'Geomean prices'!$F169*100</f>
        <v>100</v>
      </c>
      <c r="I365" s="199">
        <f>'Geomean prices'!J169/'Geomean prices'!$F169*100</f>
        <v>100</v>
      </c>
      <c r="J365" s="199">
        <f>'Geomean prices'!K169/'Geomean prices'!$F169*100</f>
        <v>100</v>
      </c>
      <c r="K365" s="199">
        <f>'Geomean prices'!L169/'Geomean prices'!$F169*100</f>
        <v>100</v>
      </c>
      <c r="L365" s="199">
        <f>'Geomean prices'!M169/'Geomean prices'!$F169*100</f>
        <v>100</v>
      </c>
      <c r="M365" s="199">
        <f>'Geomean prices'!N169/'Geomean prices'!$F169*100</f>
        <v>100</v>
      </c>
      <c r="N365" s="199">
        <f>'Geomean prices'!O169/'Geomean prices'!$F169*100</f>
        <v>100</v>
      </c>
      <c r="O365" s="199">
        <f>'Geomean prices'!P169/'Geomean prices'!$F169*100</f>
        <v>100</v>
      </c>
      <c r="P365" s="199">
        <f>'Geomean prices'!Q169/'Geomean prices'!$F169*100</f>
        <v>100</v>
      </c>
      <c r="Q365" s="199">
        <f>'Geomean prices'!R169/'Geomean prices'!$F169*100</f>
        <v>100</v>
      </c>
    </row>
    <row r="367" spans="1:17" x14ac:dyDescent="0.25">
      <c r="D367" s="264" t="s">
        <v>375</v>
      </c>
      <c r="E367" s="265">
        <f>(SUM(E6:E365)/4)-1000</f>
        <v>0</v>
      </c>
    </row>
  </sheetData>
  <mergeCells count="12">
    <mergeCell ref="A331:A337"/>
    <mergeCell ref="A92:A94"/>
    <mergeCell ref="A9:A14"/>
    <mergeCell ref="A18:A21"/>
    <mergeCell ref="A25:A29"/>
    <mergeCell ref="A33:A36"/>
    <mergeCell ref="A40:A41"/>
    <mergeCell ref="A45:A48"/>
    <mergeCell ref="A51:A56"/>
    <mergeCell ref="A60:A63"/>
    <mergeCell ref="A67:A71"/>
    <mergeCell ref="A76:A86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39CD7-48A6-B942-B19F-45942AC8303A}">
  <sheetPr codeName="Sheet3"/>
  <dimension ref="A1:N431"/>
  <sheetViews>
    <sheetView zoomScale="70" zoomScaleNormal="70" workbookViewId="0">
      <pane xSplit="2" ySplit="7" topLeftCell="C408" activePane="bottomRight" state="frozen"/>
      <selection activeCell="J12" sqref="J12"/>
      <selection pane="topRight" activeCell="J12" sqref="J12"/>
      <selection pane="bottomLeft" activeCell="J12" sqref="J12"/>
      <selection pane="bottomRight" activeCell="B231" sqref="B231"/>
    </sheetView>
  </sheetViews>
  <sheetFormatPr defaultColWidth="11.25" defaultRowHeight="15.75" x14ac:dyDescent="0.25"/>
  <cols>
    <col min="1" max="1" width="7.875" style="86" customWidth="1"/>
    <col min="2" max="2" width="32.75" style="40" bestFit="1" customWidth="1"/>
    <col min="3" max="3" width="11.25" style="66"/>
    <col min="11" max="13" width="11.25" style="66"/>
  </cols>
  <sheetData>
    <row r="1" spans="1:14" x14ac:dyDescent="0.25">
      <c r="B1" s="36" t="s">
        <v>0</v>
      </c>
    </row>
    <row r="2" spans="1:14" x14ac:dyDescent="0.25">
      <c r="B2" s="36"/>
    </row>
    <row r="3" spans="1:14" x14ac:dyDescent="0.25">
      <c r="B3" s="36" t="s">
        <v>1</v>
      </c>
    </row>
    <row r="4" spans="1:14" ht="16.5" thickBot="1" x14ac:dyDescent="0.3">
      <c r="C4" s="326">
        <v>45444</v>
      </c>
      <c r="D4" s="327">
        <v>45474</v>
      </c>
      <c r="E4" s="327">
        <v>45505</v>
      </c>
      <c r="F4" s="327">
        <v>45536</v>
      </c>
      <c r="G4" s="327">
        <v>45566</v>
      </c>
      <c r="H4" s="327">
        <v>45597</v>
      </c>
      <c r="I4" s="327">
        <v>45627</v>
      </c>
      <c r="J4" s="327">
        <v>45658</v>
      </c>
      <c r="K4" s="326">
        <v>45689</v>
      </c>
      <c r="L4" s="326">
        <v>45717</v>
      </c>
      <c r="M4" s="326">
        <v>45748</v>
      </c>
      <c r="N4" s="327">
        <v>45778</v>
      </c>
    </row>
    <row r="5" spans="1:14" ht="57" thickBot="1" x14ac:dyDescent="0.35">
      <c r="B5" s="170" t="s">
        <v>390</v>
      </c>
      <c r="C5" s="168"/>
    </row>
    <row r="6" spans="1:14" ht="18.75" x14ac:dyDescent="0.3">
      <c r="B6" s="91" t="s">
        <v>585</v>
      </c>
      <c r="C6" s="77"/>
    </row>
    <row r="7" spans="1:14" x14ac:dyDescent="0.25">
      <c r="A7" s="70"/>
      <c r="C7" s="93">
        <v>45047</v>
      </c>
      <c r="D7" s="93">
        <v>45413</v>
      </c>
      <c r="E7" s="93">
        <v>45444</v>
      </c>
      <c r="F7" s="93">
        <v>45474</v>
      </c>
      <c r="G7" s="93">
        <v>45505</v>
      </c>
      <c r="H7" s="93">
        <v>45536</v>
      </c>
      <c r="I7" s="93">
        <v>45566</v>
      </c>
      <c r="J7" s="93">
        <v>45597</v>
      </c>
      <c r="K7" s="93">
        <v>45627</v>
      </c>
      <c r="L7" s="93">
        <v>45658</v>
      </c>
      <c r="M7" s="93">
        <v>45689</v>
      </c>
      <c r="N7" s="93">
        <v>45717</v>
      </c>
    </row>
    <row r="8" spans="1:14" ht="18.75" x14ac:dyDescent="0.25">
      <c r="A8" s="70" t="s">
        <v>43</v>
      </c>
      <c r="B8" s="71" t="s">
        <v>162</v>
      </c>
    </row>
    <row r="9" spans="1:14" s="9" customFormat="1" x14ac:dyDescent="0.25">
      <c r="A9" s="86">
        <v>1</v>
      </c>
      <c r="B9" s="361" t="s">
        <v>544</v>
      </c>
      <c r="C9" s="80">
        <v>42.93</v>
      </c>
      <c r="D9" s="80">
        <v>42.93</v>
      </c>
      <c r="E9" s="80">
        <v>42.93</v>
      </c>
      <c r="F9" s="80">
        <v>42.93</v>
      </c>
      <c r="G9" s="80">
        <v>42.93</v>
      </c>
      <c r="H9" s="80">
        <v>42.93</v>
      </c>
      <c r="I9" s="80">
        <v>42.93</v>
      </c>
      <c r="J9" s="80">
        <v>42.93</v>
      </c>
      <c r="K9" s="80">
        <v>42.93</v>
      </c>
      <c r="L9" s="80">
        <v>42.93</v>
      </c>
      <c r="M9" s="80">
        <v>42.93</v>
      </c>
      <c r="N9" s="80">
        <v>42.93</v>
      </c>
    </row>
    <row r="10" spans="1:14" s="9" customFormat="1" x14ac:dyDescent="0.25">
      <c r="A10" s="86">
        <v>2</v>
      </c>
      <c r="B10" s="361" t="s">
        <v>448</v>
      </c>
      <c r="C10" s="80">
        <v>34.619999999999997</v>
      </c>
      <c r="D10" s="80">
        <v>34.619999999999997</v>
      </c>
      <c r="E10" s="80">
        <v>34.619999999999997</v>
      </c>
      <c r="F10" s="80">
        <v>34.619999999999997</v>
      </c>
      <c r="G10" s="80">
        <v>34.619999999999997</v>
      </c>
      <c r="H10" s="80">
        <v>34.619999999999997</v>
      </c>
      <c r="I10" s="80">
        <v>34.630000000000003</v>
      </c>
      <c r="J10" s="80">
        <v>34.630000000000003</v>
      </c>
      <c r="K10" s="80">
        <v>34.630000000000003</v>
      </c>
      <c r="L10" s="80">
        <v>34.630000000000003</v>
      </c>
      <c r="M10" s="80">
        <v>34.630000000000003</v>
      </c>
      <c r="N10" s="80">
        <v>34.630000000000003</v>
      </c>
    </row>
    <row r="11" spans="1:14" s="9" customFormat="1" x14ac:dyDescent="0.25">
      <c r="A11" s="86">
        <v>3</v>
      </c>
      <c r="B11" s="361" t="s">
        <v>449</v>
      </c>
      <c r="C11" s="80">
        <v>15.15</v>
      </c>
      <c r="D11" s="80">
        <v>15.15</v>
      </c>
      <c r="E11" s="80">
        <v>15.15</v>
      </c>
      <c r="F11" s="80">
        <v>15.15</v>
      </c>
      <c r="G11" s="80">
        <v>15.15</v>
      </c>
      <c r="H11" s="80">
        <v>15.15</v>
      </c>
      <c r="I11" s="80">
        <v>15.15</v>
      </c>
      <c r="J11" s="80">
        <v>15.15</v>
      </c>
      <c r="K11" s="80">
        <v>15.15</v>
      </c>
      <c r="L11" s="80">
        <v>15.15</v>
      </c>
      <c r="M11" s="80">
        <v>15.15</v>
      </c>
      <c r="N11" s="80">
        <v>15.15</v>
      </c>
    </row>
    <row r="12" spans="1:14" s="9" customFormat="1" x14ac:dyDescent="0.25">
      <c r="A12" s="86">
        <v>4</v>
      </c>
      <c r="B12" s="361" t="s">
        <v>450</v>
      </c>
      <c r="C12" s="80">
        <v>24.93</v>
      </c>
      <c r="D12" s="80">
        <v>24.93</v>
      </c>
      <c r="E12" s="80">
        <v>24.93</v>
      </c>
      <c r="F12" s="80">
        <v>24.93</v>
      </c>
      <c r="G12" s="80">
        <v>24.93</v>
      </c>
      <c r="H12" s="80">
        <v>24.93</v>
      </c>
      <c r="I12" s="80">
        <v>24.93</v>
      </c>
      <c r="J12" s="80">
        <v>24.93</v>
      </c>
      <c r="K12" s="80">
        <v>24.93</v>
      </c>
      <c r="L12" s="80">
        <v>24.93</v>
      </c>
      <c r="M12" s="80">
        <v>24.93</v>
      </c>
      <c r="N12" s="80">
        <v>24.93</v>
      </c>
    </row>
    <row r="13" spans="1:14" s="9" customFormat="1" x14ac:dyDescent="0.25">
      <c r="A13" s="86">
        <v>5</v>
      </c>
      <c r="B13" s="361" t="s">
        <v>450</v>
      </c>
      <c r="C13" s="80">
        <v>11.55</v>
      </c>
      <c r="D13" s="80">
        <v>11.55</v>
      </c>
      <c r="E13" s="80">
        <v>11.55</v>
      </c>
      <c r="F13" s="80">
        <v>11.55</v>
      </c>
      <c r="G13" s="80">
        <v>11.55</v>
      </c>
      <c r="H13" s="80">
        <v>11.55</v>
      </c>
      <c r="I13" s="80">
        <v>11.55</v>
      </c>
      <c r="J13" s="80">
        <v>11.545</v>
      </c>
      <c r="K13" s="80">
        <v>11.545</v>
      </c>
      <c r="L13" s="80">
        <v>11.545</v>
      </c>
      <c r="M13" s="80">
        <v>11.545</v>
      </c>
      <c r="N13" s="80">
        <v>11.55</v>
      </c>
    </row>
    <row r="14" spans="1:14" s="9" customFormat="1" x14ac:dyDescent="0.25">
      <c r="A14" s="86">
        <v>6</v>
      </c>
      <c r="B14" s="68" t="s">
        <v>451</v>
      </c>
      <c r="C14" s="80">
        <v>8.77</v>
      </c>
      <c r="D14" s="80">
        <v>8.77</v>
      </c>
      <c r="E14" s="80">
        <v>8.77</v>
      </c>
      <c r="F14" s="80">
        <v>8.77</v>
      </c>
      <c r="G14" s="80">
        <v>8.77</v>
      </c>
      <c r="H14" s="80">
        <v>8.77</v>
      </c>
      <c r="I14" s="80">
        <v>8.77</v>
      </c>
      <c r="J14" s="82">
        <v>8.77</v>
      </c>
      <c r="K14" s="82">
        <v>8.77</v>
      </c>
      <c r="L14" s="82">
        <v>8.77</v>
      </c>
      <c r="M14" s="82">
        <v>8.77</v>
      </c>
      <c r="N14" s="82">
        <v>8.77</v>
      </c>
    </row>
    <row r="15" spans="1:14" s="9" customFormat="1" x14ac:dyDescent="0.25">
      <c r="A15" s="86">
        <v>7</v>
      </c>
      <c r="B15" s="360" t="s">
        <v>452</v>
      </c>
      <c r="C15" s="82">
        <v>4.1500000000000004</v>
      </c>
      <c r="D15" s="82">
        <v>4.1500000000000004</v>
      </c>
      <c r="E15" s="82">
        <v>4.1500000000000004</v>
      </c>
      <c r="F15" s="82">
        <v>4.1500000000000004</v>
      </c>
      <c r="G15" s="82">
        <v>4.1500000000000004</v>
      </c>
      <c r="H15" s="82">
        <v>11.54</v>
      </c>
      <c r="I15" s="82">
        <v>4.1500000000000004</v>
      </c>
      <c r="J15" s="82">
        <v>4.1500000000000004</v>
      </c>
      <c r="K15" s="80">
        <v>4.1500000000000004</v>
      </c>
      <c r="L15" s="82">
        <v>4.1500000000000004</v>
      </c>
      <c r="M15" s="82">
        <v>4.1500000000000004</v>
      </c>
      <c r="N15" s="82">
        <v>4.1500000000000004</v>
      </c>
    </row>
    <row r="16" spans="1:14" s="9" customFormat="1" ht="16.5" thickBot="1" x14ac:dyDescent="0.3">
      <c r="B16" s="268"/>
      <c r="C16" s="82"/>
      <c r="K16" s="85"/>
      <c r="L16" s="85"/>
      <c r="M16" s="85"/>
    </row>
    <row r="17" spans="1:14" s="69" customFormat="1" ht="16.5" thickBot="1" x14ac:dyDescent="0.3">
      <c r="B17" s="88" t="s">
        <v>383</v>
      </c>
      <c r="C17" s="72">
        <f t="shared" ref="C17" si="0">GEOMEAN(C9:C16)</f>
        <v>15.708032497775214</v>
      </c>
      <c r="D17" s="72">
        <f t="shared" ref="D17:N17" si="1">GEOMEAN(D9:D15)</f>
        <v>15.708032497775214</v>
      </c>
      <c r="E17" s="72">
        <f t="shared" si="1"/>
        <v>15.708032497775214</v>
      </c>
      <c r="F17" s="72">
        <f t="shared" si="1"/>
        <v>15.708032497775214</v>
      </c>
      <c r="G17" s="72">
        <f t="shared" si="1"/>
        <v>15.708032497775214</v>
      </c>
      <c r="H17" s="72">
        <f t="shared" si="1"/>
        <v>18.17912152378987</v>
      </c>
      <c r="I17" s="72">
        <f t="shared" si="1"/>
        <v>15.70868059913284</v>
      </c>
      <c r="J17" s="72">
        <f t="shared" si="1"/>
        <v>15.707708948187113</v>
      </c>
      <c r="K17" s="72">
        <f t="shared" si="1"/>
        <v>15.707708948187113</v>
      </c>
      <c r="L17" s="72">
        <f t="shared" si="1"/>
        <v>15.707708948187113</v>
      </c>
      <c r="M17" s="72">
        <f t="shared" si="1"/>
        <v>15.707708948187113</v>
      </c>
      <c r="N17" s="72">
        <f t="shared" si="1"/>
        <v>15.70868059913284</v>
      </c>
    </row>
    <row r="20" spans="1:14" ht="19.5" thickBot="1" x14ac:dyDescent="0.3">
      <c r="A20" s="70" t="s">
        <v>44</v>
      </c>
      <c r="B20" s="71" t="s">
        <v>163</v>
      </c>
    </row>
    <row r="21" spans="1:14" s="9" customFormat="1" x14ac:dyDescent="0.25">
      <c r="A21" s="86">
        <v>1</v>
      </c>
      <c r="B21" s="346" t="s">
        <v>509</v>
      </c>
      <c r="C21" s="79">
        <v>37.5</v>
      </c>
      <c r="D21" s="79">
        <v>37.5</v>
      </c>
      <c r="E21" s="79">
        <v>37.5</v>
      </c>
      <c r="F21" s="79">
        <v>37.5</v>
      </c>
      <c r="G21" s="79">
        <v>37.5</v>
      </c>
      <c r="H21" s="79">
        <v>37.5</v>
      </c>
      <c r="I21" s="79">
        <v>37.5</v>
      </c>
      <c r="J21" s="79">
        <v>37.5</v>
      </c>
      <c r="K21" s="79">
        <v>37.5</v>
      </c>
      <c r="L21" s="79">
        <v>37.5</v>
      </c>
      <c r="M21" s="79">
        <v>37.5</v>
      </c>
      <c r="N21" s="79">
        <v>37.5</v>
      </c>
    </row>
    <row r="22" spans="1:14" s="9" customFormat="1" x14ac:dyDescent="0.25">
      <c r="A22" s="86">
        <v>2</v>
      </c>
      <c r="B22" s="366" t="s">
        <v>519</v>
      </c>
      <c r="C22" s="83">
        <v>34.5</v>
      </c>
      <c r="D22" s="83">
        <v>34.5</v>
      </c>
      <c r="E22" s="83">
        <v>34.5</v>
      </c>
      <c r="F22" s="83">
        <v>34.5</v>
      </c>
      <c r="G22" s="80">
        <v>34.5</v>
      </c>
      <c r="H22" s="83">
        <v>35.5</v>
      </c>
      <c r="I22" s="83">
        <v>35.5</v>
      </c>
      <c r="J22" s="83">
        <v>35.5</v>
      </c>
      <c r="K22" s="83">
        <v>37.5</v>
      </c>
      <c r="L22" s="83">
        <v>35.5</v>
      </c>
      <c r="M22" s="83">
        <v>35.5</v>
      </c>
      <c r="N22" s="83">
        <v>35.5</v>
      </c>
    </row>
    <row r="23" spans="1:14" s="9" customFormat="1" x14ac:dyDescent="0.25">
      <c r="A23" s="86">
        <v>14</v>
      </c>
      <c r="B23" s="366" t="s">
        <v>515</v>
      </c>
      <c r="C23" s="83">
        <v>38.5</v>
      </c>
      <c r="D23" s="83">
        <v>38.5</v>
      </c>
      <c r="E23" s="83">
        <v>38.5</v>
      </c>
      <c r="F23" s="83">
        <v>38.5</v>
      </c>
      <c r="G23" s="80">
        <v>37.5</v>
      </c>
      <c r="H23" s="83">
        <v>37.5</v>
      </c>
      <c r="I23" s="83">
        <v>37.5</v>
      </c>
      <c r="J23" s="83">
        <v>37.5</v>
      </c>
      <c r="K23" s="83">
        <v>35.5</v>
      </c>
      <c r="L23" s="83">
        <v>37.5</v>
      </c>
      <c r="M23" s="83">
        <v>37</v>
      </c>
      <c r="N23" s="83">
        <v>37</v>
      </c>
    </row>
    <row r="24" spans="1:14" s="9" customFormat="1" x14ac:dyDescent="0.25">
      <c r="A24" s="86"/>
      <c r="B24" s="394"/>
      <c r="C24" s="83"/>
      <c r="K24" s="85"/>
      <c r="L24" s="85"/>
      <c r="M24" s="85"/>
      <c r="N24" s="85"/>
    </row>
    <row r="25" spans="1:14" s="9" customFormat="1" x14ac:dyDescent="0.25">
      <c r="A25" s="86"/>
      <c r="B25" s="394"/>
      <c r="C25" s="83"/>
      <c r="K25" s="85"/>
      <c r="L25" s="85"/>
      <c r="M25" s="85"/>
      <c r="N25" s="85"/>
    </row>
    <row r="26" spans="1:14" s="9" customFormat="1" ht="16.5" thickBot="1" x14ac:dyDescent="0.3">
      <c r="A26" s="86"/>
      <c r="B26" s="328"/>
      <c r="C26" s="80"/>
      <c r="K26" s="85"/>
      <c r="L26" s="85"/>
      <c r="M26" s="85"/>
      <c r="N26" s="85"/>
    </row>
    <row r="27" spans="1:14" s="69" customFormat="1" ht="16.5" thickBot="1" x14ac:dyDescent="0.3">
      <c r="A27" s="87"/>
      <c r="B27" s="88" t="s">
        <v>383</v>
      </c>
      <c r="C27" s="73">
        <f>GEOMEAN(C21:C26)</f>
        <v>36.793437462019618</v>
      </c>
      <c r="D27" s="73">
        <f t="shared" ref="D27:N27" si="2">GEOMEAN(D21:D26)</f>
        <v>36.793437462019618</v>
      </c>
      <c r="E27" s="73">
        <f t="shared" si="2"/>
        <v>36.793437462019618</v>
      </c>
      <c r="F27" s="73">
        <f t="shared" si="2"/>
        <v>36.793437462019618</v>
      </c>
      <c r="G27" s="73">
        <f t="shared" si="2"/>
        <v>36.4720809832071</v>
      </c>
      <c r="H27" s="73">
        <f t="shared" si="2"/>
        <v>36.821117320089392</v>
      </c>
      <c r="I27" s="73">
        <f t="shared" si="2"/>
        <v>36.821117320089392</v>
      </c>
      <c r="J27" s="73">
        <f t="shared" si="2"/>
        <v>36.821117320089392</v>
      </c>
      <c r="K27" s="73">
        <f t="shared" si="2"/>
        <v>36.821117320089392</v>
      </c>
      <c r="L27" s="73">
        <f t="shared" si="2"/>
        <v>36.821117320089392</v>
      </c>
      <c r="M27" s="73">
        <f t="shared" si="2"/>
        <v>36.656735143067223</v>
      </c>
      <c r="N27" s="73">
        <f t="shared" si="2"/>
        <v>36.656735143067223</v>
      </c>
    </row>
    <row r="30" spans="1:14" ht="18.75" x14ac:dyDescent="0.25">
      <c r="A30" s="70" t="s">
        <v>45</v>
      </c>
      <c r="B30" s="71" t="s">
        <v>164</v>
      </c>
    </row>
    <row r="31" spans="1:14" x14ac:dyDescent="0.25">
      <c r="A31" s="86">
        <v>16</v>
      </c>
      <c r="B31" s="267"/>
      <c r="C31" s="80">
        <v>1</v>
      </c>
      <c r="D31" s="80">
        <v>1</v>
      </c>
      <c r="E31" s="80">
        <v>1</v>
      </c>
      <c r="F31" s="80">
        <v>1</v>
      </c>
      <c r="G31" s="80">
        <v>1</v>
      </c>
      <c r="H31" s="80">
        <v>1</v>
      </c>
      <c r="I31" s="80">
        <v>1</v>
      </c>
      <c r="J31" s="80">
        <v>1</v>
      </c>
      <c r="K31" s="80">
        <v>1</v>
      </c>
      <c r="L31" s="80">
        <v>1</v>
      </c>
      <c r="M31" s="80">
        <v>1</v>
      </c>
      <c r="N31" s="80">
        <v>1</v>
      </c>
    </row>
    <row r="32" spans="1:14" ht="16.5" thickBot="1" x14ac:dyDescent="0.3">
      <c r="B32" s="267"/>
      <c r="C32" s="65"/>
    </row>
    <row r="33" spans="1:14" s="31" customFormat="1" ht="16.5" thickBot="1" x14ac:dyDescent="0.3">
      <c r="A33" s="86"/>
      <c r="B33" s="89" t="s">
        <v>383</v>
      </c>
      <c r="C33" s="76">
        <f t="shared" ref="C33" si="3">GEOMEAN((C31:C32))</f>
        <v>1</v>
      </c>
      <c r="D33" s="72">
        <f t="shared" ref="D33:N33" si="4">GEOMEAN(D31:D32)</f>
        <v>1</v>
      </c>
      <c r="E33" s="72">
        <f t="shared" si="4"/>
        <v>1</v>
      </c>
      <c r="F33" s="72">
        <f t="shared" si="4"/>
        <v>1</v>
      </c>
      <c r="G33" s="72">
        <f t="shared" si="4"/>
        <v>1</v>
      </c>
      <c r="H33" s="72">
        <f t="shared" si="4"/>
        <v>1</v>
      </c>
      <c r="I33" s="72">
        <f t="shared" si="4"/>
        <v>1</v>
      </c>
      <c r="J33" s="72">
        <f t="shared" si="4"/>
        <v>1</v>
      </c>
      <c r="K33" s="72">
        <f t="shared" si="4"/>
        <v>1</v>
      </c>
      <c r="L33" s="72">
        <f t="shared" si="4"/>
        <v>1</v>
      </c>
      <c r="M33" s="72">
        <f t="shared" si="4"/>
        <v>1</v>
      </c>
      <c r="N33" s="72">
        <f t="shared" si="4"/>
        <v>1</v>
      </c>
    </row>
    <row r="36" spans="1:14" ht="19.5" thickBot="1" x14ac:dyDescent="0.3">
      <c r="A36" s="70" t="s">
        <v>46</v>
      </c>
      <c r="B36" s="71" t="s">
        <v>165</v>
      </c>
    </row>
    <row r="37" spans="1:14" x14ac:dyDescent="0.25">
      <c r="A37" s="86">
        <v>1</v>
      </c>
      <c r="B37" s="392" t="s">
        <v>545</v>
      </c>
      <c r="C37" s="410">
        <v>1.5E-3</v>
      </c>
      <c r="D37" s="410">
        <v>1.5E-3</v>
      </c>
      <c r="E37" s="410">
        <v>1.5E-3</v>
      </c>
      <c r="F37" s="410">
        <v>1.5E-3</v>
      </c>
      <c r="G37" s="410">
        <v>1.5E-3</v>
      </c>
      <c r="H37" s="410">
        <v>1.5E-3</v>
      </c>
      <c r="I37" s="410">
        <v>1.5E-3</v>
      </c>
      <c r="J37" s="79">
        <v>1.5E-3</v>
      </c>
      <c r="K37" s="79">
        <v>1.5E-3</v>
      </c>
      <c r="L37" s="79">
        <v>1.5E-3</v>
      </c>
      <c r="M37" s="79">
        <v>1.5E-3</v>
      </c>
      <c r="N37" s="79">
        <v>1.5E-3</v>
      </c>
    </row>
    <row r="38" spans="1:14" ht="16.5" thickBot="1" x14ac:dyDescent="0.3">
      <c r="A38" s="86">
        <v>2</v>
      </c>
      <c r="B38" s="377" t="s">
        <v>546</v>
      </c>
      <c r="C38" s="83">
        <v>1.5E-3</v>
      </c>
      <c r="D38" s="83">
        <v>1.5E-3</v>
      </c>
      <c r="E38" s="83">
        <v>1.5E-3</v>
      </c>
      <c r="F38" s="83">
        <v>1.5E-3</v>
      </c>
      <c r="G38" s="83">
        <v>1.5E-3</v>
      </c>
      <c r="H38" s="83">
        <v>1.5E-3</v>
      </c>
      <c r="I38" s="83">
        <v>1.5E-3</v>
      </c>
      <c r="J38" s="368">
        <v>1.5E-3</v>
      </c>
      <c r="K38" s="368">
        <v>1.5E-3</v>
      </c>
      <c r="L38" s="368">
        <v>1.5E-3</v>
      </c>
      <c r="M38" s="368">
        <v>1.5E-3</v>
      </c>
      <c r="N38" s="368">
        <v>1.5E-3</v>
      </c>
    </row>
    <row r="39" spans="1:14" s="31" customFormat="1" ht="16.5" thickBot="1" x14ac:dyDescent="0.3">
      <c r="A39" s="87"/>
      <c r="B39" s="89" t="s">
        <v>383</v>
      </c>
      <c r="C39" s="76">
        <f>GEOMEAN((C37:C38))</f>
        <v>1.5E-3</v>
      </c>
      <c r="D39" s="76">
        <f t="shared" ref="D39:N39" si="5">GEOMEAN((D37:D38))</f>
        <v>1.5E-3</v>
      </c>
      <c r="E39" s="76">
        <f t="shared" si="5"/>
        <v>1.5E-3</v>
      </c>
      <c r="F39" s="76">
        <f t="shared" si="5"/>
        <v>1.5E-3</v>
      </c>
      <c r="G39" s="76">
        <f t="shared" si="5"/>
        <v>1.5E-3</v>
      </c>
      <c r="H39" s="76">
        <f t="shared" si="5"/>
        <v>1.5E-3</v>
      </c>
      <c r="I39" s="76">
        <f t="shared" si="5"/>
        <v>1.5E-3</v>
      </c>
      <c r="J39" s="76">
        <f t="shared" si="5"/>
        <v>1.5E-3</v>
      </c>
      <c r="K39" s="76">
        <f t="shared" si="5"/>
        <v>1.5E-3</v>
      </c>
      <c r="L39" s="76">
        <f t="shared" si="5"/>
        <v>1.5E-3</v>
      </c>
      <c r="M39" s="76">
        <f t="shared" si="5"/>
        <v>1.5E-3</v>
      </c>
      <c r="N39" s="76">
        <f t="shared" si="5"/>
        <v>1.5E-3</v>
      </c>
    </row>
    <row r="42" spans="1:14" ht="19.5" thickBot="1" x14ac:dyDescent="0.3">
      <c r="A42" s="70" t="s">
        <v>47</v>
      </c>
      <c r="B42" s="71" t="s">
        <v>166</v>
      </c>
    </row>
    <row r="43" spans="1:14" x14ac:dyDescent="0.25">
      <c r="A43" s="86">
        <v>1</v>
      </c>
      <c r="B43" s="392" t="s">
        <v>545</v>
      </c>
      <c r="C43" s="79">
        <v>0.3</v>
      </c>
      <c r="D43" s="79">
        <v>0.3</v>
      </c>
      <c r="E43" s="79">
        <v>0.3</v>
      </c>
      <c r="F43" s="79">
        <v>0.3</v>
      </c>
      <c r="G43" s="79">
        <v>0.3</v>
      </c>
      <c r="H43" s="79">
        <v>0.3</v>
      </c>
      <c r="I43" s="79">
        <v>0.3</v>
      </c>
      <c r="J43" s="79">
        <v>0.3</v>
      </c>
      <c r="K43" s="79">
        <v>0.3</v>
      </c>
      <c r="L43" s="79">
        <v>0.3</v>
      </c>
      <c r="M43" s="79">
        <v>0.3</v>
      </c>
      <c r="N43" s="79">
        <v>0.3</v>
      </c>
    </row>
    <row r="44" spans="1:14" ht="16.5" thickBot="1" x14ac:dyDescent="0.3">
      <c r="A44" s="86">
        <v>2</v>
      </c>
      <c r="B44" s="377" t="s">
        <v>547</v>
      </c>
      <c r="C44" s="78">
        <v>0.33</v>
      </c>
      <c r="D44" s="78">
        <v>0.33</v>
      </c>
      <c r="E44" s="78">
        <v>0.33</v>
      </c>
      <c r="F44" s="78">
        <v>0.33</v>
      </c>
      <c r="G44" s="78">
        <v>0.33</v>
      </c>
      <c r="H44" s="78">
        <v>0.33</v>
      </c>
      <c r="I44" s="78">
        <v>0.33</v>
      </c>
      <c r="J44" s="78">
        <v>0.33</v>
      </c>
      <c r="K44" s="78">
        <v>0.33</v>
      </c>
      <c r="L44" s="78">
        <v>0.33</v>
      </c>
      <c r="M44" s="78">
        <v>0.33</v>
      </c>
      <c r="N44" s="78">
        <v>0.33</v>
      </c>
    </row>
    <row r="45" spans="1:14" s="31" customFormat="1" ht="16.5" thickBot="1" x14ac:dyDescent="0.3">
      <c r="A45" s="87"/>
      <c r="B45" s="89" t="s">
        <v>383</v>
      </c>
      <c r="C45" s="76">
        <f>GEOMEAN(C43:C44)</f>
        <v>0.3146426544510455</v>
      </c>
      <c r="D45" s="76">
        <f t="shared" ref="D45:N45" si="6">GEOMEAN(D43:D44)</f>
        <v>0.3146426544510455</v>
      </c>
      <c r="E45" s="76">
        <f t="shared" si="6"/>
        <v>0.3146426544510455</v>
      </c>
      <c r="F45" s="76">
        <f t="shared" si="6"/>
        <v>0.3146426544510455</v>
      </c>
      <c r="G45" s="76">
        <f t="shared" si="6"/>
        <v>0.3146426544510455</v>
      </c>
      <c r="H45" s="76">
        <f t="shared" si="6"/>
        <v>0.3146426544510455</v>
      </c>
      <c r="I45" s="76">
        <f t="shared" si="6"/>
        <v>0.3146426544510455</v>
      </c>
      <c r="J45" s="76">
        <f t="shared" si="6"/>
        <v>0.3146426544510455</v>
      </c>
      <c r="K45" s="76">
        <f t="shared" si="6"/>
        <v>0.3146426544510455</v>
      </c>
      <c r="L45" s="76">
        <f t="shared" si="6"/>
        <v>0.3146426544510455</v>
      </c>
      <c r="M45" s="76">
        <f t="shared" si="6"/>
        <v>0.3146426544510455</v>
      </c>
      <c r="N45" s="76">
        <f t="shared" si="6"/>
        <v>0.3146426544510455</v>
      </c>
    </row>
    <row r="48" spans="1:14" ht="19.5" thickBot="1" x14ac:dyDescent="0.3">
      <c r="A48" s="70" t="s">
        <v>48</v>
      </c>
      <c r="B48" s="71" t="s">
        <v>167</v>
      </c>
    </row>
    <row r="49" spans="1:14" x14ac:dyDescent="0.25">
      <c r="A49" s="86">
        <v>1</v>
      </c>
      <c r="B49" s="346" t="s">
        <v>490</v>
      </c>
      <c r="C49" s="79">
        <v>2.6</v>
      </c>
      <c r="D49" s="79">
        <v>2.6</v>
      </c>
      <c r="E49" s="79">
        <v>2.2000000000000002</v>
      </c>
      <c r="F49" s="79">
        <v>2.6</v>
      </c>
      <c r="G49" s="79">
        <v>2.6</v>
      </c>
      <c r="H49" s="79">
        <v>2.4</v>
      </c>
      <c r="I49" s="79">
        <v>2.5</v>
      </c>
      <c r="J49" s="350">
        <v>2.5</v>
      </c>
      <c r="K49" s="79">
        <v>2.4</v>
      </c>
      <c r="L49" s="79">
        <v>2.4</v>
      </c>
      <c r="M49" s="79">
        <v>2.75</v>
      </c>
      <c r="N49" s="350">
        <v>2.75</v>
      </c>
    </row>
    <row r="50" spans="1:14" x14ac:dyDescent="0.25">
      <c r="A50" s="86">
        <v>2</v>
      </c>
      <c r="B50" s="68" t="s">
        <v>491</v>
      </c>
      <c r="C50" s="83">
        <v>2.2999999999999998</v>
      </c>
      <c r="D50" s="83">
        <v>2.2999999999999998</v>
      </c>
      <c r="E50" s="83">
        <v>2.2999999999999998</v>
      </c>
      <c r="F50" s="83">
        <v>2.2999999999999998</v>
      </c>
      <c r="G50" s="80">
        <v>2.5</v>
      </c>
      <c r="H50" s="83">
        <v>2.5</v>
      </c>
      <c r="I50" s="83">
        <v>2.5</v>
      </c>
      <c r="J50" s="83">
        <v>2.5</v>
      </c>
      <c r="K50" s="83">
        <v>2.2000000000000002</v>
      </c>
      <c r="L50" s="83">
        <v>2.4</v>
      </c>
      <c r="M50" s="368">
        <v>2.4</v>
      </c>
      <c r="N50" s="368">
        <v>2.4</v>
      </c>
    </row>
    <row r="51" spans="1:14" x14ac:dyDescent="0.25">
      <c r="A51" s="86">
        <v>3</v>
      </c>
      <c r="B51" s="361" t="s">
        <v>492</v>
      </c>
      <c r="C51" s="83">
        <v>2.5</v>
      </c>
      <c r="D51" s="83">
        <v>2.5</v>
      </c>
      <c r="E51" s="83">
        <v>2.5</v>
      </c>
      <c r="F51" s="83">
        <v>2.5</v>
      </c>
      <c r="G51" s="80">
        <v>2.5</v>
      </c>
      <c r="H51" s="83">
        <v>2.5</v>
      </c>
      <c r="I51" s="83">
        <v>2.5</v>
      </c>
      <c r="J51" s="83">
        <v>2.5</v>
      </c>
      <c r="K51" s="83">
        <v>2.5</v>
      </c>
      <c r="L51" s="83">
        <v>2.5</v>
      </c>
      <c r="M51" s="368">
        <v>2.5</v>
      </c>
      <c r="N51" s="368">
        <v>2.5</v>
      </c>
    </row>
    <row r="52" spans="1:14" x14ac:dyDescent="0.25">
      <c r="A52" s="86">
        <v>4</v>
      </c>
      <c r="B52" s="361" t="s">
        <v>493</v>
      </c>
      <c r="C52" s="83">
        <v>2.5</v>
      </c>
      <c r="D52" s="83">
        <v>2.5</v>
      </c>
      <c r="E52" s="83">
        <v>2.5</v>
      </c>
      <c r="F52" s="83">
        <v>2.5</v>
      </c>
      <c r="G52" s="80">
        <v>2.5</v>
      </c>
      <c r="H52" s="83">
        <v>2.5</v>
      </c>
      <c r="I52" s="83">
        <v>2.5</v>
      </c>
      <c r="J52" s="83">
        <v>2.5</v>
      </c>
      <c r="K52" s="83">
        <v>2.5</v>
      </c>
      <c r="L52" s="83">
        <v>2.5</v>
      </c>
      <c r="M52" s="83">
        <v>2.5</v>
      </c>
      <c r="N52" s="368">
        <v>2.5</v>
      </c>
    </row>
    <row r="53" spans="1:14" x14ac:dyDescent="0.25">
      <c r="A53" s="86">
        <v>5</v>
      </c>
      <c r="B53" s="360" t="s">
        <v>494</v>
      </c>
      <c r="C53" s="83">
        <v>2.5</v>
      </c>
      <c r="D53" s="83">
        <v>2.2999999999999998</v>
      </c>
      <c r="E53" s="83">
        <v>2.5</v>
      </c>
      <c r="F53" s="83">
        <v>2.5</v>
      </c>
      <c r="G53" s="80">
        <v>2.5</v>
      </c>
      <c r="H53" s="83">
        <v>2.5</v>
      </c>
      <c r="I53" s="83">
        <v>2.5</v>
      </c>
      <c r="J53" s="83">
        <v>2.5</v>
      </c>
      <c r="K53" s="83">
        <v>2.5</v>
      </c>
      <c r="L53" s="368">
        <v>2.5</v>
      </c>
      <c r="M53" s="83">
        <v>2.5</v>
      </c>
      <c r="N53" s="83">
        <v>2.5</v>
      </c>
    </row>
    <row r="54" spans="1:14" x14ac:dyDescent="0.25">
      <c r="A54" s="86">
        <v>6</v>
      </c>
      <c r="B54" s="360" t="s">
        <v>495</v>
      </c>
      <c r="C54" s="83">
        <v>2.5</v>
      </c>
      <c r="D54" s="83">
        <v>1.8</v>
      </c>
      <c r="E54" s="83">
        <v>1.8</v>
      </c>
      <c r="F54" s="83">
        <v>2.5</v>
      </c>
      <c r="G54" s="80">
        <v>2.2000000000000002</v>
      </c>
      <c r="H54" s="83">
        <v>2.2000000000000002</v>
      </c>
      <c r="I54" s="83">
        <v>2.2000000000000002</v>
      </c>
      <c r="J54" s="83">
        <v>2.5</v>
      </c>
      <c r="K54" s="83">
        <v>2.5</v>
      </c>
      <c r="L54" s="83">
        <v>2.5</v>
      </c>
      <c r="M54" s="83">
        <v>2.5</v>
      </c>
      <c r="N54" s="368">
        <v>2.5</v>
      </c>
    </row>
    <row r="55" spans="1:14" x14ac:dyDescent="0.25">
      <c r="A55" s="86">
        <v>7</v>
      </c>
      <c r="B55" s="360" t="s">
        <v>496</v>
      </c>
      <c r="C55" s="83">
        <v>2</v>
      </c>
      <c r="D55" s="83">
        <v>2</v>
      </c>
      <c r="E55" s="83">
        <v>2</v>
      </c>
      <c r="F55" s="83">
        <v>2</v>
      </c>
      <c r="G55" s="80">
        <v>2</v>
      </c>
      <c r="H55" s="83">
        <v>2</v>
      </c>
      <c r="I55" s="83">
        <v>2</v>
      </c>
      <c r="J55" s="83">
        <v>2</v>
      </c>
      <c r="K55" s="83">
        <v>2</v>
      </c>
      <c r="L55" s="83">
        <v>2</v>
      </c>
      <c r="M55" s="368">
        <v>2</v>
      </c>
      <c r="N55" s="368">
        <v>2</v>
      </c>
    </row>
    <row r="56" spans="1:14" x14ac:dyDescent="0.25">
      <c r="A56" s="86">
        <v>8</v>
      </c>
      <c r="B56" s="360" t="s">
        <v>504</v>
      </c>
      <c r="C56" s="83">
        <v>2.2999999999999998</v>
      </c>
      <c r="D56" s="83">
        <v>2.2999999999999998</v>
      </c>
      <c r="E56" s="83">
        <v>2.2999999999999998</v>
      </c>
      <c r="F56" s="83">
        <v>2.2999999999999998</v>
      </c>
      <c r="G56" s="80">
        <v>2.5</v>
      </c>
      <c r="H56" s="83">
        <v>2.5</v>
      </c>
      <c r="I56" s="83">
        <v>2.5</v>
      </c>
      <c r="J56" s="83">
        <v>2.5</v>
      </c>
      <c r="K56" s="83">
        <v>2.5</v>
      </c>
      <c r="L56" s="83">
        <v>2.5</v>
      </c>
      <c r="M56" s="83">
        <v>2.5</v>
      </c>
      <c r="N56" s="83">
        <v>3</v>
      </c>
    </row>
    <row r="57" spans="1:14" x14ac:dyDescent="0.25">
      <c r="A57" s="86">
        <v>9</v>
      </c>
      <c r="B57" s="360" t="s">
        <v>498</v>
      </c>
      <c r="C57" s="83">
        <v>2.5</v>
      </c>
      <c r="D57" s="83">
        <v>2.5</v>
      </c>
      <c r="E57" s="83">
        <v>2.5</v>
      </c>
      <c r="F57" s="83">
        <v>2.5</v>
      </c>
      <c r="G57" s="83">
        <v>2.5</v>
      </c>
      <c r="H57" s="83">
        <v>2.5</v>
      </c>
      <c r="I57" s="83">
        <v>2.5</v>
      </c>
      <c r="J57" s="83">
        <v>2.5</v>
      </c>
      <c r="K57" s="83">
        <v>2.5</v>
      </c>
      <c r="L57" s="83">
        <v>2.5</v>
      </c>
      <c r="M57" s="83">
        <v>2.5</v>
      </c>
      <c r="N57" s="83">
        <v>2.5</v>
      </c>
    </row>
    <row r="58" spans="1:14" x14ac:dyDescent="0.25">
      <c r="A58" s="86">
        <v>10</v>
      </c>
      <c r="B58" s="360" t="s">
        <v>499</v>
      </c>
      <c r="C58" s="83">
        <v>2.2000000000000002</v>
      </c>
      <c r="D58" s="83">
        <v>2.2000000000000002</v>
      </c>
      <c r="E58" s="83">
        <v>2.2000000000000002</v>
      </c>
      <c r="F58" s="83">
        <v>2.2000000000000002</v>
      </c>
      <c r="G58" s="83">
        <v>2.2000000000000002</v>
      </c>
      <c r="H58" s="83">
        <v>2.2000000000000002</v>
      </c>
      <c r="I58" s="83">
        <v>2.2000000000000002</v>
      </c>
      <c r="J58" s="368">
        <v>2.2000000000000002</v>
      </c>
      <c r="K58" s="368">
        <v>2.2000000000000002</v>
      </c>
      <c r="L58" s="368">
        <v>2.2000000000000002</v>
      </c>
      <c r="M58" s="368">
        <v>2.2000000000000002</v>
      </c>
      <c r="N58" s="368">
        <v>2.2000000000000002</v>
      </c>
    </row>
    <row r="59" spans="1:14" x14ac:dyDescent="0.25">
      <c r="A59" s="86">
        <v>11</v>
      </c>
      <c r="B59" s="360" t="s">
        <v>500</v>
      </c>
      <c r="C59" s="83">
        <v>2.5</v>
      </c>
      <c r="D59" s="83">
        <v>2.5</v>
      </c>
      <c r="E59" s="83">
        <v>2.5</v>
      </c>
      <c r="F59" s="83">
        <v>2.5</v>
      </c>
      <c r="G59" s="80">
        <v>2.5</v>
      </c>
      <c r="H59" s="83">
        <v>2.5</v>
      </c>
      <c r="I59" s="83">
        <v>2.5</v>
      </c>
      <c r="J59" s="83">
        <v>2.5</v>
      </c>
      <c r="K59" s="83">
        <v>2.5</v>
      </c>
      <c r="L59" s="83">
        <v>2.5</v>
      </c>
      <c r="M59" s="368">
        <v>2.5</v>
      </c>
      <c r="N59" s="368">
        <v>2.5</v>
      </c>
    </row>
    <row r="60" spans="1:14" x14ac:dyDescent="0.25">
      <c r="A60" s="86">
        <v>12</v>
      </c>
      <c r="B60" s="360" t="s">
        <v>385</v>
      </c>
      <c r="C60" s="83"/>
      <c r="D60" s="83"/>
      <c r="E60" s="83"/>
      <c r="F60" s="83"/>
      <c r="G60" s="380"/>
      <c r="H60" s="83"/>
      <c r="I60" s="83"/>
      <c r="J60" s="83"/>
      <c r="K60" s="83"/>
      <c r="L60" s="83"/>
      <c r="M60" s="83"/>
      <c r="N60" s="83"/>
    </row>
    <row r="61" spans="1:14" x14ac:dyDescent="0.25">
      <c r="A61" s="86">
        <v>13</v>
      </c>
      <c r="B61" s="360" t="s">
        <v>501</v>
      </c>
      <c r="C61" s="83">
        <v>2</v>
      </c>
      <c r="D61" s="83">
        <v>2</v>
      </c>
      <c r="E61" s="83">
        <v>2</v>
      </c>
      <c r="F61" s="83">
        <v>2</v>
      </c>
      <c r="G61" s="83">
        <v>2</v>
      </c>
      <c r="H61" s="83">
        <v>2</v>
      </c>
      <c r="I61" s="83">
        <v>2</v>
      </c>
      <c r="J61" s="368">
        <v>2</v>
      </c>
      <c r="K61" s="83">
        <v>2</v>
      </c>
      <c r="L61" s="368">
        <v>2</v>
      </c>
      <c r="M61" s="368">
        <v>2</v>
      </c>
      <c r="N61" s="368">
        <v>2</v>
      </c>
    </row>
    <row r="62" spans="1:14" x14ac:dyDescent="0.25">
      <c r="A62" s="86">
        <v>14</v>
      </c>
      <c r="B62" s="360" t="s">
        <v>502</v>
      </c>
      <c r="C62" s="83">
        <v>2.5</v>
      </c>
      <c r="D62" s="83">
        <v>2.5</v>
      </c>
      <c r="E62" s="83">
        <v>2.5</v>
      </c>
      <c r="F62" s="83">
        <v>2.5</v>
      </c>
      <c r="G62" s="83">
        <v>2.5</v>
      </c>
      <c r="H62" s="83">
        <v>2.5</v>
      </c>
      <c r="I62" s="83">
        <v>2.5</v>
      </c>
      <c r="J62" s="83">
        <v>2.5</v>
      </c>
      <c r="K62" s="83">
        <v>2.5</v>
      </c>
      <c r="L62" s="83">
        <v>2.5</v>
      </c>
      <c r="M62" s="83">
        <v>2.5</v>
      </c>
      <c r="N62" s="368">
        <v>2.5</v>
      </c>
    </row>
    <row r="63" spans="1:14" x14ac:dyDescent="0.25">
      <c r="A63" s="86">
        <v>15</v>
      </c>
      <c r="B63" s="360" t="s">
        <v>503</v>
      </c>
      <c r="C63" s="83">
        <v>1.8</v>
      </c>
      <c r="D63" s="83">
        <v>1.8</v>
      </c>
      <c r="E63" s="83">
        <v>1.8</v>
      </c>
      <c r="F63" s="83">
        <v>1.8</v>
      </c>
      <c r="G63" s="83">
        <v>1.8</v>
      </c>
      <c r="H63" s="83">
        <v>1.8</v>
      </c>
      <c r="I63" s="83">
        <v>2</v>
      </c>
      <c r="J63" s="368">
        <v>2</v>
      </c>
      <c r="K63" s="83">
        <v>2</v>
      </c>
      <c r="L63" s="83">
        <v>2</v>
      </c>
      <c r="M63" s="368">
        <v>2</v>
      </c>
      <c r="N63" s="368">
        <v>2</v>
      </c>
    </row>
    <row r="64" spans="1:14" x14ac:dyDescent="0.25">
      <c r="A64" s="86">
        <v>16</v>
      </c>
      <c r="B64" s="409"/>
      <c r="C64" s="83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</row>
    <row r="65" spans="1:14" x14ac:dyDescent="0.25">
      <c r="A65" s="86">
        <v>17</v>
      </c>
      <c r="B65" s="409"/>
      <c r="C65" s="83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</row>
    <row r="66" spans="1:14" x14ac:dyDescent="0.25">
      <c r="A66" s="86">
        <v>18</v>
      </c>
      <c r="B66" s="409"/>
      <c r="C66" s="83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</row>
    <row r="67" spans="1:14" x14ac:dyDescent="0.25">
      <c r="A67" s="86">
        <v>19</v>
      </c>
      <c r="B67" s="409"/>
      <c r="C67" s="83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</row>
    <row r="68" spans="1:14" x14ac:dyDescent="0.25">
      <c r="A68" s="86">
        <v>20</v>
      </c>
      <c r="B68" s="409"/>
      <c r="C68" s="83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</row>
    <row r="69" spans="1:14" x14ac:dyDescent="0.25">
      <c r="A69" s="86">
        <v>21</v>
      </c>
      <c r="B69" s="409"/>
      <c r="C69" s="83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</row>
    <row r="70" spans="1:14" x14ac:dyDescent="0.25">
      <c r="A70" s="86">
        <v>22</v>
      </c>
      <c r="B70" s="409"/>
      <c r="C70" s="83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</row>
    <row r="71" spans="1:14" x14ac:dyDescent="0.25">
      <c r="A71" s="86">
        <v>23</v>
      </c>
      <c r="B71" s="409"/>
      <c r="C71" s="83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</row>
    <row r="72" spans="1:14" x14ac:dyDescent="0.25">
      <c r="A72" s="86">
        <v>24</v>
      </c>
      <c r="B72" s="409"/>
      <c r="C72" s="83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</row>
    <row r="73" spans="1:14" x14ac:dyDescent="0.25">
      <c r="A73" s="86">
        <v>25</v>
      </c>
      <c r="B73" s="409"/>
      <c r="C73" s="83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</row>
    <row r="74" spans="1:14" x14ac:dyDescent="0.25">
      <c r="A74" s="86">
        <v>26</v>
      </c>
      <c r="B74" s="409"/>
      <c r="C74" s="83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</row>
    <row r="75" spans="1:14" ht="16.5" thickBot="1" x14ac:dyDescent="0.3">
      <c r="B75" s="271"/>
      <c r="C75" s="171"/>
    </row>
    <row r="76" spans="1:14" s="31" customFormat="1" ht="16.5" thickBot="1" x14ac:dyDescent="0.3">
      <c r="A76" s="87"/>
      <c r="B76" s="89" t="s">
        <v>383</v>
      </c>
      <c r="C76" s="76">
        <f>GEOMEAN(C49:C75)</f>
        <v>2.3226467396082988</v>
      </c>
      <c r="D76" s="76">
        <f t="shared" ref="D76:N76" si="7">GEOMEAN(D49:D75)</f>
        <v>2.2553089405573941</v>
      </c>
      <c r="E76" s="76">
        <f t="shared" si="7"/>
        <v>2.2418700484251675</v>
      </c>
      <c r="F76" s="76">
        <f t="shared" si="7"/>
        <v>2.3226467396082988</v>
      </c>
      <c r="G76" s="76">
        <f t="shared" si="7"/>
        <v>2.329114319132227</v>
      </c>
      <c r="H76" s="76">
        <f t="shared" si="7"/>
        <v>2.315835983900044</v>
      </c>
      <c r="I76" s="76">
        <f t="shared" si="7"/>
        <v>2.3401437202103077</v>
      </c>
      <c r="J76" s="76">
        <f t="shared" si="7"/>
        <v>2.3616093190352734</v>
      </c>
      <c r="K76" s="76">
        <f t="shared" si="7"/>
        <v>2.3333301348913031</v>
      </c>
      <c r="L76" s="76">
        <f t="shared" si="7"/>
        <v>2.3478771699783336</v>
      </c>
      <c r="M76" s="76">
        <f t="shared" si="7"/>
        <v>2.3708186435412313</v>
      </c>
      <c r="N76" s="76">
        <f t="shared" si="7"/>
        <v>2.4018956579545239</v>
      </c>
    </row>
    <row r="80" spans="1:14" ht="19.5" thickBot="1" x14ac:dyDescent="0.3">
      <c r="A80" s="70" t="s">
        <v>48</v>
      </c>
      <c r="B80" s="71" t="s">
        <v>168</v>
      </c>
    </row>
    <row r="81" spans="1:14" x14ac:dyDescent="0.25">
      <c r="A81" s="86">
        <v>1</v>
      </c>
      <c r="B81" s="378" t="s">
        <v>548</v>
      </c>
      <c r="C81" s="79">
        <v>90</v>
      </c>
      <c r="D81" s="79">
        <v>90</v>
      </c>
      <c r="E81" s="79">
        <v>90</v>
      </c>
      <c r="F81" s="79">
        <v>90</v>
      </c>
      <c r="G81" s="79">
        <v>90</v>
      </c>
      <c r="H81" s="79">
        <v>90</v>
      </c>
      <c r="I81" s="79">
        <v>90</v>
      </c>
      <c r="J81" s="79">
        <v>65</v>
      </c>
      <c r="K81" s="79">
        <v>65</v>
      </c>
      <c r="L81" s="79">
        <v>65</v>
      </c>
      <c r="M81" s="79">
        <v>65</v>
      </c>
      <c r="N81" s="79">
        <v>65</v>
      </c>
    </row>
    <row r="82" spans="1:14" x14ac:dyDescent="0.25">
      <c r="A82" s="86">
        <v>2</v>
      </c>
      <c r="B82" s="67" t="s">
        <v>549</v>
      </c>
      <c r="C82" s="83">
        <v>90</v>
      </c>
      <c r="D82" s="83">
        <v>90</v>
      </c>
      <c r="E82" s="83">
        <v>90</v>
      </c>
      <c r="F82" s="83">
        <v>90</v>
      </c>
      <c r="G82" s="83">
        <v>90</v>
      </c>
      <c r="H82" s="83">
        <v>90</v>
      </c>
      <c r="I82" s="83">
        <v>90</v>
      </c>
      <c r="J82" s="368">
        <v>90</v>
      </c>
      <c r="K82" s="368">
        <v>90</v>
      </c>
      <c r="L82" s="368">
        <v>90</v>
      </c>
      <c r="M82" s="368">
        <v>90</v>
      </c>
      <c r="N82" s="368">
        <v>90</v>
      </c>
    </row>
    <row r="83" spans="1:14" ht="16.5" thickBot="1" x14ac:dyDescent="0.3">
      <c r="B83" s="267"/>
      <c r="C83" s="83"/>
    </row>
    <row r="84" spans="1:14" s="31" customFormat="1" ht="16.5" thickBot="1" x14ac:dyDescent="0.3">
      <c r="A84" s="87"/>
      <c r="B84" s="89" t="s">
        <v>383</v>
      </c>
      <c r="C84" s="76">
        <f t="shared" ref="C84" si="8">GEOMEAN(C81:C83)</f>
        <v>90</v>
      </c>
      <c r="D84" s="72">
        <f t="shared" ref="D84:H84" si="9">GEOMEAN(D81:D83)</f>
        <v>90</v>
      </c>
      <c r="E84" s="72">
        <f t="shared" si="9"/>
        <v>90</v>
      </c>
      <c r="F84" s="72">
        <f t="shared" si="9"/>
        <v>90</v>
      </c>
      <c r="G84" s="72">
        <f t="shared" si="9"/>
        <v>90</v>
      </c>
      <c r="H84" s="72">
        <f t="shared" si="9"/>
        <v>90</v>
      </c>
      <c r="I84" s="72">
        <f>GEOMEAN(I81:I83)</f>
        <v>90</v>
      </c>
      <c r="J84" s="72">
        <f>GEOMEAN(J81:J83)</f>
        <v>76.485292703891773</v>
      </c>
      <c r="K84" s="72">
        <f>GEOMEAN(K81:K83)</f>
        <v>76.485292703891773</v>
      </c>
      <c r="L84" s="72">
        <f>GEOMEAN(L81:L83)</f>
        <v>76.485292703891773</v>
      </c>
      <c r="M84" s="72">
        <f>GEOMEAN(M81:M83)</f>
        <v>76.485292703891773</v>
      </c>
      <c r="N84" s="72">
        <f t="shared" ref="N84" si="10">GEOMEAN(N81:N83)</f>
        <v>76.485292703891773</v>
      </c>
    </row>
    <row r="87" spans="1:14" ht="19.5" thickBot="1" x14ac:dyDescent="0.3">
      <c r="A87" s="70" t="s">
        <v>49</v>
      </c>
      <c r="B87" s="92" t="s">
        <v>169</v>
      </c>
    </row>
    <row r="88" spans="1:14" x14ac:dyDescent="0.25">
      <c r="A88" s="86">
        <v>1</v>
      </c>
      <c r="B88" s="377" t="s">
        <v>490</v>
      </c>
      <c r="C88" s="83">
        <v>1.2</v>
      </c>
      <c r="D88" s="83">
        <v>1.2</v>
      </c>
      <c r="E88" s="83">
        <v>1.2</v>
      </c>
      <c r="F88" s="83">
        <v>1.2</v>
      </c>
      <c r="G88" s="83">
        <v>1.2</v>
      </c>
      <c r="H88" s="83">
        <v>1.2</v>
      </c>
      <c r="I88" s="83">
        <v>1.2</v>
      </c>
      <c r="J88" s="79">
        <v>2</v>
      </c>
      <c r="K88" s="79">
        <v>2</v>
      </c>
      <c r="L88" s="79">
        <v>2</v>
      </c>
      <c r="M88" s="79">
        <v>2</v>
      </c>
      <c r="N88" s="79">
        <v>2</v>
      </c>
    </row>
    <row r="89" spans="1:14" x14ac:dyDescent="0.25">
      <c r="A89" s="86">
        <v>2</v>
      </c>
      <c r="B89" s="377" t="s">
        <v>508</v>
      </c>
      <c r="C89" s="83">
        <v>1.2</v>
      </c>
      <c r="D89" s="83">
        <v>1.2</v>
      </c>
      <c r="E89" s="83">
        <v>1.2</v>
      </c>
      <c r="F89" s="83">
        <v>1.2</v>
      </c>
      <c r="G89" s="83">
        <v>1.2</v>
      </c>
      <c r="H89" s="83">
        <v>1.2</v>
      </c>
      <c r="I89" s="83">
        <v>1.2</v>
      </c>
      <c r="J89" s="83">
        <v>2</v>
      </c>
      <c r="K89" s="83">
        <v>2</v>
      </c>
      <c r="L89" s="83">
        <v>2</v>
      </c>
      <c r="M89" s="83">
        <v>2</v>
      </c>
      <c r="N89" s="83">
        <v>2</v>
      </c>
    </row>
    <row r="90" spans="1:14" x14ac:dyDescent="0.25">
      <c r="A90" s="86">
        <v>3</v>
      </c>
      <c r="B90" s="377" t="s">
        <v>507</v>
      </c>
      <c r="C90" s="83">
        <v>1.2</v>
      </c>
      <c r="D90" s="83">
        <v>1.2</v>
      </c>
      <c r="E90" s="83">
        <v>1.2</v>
      </c>
      <c r="F90" s="83">
        <v>1.2</v>
      </c>
      <c r="G90" s="83">
        <v>1.2</v>
      </c>
      <c r="H90" s="83">
        <v>1.2</v>
      </c>
      <c r="I90" s="83">
        <v>1.2</v>
      </c>
      <c r="J90" s="83">
        <v>2</v>
      </c>
      <c r="K90" s="83">
        <v>2</v>
      </c>
      <c r="L90" s="83">
        <v>2</v>
      </c>
      <c r="M90" s="83">
        <v>2</v>
      </c>
      <c r="N90" s="368">
        <v>2</v>
      </c>
    </row>
    <row r="91" spans="1:14" x14ac:dyDescent="0.25">
      <c r="A91" s="86">
        <v>4</v>
      </c>
      <c r="B91" s="377" t="s">
        <v>512</v>
      </c>
      <c r="C91" s="83">
        <v>1.2</v>
      </c>
      <c r="D91" s="83">
        <v>1.2</v>
      </c>
      <c r="E91" s="83">
        <v>1.2</v>
      </c>
      <c r="F91" s="83">
        <v>1.2</v>
      </c>
      <c r="G91" s="83">
        <v>1.2</v>
      </c>
      <c r="H91" s="83">
        <v>1.2</v>
      </c>
      <c r="I91" s="83">
        <v>1.2</v>
      </c>
      <c r="J91" s="83">
        <v>2</v>
      </c>
      <c r="K91" s="368">
        <v>2</v>
      </c>
      <c r="L91" s="368">
        <v>2</v>
      </c>
      <c r="M91" s="368">
        <v>2</v>
      </c>
      <c r="N91" s="368">
        <v>2</v>
      </c>
    </row>
    <row r="92" spans="1:14" x14ac:dyDescent="0.25">
      <c r="A92" s="86">
        <v>8</v>
      </c>
      <c r="B92" s="377" t="s">
        <v>550</v>
      </c>
      <c r="C92" s="83">
        <v>1.2</v>
      </c>
      <c r="D92" s="83">
        <v>1.2</v>
      </c>
      <c r="E92" s="83">
        <v>1.2</v>
      </c>
      <c r="F92" s="83">
        <v>1.2</v>
      </c>
      <c r="G92" s="83">
        <v>1.2</v>
      </c>
      <c r="H92" s="83">
        <v>1.2</v>
      </c>
      <c r="I92" s="83">
        <v>1.2</v>
      </c>
      <c r="J92" s="83">
        <v>2</v>
      </c>
      <c r="K92" s="368">
        <v>2</v>
      </c>
      <c r="L92" s="368">
        <v>2</v>
      </c>
      <c r="M92" s="368">
        <v>2</v>
      </c>
      <c r="N92" s="368">
        <v>2</v>
      </c>
    </row>
    <row r="93" spans="1:14" x14ac:dyDescent="0.25">
      <c r="A93" s="86">
        <v>17</v>
      </c>
      <c r="B93" s="267"/>
      <c r="C93" s="83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</row>
    <row r="94" spans="1:14" ht="16.5" thickBot="1" x14ac:dyDescent="0.3">
      <c r="A94" s="86">
        <v>20</v>
      </c>
      <c r="B94" s="267"/>
      <c r="C94" s="83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</row>
    <row r="95" spans="1:14" s="31" customFormat="1" ht="16.5" thickBot="1" x14ac:dyDescent="0.3">
      <c r="A95" s="87"/>
      <c r="B95" s="89" t="s">
        <v>383</v>
      </c>
      <c r="C95" s="76">
        <f>GEOMEAN(C88:C94)</f>
        <v>1.2</v>
      </c>
      <c r="D95" s="76">
        <f t="shared" ref="D95:N95" si="11">GEOMEAN(D88:D94)</f>
        <v>1.2</v>
      </c>
      <c r="E95" s="76">
        <f t="shared" si="11"/>
        <v>1.2</v>
      </c>
      <c r="F95" s="76">
        <f t="shared" si="11"/>
        <v>1.2</v>
      </c>
      <c r="G95" s="76">
        <f t="shared" si="11"/>
        <v>1.2</v>
      </c>
      <c r="H95" s="76">
        <f t="shared" si="11"/>
        <v>1.2</v>
      </c>
      <c r="I95" s="76">
        <f t="shared" si="11"/>
        <v>1.2</v>
      </c>
      <c r="J95" s="76">
        <f t="shared" si="11"/>
        <v>2</v>
      </c>
      <c r="K95" s="76">
        <f t="shared" si="11"/>
        <v>2</v>
      </c>
      <c r="L95" s="76">
        <f t="shared" si="11"/>
        <v>2</v>
      </c>
      <c r="M95" s="76">
        <f t="shared" si="11"/>
        <v>2</v>
      </c>
      <c r="N95" s="76">
        <f t="shared" si="11"/>
        <v>2</v>
      </c>
    </row>
    <row r="98" spans="1:14" ht="19.5" thickBot="1" x14ac:dyDescent="0.3">
      <c r="A98" s="70" t="s">
        <v>50</v>
      </c>
      <c r="B98" s="71" t="s">
        <v>170</v>
      </c>
    </row>
    <row r="99" spans="1:14" x14ac:dyDescent="0.25">
      <c r="A99" s="86">
        <v>1</v>
      </c>
      <c r="B99" s="378" t="s">
        <v>551</v>
      </c>
      <c r="C99" s="79">
        <v>15</v>
      </c>
      <c r="D99" s="79">
        <v>15</v>
      </c>
      <c r="E99" s="79">
        <v>15</v>
      </c>
      <c r="F99" s="79">
        <v>15</v>
      </c>
      <c r="G99" s="83">
        <v>10</v>
      </c>
      <c r="H99" s="83">
        <v>10</v>
      </c>
      <c r="I99" s="79">
        <v>10</v>
      </c>
      <c r="J99" s="79">
        <v>10</v>
      </c>
      <c r="K99" s="79">
        <v>10</v>
      </c>
      <c r="L99" s="79">
        <v>8</v>
      </c>
      <c r="M99" s="79">
        <v>8</v>
      </c>
      <c r="N99" s="79">
        <v>8</v>
      </c>
    </row>
    <row r="100" spans="1:14" x14ac:dyDescent="0.25">
      <c r="A100" s="86">
        <v>2</v>
      </c>
      <c r="B100" s="270"/>
      <c r="C100" s="80"/>
    </row>
    <row r="101" spans="1:14" ht="16.5" thickBot="1" x14ac:dyDescent="0.3">
      <c r="B101" s="271"/>
      <c r="C101" s="171"/>
    </row>
    <row r="102" spans="1:14" s="31" customFormat="1" ht="16.5" thickBot="1" x14ac:dyDescent="0.3">
      <c r="A102" s="87"/>
      <c r="B102" s="89" t="s">
        <v>383</v>
      </c>
      <c r="C102" s="76">
        <f>GEOMEAN(C99:C101)</f>
        <v>15</v>
      </c>
      <c r="D102" s="76">
        <f t="shared" ref="D102:N102" si="12">GEOMEAN(D99:D101)</f>
        <v>15</v>
      </c>
      <c r="E102" s="76">
        <f t="shared" si="12"/>
        <v>15</v>
      </c>
      <c r="F102" s="76">
        <f t="shared" si="12"/>
        <v>15</v>
      </c>
      <c r="G102" s="76">
        <f t="shared" si="12"/>
        <v>10</v>
      </c>
      <c r="H102" s="76">
        <f t="shared" si="12"/>
        <v>10</v>
      </c>
      <c r="I102" s="76">
        <f t="shared" si="12"/>
        <v>10</v>
      </c>
      <c r="J102" s="76">
        <f t="shared" si="12"/>
        <v>10</v>
      </c>
      <c r="K102" s="76">
        <f t="shared" si="12"/>
        <v>10</v>
      </c>
      <c r="L102" s="76">
        <f t="shared" si="12"/>
        <v>8</v>
      </c>
      <c r="M102" s="76">
        <f t="shared" si="12"/>
        <v>8</v>
      </c>
      <c r="N102" s="76">
        <f t="shared" si="12"/>
        <v>8</v>
      </c>
    </row>
    <row r="103" spans="1:14" x14ac:dyDescent="0.25">
      <c r="B103" s="272"/>
      <c r="C103" s="85"/>
    </row>
    <row r="104" spans="1:14" ht="16.5" thickBot="1" x14ac:dyDescent="0.3">
      <c r="B104" s="272"/>
      <c r="C104" s="85"/>
    </row>
    <row r="105" spans="1:14" ht="57" thickBot="1" x14ac:dyDescent="0.35">
      <c r="B105" s="170" t="s">
        <v>413</v>
      </c>
      <c r="C105" s="168"/>
    </row>
    <row r="106" spans="1:14" ht="18.75" x14ac:dyDescent="0.3">
      <c r="B106" s="91" t="s">
        <v>586</v>
      </c>
      <c r="C106" s="169"/>
    </row>
    <row r="108" spans="1:14" ht="19.5" thickBot="1" x14ac:dyDescent="0.3">
      <c r="A108" s="70" t="s">
        <v>52</v>
      </c>
      <c r="B108" s="71" t="s">
        <v>171</v>
      </c>
    </row>
    <row r="109" spans="1:14" x14ac:dyDescent="0.25">
      <c r="A109" s="86">
        <v>14</v>
      </c>
      <c r="B109" s="412" t="s">
        <v>552</v>
      </c>
      <c r="C109" s="79">
        <v>95</v>
      </c>
      <c r="D109" s="79">
        <v>95</v>
      </c>
      <c r="E109" s="79">
        <v>95</v>
      </c>
      <c r="F109" s="79">
        <v>95</v>
      </c>
      <c r="G109" s="80">
        <v>160</v>
      </c>
      <c r="H109" s="80">
        <v>160</v>
      </c>
      <c r="I109" s="80">
        <v>160</v>
      </c>
      <c r="J109" s="79">
        <v>160</v>
      </c>
      <c r="K109" s="79">
        <v>108</v>
      </c>
      <c r="L109" s="79">
        <v>160</v>
      </c>
      <c r="M109" s="79">
        <v>160</v>
      </c>
      <c r="N109" s="79">
        <v>160</v>
      </c>
    </row>
    <row r="110" spans="1:14" x14ac:dyDescent="0.25">
      <c r="A110" s="86">
        <v>15</v>
      </c>
      <c r="B110" s="67" t="s">
        <v>499</v>
      </c>
      <c r="C110" s="83">
        <v>160</v>
      </c>
      <c r="D110" s="83">
        <v>160</v>
      </c>
      <c r="E110" s="83">
        <v>160</v>
      </c>
      <c r="F110" s="83">
        <v>160</v>
      </c>
      <c r="G110" s="80">
        <v>160</v>
      </c>
      <c r="H110" s="80">
        <v>160</v>
      </c>
      <c r="I110" s="80">
        <v>160</v>
      </c>
      <c r="J110" s="83">
        <v>106</v>
      </c>
      <c r="K110" s="83">
        <v>160</v>
      </c>
      <c r="L110" s="368">
        <v>160</v>
      </c>
      <c r="M110" s="368">
        <v>160</v>
      </c>
      <c r="N110" s="368">
        <v>160</v>
      </c>
    </row>
    <row r="111" spans="1:14" x14ac:dyDescent="0.25">
      <c r="A111" s="86">
        <v>16</v>
      </c>
      <c r="B111" s="377" t="s">
        <v>516</v>
      </c>
      <c r="C111" s="80">
        <v>85</v>
      </c>
      <c r="D111" s="80">
        <v>85</v>
      </c>
      <c r="E111" s="80">
        <v>85</v>
      </c>
      <c r="F111" s="80">
        <v>85</v>
      </c>
      <c r="G111" s="80">
        <v>85</v>
      </c>
      <c r="H111" s="80">
        <v>85</v>
      </c>
      <c r="I111" s="80">
        <v>85</v>
      </c>
      <c r="J111" s="83">
        <v>250</v>
      </c>
      <c r="K111" s="83">
        <v>250</v>
      </c>
      <c r="L111" s="368">
        <v>250</v>
      </c>
      <c r="M111" s="368">
        <v>250</v>
      </c>
      <c r="N111" s="368">
        <v>250</v>
      </c>
    </row>
    <row r="112" spans="1:14" ht="16.5" thickBot="1" x14ac:dyDescent="0.3">
      <c r="A112" s="86">
        <v>25</v>
      </c>
      <c r="B112" s="377" t="s">
        <v>501</v>
      </c>
      <c r="C112" s="80">
        <v>160</v>
      </c>
      <c r="D112" s="80">
        <v>160</v>
      </c>
      <c r="E112" s="80">
        <v>160</v>
      </c>
      <c r="F112" s="80">
        <v>160</v>
      </c>
      <c r="G112" s="80">
        <v>160</v>
      </c>
      <c r="H112" s="80">
        <v>160</v>
      </c>
      <c r="I112" s="80">
        <v>160</v>
      </c>
      <c r="J112" s="171">
        <v>160</v>
      </c>
      <c r="K112" s="413">
        <v>160</v>
      </c>
      <c r="L112" s="413">
        <v>160</v>
      </c>
      <c r="M112" s="413">
        <v>160</v>
      </c>
      <c r="N112" s="413">
        <v>160</v>
      </c>
    </row>
    <row r="113" spans="1:14" s="31" customFormat="1" ht="16.5" thickBot="1" x14ac:dyDescent="0.3">
      <c r="A113" s="87"/>
      <c r="B113" s="89" t="s">
        <v>383</v>
      </c>
      <c r="C113" s="76">
        <f t="shared" ref="C113" si="13">GEOMEAN(C109:C112)</f>
        <v>119.90730004669918</v>
      </c>
      <c r="D113" s="72">
        <f t="shared" ref="D113:N113" si="14">GEOMEAN(D109:D112)</f>
        <v>119.90730004669918</v>
      </c>
      <c r="E113" s="72">
        <f t="shared" si="14"/>
        <v>119.90730004669918</v>
      </c>
      <c r="F113" s="72">
        <f t="shared" si="14"/>
        <v>119.90730004669918</v>
      </c>
      <c r="G113" s="72">
        <f t="shared" si="14"/>
        <v>136.59811881393156</v>
      </c>
      <c r="H113" s="72">
        <f t="shared" si="14"/>
        <v>136.59811881393156</v>
      </c>
      <c r="I113" s="72">
        <f t="shared" si="14"/>
        <v>136.59811881393156</v>
      </c>
      <c r="J113" s="72">
        <f t="shared" si="14"/>
        <v>161.3880818206832</v>
      </c>
      <c r="K113" s="72">
        <f t="shared" si="14"/>
        <v>162.14401857684413</v>
      </c>
      <c r="L113" s="72">
        <f t="shared" si="14"/>
        <v>178.88543819998318</v>
      </c>
      <c r="M113" s="72">
        <f t="shared" si="14"/>
        <v>178.88543819998318</v>
      </c>
      <c r="N113" s="72">
        <f t="shared" si="14"/>
        <v>178.88543819998318</v>
      </c>
    </row>
    <row r="116" spans="1:14" ht="19.5" thickBot="1" x14ac:dyDescent="0.3">
      <c r="A116" s="70" t="s">
        <v>53</v>
      </c>
      <c r="B116" s="71" t="s">
        <v>172</v>
      </c>
    </row>
    <row r="117" spans="1:14" x14ac:dyDescent="0.25">
      <c r="A117" s="86">
        <v>14</v>
      </c>
      <c r="B117" s="392" t="s">
        <v>499</v>
      </c>
      <c r="C117" s="188">
        <v>180</v>
      </c>
      <c r="D117" s="188">
        <v>180</v>
      </c>
      <c r="E117" s="188">
        <v>180</v>
      </c>
      <c r="F117" s="188">
        <v>180</v>
      </c>
      <c r="G117" s="188">
        <v>180</v>
      </c>
      <c r="H117" s="188">
        <v>180</v>
      </c>
      <c r="I117" s="188">
        <v>180</v>
      </c>
      <c r="J117" s="415">
        <v>180</v>
      </c>
      <c r="K117" s="415">
        <v>180</v>
      </c>
      <c r="L117" s="415">
        <v>130</v>
      </c>
      <c r="M117" s="415">
        <v>130</v>
      </c>
      <c r="N117" s="415">
        <v>130</v>
      </c>
    </row>
    <row r="118" spans="1:14" x14ac:dyDescent="0.25">
      <c r="A118" s="86">
        <v>15</v>
      </c>
      <c r="B118" s="385" t="s">
        <v>385</v>
      </c>
      <c r="C118" s="80">
        <v>20</v>
      </c>
      <c r="D118" s="80">
        <v>20</v>
      </c>
      <c r="E118" s="80">
        <v>20</v>
      </c>
      <c r="F118" s="80">
        <v>20</v>
      </c>
      <c r="G118" s="80">
        <v>20</v>
      </c>
      <c r="H118" s="80">
        <v>20</v>
      </c>
      <c r="I118" s="80">
        <v>20</v>
      </c>
      <c r="J118" s="335">
        <v>20</v>
      </c>
      <c r="K118" s="335">
        <v>20</v>
      </c>
      <c r="L118" s="335">
        <v>20</v>
      </c>
      <c r="M118" s="335">
        <v>20</v>
      </c>
      <c r="N118" s="335">
        <v>20</v>
      </c>
    </row>
    <row r="119" spans="1:14" x14ac:dyDescent="0.25">
      <c r="A119" s="86">
        <v>16</v>
      </c>
      <c r="B119" s="377" t="s">
        <v>521</v>
      </c>
      <c r="C119" s="83">
        <v>20</v>
      </c>
      <c r="D119" s="83">
        <v>20</v>
      </c>
      <c r="E119" s="83">
        <v>20</v>
      </c>
      <c r="F119" s="83">
        <v>20</v>
      </c>
      <c r="G119" s="83">
        <v>20</v>
      </c>
      <c r="H119" s="83">
        <v>20</v>
      </c>
      <c r="I119" s="83">
        <v>20</v>
      </c>
      <c r="J119" s="368">
        <v>20</v>
      </c>
      <c r="K119" s="368">
        <v>20</v>
      </c>
      <c r="L119" s="368">
        <v>20</v>
      </c>
      <c r="M119" s="368">
        <v>20</v>
      </c>
      <c r="N119" s="368">
        <v>20</v>
      </c>
    </row>
    <row r="120" spans="1:14" x14ac:dyDescent="0.25">
      <c r="A120" s="86">
        <v>19</v>
      </c>
      <c r="B120" s="384" t="s">
        <v>509</v>
      </c>
      <c r="C120" s="83">
        <v>75</v>
      </c>
      <c r="D120" s="83">
        <v>75</v>
      </c>
      <c r="E120" s="83">
        <v>75</v>
      </c>
      <c r="F120" s="83">
        <v>75</v>
      </c>
      <c r="G120" s="83">
        <v>75</v>
      </c>
      <c r="H120" s="83">
        <v>75</v>
      </c>
      <c r="I120" s="83">
        <v>75</v>
      </c>
      <c r="J120" s="368">
        <v>75</v>
      </c>
      <c r="K120" s="368">
        <v>75</v>
      </c>
      <c r="L120" s="368">
        <v>75</v>
      </c>
      <c r="M120" s="368">
        <v>75</v>
      </c>
      <c r="N120" s="368">
        <v>75</v>
      </c>
    </row>
    <row r="121" spans="1:14" x14ac:dyDescent="0.25">
      <c r="A121" s="86">
        <v>25</v>
      </c>
      <c r="B121" s="408" t="s">
        <v>518</v>
      </c>
      <c r="C121" s="83">
        <v>85</v>
      </c>
      <c r="D121" s="83">
        <v>85</v>
      </c>
      <c r="E121" s="83">
        <v>85</v>
      </c>
      <c r="F121" s="83">
        <v>85</v>
      </c>
      <c r="G121" s="83">
        <v>85</v>
      </c>
      <c r="H121" s="83">
        <v>85</v>
      </c>
      <c r="I121" s="83">
        <v>85</v>
      </c>
      <c r="J121" s="368">
        <v>85</v>
      </c>
      <c r="K121" s="368">
        <v>85</v>
      </c>
      <c r="L121" s="368">
        <v>85</v>
      </c>
      <c r="M121" s="368">
        <v>85</v>
      </c>
      <c r="N121" s="368">
        <v>85</v>
      </c>
    </row>
    <row r="122" spans="1:14" ht="16.5" thickBot="1" x14ac:dyDescent="0.3">
      <c r="B122" s="414" t="s">
        <v>528</v>
      </c>
      <c r="C122" s="373">
        <v>39</v>
      </c>
      <c r="D122" s="373">
        <v>39</v>
      </c>
      <c r="E122" s="373">
        <v>39</v>
      </c>
      <c r="F122" s="373">
        <v>39</v>
      </c>
      <c r="G122" s="373">
        <v>39</v>
      </c>
      <c r="H122" s="373">
        <v>39</v>
      </c>
      <c r="I122" s="373">
        <v>39</v>
      </c>
      <c r="J122" s="383">
        <v>39</v>
      </c>
      <c r="K122" s="383">
        <v>39</v>
      </c>
      <c r="L122" s="383">
        <v>39</v>
      </c>
      <c r="M122" s="383">
        <v>39</v>
      </c>
      <c r="N122" s="383">
        <v>39</v>
      </c>
    </row>
    <row r="123" spans="1:14" s="31" customFormat="1" ht="16.5" thickBot="1" x14ac:dyDescent="0.3">
      <c r="A123" s="87"/>
      <c r="B123" s="89" t="s">
        <v>383</v>
      </c>
      <c r="C123" s="76">
        <f t="shared" ref="C123:N123" si="15">GEOMEAN(C117:C122)</f>
        <v>51.146142240012225</v>
      </c>
      <c r="D123" s="72">
        <f t="shared" si="15"/>
        <v>51.146142240012225</v>
      </c>
      <c r="E123" s="72">
        <f t="shared" si="15"/>
        <v>51.146142240012225</v>
      </c>
      <c r="F123" s="72">
        <f t="shared" si="15"/>
        <v>51.146142240012225</v>
      </c>
      <c r="G123" s="72">
        <f t="shared" si="15"/>
        <v>51.146142240012225</v>
      </c>
      <c r="H123" s="72">
        <f t="shared" si="15"/>
        <v>51.146142240012225</v>
      </c>
      <c r="I123" s="72">
        <f t="shared" si="15"/>
        <v>51.146142240012225</v>
      </c>
      <c r="J123" s="72">
        <f t="shared" si="15"/>
        <v>51.146142240012225</v>
      </c>
      <c r="K123" s="72">
        <f t="shared" si="15"/>
        <v>51.146142240012225</v>
      </c>
      <c r="L123" s="72">
        <f t="shared" si="15"/>
        <v>48.446010982593151</v>
      </c>
      <c r="M123" s="72">
        <f t="shared" si="15"/>
        <v>48.446010982593151</v>
      </c>
      <c r="N123" s="72">
        <f t="shared" si="15"/>
        <v>48.446010982593151</v>
      </c>
    </row>
    <row r="124" spans="1:14" s="31" customFormat="1" x14ac:dyDescent="0.25">
      <c r="A124" s="87"/>
      <c r="B124" s="165"/>
      <c r="C124" s="166"/>
      <c r="K124" s="322"/>
      <c r="L124" s="322"/>
      <c r="M124" s="322"/>
    </row>
    <row r="127" spans="1:14" ht="19.5" thickBot="1" x14ac:dyDescent="0.3">
      <c r="A127" s="70" t="s">
        <v>54</v>
      </c>
      <c r="B127" s="71" t="s">
        <v>173</v>
      </c>
    </row>
    <row r="128" spans="1:14" ht="16.5" thickBot="1" x14ac:dyDescent="0.3">
      <c r="A128" s="86">
        <v>14</v>
      </c>
      <c r="B128" s="416" t="s">
        <v>516</v>
      </c>
      <c r="C128" s="417">
        <v>38</v>
      </c>
      <c r="D128" s="417">
        <v>38</v>
      </c>
      <c r="E128" s="417">
        <v>38</v>
      </c>
      <c r="F128" s="417">
        <v>38</v>
      </c>
      <c r="G128" s="417">
        <v>38</v>
      </c>
      <c r="H128" s="417">
        <v>35</v>
      </c>
      <c r="I128" s="417">
        <v>35</v>
      </c>
      <c r="J128" s="417">
        <v>35</v>
      </c>
      <c r="K128" s="188">
        <v>20</v>
      </c>
      <c r="L128" s="79">
        <v>28</v>
      </c>
      <c r="M128" s="79">
        <v>28</v>
      </c>
      <c r="N128" s="79">
        <v>28</v>
      </c>
    </row>
    <row r="129" spans="1:14" x14ac:dyDescent="0.25">
      <c r="A129" s="86">
        <v>15</v>
      </c>
      <c r="B129" s="418" t="s">
        <v>521</v>
      </c>
      <c r="C129" s="80">
        <v>20</v>
      </c>
      <c r="D129" s="80">
        <v>20</v>
      </c>
      <c r="E129" s="80">
        <v>20</v>
      </c>
      <c r="F129" s="80">
        <v>20</v>
      </c>
      <c r="G129" s="80">
        <v>20</v>
      </c>
      <c r="H129" s="80">
        <v>20</v>
      </c>
      <c r="I129" s="80">
        <v>20</v>
      </c>
      <c r="J129" s="79">
        <v>35</v>
      </c>
      <c r="K129" s="350">
        <v>35</v>
      </c>
      <c r="L129" s="350">
        <v>35</v>
      </c>
      <c r="M129" s="350">
        <v>35</v>
      </c>
      <c r="N129" s="350">
        <v>35</v>
      </c>
    </row>
    <row r="130" spans="1:14" x14ac:dyDescent="0.25">
      <c r="A130" s="86">
        <v>16</v>
      </c>
      <c r="B130" s="419" t="s">
        <v>522</v>
      </c>
      <c r="C130" s="83">
        <v>45</v>
      </c>
      <c r="D130" s="83">
        <v>45</v>
      </c>
      <c r="E130" s="83">
        <v>45</v>
      </c>
      <c r="F130" s="83">
        <v>45</v>
      </c>
      <c r="G130" s="83">
        <v>45</v>
      </c>
      <c r="H130" s="83">
        <v>45</v>
      </c>
      <c r="I130" s="83">
        <v>45</v>
      </c>
      <c r="J130" s="83">
        <v>45</v>
      </c>
      <c r="K130" s="368">
        <v>45</v>
      </c>
      <c r="L130" s="368">
        <v>45</v>
      </c>
      <c r="M130" s="368">
        <v>45</v>
      </c>
      <c r="N130" s="368">
        <v>45</v>
      </c>
    </row>
    <row r="131" spans="1:14" ht="16.5" thickBot="1" x14ac:dyDescent="0.3">
      <c r="B131" s="420" t="s">
        <v>518</v>
      </c>
      <c r="C131" s="421">
        <v>35</v>
      </c>
      <c r="D131" s="421">
        <v>35</v>
      </c>
      <c r="E131" s="421">
        <v>35</v>
      </c>
      <c r="F131" s="421">
        <v>35</v>
      </c>
      <c r="G131" s="421">
        <v>35</v>
      </c>
      <c r="H131" s="421">
        <v>35</v>
      </c>
      <c r="I131" s="421">
        <v>35</v>
      </c>
      <c r="J131" s="421">
        <v>35</v>
      </c>
      <c r="K131" s="422">
        <v>35</v>
      </c>
      <c r="L131" s="422">
        <v>35</v>
      </c>
      <c r="M131" s="422">
        <v>35</v>
      </c>
      <c r="N131" s="422">
        <v>35</v>
      </c>
    </row>
    <row r="132" spans="1:14" s="31" customFormat="1" ht="16.5" thickBot="1" x14ac:dyDescent="0.3">
      <c r="A132" s="87"/>
      <c r="B132" s="89" t="s">
        <v>383</v>
      </c>
      <c r="C132" s="76">
        <f t="shared" ref="C132" si="16">GEOMEAN(C128:C131)</f>
        <v>33.076803831818879</v>
      </c>
      <c r="D132" s="72">
        <f t="shared" ref="D132:N132" si="17">GEOMEAN(D128:D131)</f>
        <v>33.076803831818879</v>
      </c>
      <c r="E132" s="72">
        <f t="shared" si="17"/>
        <v>33.076803831818879</v>
      </c>
      <c r="F132" s="72">
        <f t="shared" si="17"/>
        <v>33.076803831818879</v>
      </c>
      <c r="G132" s="72">
        <f t="shared" si="17"/>
        <v>33.076803831818879</v>
      </c>
      <c r="H132" s="72">
        <f t="shared" si="17"/>
        <v>32.403703492039298</v>
      </c>
      <c r="I132" s="72">
        <f t="shared" si="17"/>
        <v>32.403703492039298</v>
      </c>
      <c r="J132" s="72">
        <f t="shared" si="17"/>
        <v>37.269551088105558</v>
      </c>
      <c r="K132" s="72">
        <f t="shared" si="17"/>
        <v>32.403703492039298</v>
      </c>
      <c r="L132" s="72">
        <f t="shared" si="17"/>
        <v>35.247365212891012</v>
      </c>
      <c r="M132" s="72">
        <f t="shared" si="17"/>
        <v>35.247365212891012</v>
      </c>
      <c r="N132" s="72">
        <f t="shared" si="17"/>
        <v>35.247365212891012</v>
      </c>
    </row>
    <row r="134" spans="1:14" ht="19.5" thickBot="1" x14ac:dyDescent="0.3">
      <c r="A134" s="70" t="s">
        <v>54</v>
      </c>
      <c r="B134" s="92" t="s">
        <v>174</v>
      </c>
    </row>
    <row r="135" spans="1:14" x14ac:dyDescent="0.25">
      <c r="A135" s="86">
        <v>7</v>
      </c>
      <c r="B135" s="392" t="s">
        <v>496</v>
      </c>
      <c r="C135" s="188">
        <v>25</v>
      </c>
      <c r="D135" s="188">
        <v>25</v>
      </c>
      <c r="E135" s="188">
        <v>28.5</v>
      </c>
      <c r="F135" s="188">
        <v>28.5</v>
      </c>
      <c r="G135" s="188">
        <v>28.5</v>
      </c>
      <c r="H135" s="188">
        <v>32.5</v>
      </c>
      <c r="I135" s="188">
        <v>32.5</v>
      </c>
      <c r="J135" s="188">
        <v>35</v>
      </c>
      <c r="K135" s="188">
        <v>28</v>
      </c>
      <c r="L135" s="188">
        <v>20</v>
      </c>
      <c r="M135" s="188">
        <v>20</v>
      </c>
      <c r="N135" s="188">
        <v>20</v>
      </c>
    </row>
    <row r="136" spans="1:14" x14ac:dyDescent="0.25">
      <c r="A136" s="86">
        <v>14</v>
      </c>
      <c r="B136" s="385" t="s">
        <v>553</v>
      </c>
      <c r="C136" s="80">
        <v>69.5</v>
      </c>
      <c r="D136" s="80">
        <v>55</v>
      </c>
      <c r="E136" s="80">
        <v>69.5</v>
      </c>
      <c r="F136" s="80">
        <v>69.5</v>
      </c>
      <c r="G136" s="80">
        <v>69.5</v>
      </c>
      <c r="H136" s="80">
        <v>55</v>
      </c>
      <c r="I136" s="80">
        <v>69.5</v>
      </c>
      <c r="J136" s="335">
        <v>125</v>
      </c>
      <c r="K136" s="335">
        <v>125</v>
      </c>
      <c r="L136" s="335">
        <v>125</v>
      </c>
      <c r="M136" s="335">
        <v>125</v>
      </c>
      <c r="N136" s="335">
        <v>125</v>
      </c>
    </row>
    <row r="137" spans="1:14" x14ac:dyDescent="0.25">
      <c r="A137" s="86">
        <v>16</v>
      </c>
      <c r="B137" s="385" t="s">
        <v>536</v>
      </c>
      <c r="C137" s="83">
        <v>20</v>
      </c>
      <c r="D137" s="83">
        <v>20</v>
      </c>
      <c r="E137" s="83">
        <v>20</v>
      </c>
      <c r="F137" s="83">
        <v>20</v>
      </c>
      <c r="G137" s="83">
        <v>20</v>
      </c>
      <c r="H137" s="83">
        <v>20</v>
      </c>
      <c r="I137" s="83">
        <v>20</v>
      </c>
      <c r="J137" s="368">
        <v>20</v>
      </c>
      <c r="K137" s="80">
        <v>22</v>
      </c>
      <c r="L137" s="335">
        <v>22</v>
      </c>
      <c r="M137" s="335">
        <v>22</v>
      </c>
      <c r="N137" s="335">
        <v>22</v>
      </c>
    </row>
    <row r="138" spans="1:14" x14ac:dyDescent="0.25">
      <c r="A138" s="86">
        <v>25</v>
      </c>
      <c r="B138" s="385" t="s">
        <v>534</v>
      </c>
      <c r="C138" s="83">
        <v>22</v>
      </c>
      <c r="D138" s="83">
        <v>22</v>
      </c>
      <c r="E138" s="83">
        <v>22</v>
      </c>
      <c r="F138" s="83">
        <v>22</v>
      </c>
      <c r="G138" s="83">
        <v>22</v>
      </c>
      <c r="H138" s="83">
        <v>22</v>
      </c>
      <c r="I138" s="83">
        <v>30</v>
      </c>
      <c r="J138" s="368">
        <v>30</v>
      </c>
      <c r="K138" s="335">
        <v>30</v>
      </c>
      <c r="L138" s="335">
        <v>30</v>
      </c>
      <c r="M138" s="335">
        <v>30</v>
      </c>
      <c r="N138" s="335">
        <v>30</v>
      </c>
    </row>
    <row r="139" spans="1:14" x14ac:dyDescent="0.25">
      <c r="B139" s="385"/>
      <c r="C139" s="83"/>
      <c r="D139" s="83"/>
      <c r="E139" s="83"/>
      <c r="F139" s="83"/>
      <c r="G139" s="83"/>
      <c r="H139" s="83"/>
      <c r="I139" s="83"/>
      <c r="J139" s="365"/>
      <c r="K139" s="80"/>
      <c r="L139" s="365"/>
      <c r="M139" s="365"/>
      <c r="N139" s="365"/>
    </row>
    <row r="140" spans="1:14" x14ac:dyDescent="0.25">
      <c r="B140" s="384"/>
      <c r="C140" s="80"/>
      <c r="D140" s="80"/>
      <c r="E140" s="80"/>
      <c r="F140" s="80"/>
      <c r="G140" s="80"/>
      <c r="H140" s="80"/>
      <c r="I140" s="80"/>
      <c r="J140" s="80"/>
      <c r="K140" s="365"/>
      <c r="L140" s="80"/>
      <c r="M140" s="80"/>
      <c r="N140" s="80"/>
    </row>
    <row r="141" spans="1:14" s="31" customFormat="1" ht="16.5" thickBot="1" x14ac:dyDescent="0.3">
      <c r="A141" s="87"/>
      <c r="B141" s="228" t="s">
        <v>383</v>
      </c>
      <c r="C141" s="229">
        <f t="shared" ref="C141" si="18">GEOMEAN(C135:C140)</f>
        <v>29.569526653835375</v>
      </c>
      <c r="D141" s="230">
        <f t="shared" ref="D141:N141" si="19">GEOMEAN(D135:D140)</f>
        <v>27.889378969514581</v>
      </c>
      <c r="E141" s="230">
        <f t="shared" si="19"/>
        <v>30.554176655974413</v>
      </c>
      <c r="F141" s="230">
        <f t="shared" si="19"/>
        <v>30.554176655974413</v>
      </c>
      <c r="G141" s="230">
        <f t="shared" si="19"/>
        <v>30.554176655974413</v>
      </c>
      <c r="H141" s="230">
        <f t="shared" si="19"/>
        <v>29.779999199342509</v>
      </c>
      <c r="I141" s="230">
        <f t="shared" si="19"/>
        <v>34.11967250611427</v>
      </c>
      <c r="J141" s="230">
        <f t="shared" si="19"/>
        <v>40.251523879251643</v>
      </c>
      <c r="K141" s="230">
        <f t="shared" si="19"/>
        <v>38.985489805273275</v>
      </c>
      <c r="L141" s="230">
        <f t="shared" si="19"/>
        <v>35.840246342157208</v>
      </c>
      <c r="M141" s="230">
        <f t="shared" si="19"/>
        <v>35.840246342157208</v>
      </c>
      <c r="N141" s="230">
        <f t="shared" si="19"/>
        <v>35.840246342157208</v>
      </c>
    </row>
    <row r="144" spans="1:14" ht="19.5" thickBot="1" x14ac:dyDescent="0.3">
      <c r="A144" s="70" t="s">
        <v>54</v>
      </c>
      <c r="B144" s="71" t="s">
        <v>175</v>
      </c>
    </row>
    <row r="145" spans="1:14" x14ac:dyDescent="0.25">
      <c r="A145" s="86">
        <v>1</v>
      </c>
      <c r="B145" s="392" t="s">
        <v>511</v>
      </c>
      <c r="C145" s="188">
        <v>20</v>
      </c>
      <c r="D145" s="188">
        <v>20</v>
      </c>
      <c r="E145" s="188">
        <v>20</v>
      </c>
      <c r="F145" s="188">
        <v>20</v>
      </c>
      <c r="G145" s="188">
        <v>20</v>
      </c>
      <c r="H145" s="188">
        <v>20</v>
      </c>
      <c r="I145" s="188">
        <v>20</v>
      </c>
      <c r="J145" s="188">
        <v>15</v>
      </c>
      <c r="K145" s="415">
        <v>15</v>
      </c>
      <c r="L145" s="188">
        <v>18</v>
      </c>
      <c r="M145" s="188">
        <v>10</v>
      </c>
      <c r="N145" s="188">
        <v>16</v>
      </c>
    </row>
    <row r="146" spans="1:14" x14ac:dyDescent="0.25">
      <c r="A146" s="86">
        <v>2</v>
      </c>
      <c r="B146" s="384" t="s">
        <v>499</v>
      </c>
      <c r="C146" s="80">
        <v>22</v>
      </c>
      <c r="D146" s="80">
        <v>22</v>
      </c>
      <c r="E146" s="80">
        <v>22</v>
      </c>
      <c r="F146" s="80">
        <v>22</v>
      </c>
      <c r="G146" s="80">
        <v>22</v>
      </c>
      <c r="H146" s="80">
        <v>22.5</v>
      </c>
      <c r="I146" s="80">
        <v>22</v>
      </c>
      <c r="J146" s="80">
        <v>20</v>
      </c>
      <c r="K146" s="335">
        <v>20</v>
      </c>
      <c r="L146" s="80">
        <v>31</v>
      </c>
      <c r="M146" s="80">
        <v>16</v>
      </c>
      <c r="N146" s="80">
        <v>28.5</v>
      </c>
    </row>
    <row r="147" spans="1:14" x14ac:dyDescent="0.25">
      <c r="A147" s="86">
        <v>3</v>
      </c>
      <c r="B147" s="377" t="s">
        <v>385</v>
      </c>
      <c r="C147" s="80">
        <v>16</v>
      </c>
      <c r="D147" s="80">
        <v>16</v>
      </c>
      <c r="E147" s="80">
        <v>16</v>
      </c>
      <c r="F147" s="80">
        <v>16</v>
      </c>
      <c r="G147" s="80">
        <v>16</v>
      </c>
      <c r="H147" s="80">
        <v>16</v>
      </c>
      <c r="I147" s="80">
        <v>16</v>
      </c>
      <c r="J147" s="80">
        <v>22.5</v>
      </c>
      <c r="K147" s="335">
        <v>22.5</v>
      </c>
      <c r="L147" s="80">
        <v>16</v>
      </c>
      <c r="M147" s="80">
        <v>38</v>
      </c>
      <c r="N147" s="80">
        <v>30</v>
      </c>
    </row>
    <row r="148" spans="1:14" x14ac:dyDescent="0.25">
      <c r="A148" s="86">
        <v>4</v>
      </c>
      <c r="B148" s="377" t="s">
        <v>518</v>
      </c>
      <c r="C148" s="80">
        <v>16.5</v>
      </c>
      <c r="D148" s="80">
        <v>8.5</v>
      </c>
      <c r="E148" s="80">
        <v>8.5</v>
      </c>
      <c r="F148" s="80">
        <v>16.5</v>
      </c>
      <c r="G148" s="80">
        <v>15</v>
      </c>
      <c r="H148" s="80">
        <v>15</v>
      </c>
      <c r="I148" s="80">
        <v>16.5</v>
      </c>
      <c r="J148" s="335">
        <v>16.5</v>
      </c>
      <c r="K148" s="335">
        <v>16.5</v>
      </c>
      <c r="L148" s="80">
        <v>22</v>
      </c>
      <c r="M148" s="335">
        <v>22</v>
      </c>
      <c r="N148" s="335">
        <v>22</v>
      </c>
    </row>
    <row r="149" spans="1:14" x14ac:dyDescent="0.25">
      <c r="A149" s="86">
        <v>8</v>
      </c>
      <c r="B149" s="377" t="s">
        <v>490</v>
      </c>
      <c r="C149" s="80">
        <v>30</v>
      </c>
      <c r="D149" s="80">
        <v>30</v>
      </c>
      <c r="E149" s="80">
        <v>22</v>
      </c>
      <c r="F149" s="80">
        <v>30</v>
      </c>
      <c r="G149" s="80">
        <v>30</v>
      </c>
      <c r="H149" s="80">
        <v>30</v>
      </c>
      <c r="I149" s="80">
        <v>30</v>
      </c>
      <c r="J149" s="80">
        <v>25</v>
      </c>
      <c r="K149" s="335">
        <v>25</v>
      </c>
      <c r="L149" s="335">
        <v>25</v>
      </c>
      <c r="M149" s="335">
        <v>25</v>
      </c>
      <c r="N149" s="335">
        <v>25</v>
      </c>
    </row>
    <row r="150" spans="1:14" x14ac:dyDescent="0.25">
      <c r="A150" s="86">
        <v>14</v>
      </c>
      <c r="B150" s="377" t="s">
        <v>523</v>
      </c>
      <c r="C150" s="80">
        <v>35</v>
      </c>
      <c r="D150" s="80">
        <v>35</v>
      </c>
      <c r="E150" s="80">
        <v>35</v>
      </c>
      <c r="F150" s="80">
        <v>35</v>
      </c>
      <c r="G150" s="80">
        <v>35</v>
      </c>
      <c r="H150" s="80">
        <v>35</v>
      </c>
      <c r="I150" s="80">
        <v>35</v>
      </c>
      <c r="J150" s="335">
        <v>35</v>
      </c>
      <c r="K150" s="335">
        <v>35</v>
      </c>
      <c r="L150" s="335">
        <v>35</v>
      </c>
      <c r="M150" s="335">
        <v>35</v>
      </c>
      <c r="N150" s="335">
        <v>35</v>
      </c>
    </row>
    <row r="151" spans="1:14" x14ac:dyDescent="0.25">
      <c r="A151" s="86">
        <v>16</v>
      </c>
      <c r="B151" s="377" t="s">
        <v>509</v>
      </c>
      <c r="C151" s="80">
        <v>13</v>
      </c>
      <c r="D151" s="80">
        <v>13</v>
      </c>
      <c r="E151" s="80">
        <v>13</v>
      </c>
      <c r="F151" s="80">
        <v>13</v>
      </c>
      <c r="G151" s="80">
        <v>13</v>
      </c>
      <c r="H151" s="80">
        <v>13</v>
      </c>
      <c r="I151" s="80">
        <v>13</v>
      </c>
      <c r="J151" s="423">
        <v>13</v>
      </c>
      <c r="K151" s="423">
        <v>13</v>
      </c>
      <c r="L151" s="423">
        <v>13</v>
      </c>
      <c r="M151" s="423">
        <v>13</v>
      </c>
      <c r="N151" s="423">
        <v>13</v>
      </c>
    </row>
    <row r="152" spans="1:14" ht="16.5" thickBot="1" x14ac:dyDescent="0.3">
      <c r="A152" s="86">
        <v>25</v>
      </c>
      <c r="B152" s="377" t="s">
        <v>516</v>
      </c>
      <c r="C152" s="80">
        <v>22</v>
      </c>
      <c r="D152" s="80">
        <v>22</v>
      </c>
      <c r="E152" s="80">
        <v>30</v>
      </c>
      <c r="F152" s="80">
        <v>30</v>
      </c>
      <c r="G152" s="80">
        <v>30</v>
      </c>
      <c r="H152" s="80">
        <v>30</v>
      </c>
      <c r="I152" s="80">
        <v>30</v>
      </c>
      <c r="J152" s="387">
        <v>38</v>
      </c>
      <c r="K152" s="387">
        <v>38</v>
      </c>
      <c r="L152" s="387">
        <v>38</v>
      </c>
      <c r="M152" s="387">
        <v>38</v>
      </c>
      <c r="N152" s="387">
        <v>38</v>
      </c>
    </row>
    <row r="153" spans="1:14" ht="16.5" thickBot="1" x14ac:dyDescent="0.3">
      <c r="A153" s="86">
        <v>26</v>
      </c>
      <c r="B153" s="386" t="s">
        <v>534</v>
      </c>
      <c r="C153" s="82">
        <v>20</v>
      </c>
      <c r="D153" s="82">
        <v>20</v>
      </c>
      <c r="E153" s="82">
        <v>20</v>
      </c>
      <c r="F153" s="82">
        <v>20</v>
      </c>
      <c r="G153" s="82">
        <v>20</v>
      </c>
      <c r="H153" s="82">
        <v>20</v>
      </c>
      <c r="I153" s="82">
        <v>20</v>
      </c>
      <c r="J153" s="343">
        <v>20</v>
      </c>
      <c r="K153" s="343">
        <v>20</v>
      </c>
      <c r="L153" s="343">
        <v>20</v>
      </c>
      <c r="M153" s="343">
        <v>20</v>
      </c>
      <c r="N153" s="343">
        <v>20</v>
      </c>
    </row>
    <row r="154" spans="1:14" ht="16.5" thickBot="1" x14ac:dyDescent="0.3">
      <c r="B154" s="411"/>
      <c r="C154" s="90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</row>
    <row r="155" spans="1:14" s="31" customFormat="1" ht="16.5" thickBot="1" x14ac:dyDescent="0.3">
      <c r="A155" s="87"/>
      <c r="B155" s="89" t="s">
        <v>383</v>
      </c>
      <c r="C155" s="76">
        <f t="shared" ref="C155" si="20">GEOMEAN(C145:C154)</f>
        <v>20.699517132458883</v>
      </c>
      <c r="D155" s="72">
        <f t="shared" ref="D155:N155" si="21">GEOMEAN(D145:D154)</f>
        <v>19.228835773627218</v>
      </c>
      <c r="E155" s="72">
        <f t="shared" si="21"/>
        <v>19.228835773627218</v>
      </c>
      <c r="F155" s="72">
        <f t="shared" si="21"/>
        <v>21.425290680977493</v>
      </c>
      <c r="G155" s="72">
        <f t="shared" si="21"/>
        <v>21.199593602208115</v>
      </c>
      <c r="H155" s="72">
        <f t="shared" si="21"/>
        <v>21.252594791913534</v>
      </c>
      <c r="I155" s="72">
        <f t="shared" si="21"/>
        <v>21.425290680977493</v>
      </c>
      <c r="J155" s="72">
        <f t="shared" si="21"/>
        <v>21.453880497489678</v>
      </c>
      <c r="K155" s="72">
        <f t="shared" si="21"/>
        <v>21.453880497489678</v>
      </c>
      <c r="L155" s="72">
        <f t="shared" si="21"/>
        <v>22.849801355701089</v>
      </c>
      <c r="M155" s="72">
        <f t="shared" si="21"/>
        <v>21.894925564760101</v>
      </c>
      <c r="N155" s="72">
        <f t="shared" si="21"/>
        <v>23.959340742772444</v>
      </c>
    </row>
    <row r="158" spans="1:14" ht="18.75" x14ac:dyDescent="0.25">
      <c r="A158" s="70" t="s">
        <v>55</v>
      </c>
      <c r="B158" s="71" t="s">
        <v>176</v>
      </c>
    </row>
    <row r="159" spans="1:14" ht="16.5" thickBot="1" x14ac:dyDescent="0.3">
      <c r="B159" s="274" t="s">
        <v>454</v>
      </c>
    </row>
    <row r="160" spans="1:14" s="9" customFormat="1" x14ac:dyDescent="0.25">
      <c r="A160" s="86">
        <v>1</v>
      </c>
      <c r="B160" s="360" t="s">
        <v>499</v>
      </c>
      <c r="C160" s="188">
        <v>1400</v>
      </c>
      <c r="D160" s="188">
        <v>750</v>
      </c>
      <c r="E160" s="188">
        <v>1400</v>
      </c>
      <c r="F160" s="188">
        <v>1400</v>
      </c>
      <c r="G160" s="188">
        <v>1400</v>
      </c>
      <c r="H160" s="288">
        <v>1400</v>
      </c>
      <c r="I160" s="82">
        <v>1400</v>
      </c>
      <c r="J160" s="343">
        <v>849</v>
      </c>
      <c r="K160" s="343">
        <v>849</v>
      </c>
      <c r="L160" s="343">
        <v>849</v>
      </c>
      <c r="M160" s="343">
        <v>849</v>
      </c>
      <c r="N160" s="343">
        <v>849</v>
      </c>
    </row>
    <row r="161" spans="1:14" s="9" customFormat="1" x14ac:dyDescent="0.25">
      <c r="A161" s="86">
        <v>2</v>
      </c>
      <c r="B161" s="360" t="s">
        <v>511</v>
      </c>
      <c r="C161" s="80">
        <v>1300</v>
      </c>
      <c r="D161" s="80">
        <v>1300</v>
      </c>
      <c r="E161" s="80">
        <v>1300</v>
      </c>
      <c r="F161" s="80">
        <v>1300</v>
      </c>
      <c r="G161" s="80">
        <v>1300</v>
      </c>
      <c r="H161" s="80">
        <v>1300</v>
      </c>
      <c r="I161" s="80">
        <v>1300</v>
      </c>
      <c r="J161" s="343">
        <v>1400</v>
      </c>
      <c r="K161" s="343">
        <v>1400</v>
      </c>
      <c r="L161" s="343">
        <v>1400</v>
      </c>
      <c r="M161" s="343">
        <v>1400</v>
      </c>
      <c r="N161" s="343">
        <v>1400</v>
      </c>
    </row>
    <row r="162" spans="1:14" s="9" customFormat="1" ht="16.5" thickBot="1" x14ac:dyDescent="0.3">
      <c r="A162" s="86">
        <v>3</v>
      </c>
      <c r="B162" s="360" t="s">
        <v>490</v>
      </c>
      <c r="C162" s="90">
        <v>1080</v>
      </c>
      <c r="D162" s="90">
        <v>1080</v>
      </c>
      <c r="E162" s="90">
        <v>1080</v>
      </c>
      <c r="F162" s="90">
        <v>1080</v>
      </c>
      <c r="G162" s="90">
        <v>1080</v>
      </c>
      <c r="H162" s="90">
        <v>1080</v>
      </c>
      <c r="I162" s="90">
        <v>1080</v>
      </c>
      <c r="J162" s="387">
        <v>1080</v>
      </c>
      <c r="K162" s="387">
        <v>1080</v>
      </c>
      <c r="L162" s="387">
        <v>1080</v>
      </c>
      <c r="M162" s="387">
        <v>1080</v>
      </c>
      <c r="N162" s="387">
        <v>1080</v>
      </c>
    </row>
    <row r="163" spans="1:14" ht="16.5" thickBot="1" x14ac:dyDescent="0.3">
      <c r="A163" s="86">
        <v>4</v>
      </c>
      <c r="B163" s="360" t="s">
        <v>528</v>
      </c>
      <c r="C163" s="80">
        <v>849</v>
      </c>
      <c r="D163" s="80">
        <v>849</v>
      </c>
      <c r="E163" s="80">
        <v>849</v>
      </c>
      <c r="F163" s="80">
        <v>849</v>
      </c>
      <c r="G163" s="80">
        <v>849</v>
      </c>
      <c r="H163" s="80">
        <v>849</v>
      </c>
      <c r="I163" s="335">
        <v>849</v>
      </c>
      <c r="J163" s="335">
        <v>849</v>
      </c>
      <c r="K163" s="335">
        <v>849</v>
      </c>
      <c r="L163" s="335">
        <v>849</v>
      </c>
      <c r="M163" s="335">
        <v>849</v>
      </c>
      <c r="N163" s="335">
        <v>849</v>
      </c>
    </row>
    <row r="164" spans="1:14" s="31" customFormat="1" ht="16.5" thickBot="1" x14ac:dyDescent="0.3">
      <c r="A164" s="87"/>
      <c r="B164" s="89" t="s">
        <v>383</v>
      </c>
      <c r="C164" s="76">
        <f t="shared" ref="C164" si="22">GEOMEAN(C160:C163)</f>
        <v>1136.581828761425</v>
      </c>
      <c r="D164" s="72">
        <f t="shared" ref="D164:N164" si="23">GEOMEAN(D160:D163)</f>
        <v>972.37551689082625</v>
      </c>
      <c r="E164" s="72">
        <f t="shared" si="23"/>
        <v>1136.581828761425</v>
      </c>
      <c r="F164" s="72">
        <f t="shared" si="23"/>
        <v>1136.581828761425</v>
      </c>
      <c r="G164" s="72">
        <f t="shared" si="23"/>
        <v>1136.581828761425</v>
      </c>
      <c r="H164" s="72">
        <f t="shared" si="23"/>
        <v>1136.581828761425</v>
      </c>
      <c r="I164" s="72">
        <f t="shared" si="23"/>
        <v>1136.581828761425</v>
      </c>
      <c r="J164" s="72">
        <f t="shared" si="23"/>
        <v>1021.7432867584519</v>
      </c>
      <c r="K164" s="72">
        <f t="shared" si="23"/>
        <v>1021.7432867584519</v>
      </c>
      <c r="L164" s="72">
        <f t="shared" si="23"/>
        <v>1021.7432867584519</v>
      </c>
      <c r="M164" s="72">
        <f t="shared" si="23"/>
        <v>1021.7432867584519</v>
      </c>
      <c r="N164" s="72">
        <f t="shared" si="23"/>
        <v>1021.7432867584519</v>
      </c>
    </row>
    <row r="167" spans="1:14" ht="18.75" x14ac:dyDescent="0.25">
      <c r="A167" s="70" t="s">
        <v>55</v>
      </c>
      <c r="B167" s="71" t="s">
        <v>177</v>
      </c>
    </row>
    <row r="168" spans="1:14" ht="16.5" thickBot="1" x14ac:dyDescent="0.3">
      <c r="B168" s="274" t="s">
        <v>455</v>
      </c>
    </row>
    <row r="169" spans="1:14" s="9" customFormat="1" x14ac:dyDescent="0.25">
      <c r="A169" s="86">
        <v>1</v>
      </c>
      <c r="B169" s="360" t="s">
        <v>499</v>
      </c>
      <c r="C169" s="188">
        <v>680</v>
      </c>
      <c r="D169" s="188">
        <v>750</v>
      </c>
      <c r="E169" s="188">
        <v>690</v>
      </c>
      <c r="F169" s="188">
        <v>680</v>
      </c>
      <c r="G169" s="80">
        <v>680</v>
      </c>
      <c r="H169" s="80">
        <v>580</v>
      </c>
      <c r="I169" s="80">
        <v>680</v>
      </c>
      <c r="J169" s="188">
        <v>600</v>
      </c>
      <c r="K169" s="188">
        <v>550</v>
      </c>
      <c r="L169" s="188">
        <v>600</v>
      </c>
      <c r="M169" s="188">
        <v>550</v>
      </c>
      <c r="N169" s="188">
        <v>510</v>
      </c>
    </row>
    <row r="170" spans="1:14" s="9" customFormat="1" x14ac:dyDescent="0.25">
      <c r="A170" s="86">
        <v>2</v>
      </c>
      <c r="B170" s="360" t="s">
        <v>528</v>
      </c>
      <c r="C170" s="80">
        <v>510</v>
      </c>
      <c r="D170" s="80">
        <v>510</v>
      </c>
      <c r="E170" s="80">
        <v>510</v>
      </c>
      <c r="F170" s="80">
        <v>510</v>
      </c>
      <c r="G170" s="80">
        <v>510</v>
      </c>
      <c r="H170" s="80">
        <v>510</v>
      </c>
      <c r="I170" s="80">
        <v>510</v>
      </c>
      <c r="J170" s="80">
        <v>550</v>
      </c>
      <c r="K170" s="80">
        <v>580</v>
      </c>
      <c r="L170" s="80">
        <v>400</v>
      </c>
      <c r="M170" s="80">
        <v>510</v>
      </c>
      <c r="N170" s="80">
        <v>450</v>
      </c>
    </row>
    <row r="171" spans="1:14" s="9" customFormat="1" x14ac:dyDescent="0.25">
      <c r="A171" s="86">
        <v>3</v>
      </c>
      <c r="B171" s="360" t="s">
        <v>534</v>
      </c>
      <c r="C171" s="80">
        <v>550</v>
      </c>
      <c r="D171" s="80">
        <v>550</v>
      </c>
      <c r="E171" s="80">
        <v>550</v>
      </c>
      <c r="F171" s="80">
        <v>550</v>
      </c>
      <c r="G171" s="80">
        <v>550</v>
      </c>
      <c r="H171" s="80">
        <v>550</v>
      </c>
      <c r="I171" s="80">
        <v>550</v>
      </c>
      <c r="J171" s="82">
        <v>680</v>
      </c>
      <c r="K171" s="82">
        <v>510</v>
      </c>
      <c r="L171" s="82">
        <v>550</v>
      </c>
      <c r="M171" s="82">
        <v>600</v>
      </c>
      <c r="N171" s="82">
        <v>600</v>
      </c>
    </row>
    <row r="172" spans="1:14" s="9" customFormat="1" ht="16.5" thickBot="1" x14ac:dyDescent="0.3">
      <c r="A172" s="86">
        <v>4</v>
      </c>
      <c r="B172" s="425" t="s">
        <v>501</v>
      </c>
      <c r="C172" s="80">
        <v>600</v>
      </c>
      <c r="D172" s="80">
        <v>600</v>
      </c>
      <c r="E172" s="80">
        <v>600</v>
      </c>
      <c r="F172" s="80">
        <v>600</v>
      </c>
      <c r="G172" s="80">
        <v>600</v>
      </c>
      <c r="H172" s="80">
        <v>850</v>
      </c>
      <c r="I172" s="80">
        <v>850</v>
      </c>
      <c r="J172" s="90">
        <v>510</v>
      </c>
      <c r="K172" s="387">
        <v>510</v>
      </c>
      <c r="L172" s="90">
        <v>510</v>
      </c>
      <c r="M172" s="387">
        <v>510</v>
      </c>
      <c r="N172" s="387">
        <v>510</v>
      </c>
    </row>
    <row r="173" spans="1:14" s="31" customFormat="1" ht="16.5" thickBot="1" x14ac:dyDescent="0.3">
      <c r="A173" s="87"/>
      <c r="B173" s="89" t="s">
        <v>383</v>
      </c>
      <c r="C173" s="76">
        <f t="shared" ref="C173" si="24">GEOMEAN(C169:C172)</f>
        <v>581.63195288451163</v>
      </c>
      <c r="D173" s="72">
        <f t="shared" ref="D173:N173" si="25">GEOMEAN(D169:D172)</f>
        <v>596.05501295585987</v>
      </c>
      <c r="E173" s="72">
        <f t="shared" si="25"/>
        <v>583.75861341445204</v>
      </c>
      <c r="F173" s="72">
        <f t="shared" si="25"/>
        <v>581.63195288451163</v>
      </c>
      <c r="G173" s="72">
        <f t="shared" si="25"/>
        <v>581.63195288451163</v>
      </c>
      <c r="H173" s="72">
        <f t="shared" si="25"/>
        <v>609.81056773547721</v>
      </c>
      <c r="I173" s="72">
        <f t="shared" si="25"/>
        <v>634.54901749125611</v>
      </c>
      <c r="J173" s="72">
        <f t="shared" si="25"/>
        <v>581.63195288451163</v>
      </c>
      <c r="K173" s="72">
        <f t="shared" si="25"/>
        <v>536.70143788463611</v>
      </c>
      <c r="L173" s="72">
        <f t="shared" si="25"/>
        <v>509.37312426675584</v>
      </c>
      <c r="M173" s="72">
        <f t="shared" si="25"/>
        <v>541.26952156336995</v>
      </c>
      <c r="N173" s="72">
        <f t="shared" si="25"/>
        <v>514.78517223987546</v>
      </c>
    </row>
    <row r="176" spans="1:14" ht="18.75" x14ac:dyDescent="0.25">
      <c r="A176" s="70" t="s">
        <v>55</v>
      </c>
      <c r="B176" s="71" t="s">
        <v>178</v>
      </c>
    </row>
    <row r="177" spans="1:14" ht="16.5" thickBot="1" x14ac:dyDescent="0.3">
      <c r="B177" s="274" t="s">
        <v>456</v>
      </c>
    </row>
    <row r="178" spans="1:14" x14ac:dyDescent="0.25">
      <c r="A178" s="86">
        <v>1</v>
      </c>
      <c r="B178" s="377" t="s">
        <v>515</v>
      </c>
      <c r="C178" s="79">
        <v>100</v>
      </c>
      <c r="D178" s="79">
        <v>100</v>
      </c>
      <c r="E178" s="79">
        <v>100</v>
      </c>
      <c r="F178" s="79">
        <v>100</v>
      </c>
      <c r="G178" s="79">
        <v>119</v>
      </c>
      <c r="H178" s="79">
        <v>119</v>
      </c>
      <c r="I178" s="79">
        <v>119</v>
      </c>
      <c r="J178" s="80">
        <v>110</v>
      </c>
      <c r="K178" s="79">
        <v>119</v>
      </c>
      <c r="L178" s="79">
        <v>119</v>
      </c>
      <c r="M178" s="79">
        <v>119</v>
      </c>
      <c r="N178" s="79">
        <v>125</v>
      </c>
    </row>
    <row r="179" spans="1:14" x14ac:dyDescent="0.25">
      <c r="A179" s="86">
        <v>2</v>
      </c>
      <c r="B179" s="360" t="s">
        <v>534</v>
      </c>
      <c r="C179" s="83">
        <v>110</v>
      </c>
      <c r="D179" s="83">
        <v>110</v>
      </c>
      <c r="E179" s="83">
        <v>110</v>
      </c>
      <c r="F179" s="83">
        <v>110</v>
      </c>
      <c r="G179" s="83">
        <v>110</v>
      </c>
      <c r="H179" s="83">
        <v>110</v>
      </c>
      <c r="I179" s="83">
        <v>110</v>
      </c>
      <c r="J179" s="83">
        <v>119</v>
      </c>
      <c r="K179" s="83">
        <v>110</v>
      </c>
      <c r="L179" s="83">
        <v>110</v>
      </c>
      <c r="M179" s="83">
        <v>110</v>
      </c>
      <c r="N179" s="83">
        <v>119</v>
      </c>
    </row>
    <row r="180" spans="1:14" x14ac:dyDescent="0.25">
      <c r="A180" s="86">
        <v>3</v>
      </c>
      <c r="B180" s="384" t="s">
        <v>509</v>
      </c>
      <c r="C180" s="83">
        <v>125</v>
      </c>
      <c r="D180" s="83">
        <v>125</v>
      </c>
      <c r="E180" s="83">
        <v>125</v>
      </c>
      <c r="F180" s="83">
        <v>125</v>
      </c>
      <c r="G180" s="83">
        <v>125</v>
      </c>
      <c r="H180" s="83">
        <v>125</v>
      </c>
      <c r="I180" s="368">
        <v>125</v>
      </c>
      <c r="J180" s="368">
        <v>125</v>
      </c>
      <c r="K180" s="368">
        <v>125</v>
      </c>
      <c r="L180" s="83">
        <v>125</v>
      </c>
      <c r="M180" s="368">
        <v>125</v>
      </c>
      <c r="N180" s="368">
        <v>125</v>
      </c>
    </row>
    <row r="181" spans="1:14" x14ac:dyDescent="0.25">
      <c r="A181" s="86">
        <v>4</v>
      </c>
      <c r="B181" s="273"/>
      <c r="C181" s="83"/>
    </row>
    <row r="182" spans="1:14" ht="16.5" thickBot="1" x14ac:dyDescent="0.3">
      <c r="B182" s="273"/>
      <c r="C182" s="83"/>
    </row>
    <row r="183" spans="1:14" s="31" customFormat="1" ht="16.5" thickBot="1" x14ac:dyDescent="0.3">
      <c r="A183" s="87"/>
      <c r="B183" s="89" t="s">
        <v>383</v>
      </c>
      <c r="C183" s="76">
        <f t="shared" ref="C183" si="26">GEOMEAN(C178:C182)</f>
        <v>111.19900452846576</v>
      </c>
      <c r="D183" s="72">
        <f t="shared" ref="D183:N183" si="27">GEOMEAN(D178:D182)</f>
        <v>111.19900452846576</v>
      </c>
      <c r="E183" s="72">
        <f t="shared" si="27"/>
        <v>111.19900452846576</v>
      </c>
      <c r="F183" s="72">
        <f t="shared" si="27"/>
        <v>111.19900452846576</v>
      </c>
      <c r="G183" s="72">
        <f t="shared" si="27"/>
        <v>117.83741853658569</v>
      </c>
      <c r="H183" s="72">
        <f t="shared" si="27"/>
        <v>117.83741853658569</v>
      </c>
      <c r="I183" s="72">
        <f t="shared" si="27"/>
        <v>117.83741853658569</v>
      </c>
      <c r="J183" s="72">
        <f t="shared" si="27"/>
        <v>117.83741853658569</v>
      </c>
      <c r="K183" s="72">
        <f t="shared" si="27"/>
        <v>117.83741853658569</v>
      </c>
      <c r="L183" s="72">
        <f t="shared" si="27"/>
        <v>117.83741853658569</v>
      </c>
      <c r="M183" s="72">
        <f t="shared" si="27"/>
        <v>117.83741853658569</v>
      </c>
      <c r="N183" s="72">
        <f t="shared" si="27"/>
        <v>122.9671183614682</v>
      </c>
    </row>
    <row r="187" spans="1:14" ht="18.75" x14ac:dyDescent="0.25">
      <c r="A187" s="70" t="s">
        <v>55</v>
      </c>
      <c r="B187" s="71" t="s">
        <v>179</v>
      </c>
    </row>
    <row r="188" spans="1:14" ht="16.5" thickBot="1" x14ac:dyDescent="0.3">
      <c r="B188" s="274" t="s">
        <v>457</v>
      </c>
    </row>
    <row r="189" spans="1:14" x14ac:dyDescent="0.25">
      <c r="A189" s="86">
        <v>1</v>
      </c>
      <c r="B189" s="377" t="s">
        <v>519</v>
      </c>
      <c r="C189" s="79">
        <v>119</v>
      </c>
      <c r="D189" s="79">
        <v>125</v>
      </c>
      <c r="E189" s="79">
        <v>100</v>
      </c>
      <c r="F189" s="79">
        <v>100</v>
      </c>
      <c r="G189" s="79">
        <v>100</v>
      </c>
      <c r="H189" s="79">
        <v>100</v>
      </c>
      <c r="I189" s="79">
        <v>100</v>
      </c>
      <c r="J189" s="350">
        <v>110</v>
      </c>
      <c r="K189" s="350">
        <v>110</v>
      </c>
      <c r="L189" s="350">
        <v>110</v>
      </c>
      <c r="M189" s="350">
        <v>110</v>
      </c>
      <c r="N189" s="350">
        <v>110</v>
      </c>
    </row>
    <row r="190" spans="1:14" x14ac:dyDescent="0.25">
      <c r="A190" s="86">
        <v>2</v>
      </c>
      <c r="B190" s="377" t="s">
        <v>536</v>
      </c>
      <c r="C190" s="83">
        <v>160</v>
      </c>
      <c r="D190" s="83">
        <v>160</v>
      </c>
      <c r="E190" s="83">
        <v>180</v>
      </c>
      <c r="F190" s="83">
        <v>180</v>
      </c>
      <c r="G190" s="83">
        <v>180</v>
      </c>
      <c r="H190" s="83">
        <v>180</v>
      </c>
      <c r="I190" s="368">
        <v>180</v>
      </c>
      <c r="J190" s="368">
        <v>180</v>
      </c>
      <c r="K190" s="368">
        <v>180</v>
      </c>
      <c r="L190" s="368">
        <v>180</v>
      </c>
      <c r="M190" s="368">
        <v>180</v>
      </c>
      <c r="N190" s="368">
        <v>180</v>
      </c>
    </row>
    <row r="191" spans="1:14" x14ac:dyDescent="0.25">
      <c r="A191" s="86">
        <v>3</v>
      </c>
      <c r="B191" s="377" t="s">
        <v>534</v>
      </c>
      <c r="C191" s="83">
        <v>110</v>
      </c>
      <c r="D191" s="83">
        <v>110</v>
      </c>
      <c r="E191" s="83">
        <v>110</v>
      </c>
      <c r="F191" s="83">
        <v>110</v>
      </c>
      <c r="G191" s="83">
        <v>110</v>
      </c>
      <c r="H191" s="83">
        <v>110</v>
      </c>
      <c r="I191" s="83">
        <v>110</v>
      </c>
      <c r="J191" s="368">
        <v>150</v>
      </c>
      <c r="K191" s="368">
        <v>150</v>
      </c>
      <c r="L191" s="368">
        <v>150</v>
      </c>
      <c r="M191" s="368">
        <v>150</v>
      </c>
      <c r="N191" s="368">
        <v>150</v>
      </c>
    </row>
    <row r="192" spans="1:14" x14ac:dyDescent="0.25">
      <c r="A192" s="86">
        <v>4</v>
      </c>
      <c r="B192" s="377" t="s">
        <v>528</v>
      </c>
      <c r="C192" s="83">
        <v>119</v>
      </c>
      <c r="D192" s="83">
        <v>119</v>
      </c>
      <c r="E192" s="83">
        <v>119</v>
      </c>
      <c r="F192" s="83">
        <v>119</v>
      </c>
      <c r="G192" s="83">
        <v>100</v>
      </c>
      <c r="H192" s="83">
        <v>100</v>
      </c>
      <c r="I192" s="368">
        <v>100</v>
      </c>
      <c r="J192" s="368">
        <v>100</v>
      </c>
      <c r="K192" s="368">
        <v>100</v>
      </c>
      <c r="L192" s="368">
        <v>100</v>
      </c>
      <c r="M192" s="368">
        <v>100</v>
      </c>
      <c r="N192" s="368">
        <v>100</v>
      </c>
    </row>
    <row r="193" spans="1:14" x14ac:dyDescent="0.25">
      <c r="A193" s="86">
        <v>16</v>
      </c>
      <c r="B193" s="384" t="s">
        <v>554</v>
      </c>
      <c r="C193" s="83">
        <v>110</v>
      </c>
      <c r="D193" s="83">
        <v>110</v>
      </c>
      <c r="E193" s="83">
        <v>110</v>
      </c>
      <c r="F193" s="83">
        <v>110</v>
      </c>
      <c r="G193" s="83">
        <v>110</v>
      </c>
      <c r="H193" s="83">
        <v>110</v>
      </c>
      <c r="I193" s="368">
        <v>110</v>
      </c>
      <c r="J193" s="368">
        <v>110</v>
      </c>
      <c r="K193" s="368">
        <v>110</v>
      </c>
      <c r="L193" s="368">
        <v>110</v>
      </c>
      <c r="M193" s="368">
        <v>110</v>
      </c>
      <c r="N193" s="368">
        <v>110</v>
      </c>
    </row>
    <row r="194" spans="1:14" ht="16.5" thickBot="1" x14ac:dyDescent="0.3">
      <c r="A194" s="86">
        <v>25</v>
      </c>
      <c r="B194" s="384" t="s">
        <v>555</v>
      </c>
      <c r="C194" s="83">
        <v>150</v>
      </c>
      <c r="D194" s="83">
        <v>150</v>
      </c>
      <c r="E194" s="83">
        <v>150</v>
      </c>
      <c r="F194" s="83">
        <v>150</v>
      </c>
      <c r="G194" s="83">
        <v>150</v>
      </c>
      <c r="H194" s="83">
        <v>150</v>
      </c>
      <c r="I194" s="368">
        <v>150</v>
      </c>
      <c r="J194" s="368">
        <v>150</v>
      </c>
      <c r="K194" s="368">
        <v>150</v>
      </c>
      <c r="L194" s="368">
        <v>150</v>
      </c>
      <c r="M194" s="368">
        <v>150</v>
      </c>
      <c r="N194" s="368">
        <v>150</v>
      </c>
    </row>
    <row r="195" spans="1:14" s="31" customFormat="1" ht="16.5" thickBot="1" x14ac:dyDescent="0.3">
      <c r="A195" s="87"/>
      <c r="B195" s="89" t="s">
        <v>383</v>
      </c>
      <c r="C195" s="76">
        <f t="shared" ref="C195" si="28">GEOMEAN(C189:C194)</f>
        <v>126.57514176412447</v>
      </c>
      <c r="D195" s="72">
        <f t="shared" ref="D195:N195" si="29">GEOMEAN(D189:D194)</f>
        <v>127.61711753677658</v>
      </c>
      <c r="E195" s="72">
        <f t="shared" si="29"/>
        <v>125.39571111073539</v>
      </c>
      <c r="F195" s="72">
        <f t="shared" si="29"/>
        <v>125.39571111073539</v>
      </c>
      <c r="G195" s="72">
        <f t="shared" si="29"/>
        <v>121.81240630471964</v>
      </c>
      <c r="H195" s="72">
        <f t="shared" si="29"/>
        <v>121.81240630471964</v>
      </c>
      <c r="I195" s="72">
        <f t="shared" si="29"/>
        <v>121.81240630471964</v>
      </c>
      <c r="J195" s="72">
        <f t="shared" si="29"/>
        <v>130.32870069022766</v>
      </c>
      <c r="K195" s="72">
        <f t="shared" si="29"/>
        <v>130.32870069022766</v>
      </c>
      <c r="L195" s="72">
        <f t="shared" si="29"/>
        <v>130.32870069022766</v>
      </c>
      <c r="M195" s="72">
        <f t="shared" si="29"/>
        <v>130.32870069022766</v>
      </c>
      <c r="N195" s="72">
        <f t="shared" si="29"/>
        <v>130.32870069022766</v>
      </c>
    </row>
    <row r="198" spans="1:14" ht="18.75" x14ac:dyDescent="0.25">
      <c r="A198" s="70" t="s">
        <v>55</v>
      </c>
      <c r="B198" s="71" t="s">
        <v>180</v>
      </c>
    </row>
    <row r="199" spans="1:14" ht="16.5" thickBot="1" x14ac:dyDescent="0.3">
      <c r="B199" s="274" t="s">
        <v>458</v>
      </c>
    </row>
    <row r="200" spans="1:14" x14ac:dyDescent="0.25">
      <c r="A200" s="86">
        <v>1</v>
      </c>
      <c r="B200" s="392" t="s">
        <v>499</v>
      </c>
      <c r="C200" s="79">
        <v>35</v>
      </c>
      <c r="D200" s="79">
        <v>35</v>
      </c>
      <c r="E200" s="79">
        <v>35</v>
      </c>
      <c r="F200" s="79">
        <v>35</v>
      </c>
      <c r="G200" s="79">
        <v>35</v>
      </c>
      <c r="H200" s="79">
        <v>35</v>
      </c>
      <c r="I200" s="79">
        <v>35</v>
      </c>
      <c r="J200" s="335">
        <v>30</v>
      </c>
      <c r="K200" s="335">
        <v>30</v>
      </c>
      <c r="L200" s="335">
        <v>30</v>
      </c>
      <c r="M200" s="335">
        <v>30</v>
      </c>
      <c r="N200" s="335">
        <v>30</v>
      </c>
    </row>
    <row r="201" spans="1:14" x14ac:dyDescent="0.25">
      <c r="A201" s="86">
        <v>2</v>
      </c>
      <c r="B201" s="385" t="s">
        <v>521</v>
      </c>
      <c r="C201" s="83">
        <v>37</v>
      </c>
      <c r="D201" s="83">
        <v>37</v>
      </c>
      <c r="E201" s="83">
        <v>37</v>
      </c>
      <c r="F201" s="83">
        <v>37</v>
      </c>
      <c r="G201" s="83">
        <v>37</v>
      </c>
      <c r="H201" s="83">
        <v>37</v>
      </c>
      <c r="I201" s="83">
        <v>37</v>
      </c>
      <c r="J201" s="368">
        <v>50</v>
      </c>
      <c r="K201" s="368">
        <v>50</v>
      </c>
      <c r="L201" s="368">
        <v>50</v>
      </c>
      <c r="M201" s="368">
        <v>50</v>
      </c>
      <c r="N201" s="368">
        <v>50</v>
      </c>
    </row>
    <row r="202" spans="1:14" x14ac:dyDescent="0.25">
      <c r="A202" s="86">
        <v>3</v>
      </c>
      <c r="B202" s="377" t="s">
        <v>500</v>
      </c>
      <c r="C202" s="83">
        <v>33</v>
      </c>
      <c r="D202" s="83">
        <v>33</v>
      </c>
      <c r="E202" s="83">
        <v>33</v>
      </c>
      <c r="F202" s="83">
        <v>33</v>
      </c>
      <c r="G202" s="83">
        <v>33</v>
      </c>
      <c r="H202" s="83">
        <v>37</v>
      </c>
      <c r="I202" s="83">
        <v>37</v>
      </c>
      <c r="J202" s="368">
        <v>37</v>
      </c>
      <c r="K202" s="368">
        <v>37</v>
      </c>
      <c r="L202" s="368">
        <v>37</v>
      </c>
      <c r="M202" s="368">
        <v>37</v>
      </c>
      <c r="N202" s="368">
        <v>37</v>
      </c>
    </row>
    <row r="203" spans="1:14" x14ac:dyDescent="0.25">
      <c r="A203" s="86">
        <v>4</v>
      </c>
      <c r="B203" s="384" t="s">
        <v>516</v>
      </c>
      <c r="C203" s="80">
        <v>35</v>
      </c>
      <c r="D203" s="80">
        <v>35</v>
      </c>
      <c r="E203" s="80">
        <v>35</v>
      </c>
      <c r="F203" s="80">
        <v>35</v>
      </c>
      <c r="G203" s="80">
        <v>35</v>
      </c>
      <c r="H203" s="80">
        <v>35</v>
      </c>
      <c r="I203" s="80">
        <v>35</v>
      </c>
      <c r="J203" s="368">
        <v>40.799999999999997</v>
      </c>
      <c r="K203" s="368">
        <v>40.799999999999997</v>
      </c>
      <c r="L203" s="368">
        <v>40.799999999999997</v>
      </c>
      <c r="M203" s="368">
        <v>40.799999999999997</v>
      </c>
      <c r="N203" s="368">
        <v>40.799999999999997</v>
      </c>
    </row>
    <row r="204" spans="1:14" x14ac:dyDescent="0.25">
      <c r="A204" s="86">
        <v>14</v>
      </c>
      <c r="B204" s="384" t="s">
        <v>532</v>
      </c>
      <c r="C204" s="80">
        <v>35</v>
      </c>
      <c r="D204" s="80">
        <v>35</v>
      </c>
      <c r="E204" s="80">
        <v>35</v>
      </c>
      <c r="F204" s="80">
        <v>35</v>
      </c>
      <c r="G204" s="80">
        <v>35</v>
      </c>
      <c r="H204" s="80">
        <v>35</v>
      </c>
      <c r="I204" s="80">
        <v>35</v>
      </c>
      <c r="J204" s="368">
        <v>25</v>
      </c>
      <c r="K204" s="368">
        <v>25</v>
      </c>
      <c r="L204" s="368">
        <v>25</v>
      </c>
      <c r="M204" s="368">
        <v>25</v>
      </c>
      <c r="N204" s="368">
        <v>25</v>
      </c>
    </row>
    <row r="205" spans="1:14" ht="16.5" thickBot="1" x14ac:dyDescent="0.3">
      <c r="A205" s="86">
        <v>16</v>
      </c>
      <c r="B205" s="384" t="s">
        <v>518</v>
      </c>
      <c r="C205" s="80">
        <v>30</v>
      </c>
      <c r="D205" s="80">
        <v>30</v>
      </c>
      <c r="E205" s="80">
        <v>30</v>
      </c>
      <c r="F205" s="80">
        <v>30</v>
      </c>
      <c r="G205" s="80">
        <v>30</v>
      </c>
      <c r="H205" s="80">
        <v>30</v>
      </c>
      <c r="I205" s="80">
        <v>30</v>
      </c>
      <c r="J205" s="335">
        <v>30</v>
      </c>
      <c r="K205" s="335">
        <v>30</v>
      </c>
      <c r="L205" s="335">
        <v>30</v>
      </c>
      <c r="M205" s="335">
        <v>30</v>
      </c>
      <c r="N205" s="335">
        <v>30</v>
      </c>
    </row>
    <row r="206" spans="1:14" s="31" customFormat="1" ht="16.5" thickBot="1" x14ac:dyDescent="0.3">
      <c r="A206" s="87"/>
      <c r="B206" s="89" t="s">
        <v>383</v>
      </c>
      <c r="C206" s="76">
        <f t="shared" ref="C206" si="30">GEOMEAN(C200:C205)</f>
        <v>34.093650798929581</v>
      </c>
      <c r="D206" s="72">
        <f t="shared" ref="D206:N206" si="31">GEOMEAN(D200:D205)</f>
        <v>34.093650798929581</v>
      </c>
      <c r="E206" s="72">
        <f t="shared" si="31"/>
        <v>34.093650798929581</v>
      </c>
      <c r="F206" s="72">
        <f t="shared" si="31"/>
        <v>34.093650798929581</v>
      </c>
      <c r="G206" s="72">
        <f t="shared" si="31"/>
        <v>34.093650798929581</v>
      </c>
      <c r="H206" s="72">
        <f t="shared" si="31"/>
        <v>34.74999976459214</v>
      </c>
      <c r="I206" s="72">
        <f t="shared" si="31"/>
        <v>34.74999976459214</v>
      </c>
      <c r="J206" s="72">
        <f t="shared" si="31"/>
        <v>34.541065871129831</v>
      </c>
      <c r="K206" s="72">
        <f t="shared" si="31"/>
        <v>34.541065871129831</v>
      </c>
      <c r="L206" s="72">
        <f t="shared" si="31"/>
        <v>34.541065871129831</v>
      </c>
      <c r="M206" s="72">
        <f t="shared" si="31"/>
        <v>34.541065871129831</v>
      </c>
      <c r="N206" s="72">
        <f t="shared" si="31"/>
        <v>34.541065871129831</v>
      </c>
    </row>
    <row r="209" spans="1:14" ht="18.75" x14ac:dyDescent="0.25">
      <c r="A209" s="70" t="s">
        <v>56</v>
      </c>
      <c r="B209" s="71" t="s">
        <v>181</v>
      </c>
    </row>
    <row r="210" spans="1:14" x14ac:dyDescent="0.25">
      <c r="A210" s="86">
        <v>1</v>
      </c>
      <c r="B210" s="377" t="s">
        <v>511</v>
      </c>
      <c r="C210" s="80">
        <v>150</v>
      </c>
      <c r="D210" s="80">
        <v>150</v>
      </c>
      <c r="E210" s="80">
        <v>150</v>
      </c>
      <c r="F210" s="80">
        <v>150</v>
      </c>
      <c r="G210" s="80">
        <v>150</v>
      </c>
      <c r="H210" s="80">
        <v>150</v>
      </c>
      <c r="I210" s="80">
        <v>150</v>
      </c>
      <c r="J210" s="335">
        <v>150</v>
      </c>
      <c r="K210" s="335">
        <v>150</v>
      </c>
      <c r="L210" s="335">
        <v>150</v>
      </c>
      <c r="M210" s="335">
        <v>150</v>
      </c>
      <c r="N210" s="335">
        <v>150</v>
      </c>
    </row>
    <row r="211" spans="1:14" x14ac:dyDescent="0.25">
      <c r="A211" s="86">
        <v>2</v>
      </c>
      <c r="B211" s="377" t="s">
        <v>490</v>
      </c>
      <c r="C211" s="82">
        <v>75</v>
      </c>
      <c r="D211" s="82">
        <v>75</v>
      </c>
      <c r="E211" s="82">
        <v>75</v>
      </c>
      <c r="F211" s="82">
        <v>75</v>
      </c>
      <c r="G211" s="82">
        <v>75</v>
      </c>
      <c r="H211" s="82">
        <v>75</v>
      </c>
      <c r="I211" s="82">
        <v>75</v>
      </c>
      <c r="J211" s="343">
        <v>70</v>
      </c>
      <c r="K211" s="343">
        <v>70</v>
      </c>
      <c r="L211" s="343">
        <v>70</v>
      </c>
      <c r="M211" s="343">
        <v>70</v>
      </c>
      <c r="N211" s="343">
        <v>70</v>
      </c>
    </row>
    <row r="212" spans="1:14" ht="16.5" thickBot="1" x14ac:dyDescent="0.3">
      <c r="A212" s="86">
        <v>3</v>
      </c>
      <c r="B212" s="377" t="s">
        <v>518</v>
      </c>
      <c r="C212" s="82">
        <v>75</v>
      </c>
      <c r="D212" s="82">
        <v>75</v>
      </c>
      <c r="E212" s="82">
        <v>75</v>
      </c>
      <c r="F212" s="82">
        <v>75</v>
      </c>
      <c r="G212" s="82">
        <v>75</v>
      </c>
      <c r="H212" s="82">
        <v>75</v>
      </c>
      <c r="I212" s="82">
        <v>75</v>
      </c>
      <c r="J212" s="426">
        <v>75</v>
      </c>
      <c r="K212" s="426">
        <v>75</v>
      </c>
      <c r="L212" s="426">
        <v>75</v>
      </c>
      <c r="M212" s="426">
        <v>75</v>
      </c>
      <c r="N212" s="426">
        <v>75</v>
      </c>
    </row>
    <row r="213" spans="1:14" x14ac:dyDescent="0.25">
      <c r="A213" s="86">
        <v>4</v>
      </c>
      <c r="B213" s="377" t="s">
        <v>499</v>
      </c>
      <c r="C213" s="82">
        <v>115</v>
      </c>
      <c r="D213" s="82">
        <v>115</v>
      </c>
      <c r="E213" s="82">
        <v>115</v>
      </c>
      <c r="F213" s="82">
        <v>115</v>
      </c>
      <c r="G213" s="82">
        <v>115</v>
      </c>
      <c r="H213" s="82">
        <v>120</v>
      </c>
      <c r="I213" s="82">
        <v>120</v>
      </c>
      <c r="J213" s="343">
        <v>120</v>
      </c>
      <c r="K213" s="343">
        <v>120</v>
      </c>
      <c r="L213" s="343">
        <v>120</v>
      </c>
      <c r="M213" s="343">
        <v>120</v>
      </c>
      <c r="N213" s="343">
        <v>120</v>
      </c>
    </row>
    <row r="214" spans="1:14" x14ac:dyDescent="0.25">
      <c r="A214" s="86">
        <v>16</v>
      </c>
      <c r="B214" s="377" t="s">
        <v>501</v>
      </c>
      <c r="C214" s="82">
        <v>70</v>
      </c>
      <c r="D214" s="82">
        <v>70</v>
      </c>
      <c r="E214" s="82">
        <v>70</v>
      </c>
      <c r="F214" s="82">
        <v>70</v>
      </c>
      <c r="G214" s="82">
        <v>70</v>
      </c>
      <c r="H214" s="82">
        <v>70</v>
      </c>
      <c r="I214" s="82">
        <v>100</v>
      </c>
      <c r="J214" s="343">
        <v>100</v>
      </c>
      <c r="K214" s="343">
        <v>100</v>
      </c>
      <c r="L214" s="343">
        <v>100</v>
      </c>
      <c r="M214" s="343">
        <v>100</v>
      </c>
      <c r="N214" s="343">
        <v>100</v>
      </c>
    </row>
    <row r="215" spans="1:14" ht="16.5" thickBot="1" x14ac:dyDescent="0.3">
      <c r="A215" s="86">
        <v>26</v>
      </c>
      <c r="B215" s="386" t="s">
        <v>534</v>
      </c>
      <c r="C215" s="90">
        <v>135</v>
      </c>
      <c r="D215" s="90">
        <v>135</v>
      </c>
      <c r="E215" s="90">
        <v>125</v>
      </c>
      <c r="F215" s="90">
        <v>135</v>
      </c>
      <c r="G215" s="90">
        <v>135</v>
      </c>
      <c r="H215" s="90">
        <v>135</v>
      </c>
      <c r="I215" s="90">
        <v>135</v>
      </c>
      <c r="J215" s="387">
        <v>135</v>
      </c>
      <c r="K215" s="387">
        <v>135</v>
      </c>
      <c r="L215" s="387">
        <v>135</v>
      </c>
      <c r="M215" s="387">
        <v>135</v>
      </c>
      <c r="N215" s="387">
        <v>135</v>
      </c>
    </row>
    <row r="216" spans="1:14" s="31" customFormat="1" ht="16.5" thickBot="1" x14ac:dyDescent="0.3">
      <c r="A216" s="87"/>
      <c r="B216" s="89" t="s">
        <v>383</v>
      </c>
      <c r="C216" s="76">
        <f t="shared" ref="C216" si="32">GEOMEAN(C210:C215)</f>
        <v>98.565267701462346</v>
      </c>
      <c r="D216" s="72">
        <f t="shared" ref="D216:N216" si="33">GEOMEAN(D210:D215)</f>
        <v>98.565267701462346</v>
      </c>
      <c r="E216" s="72">
        <f t="shared" si="33"/>
        <v>97.309060571854943</v>
      </c>
      <c r="F216" s="72">
        <f t="shared" si="33"/>
        <v>98.565267701462346</v>
      </c>
      <c r="G216" s="72">
        <f t="shared" si="33"/>
        <v>98.565267701462346</v>
      </c>
      <c r="H216" s="72">
        <f t="shared" si="33"/>
        <v>99.266903168920052</v>
      </c>
      <c r="I216" s="72">
        <f t="shared" si="33"/>
        <v>105.34682878229944</v>
      </c>
      <c r="J216" s="72">
        <f t="shared" si="33"/>
        <v>104.14240341373217</v>
      </c>
      <c r="K216" s="72">
        <f t="shared" si="33"/>
        <v>104.14240341373217</v>
      </c>
      <c r="L216" s="72">
        <f t="shared" si="33"/>
        <v>104.14240341373217</v>
      </c>
      <c r="M216" s="72">
        <f t="shared" si="33"/>
        <v>104.14240341373217</v>
      </c>
      <c r="N216" s="72">
        <f t="shared" si="33"/>
        <v>104.14240341373217</v>
      </c>
    </row>
    <row r="219" spans="1:14" ht="19.5" thickBot="1" x14ac:dyDescent="0.3">
      <c r="A219" s="70" t="s">
        <v>57</v>
      </c>
      <c r="B219" s="71" t="s">
        <v>182</v>
      </c>
    </row>
    <row r="220" spans="1:14" x14ac:dyDescent="0.25">
      <c r="A220" s="86">
        <v>1</v>
      </c>
      <c r="B220" s="378" t="s">
        <v>515</v>
      </c>
      <c r="C220" s="79">
        <v>787.5</v>
      </c>
      <c r="D220" s="79">
        <v>787.5</v>
      </c>
      <c r="E220" s="79">
        <v>787.5</v>
      </c>
      <c r="F220" s="79">
        <v>787.5</v>
      </c>
      <c r="G220" s="79">
        <v>787.5</v>
      </c>
      <c r="H220" s="79">
        <v>787.5</v>
      </c>
      <c r="I220" s="350">
        <v>787.5</v>
      </c>
      <c r="J220" s="350">
        <v>787.5</v>
      </c>
      <c r="K220" s="350">
        <v>787.5</v>
      </c>
      <c r="L220" s="350">
        <v>787.5</v>
      </c>
      <c r="M220" s="350">
        <v>787.5</v>
      </c>
      <c r="N220" s="350">
        <v>787.5</v>
      </c>
    </row>
    <row r="221" spans="1:14" x14ac:dyDescent="0.25">
      <c r="A221" s="86">
        <v>2</v>
      </c>
      <c r="B221" s="67" t="s">
        <v>518</v>
      </c>
      <c r="C221" s="83">
        <v>200</v>
      </c>
      <c r="D221" s="83">
        <v>200</v>
      </c>
      <c r="E221" s="83">
        <v>200</v>
      </c>
      <c r="F221" s="83">
        <v>200</v>
      </c>
      <c r="G221" s="83">
        <v>200</v>
      </c>
      <c r="H221" s="83">
        <v>200</v>
      </c>
      <c r="I221" s="83">
        <v>200</v>
      </c>
      <c r="J221" s="368">
        <v>200</v>
      </c>
      <c r="K221" s="368">
        <v>200</v>
      </c>
      <c r="L221" s="368">
        <v>200</v>
      </c>
      <c r="M221" s="368">
        <v>200</v>
      </c>
      <c r="N221" s="368">
        <v>200</v>
      </c>
    </row>
    <row r="222" spans="1:14" x14ac:dyDescent="0.25">
      <c r="A222" s="86">
        <v>3</v>
      </c>
      <c r="B222" s="384" t="s">
        <v>509</v>
      </c>
      <c r="C222" s="382">
        <v>156</v>
      </c>
      <c r="D222" s="83">
        <v>156</v>
      </c>
      <c r="E222" s="83">
        <v>156.6</v>
      </c>
      <c r="F222" s="83">
        <v>156</v>
      </c>
      <c r="G222" s="83">
        <v>156</v>
      </c>
      <c r="H222" s="83">
        <v>156</v>
      </c>
      <c r="I222" s="83">
        <v>156</v>
      </c>
      <c r="J222" s="368">
        <v>180</v>
      </c>
      <c r="K222" s="368">
        <v>180</v>
      </c>
      <c r="L222" s="368">
        <v>180</v>
      </c>
      <c r="M222" s="368">
        <v>180</v>
      </c>
      <c r="N222" s="368">
        <v>180</v>
      </c>
    </row>
    <row r="223" spans="1:14" ht="16.5" thickBot="1" x14ac:dyDescent="0.3">
      <c r="A223" s="86">
        <v>4</v>
      </c>
      <c r="B223" s="384" t="s">
        <v>511</v>
      </c>
      <c r="C223" s="80">
        <v>150</v>
      </c>
      <c r="D223" s="80">
        <v>150</v>
      </c>
      <c r="E223" s="80">
        <v>150</v>
      </c>
      <c r="F223" s="80">
        <v>150</v>
      </c>
      <c r="G223" s="80">
        <v>150</v>
      </c>
      <c r="H223" s="80">
        <v>150</v>
      </c>
      <c r="I223" s="335">
        <v>150</v>
      </c>
      <c r="J223" s="335">
        <v>150</v>
      </c>
      <c r="K223" s="335">
        <v>150</v>
      </c>
      <c r="L223" s="335">
        <v>150</v>
      </c>
      <c r="M223" s="335">
        <v>150</v>
      </c>
      <c r="N223" s="335">
        <v>150</v>
      </c>
    </row>
    <row r="224" spans="1:14" s="31" customFormat="1" ht="16.5" thickBot="1" x14ac:dyDescent="0.3">
      <c r="A224" s="87"/>
      <c r="B224" s="89" t="s">
        <v>383</v>
      </c>
      <c r="C224" s="76">
        <f t="shared" ref="C224" si="34">GEOMEAN(C220:C223)</f>
        <v>246.39058227648269</v>
      </c>
      <c r="D224" s="72">
        <f t="shared" ref="D224:N224" si="35">GEOMEAN(D220:D223)</f>
        <v>246.39058227648269</v>
      </c>
      <c r="E224" s="72">
        <f t="shared" si="35"/>
        <v>246.62715535960669</v>
      </c>
      <c r="F224" s="72">
        <f t="shared" si="35"/>
        <v>246.39058227648269</v>
      </c>
      <c r="G224" s="72">
        <f t="shared" si="35"/>
        <v>246.39058227648269</v>
      </c>
      <c r="H224" s="72">
        <f t="shared" si="35"/>
        <v>246.39058227648269</v>
      </c>
      <c r="I224" s="72">
        <f t="shared" si="35"/>
        <v>246.39058227648269</v>
      </c>
      <c r="J224" s="72">
        <f t="shared" si="35"/>
        <v>255.36482795767407</v>
      </c>
      <c r="K224" s="72">
        <f t="shared" si="35"/>
        <v>255.36482795767407</v>
      </c>
      <c r="L224" s="72">
        <f t="shared" si="35"/>
        <v>255.36482795767407</v>
      </c>
      <c r="M224" s="72">
        <f t="shared" si="35"/>
        <v>255.36482795767407</v>
      </c>
      <c r="N224" s="72">
        <f t="shared" si="35"/>
        <v>255.36482795767407</v>
      </c>
    </row>
    <row r="227" spans="1:14" ht="19.5" thickBot="1" x14ac:dyDescent="0.3">
      <c r="A227" s="70" t="s">
        <v>58</v>
      </c>
      <c r="B227" s="71" t="s">
        <v>414</v>
      </c>
    </row>
    <row r="228" spans="1:14" x14ac:dyDescent="0.25">
      <c r="A228" s="86">
        <v>7</v>
      </c>
      <c r="B228" s="392" t="s">
        <v>509</v>
      </c>
      <c r="C228" s="79">
        <v>60</v>
      </c>
      <c r="D228" s="79">
        <v>60</v>
      </c>
      <c r="E228" s="79">
        <v>50</v>
      </c>
      <c r="F228" s="79">
        <v>60</v>
      </c>
      <c r="G228" s="80">
        <v>60</v>
      </c>
      <c r="H228" s="80">
        <v>60</v>
      </c>
      <c r="I228" s="80">
        <v>60</v>
      </c>
      <c r="J228" s="79">
        <v>50</v>
      </c>
      <c r="K228" s="79">
        <v>60</v>
      </c>
      <c r="L228" s="79">
        <v>60</v>
      </c>
      <c r="M228" s="79">
        <v>60</v>
      </c>
      <c r="N228" s="79">
        <v>50</v>
      </c>
    </row>
    <row r="229" spans="1:14" x14ac:dyDescent="0.25">
      <c r="A229" s="86">
        <v>16</v>
      </c>
      <c r="B229" s="385" t="s">
        <v>499</v>
      </c>
      <c r="C229" s="83">
        <v>120</v>
      </c>
      <c r="D229" s="83">
        <v>75</v>
      </c>
      <c r="E229" s="83">
        <v>60</v>
      </c>
      <c r="F229" s="83">
        <v>120</v>
      </c>
      <c r="G229" s="80">
        <v>120</v>
      </c>
      <c r="H229" s="80">
        <v>50</v>
      </c>
      <c r="I229" s="80">
        <v>50</v>
      </c>
      <c r="J229" s="335">
        <v>50</v>
      </c>
      <c r="K229" s="83">
        <v>50</v>
      </c>
      <c r="L229" s="83">
        <v>60</v>
      </c>
      <c r="M229" s="83">
        <v>50</v>
      </c>
      <c r="N229" s="83">
        <v>50</v>
      </c>
    </row>
    <row r="230" spans="1:14" x14ac:dyDescent="0.25">
      <c r="A230" s="86">
        <v>25</v>
      </c>
      <c r="B230" s="459" t="s">
        <v>587</v>
      </c>
      <c r="C230" s="83">
        <v>50</v>
      </c>
      <c r="D230" s="83">
        <v>50</v>
      </c>
      <c r="E230" s="83">
        <v>50</v>
      </c>
      <c r="F230" s="83">
        <v>50</v>
      </c>
      <c r="G230" s="83">
        <v>50</v>
      </c>
      <c r="H230" s="83">
        <v>50</v>
      </c>
      <c r="I230" s="83">
        <v>50</v>
      </c>
      <c r="J230" s="83">
        <v>50</v>
      </c>
      <c r="K230" s="83">
        <v>50</v>
      </c>
      <c r="L230" s="83">
        <v>50</v>
      </c>
      <c r="M230" s="83">
        <v>50</v>
      </c>
      <c r="N230" s="368">
        <v>50</v>
      </c>
    </row>
    <row r="231" spans="1:14" x14ac:dyDescent="0.25">
      <c r="B231" s="286"/>
      <c r="C231" s="83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>
        <v>15</v>
      </c>
    </row>
    <row r="232" spans="1:14" ht="16.5" thickBot="1" x14ac:dyDescent="0.3">
      <c r="B232" s="267"/>
      <c r="C232" s="83"/>
    </row>
    <row r="233" spans="1:14" s="31" customFormat="1" ht="16.5" thickBot="1" x14ac:dyDescent="0.3">
      <c r="A233" s="87"/>
      <c r="B233" s="89" t="s">
        <v>383</v>
      </c>
      <c r="C233" s="76">
        <f t="shared" ref="C233" si="36">GEOMEAN(C228:C232)</f>
        <v>71.13786608980125</v>
      </c>
      <c r="D233" s="72">
        <f t="shared" ref="D233:N233" si="37">GEOMEAN(D228:D232)</f>
        <v>60.822019955734</v>
      </c>
      <c r="E233" s="72">
        <f t="shared" si="37"/>
        <v>53.132928459130554</v>
      </c>
      <c r="F233" s="72">
        <f t="shared" si="37"/>
        <v>71.13786608980125</v>
      </c>
      <c r="G233" s="72">
        <f t="shared" si="37"/>
        <v>71.13786608980125</v>
      </c>
      <c r="H233" s="72">
        <f t="shared" si="37"/>
        <v>53.132928459130554</v>
      </c>
      <c r="I233" s="72">
        <f t="shared" si="37"/>
        <v>53.132928459130554</v>
      </c>
      <c r="J233" s="72">
        <f t="shared" si="37"/>
        <v>50</v>
      </c>
      <c r="K233" s="72">
        <f t="shared" si="37"/>
        <v>53.132928459130554</v>
      </c>
      <c r="L233" s="72">
        <f t="shared" si="37"/>
        <v>56.462161732861709</v>
      </c>
      <c r="M233" s="72">
        <f t="shared" si="37"/>
        <v>53.132928459130554</v>
      </c>
      <c r="N233" s="72">
        <f t="shared" si="37"/>
        <v>37.004140224614261</v>
      </c>
    </row>
    <row r="236" spans="1:14" ht="18.75" x14ac:dyDescent="0.25">
      <c r="A236" s="70" t="s">
        <v>59</v>
      </c>
      <c r="B236" s="71" t="s">
        <v>415</v>
      </c>
    </row>
    <row r="237" spans="1:14" ht="16.5" thickBot="1" x14ac:dyDescent="0.3">
      <c r="B237" s="274" t="s">
        <v>459</v>
      </c>
    </row>
    <row r="238" spans="1:14" x14ac:dyDescent="0.25">
      <c r="A238" s="86">
        <v>1</v>
      </c>
      <c r="B238" s="346" t="s">
        <v>490</v>
      </c>
      <c r="C238" s="79">
        <v>4</v>
      </c>
      <c r="D238" s="79">
        <v>4</v>
      </c>
      <c r="E238" s="79">
        <v>4</v>
      </c>
      <c r="F238" s="79">
        <v>4</v>
      </c>
      <c r="G238" s="79">
        <v>4</v>
      </c>
      <c r="H238" s="79">
        <v>4</v>
      </c>
      <c r="I238" s="79">
        <v>4</v>
      </c>
      <c r="J238" s="350">
        <v>4</v>
      </c>
      <c r="K238" s="350">
        <v>4</v>
      </c>
      <c r="L238" s="350">
        <v>4</v>
      </c>
      <c r="M238" s="350">
        <v>4</v>
      </c>
      <c r="N238" s="350">
        <v>4</v>
      </c>
    </row>
    <row r="239" spans="1:14" x14ac:dyDescent="0.25">
      <c r="A239" s="86">
        <v>2</v>
      </c>
      <c r="B239" s="68" t="s">
        <v>491</v>
      </c>
      <c r="C239" s="80">
        <v>5.5</v>
      </c>
      <c r="D239" s="80">
        <v>5.5</v>
      </c>
      <c r="E239" s="80">
        <v>5.5</v>
      </c>
      <c r="F239" s="80">
        <v>5.5</v>
      </c>
      <c r="G239" s="80">
        <v>5.5</v>
      </c>
      <c r="H239" s="80">
        <v>5.5</v>
      </c>
      <c r="I239" s="80">
        <v>5.5</v>
      </c>
      <c r="J239" s="335">
        <v>5.5</v>
      </c>
      <c r="K239" s="335">
        <v>5.5</v>
      </c>
      <c r="L239" s="335">
        <v>5.5</v>
      </c>
      <c r="M239" s="335">
        <v>5.5</v>
      </c>
      <c r="N239" s="335">
        <v>5.5</v>
      </c>
    </row>
    <row r="240" spans="1:14" x14ac:dyDescent="0.25">
      <c r="A240" s="86">
        <v>3</v>
      </c>
      <c r="B240" s="361" t="s">
        <v>492</v>
      </c>
      <c r="C240" s="83">
        <v>8</v>
      </c>
      <c r="D240" s="83">
        <v>8</v>
      </c>
      <c r="E240" s="83">
        <v>8.5</v>
      </c>
      <c r="F240" s="83">
        <v>8.5</v>
      </c>
      <c r="G240" s="83">
        <v>8.5</v>
      </c>
      <c r="H240" s="83">
        <v>8.5</v>
      </c>
      <c r="I240" s="83">
        <v>8.5</v>
      </c>
      <c r="J240" s="368">
        <v>8.5</v>
      </c>
      <c r="K240" s="368">
        <v>8.5</v>
      </c>
      <c r="L240" s="368">
        <v>8.5</v>
      </c>
      <c r="M240" s="368">
        <v>8.5</v>
      </c>
      <c r="N240" s="368">
        <v>8.5</v>
      </c>
    </row>
    <row r="241" spans="1:14" x14ac:dyDescent="0.25">
      <c r="A241" s="86">
        <v>4</v>
      </c>
      <c r="B241" s="361" t="s">
        <v>493</v>
      </c>
      <c r="C241" s="83">
        <v>7.9</v>
      </c>
      <c r="D241" s="83">
        <v>7.9</v>
      </c>
      <c r="E241" s="83">
        <v>7.9</v>
      </c>
      <c r="F241" s="83">
        <v>7.9</v>
      </c>
      <c r="G241" s="83">
        <v>7.9</v>
      </c>
      <c r="H241" s="83">
        <v>8.5</v>
      </c>
      <c r="I241" s="83">
        <v>10.5</v>
      </c>
      <c r="J241" s="83">
        <v>10.5</v>
      </c>
      <c r="K241" s="368">
        <v>10.5</v>
      </c>
      <c r="L241" s="368">
        <v>10.5</v>
      </c>
      <c r="M241" s="368">
        <v>10.5</v>
      </c>
      <c r="N241" s="368">
        <v>10.5</v>
      </c>
    </row>
    <row r="242" spans="1:14" x14ac:dyDescent="0.25">
      <c r="A242" s="86">
        <v>5</v>
      </c>
      <c r="B242" s="360" t="s">
        <v>494</v>
      </c>
      <c r="C242" s="83"/>
      <c r="D242" s="83"/>
      <c r="E242" s="83"/>
      <c r="F242" s="83"/>
      <c r="G242" s="83"/>
      <c r="H242" s="83"/>
      <c r="I242" s="83"/>
      <c r="J242" s="83"/>
      <c r="K242" s="83"/>
      <c r="L242" s="83"/>
      <c r="M242" s="83"/>
      <c r="N242" s="83"/>
    </row>
    <row r="243" spans="1:14" x14ac:dyDescent="0.25">
      <c r="A243" s="86">
        <v>6</v>
      </c>
      <c r="B243" s="360" t="s">
        <v>495</v>
      </c>
      <c r="C243" s="83"/>
      <c r="D243" s="83"/>
      <c r="E243" s="83"/>
      <c r="F243" s="83"/>
      <c r="G243" s="83"/>
      <c r="H243" s="83"/>
      <c r="I243" s="83"/>
      <c r="J243" s="83"/>
      <c r="K243" s="83"/>
      <c r="L243" s="83"/>
      <c r="M243" s="83"/>
      <c r="N243" s="83"/>
    </row>
    <row r="244" spans="1:14" x14ac:dyDescent="0.25">
      <c r="A244" s="86">
        <v>7</v>
      </c>
      <c r="B244" s="360" t="s">
        <v>496</v>
      </c>
      <c r="C244" s="83">
        <v>10</v>
      </c>
      <c r="D244" s="83">
        <v>10</v>
      </c>
      <c r="E244" s="83">
        <v>10</v>
      </c>
      <c r="F244" s="83">
        <v>10</v>
      </c>
      <c r="G244" s="83">
        <v>10</v>
      </c>
      <c r="H244" s="83">
        <v>10</v>
      </c>
      <c r="I244" s="83">
        <v>10</v>
      </c>
      <c r="J244" s="83">
        <v>10</v>
      </c>
      <c r="K244" s="83">
        <v>10</v>
      </c>
      <c r="L244" s="83">
        <v>10</v>
      </c>
      <c r="M244" s="368">
        <v>10</v>
      </c>
      <c r="N244" s="368">
        <v>10</v>
      </c>
    </row>
    <row r="245" spans="1:14" x14ac:dyDescent="0.25">
      <c r="A245" s="86">
        <v>8</v>
      </c>
      <c r="B245" s="360" t="s">
        <v>504</v>
      </c>
      <c r="C245" s="83">
        <v>4.8</v>
      </c>
      <c r="D245" s="83">
        <v>4.8</v>
      </c>
      <c r="E245" s="83">
        <v>6.8</v>
      </c>
      <c r="F245" s="83">
        <v>4.8</v>
      </c>
      <c r="G245" s="83">
        <v>6.5</v>
      </c>
      <c r="H245" s="83">
        <v>5</v>
      </c>
      <c r="I245" s="83">
        <v>5</v>
      </c>
      <c r="J245" s="368">
        <v>5</v>
      </c>
      <c r="K245" s="368">
        <v>5</v>
      </c>
      <c r="L245" s="368">
        <v>5</v>
      </c>
      <c r="M245" s="83">
        <v>6.5</v>
      </c>
      <c r="N245" s="368">
        <v>6.5</v>
      </c>
    </row>
    <row r="246" spans="1:14" x14ac:dyDescent="0.25">
      <c r="A246" s="86">
        <v>9</v>
      </c>
      <c r="B246" s="360" t="s">
        <v>498</v>
      </c>
      <c r="C246" s="83">
        <v>5.5</v>
      </c>
      <c r="D246" s="83">
        <v>5.5</v>
      </c>
      <c r="E246" s="83">
        <v>5.5</v>
      </c>
      <c r="F246" s="83">
        <v>5.5</v>
      </c>
      <c r="G246" s="83">
        <v>5.5</v>
      </c>
      <c r="H246" s="83">
        <v>5.5</v>
      </c>
      <c r="I246" s="83">
        <v>5.5</v>
      </c>
      <c r="J246" s="83">
        <v>5.5</v>
      </c>
      <c r="K246" s="83">
        <v>5.5</v>
      </c>
      <c r="L246" s="83">
        <v>5.5</v>
      </c>
      <c r="M246" s="83">
        <v>5.5</v>
      </c>
      <c r="N246" s="83">
        <v>5.5</v>
      </c>
    </row>
    <row r="247" spans="1:14" x14ac:dyDescent="0.25">
      <c r="A247" s="86">
        <v>10</v>
      </c>
      <c r="B247" s="360" t="s">
        <v>499</v>
      </c>
      <c r="C247" s="83"/>
      <c r="D247" s="83"/>
      <c r="E247" s="83"/>
      <c r="F247" s="83"/>
      <c r="G247" s="83"/>
      <c r="H247" s="83"/>
      <c r="I247" s="83"/>
      <c r="J247" s="83"/>
      <c r="K247" s="83"/>
      <c r="L247" s="83"/>
      <c r="M247" s="83"/>
      <c r="N247" s="83"/>
    </row>
    <row r="248" spans="1:14" x14ac:dyDescent="0.25">
      <c r="A248" s="86">
        <v>11</v>
      </c>
      <c r="B248" s="360" t="s">
        <v>500</v>
      </c>
      <c r="C248" s="83">
        <v>4.5</v>
      </c>
      <c r="D248" s="83">
        <v>4.5</v>
      </c>
      <c r="E248" s="83">
        <v>4.5</v>
      </c>
      <c r="F248" s="83">
        <v>4.5</v>
      </c>
      <c r="G248" s="83">
        <v>4.5</v>
      </c>
      <c r="H248" s="83">
        <v>4.5</v>
      </c>
      <c r="I248" s="83">
        <v>4.5</v>
      </c>
      <c r="J248" s="368">
        <v>4.5</v>
      </c>
      <c r="K248" s="368">
        <v>4.5</v>
      </c>
      <c r="L248" s="368">
        <v>4.5</v>
      </c>
      <c r="M248" s="368">
        <v>4.5</v>
      </c>
      <c r="N248" s="368">
        <v>4.5</v>
      </c>
    </row>
    <row r="249" spans="1:14" x14ac:dyDescent="0.25">
      <c r="A249" s="86">
        <v>12</v>
      </c>
      <c r="B249" s="360" t="s">
        <v>385</v>
      </c>
      <c r="C249" s="83">
        <v>12</v>
      </c>
      <c r="D249" s="83">
        <v>12</v>
      </c>
      <c r="E249" s="83">
        <v>12</v>
      </c>
      <c r="F249" s="83">
        <v>12</v>
      </c>
      <c r="G249" s="83">
        <v>12</v>
      </c>
      <c r="H249" s="83">
        <v>12</v>
      </c>
      <c r="I249" s="83">
        <v>12</v>
      </c>
      <c r="J249" s="83">
        <v>10</v>
      </c>
      <c r="K249" s="83">
        <v>10</v>
      </c>
      <c r="L249" s="368">
        <v>10</v>
      </c>
      <c r="M249" s="83">
        <v>10</v>
      </c>
      <c r="N249" s="368">
        <v>10</v>
      </c>
    </row>
    <row r="250" spans="1:14" x14ac:dyDescent="0.25">
      <c r="A250" s="86">
        <v>13</v>
      </c>
      <c r="B250" s="360" t="s">
        <v>501</v>
      </c>
      <c r="C250" s="83"/>
      <c r="D250" s="83"/>
      <c r="E250" s="83"/>
      <c r="F250" s="83"/>
      <c r="G250" s="83"/>
      <c r="H250" s="83"/>
      <c r="I250" s="83"/>
      <c r="J250" s="83"/>
      <c r="K250" s="83"/>
      <c r="L250" s="83"/>
      <c r="M250" s="83"/>
      <c r="N250" s="83"/>
    </row>
    <row r="251" spans="1:14" x14ac:dyDescent="0.25">
      <c r="A251" s="86">
        <v>14</v>
      </c>
      <c r="B251" s="360" t="s">
        <v>502</v>
      </c>
      <c r="C251" s="83">
        <v>8.5</v>
      </c>
      <c r="D251" s="83">
        <v>8.5</v>
      </c>
      <c r="E251" s="83">
        <v>8.5</v>
      </c>
      <c r="F251" s="83">
        <v>8.5</v>
      </c>
      <c r="G251" s="83">
        <v>8.5</v>
      </c>
      <c r="H251" s="83">
        <v>8.5</v>
      </c>
      <c r="I251" s="83">
        <v>8.5</v>
      </c>
      <c r="J251" s="368">
        <v>8.5</v>
      </c>
      <c r="K251" s="368">
        <v>8.5</v>
      </c>
      <c r="L251" s="368">
        <v>8.5</v>
      </c>
      <c r="M251" s="368">
        <v>8.5</v>
      </c>
      <c r="N251" s="368">
        <v>8.5</v>
      </c>
    </row>
    <row r="252" spans="1:14" x14ac:dyDescent="0.25">
      <c r="A252" s="86">
        <v>15</v>
      </c>
      <c r="B252" s="360" t="s">
        <v>503</v>
      </c>
      <c r="C252" s="83">
        <v>17.5</v>
      </c>
      <c r="D252" s="83">
        <v>17.5</v>
      </c>
      <c r="E252" s="83">
        <v>17.5</v>
      </c>
      <c r="F252" s="83">
        <v>17.5</v>
      </c>
      <c r="G252" s="83">
        <v>17.5</v>
      </c>
      <c r="H252" s="83">
        <v>17.5</v>
      </c>
      <c r="I252" s="83">
        <v>17.5</v>
      </c>
      <c r="J252" s="368">
        <v>17.5</v>
      </c>
      <c r="K252" s="368">
        <v>17.5</v>
      </c>
      <c r="L252" s="368">
        <v>17.5</v>
      </c>
      <c r="M252" s="368">
        <v>17.5</v>
      </c>
      <c r="N252" s="368">
        <v>17.5</v>
      </c>
    </row>
    <row r="253" spans="1:14" x14ac:dyDescent="0.25">
      <c r="A253" s="86">
        <v>16</v>
      </c>
      <c r="B253" s="409"/>
      <c r="C253" s="83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</row>
    <row r="254" spans="1:14" s="85" customFormat="1" x14ac:dyDescent="0.25">
      <c r="A254" s="86">
        <v>17</v>
      </c>
      <c r="B254" s="424"/>
      <c r="C254" s="80"/>
      <c r="D254" s="9"/>
      <c r="E254" s="9"/>
      <c r="F254" s="9"/>
      <c r="G254" s="9"/>
      <c r="H254" s="9"/>
      <c r="I254" s="9"/>
      <c r="J254" s="9"/>
    </row>
    <row r="255" spans="1:14" x14ac:dyDescent="0.25">
      <c r="A255" s="86">
        <v>18</v>
      </c>
      <c r="B255" s="409"/>
      <c r="C255" s="83"/>
      <c r="N255" s="85"/>
    </row>
    <row r="256" spans="1:14" x14ac:dyDescent="0.25">
      <c r="A256" s="86">
        <v>19</v>
      </c>
      <c r="B256" s="409"/>
      <c r="C256" s="83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</row>
    <row r="257" spans="1:14" x14ac:dyDescent="0.25">
      <c r="A257" s="86">
        <v>20</v>
      </c>
      <c r="B257" s="409"/>
      <c r="C257" s="83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</row>
    <row r="258" spans="1:14" x14ac:dyDescent="0.25">
      <c r="A258" s="86">
        <v>21</v>
      </c>
      <c r="B258" s="409"/>
      <c r="C258" s="83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</row>
    <row r="259" spans="1:14" x14ac:dyDescent="0.25">
      <c r="A259" s="86">
        <v>22</v>
      </c>
      <c r="B259" s="409"/>
      <c r="C259" s="83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</row>
    <row r="260" spans="1:14" x14ac:dyDescent="0.25">
      <c r="A260" s="86">
        <v>23</v>
      </c>
      <c r="B260" s="409"/>
      <c r="C260" s="83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</row>
    <row r="261" spans="1:14" x14ac:dyDescent="0.25">
      <c r="A261" s="86">
        <v>24</v>
      </c>
      <c r="B261" s="409"/>
      <c r="C261" s="83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</row>
    <row r="262" spans="1:14" x14ac:dyDescent="0.25">
      <c r="A262" s="86">
        <v>25</v>
      </c>
      <c r="B262" s="409"/>
      <c r="C262" s="80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</row>
    <row r="263" spans="1:14" ht="16.5" thickBot="1" x14ac:dyDescent="0.3">
      <c r="A263" s="86">
        <v>26</v>
      </c>
      <c r="B263" s="411"/>
      <c r="C263" s="90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</row>
    <row r="264" spans="1:14" s="31" customFormat="1" ht="16.5" thickBot="1" x14ac:dyDescent="0.3">
      <c r="A264" s="87"/>
      <c r="B264" s="89" t="s">
        <v>383</v>
      </c>
      <c r="C264" s="76">
        <f>GEOMEAN(C238:C263)</f>
        <v>7.2589235085702262</v>
      </c>
      <c r="D264" s="76">
        <f t="shared" ref="D264:N264" si="38">GEOMEAN(D238:D263)</f>
        <v>7.2589235085702262</v>
      </c>
      <c r="E264" s="76">
        <f t="shared" si="38"/>
        <v>7.533856898346535</v>
      </c>
      <c r="F264" s="76">
        <f t="shared" si="38"/>
        <v>7.2990402728740715</v>
      </c>
      <c r="G264" s="76">
        <f t="shared" si="38"/>
        <v>7.503017381914745</v>
      </c>
      <c r="H264" s="76">
        <f t="shared" si="38"/>
        <v>7.3750952350108063</v>
      </c>
      <c r="I264" s="76">
        <f t="shared" si="38"/>
        <v>7.518139744592955</v>
      </c>
      <c r="J264" s="76">
        <f t="shared" si="38"/>
        <v>7.3945559422991654</v>
      </c>
      <c r="K264" s="76">
        <f t="shared" si="38"/>
        <v>7.3945559422991654</v>
      </c>
      <c r="L264" s="76">
        <f t="shared" si="38"/>
        <v>7.3945559422991654</v>
      </c>
      <c r="M264" s="76">
        <f t="shared" si="38"/>
        <v>7.5730458366848072</v>
      </c>
      <c r="N264" s="76">
        <f t="shared" si="38"/>
        <v>7.5730458366848072</v>
      </c>
    </row>
    <row r="267" spans="1:14" ht="18.75" x14ac:dyDescent="0.25">
      <c r="A267" s="70" t="s">
        <v>59</v>
      </c>
      <c r="B267" s="71" t="s">
        <v>184</v>
      </c>
    </row>
    <row r="268" spans="1:14" ht="16.5" thickBot="1" x14ac:dyDescent="0.3">
      <c r="B268" s="274" t="s">
        <v>460</v>
      </c>
    </row>
    <row r="269" spans="1:14" x14ac:dyDescent="0.25">
      <c r="A269" s="86">
        <v>1</v>
      </c>
      <c r="B269" s="346" t="s">
        <v>490</v>
      </c>
      <c r="C269" s="79">
        <v>5.5</v>
      </c>
      <c r="D269" s="79">
        <v>5.5</v>
      </c>
      <c r="E269" s="79">
        <v>5.5</v>
      </c>
      <c r="F269" s="79">
        <v>5.5</v>
      </c>
      <c r="G269" s="79">
        <v>5.5</v>
      </c>
      <c r="H269" s="79">
        <v>5.5</v>
      </c>
      <c r="I269" s="79">
        <v>5.5</v>
      </c>
      <c r="J269" s="350">
        <v>5.5</v>
      </c>
      <c r="K269" s="350">
        <v>5.5</v>
      </c>
      <c r="L269" s="350">
        <v>5.5</v>
      </c>
      <c r="M269" s="350">
        <v>5.5</v>
      </c>
      <c r="N269" s="350">
        <v>5.5</v>
      </c>
    </row>
    <row r="270" spans="1:14" x14ac:dyDescent="0.25">
      <c r="A270" s="86">
        <v>2</v>
      </c>
      <c r="B270" s="68" t="s">
        <v>491</v>
      </c>
      <c r="C270" s="83">
        <v>5.5</v>
      </c>
      <c r="D270" s="83">
        <v>5.5</v>
      </c>
      <c r="E270" s="83">
        <v>5.5</v>
      </c>
      <c r="F270" s="83">
        <v>5.5</v>
      </c>
      <c r="G270" s="83">
        <v>5.5</v>
      </c>
      <c r="H270" s="83">
        <v>5.5</v>
      </c>
      <c r="I270" s="83">
        <v>5.5</v>
      </c>
      <c r="J270" s="83">
        <v>5</v>
      </c>
      <c r="K270" s="368">
        <v>5</v>
      </c>
      <c r="L270" s="368">
        <v>5</v>
      </c>
      <c r="M270" s="368">
        <v>5</v>
      </c>
      <c r="N270" s="368">
        <v>5</v>
      </c>
    </row>
    <row r="271" spans="1:14" x14ac:dyDescent="0.25">
      <c r="A271" s="86">
        <v>3</v>
      </c>
      <c r="B271" s="361" t="s">
        <v>492</v>
      </c>
      <c r="C271" s="83">
        <v>4.8</v>
      </c>
      <c r="D271" s="83">
        <v>4.8</v>
      </c>
      <c r="E271" s="83">
        <v>4.8</v>
      </c>
      <c r="F271" s="83">
        <v>4.8</v>
      </c>
      <c r="G271" s="83">
        <v>4.8</v>
      </c>
      <c r="H271" s="83">
        <v>4.8</v>
      </c>
      <c r="I271" s="83">
        <v>4.8</v>
      </c>
      <c r="J271" s="368">
        <v>4.8</v>
      </c>
      <c r="K271" s="368">
        <v>4.8</v>
      </c>
      <c r="L271" s="368">
        <v>4.8</v>
      </c>
      <c r="M271" s="368">
        <v>4.8</v>
      </c>
      <c r="N271" s="368">
        <v>4.8</v>
      </c>
    </row>
    <row r="272" spans="1:14" x14ac:dyDescent="0.25">
      <c r="A272" s="86">
        <v>4</v>
      </c>
      <c r="B272" s="361" t="s">
        <v>493</v>
      </c>
      <c r="C272" s="83">
        <v>5.5</v>
      </c>
      <c r="D272" s="83">
        <v>5.5</v>
      </c>
      <c r="E272" s="83">
        <v>5.5</v>
      </c>
      <c r="F272" s="83">
        <v>5.5</v>
      </c>
      <c r="G272" s="83">
        <v>5.5</v>
      </c>
      <c r="H272" s="83">
        <v>5.5</v>
      </c>
      <c r="I272" s="83">
        <v>5</v>
      </c>
      <c r="J272" s="83">
        <v>5</v>
      </c>
      <c r="K272" s="83">
        <v>5</v>
      </c>
      <c r="L272" s="368">
        <v>5</v>
      </c>
      <c r="M272" s="368">
        <v>5</v>
      </c>
      <c r="N272" s="368">
        <v>5</v>
      </c>
    </row>
    <row r="273" spans="1:14" x14ac:dyDescent="0.25">
      <c r="A273" s="86">
        <v>5</v>
      </c>
      <c r="B273" s="360" t="s">
        <v>494</v>
      </c>
      <c r="C273" s="83">
        <v>5.5</v>
      </c>
      <c r="D273" s="83">
        <v>5.5</v>
      </c>
      <c r="E273" s="83">
        <v>5.5</v>
      </c>
      <c r="F273" s="83">
        <v>5.5</v>
      </c>
      <c r="G273" s="83">
        <v>5.5</v>
      </c>
      <c r="H273" s="83">
        <v>5.5</v>
      </c>
      <c r="I273" s="83">
        <v>5.5</v>
      </c>
      <c r="J273" s="83">
        <v>5</v>
      </c>
      <c r="K273" s="368">
        <v>5</v>
      </c>
      <c r="L273" s="368">
        <v>5</v>
      </c>
      <c r="M273" s="368">
        <v>5</v>
      </c>
      <c r="N273" s="368">
        <v>5</v>
      </c>
    </row>
    <row r="274" spans="1:14" x14ac:dyDescent="0.25">
      <c r="A274" s="86">
        <v>6</v>
      </c>
      <c r="B274" s="360" t="s">
        <v>495</v>
      </c>
      <c r="C274" s="83">
        <v>4.5</v>
      </c>
      <c r="D274" s="83">
        <v>4.5</v>
      </c>
      <c r="E274" s="83">
        <v>4.5</v>
      </c>
      <c r="F274" s="83">
        <v>4.5</v>
      </c>
      <c r="G274" s="83">
        <v>4.5</v>
      </c>
      <c r="H274" s="83">
        <v>5.4</v>
      </c>
      <c r="I274" s="83">
        <v>5.4</v>
      </c>
      <c r="J274" s="83">
        <v>5.4</v>
      </c>
      <c r="K274" s="83">
        <v>5.4</v>
      </c>
      <c r="L274" s="83">
        <v>5.4</v>
      </c>
      <c r="M274" s="83">
        <v>5.4</v>
      </c>
      <c r="N274" s="83">
        <v>5.4</v>
      </c>
    </row>
    <row r="275" spans="1:14" x14ac:dyDescent="0.25">
      <c r="A275" s="86">
        <v>7</v>
      </c>
      <c r="B275" s="360" t="s">
        <v>496</v>
      </c>
      <c r="C275" s="83">
        <v>5</v>
      </c>
      <c r="D275" s="83">
        <v>5</v>
      </c>
      <c r="E275" s="83">
        <v>5</v>
      </c>
      <c r="F275" s="83">
        <v>5</v>
      </c>
      <c r="G275" s="83">
        <v>4.5</v>
      </c>
      <c r="H275" s="83">
        <v>5</v>
      </c>
      <c r="I275" s="83">
        <v>5</v>
      </c>
      <c r="J275" s="83">
        <v>5</v>
      </c>
      <c r="K275" s="83">
        <v>5</v>
      </c>
      <c r="L275" s="368">
        <v>5</v>
      </c>
      <c r="M275" s="368">
        <v>5</v>
      </c>
      <c r="N275" s="368">
        <v>5</v>
      </c>
    </row>
    <row r="276" spans="1:14" x14ac:dyDescent="0.25">
      <c r="A276" s="86">
        <v>8</v>
      </c>
      <c r="B276" s="360" t="s">
        <v>504</v>
      </c>
      <c r="C276" s="83">
        <v>5.5</v>
      </c>
      <c r="D276" s="83">
        <v>5.5</v>
      </c>
      <c r="E276" s="83">
        <v>5.5</v>
      </c>
      <c r="F276" s="83">
        <v>5.5</v>
      </c>
      <c r="G276" s="83">
        <v>5.5</v>
      </c>
      <c r="H276" s="83">
        <v>5</v>
      </c>
      <c r="I276" s="83">
        <v>5</v>
      </c>
      <c r="J276" s="83">
        <v>5</v>
      </c>
      <c r="K276" s="83">
        <v>5</v>
      </c>
      <c r="L276" s="368">
        <v>5</v>
      </c>
      <c r="M276" s="368">
        <v>5</v>
      </c>
      <c r="N276" s="368">
        <v>5</v>
      </c>
    </row>
    <row r="277" spans="1:14" x14ac:dyDescent="0.25">
      <c r="A277" s="86">
        <v>9</v>
      </c>
      <c r="B277" s="360" t="s">
        <v>498</v>
      </c>
      <c r="C277" s="83">
        <v>4.8</v>
      </c>
      <c r="D277" s="83">
        <v>4.8</v>
      </c>
      <c r="E277" s="83">
        <v>4.8</v>
      </c>
      <c r="F277" s="83">
        <v>4.8</v>
      </c>
      <c r="G277" s="83">
        <v>4.8</v>
      </c>
      <c r="H277" s="83">
        <v>4.8</v>
      </c>
      <c r="I277" s="83">
        <v>4.8</v>
      </c>
      <c r="J277" s="83">
        <v>4.8</v>
      </c>
      <c r="K277" s="83">
        <v>4.8</v>
      </c>
      <c r="L277" s="83">
        <v>4.8</v>
      </c>
      <c r="M277" s="83">
        <v>4.8</v>
      </c>
      <c r="N277" s="83">
        <v>4.8</v>
      </c>
    </row>
    <row r="278" spans="1:14" x14ac:dyDescent="0.25">
      <c r="A278" s="86">
        <v>10</v>
      </c>
      <c r="B278" s="360" t="s">
        <v>499</v>
      </c>
      <c r="C278" s="83"/>
      <c r="D278" s="83"/>
      <c r="E278" s="83"/>
      <c r="F278" s="83"/>
      <c r="G278" s="83"/>
      <c r="H278" s="83"/>
      <c r="I278" s="83"/>
      <c r="J278" s="83"/>
      <c r="K278" s="83"/>
      <c r="L278" s="83"/>
      <c r="M278" s="83"/>
      <c r="N278" s="83"/>
    </row>
    <row r="279" spans="1:14" x14ac:dyDescent="0.25">
      <c r="A279" s="86">
        <v>11</v>
      </c>
      <c r="B279" s="360" t="s">
        <v>500</v>
      </c>
      <c r="C279" s="83">
        <v>4.5</v>
      </c>
      <c r="D279" s="83">
        <v>4.5</v>
      </c>
      <c r="E279" s="83">
        <v>4.5</v>
      </c>
      <c r="F279" s="83">
        <v>4.5</v>
      </c>
      <c r="G279" s="83">
        <v>4.5</v>
      </c>
      <c r="H279" s="83">
        <v>4.5</v>
      </c>
      <c r="I279" s="83">
        <v>4.5</v>
      </c>
      <c r="J279" s="83">
        <v>4.5</v>
      </c>
      <c r="K279" s="368">
        <v>4.5</v>
      </c>
      <c r="L279" s="368">
        <v>4.5</v>
      </c>
      <c r="M279" s="368">
        <v>4.5</v>
      </c>
      <c r="N279" s="368">
        <v>4.5</v>
      </c>
    </row>
    <row r="280" spans="1:14" x14ac:dyDescent="0.25">
      <c r="A280" s="86">
        <v>12</v>
      </c>
      <c r="B280" s="360" t="s">
        <v>385</v>
      </c>
      <c r="C280" s="83"/>
      <c r="D280" s="83"/>
      <c r="E280" s="83"/>
      <c r="F280" s="83"/>
      <c r="G280" s="83"/>
      <c r="H280" s="83"/>
      <c r="I280" s="83"/>
      <c r="J280" s="83"/>
      <c r="K280" s="83"/>
      <c r="L280" s="83"/>
      <c r="M280" s="83"/>
      <c r="N280" s="83"/>
    </row>
    <row r="281" spans="1:14" x14ac:dyDescent="0.25">
      <c r="A281" s="86">
        <v>13</v>
      </c>
      <c r="B281" s="360" t="s">
        <v>501</v>
      </c>
      <c r="C281" s="83"/>
      <c r="D281" s="83"/>
      <c r="E281" s="83"/>
      <c r="F281" s="83"/>
      <c r="G281" s="83"/>
      <c r="H281" s="83"/>
      <c r="I281" s="83"/>
      <c r="J281" s="83"/>
      <c r="K281" s="83"/>
      <c r="L281" s="83"/>
      <c r="M281" s="83"/>
      <c r="N281" s="83"/>
    </row>
    <row r="282" spans="1:14" x14ac:dyDescent="0.25">
      <c r="A282" s="86">
        <v>14</v>
      </c>
      <c r="B282" s="360" t="s">
        <v>502</v>
      </c>
      <c r="C282" s="83">
        <v>5</v>
      </c>
      <c r="D282" s="83">
        <v>5</v>
      </c>
      <c r="E282" s="83">
        <v>5</v>
      </c>
      <c r="F282" s="83">
        <v>5</v>
      </c>
      <c r="G282" s="83">
        <v>5</v>
      </c>
      <c r="H282" s="83">
        <v>5</v>
      </c>
      <c r="I282" s="83">
        <v>5</v>
      </c>
      <c r="J282" s="83">
        <v>5</v>
      </c>
      <c r="K282" s="83">
        <v>5</v>
      </c>
      <c r="L282" s="83">
        <v>5</v>
      </c>
      <c r="M282" s="368">
        <v>5</v>
      </c>
      <c r="N282" s="368">
        <v>5</v>
      </c>
    </row>
    <row r="283" spans="1:14" x14ac:dyDescent="0.25">
      <c r="A283" s="86">
        <v>15</v>
      </c>
      <c r="B283" s="360" t="s">
        <v>503</v>
      </c>
      <c r="C283" s="83">
        <v>4.5</v>
      </c>
      <c r="D283" s="83">
        <v>4.5</v>
      </c>
      <c r="E283" s="83">
        <v>4.5</v>
      </c>
      <c r="F283" s="83">
        <v>4.5</v>
      </c>
      <c r="G283" s="83">
        <v>4.5</v>
      </c>
      <c r="H283" s="83">
        <v>4.5</v>
      </c>
      <c r="I283" s="83">
        <v>5</v>
      </c>
      <c r="J283" s="83">
        <v>5</v>
      </c>
      <c r="K283" s="83">
        <v>5</v>
      </c>
      <c r="L283" s="83">
        <v>5</v>
      </c>
      <c r="M283" s="368">
        <v>5</v>
      </c>
      <c r="N283" s="368">
        <v>5</v>
      </c>
    </row>
    <row r="284" spans="1:14" x14ac:dyDescent="0.25">
      <c r="A284" s="86">
        <v>16</v>
      </c>
      <c r="B284" s="409"/>
      <c r="C284" s="83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</row>
    <row r="285" spans="1:14" x14ac:dyDescent="0.25">
      <c r="A285" s="86">
        <v>17</v>
      </c>
      <c r="B285" s="409"/>
      <c r="C285" s="83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</row>
    <row r="286" spans="1:14" x14ac:dyDescent="0.25">
      <c r="A286" s="86">
        <v>18</v>
      </c>
      <c r="B286" s="409"/>
      <c r="C286" s="83"/>
    </row>
    <row r="287" spans="1:14" x14ac:dyDescent="0.25">
      <c r="A287" s="86">
        <v>19</v>
      </c>
      <c r="B287" s="409"/>
      <c r="C287" s="83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</row>
    <row r="288" spans="1:14" x14ac:dyDescent="0.25">
      <c r="A288" s="86">
        <v>20</v>
      </c>
      <c r="B288" s="409"/>
      <c r="C288" s="83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</row>
    <row r="289" spans="1:14" x14ac:dyDescent="0.25">
      <c r="A289" s="86">
        <v>21</v>
      </c>
      <c r="B289" s="409"/>
      <c r="C289" s="83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</row>
    <row r="290" spans="1:14" x14ac:dyDescent="0.25">
      <c r="A290" s="86">
        <v>22</v>
      </c>
      <c r="B290" s="409"/>
      <c r="C290" s="83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</row>
    <row r="291" spans="1:14" x14ac:dyDescent="0.25">
      <c r="A291" s="86">
        <v>23</v>
      </c>
      <c r="B291" s="409"/>
      <c r="C291" s="83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</row>
    <row r="292" spans="1:14" x14ac:dyDescent="0.25">
      <c r="A292" s="86">
        <v>24</v>
      </c>
      <c r="B292" s="409"/>
      <c r="C292" s="83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</row>
    <row r="293" spans="1:14" x14ac:dyDescent="0.25">
      <c r="A293" s="86">
        <v>25</v>
      </c>
      <c r="B293" s="409"/>
      <c r="C293" s="83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</row>
    <row r="294" spans="1:14" ht="16.5" thickBot="1" x14ac:dyDescent="0.3">
      <c r="A294" s="86">
        <v>26</v>
      </c>
      <c r="B294" s="409"/>
      <c r="C294" s="83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</row>
    <row r="295" spans="1:14" s="31" customFormat="1" ht="16.5" thickBot="1" x14ac:dyDescent="0.3">
      <c r="A295" s="87"/>
      <c r="B295" s="89" t="s">
        <v>383</v>
      </c>
      <c r="C295" s="76">
        <f>GEOMEAN(C269:C294)</f>
        <v>5.0329520100227505</v>
      </c>
      <c r="D295" s="76">
        <f t="shared" ref="D295:N295" si="39">GEOMEAN(D269:D294)</f>
        <v>5.0329520100227505</v>
      </c>
      <c r="E295" s="76">
        <f t="shared" si="39"/>
        <v>5.0329520100227505</v>
      </c>
      <c r="F295" s="76">
        <f t="shared" si="39"/>
        <v>5.0329520100227505</v>
      </c>
      <c r="G295" s="76">
        <f t="shared" si="39"/>
        <v>4.9889559015974729</v>
      </c>
      <c r="H295" s="76">
        <f t="shared" si="39"/>
        <v>5.0695783109796801</v>
      </c>
      <c r="I295" s="76">
        <f t="shared" si="39"/>
        <v>5.0738260032337044</v>
      </c>
      <c r="J295" s="76">
        <f t="shared" si="39"/>
        <v>4.9938648987960219</v>
      </c>
      <c r="K295" s="76">
        <f t="shared" si="39"/>
        <v>4.9938648987960219</v>
      </c>
      <c r="L295" s="76">
        <f t="shared" si="39"/>
        <v>4.9938648987960219</v>
      </c>
      <c r="M295" s="76">
        <f t="shared" si="39"/>
        <v>4.9938648987960219</v>
      </c>
      <c r="N295" s="76">
        <f t="shared" si="39"/>
        <v>4.9938648987960219</v>
      </c>
    </row>
    <row r="298" spans="1:14" ht="18.75" x14ac:dyDescent="0.25">
      <c r="A298" s="70" t="s">
        <v>59</v>
      </c>
      <c r="B298" s="71" t="s">
        <v>185</v>
      </c>
    </row>
    <row r="299" spans="1:14" ht="16.5" thickBot="1" x14ac:dyDescent="0.3">
      <c r="B299" s="274" t="s">
        <v>461</v>
      </c>
    </row>
    <row r="300" spans="1:14" x14ac:dyDescent="0.25">
      <c r="A300" s="86">
        <v>1</v>
      </c>
      <c r="B300" s="346" t="s">
        <v>490</v>
      </c>
      <c r="C300" s="79">
        <v>2.7</v>
      </c>
      <c r="D300" s="79">
        <v>2.7</v>
      </c>
      <c r="E300" s="79">
        <v>2.7</v>
      </c>
      <c r="F300" s="79">
        <v>2.7</v>
      </c>
      <c r="G300" s="79">
        <v>2.7</v>
      </c>
      <c r="H300" s="79">
        <v>2.7</v>
      </c>
      <c r="I300" s="79">
        <v>2.7</v>
      </c>
      <c r="J300" s="79">
        <v>2.7</v>
      </c>
      <c r="K300" s="79">
        <v>2.4</v>
      </c>
      <c r="L300" s="79">
        <v>2.4</v>
      </c>
      <c r="M300" s="79">
        <v>2.4</v>
      </c>
      <c r="N300" s="79">
        <v>2.4</v>
      </c>
    </row>
    <row r="301" spans="1:14" x14ac:dyDescent="0.25">
      <c r="A301" s="86">
        <v>2</v>
      </c>
      <c r="B301" s="68" t="s">
        <v>491</v>
      </c>
      <c r="C301" s="83">
        <v>3.3</v>
      </c>
      <c r="D301" s="83">
        <v>3.3</v>
      </c>
      <c r="E301" s="83">
        <v>3.3</v>
      </c>
      <c r="F301" s="83">
        <v>3.3</v>
      </c>
      <c r="G301" s="83">
        <v>3.3</v>
      </c>
      <c r="H301" s="83">
        <v>3.3</v>
      </c>
      <c r="I301" s="83">
        <v>3.3</v>
      </c>
      <c r="J301" s="368">
        <v>3.3</v>
      </c>
      <c r="K301" s="83">
        <v>2.9</v>
      </c>
      <c r="L301" s="83">
        <v>2.9</v>
      </c>
      <c r="M301" s="368">
        <v>2.9</v>
      </c>
      <c r="N301" s="83">
        <v>2.4</v>
      </c>
    </row>
    <row r="302" spans="1:14" x14ac:dyDescent="0.25">
      <c r="A302" s="86">
        <v>3</v>
      </c>
      <c r="B302" s="361" t="s">
        <v>492</v>
      </c>
      <c r="C302" s="83">
        <v>2.8</v>
      </c>
      <c r="D302" s="83">
        <v>2.8</v>
      </c>
      <c r="E302" s="83">
        <v>2.8</v>
      </c>
      <c r="F302" s="83">
        <v>2.8</v>
      </c>
      <c r="G302" s="83">
        <v>2.8</v>
      </c>
      <c r="H302" s="83">
        <v>2.8</v>
      </c>
      <c r="I302" s="83">
        <v>2.8</v>
      </c>
      <c r="J302" s="83">
        <v>2.8</v>
      </c>
      <c r="K302" s="83">
        <v>2.8</v>
      </c>
      <c r="L302" s="83">
        <v>2.8</v>
      </c>
      <c r="M302" s="83">
        <v>2.8</v>
      </c>
      <c r="N302" s="368">
        <v>2.8</v>
      </c>
    </row>
    <row r="303" spans="1:14" x14ac:dyDescent="0.25">
      <c r="A303" s="86">
        <v>4</v>
      </c>
      <c r="B303" s="361" t="s">
        <v>493</v>
      </c>
      <c r="C303" s="83">
        <v>3</v>
      </c>
      <c r="D303" s="83">
        <v>3</v>
      </c>
      <c r="E303" s="83">
        <v>3</v>
      </c>
      <c r="F303" s="83">
        <v>3</v>
      </c>
      <c r="G303" s="83">
        <v>3</v>
      </c>
      <c r="H303" s="83">
        <v>3</v>
      </c>
      <c r="I303" s="83">
        <v>3</v>
      </c>
      <c r="J303" s="83">
        <v>3</v>
      </c>
      <c r="K303" s="83">
        <v>3</v>
      </c>
      <c r="L303" s="368">
        <v>3</v>
      </c>
      <c r="M303" s="83">
        <v>2.5</v>
      </c>
      <c r="N303" s="368">
        <v>2.5</v>
      </c>
    </row>
    <row r="304" spans="1:14" x14ac:dyDescent="0.25">
      <c r="A304" s="86">
        <v>5</v>
      </c>
      <c r="B304" s="360" t="s">
        <v>494</v>
      </c>
      <c r="C304" s="83">
        <v>3</v>
      </c>
      <c r="D304" s="83">
        <v>3</v>
      </c>
      <c r="E304" s="83">
        <v>3</v>
      </c>
      <c r="F304" s="83">
        <v>3</v>
      </c>
      <c r="G304" s="83">
        <v>3</v>
      </c>
      <c r="H304" s="83">
        <v>3</v>
      </c>
      <c r="I304" s="83">
        <v>2.5</v>
      </c>
      <c r="J304" s="368">
        <v>2.5</v>
      </c>
      <c r="K304" s="368">
        <v>2.5</v>
      </c>
      <c r="L304" s="368">
        <v>2.5</v>
      </c>
      <c r="M304" s="83">
        <v>3.5</v>
      </c>
      <c r="N304" s="368">
        <v>3.5</v>
      </c>
    </row>
    <row r="305" spans="1:14" x14ac:dyDescent="0.25">
      <c r="A305" s="86">
        <v>6</v>
      </c>
      <c r="B305" s="360" t="s">
        <v>495</v>
      </c>
      <c r="C305" s="83">
        <v>2.2000000000000002</v>
      </c>
      <c r="D305" s="83">
        <v>2.2000000000000002</v>
      </c>
      <c r="E305" s="83">
        <v>2.2000000000000002</v>
      </c>
      <c r="F305" s="83">
        <v>2.2000000000000002</v>
      </c>
      <c r="G305" s="83">
        <v>2.2000000000000002</v>
      </c>
      <c r="H305" s="83">
        <v>2.8</v>
      </c>
      <c r="I305" s="83">
        <v>2.8</v>
      </c>
      <c r="J305" s="83">
        <v>2.8</v>
      </c>
      <c r="K305" s="83">
        <v>2.8</v>
      </c>
      <c r="L305" s="83">
        <v>2.8</v>
      </c>
      <c r="M305" s="83">
        <v>2.8</v>
      </c>
      <c r="N305" s="83">
        <v>2.8</v>
      </c>
    </row>
    <row r="306" spans="1:14" x14ac:dyDescent="0.25">
      <c r="A306" s="86">
        <v>7</v>
      </c>
      <c r="B306" s="360" t="s">
        <v>496</v>
      </c>
      <c r="C306" s="83">
        <v>2.5</v>
      </c>
      <c r="D306" s="83">
        <v>2.5</v>
      </c>
      <c r="E306" s="83">
        <v>2.5</v>
      </c>
      <c r="F306" s="83">
        <v>2.5</v>
      </c>
      <c r="G306" s="83">
        <v>2.5</v>
      </c>
      <c r="H306" s="83">
        <v>2.6</v>
      </c>
      <c r="I306" s="83">
        <v>2.6</v>
      </c>
      <c r="J306" s="368">
        <v>2.6</v>
      </c>
      <c r="K306" s="83">
        <v>2.8</v>
      </c>
      <c r="L306" s="83">
        <v>2.8</v>
      </c>
      <c r="M306" s="83">
        <v>2.8</v>
      </c>
      <c r="N306" s="83">
        <v>2.8</v>
      </c>
    </row>
    <row r="307" spans="1:14" x14ac:dyDescent="0.25">
      <c r="A307" s="86">
        <v>8</v>
      </c>
      <c r="B307" s="360" t="s">
        <v>504</v>
      </c>
      <c r="C307" s="83">
        <v>2.5</v>
      </c>
      <c r="D307" s="83">
        <v>2.5</v>
      </c>
      <c r="E307" s="83">
        <v>2.5</v>
      </c>
      <c r="F307" s="83">
        <v>2.5</v>
      </c>
      <c r="G307" s="83">
        <v>2.8</v>
      </c>
      <c r="H307" s="83">
        <v>2.5</v>
      </c>
      <c r="I307" s="83">
        <v>2.5</v>
      </c>
      <c r="J307" s="83">
        <v>2.8</v>
      </c>
      <c r="K307" s="368">
        <v>2.8</v>
      </c>
      <c r="L307" s="83">
        <v>2.8</v>
      </c>
      <c r="M307" s="368">
        <v>2.8</v>
      </c>
      <c r="N307" s="83">
        <v>2.5</v>
      </c>
    </row>
    <row r="308" spans="1:14" x14ac:dyDescent="0.25">
      <c r="A308" s="86">
        <v>9</v>
      </c>
      <c r="B308" s="360" t="s">
        <v>498</v>
      </c>
      <c r="C308" s="83">
        <v>2.6</v>
      </c>
      <c r="D308" s="83">
        <v>2.6</v>
      </c>
      <c r="E308" s="83">
        <v>2.6</v>
      </c>
      <c r="F308" s="83">
        <v>2.6</v>
      </c>
      <c r="G308" s="83">
        <v>2.6</v>
      </c>
      <c r="H308" s="83">
        <v>2.6</v>
      </c>
      <c r="I308" s="83">
        <v>2.6</v>
      </c>
      <c r="J308" s="83">
        <v>2.6</v>
      </c>
      <c r="K308" s="83">
        <v>2.6</v>
      </c>
      <c r="L308" s="368">
        <v>2.6</v>
      </c>
      <c r="M308" s="83">
        <v>2.6</v>
      </c>
      <c r="N308" s="83">
        <v>2.6</v>
      </c>
    </row>
    <row r="309" spans="1:14" x14ac:dyDescent="0.25">
      <c r="A309" s="86">
        <v>10</v>
      </c>
      <c r="B309" s="360" t="s">
        <v>499</v>
      </c>
      <c r="C309" s="83"/>
      <c r="D309" s="83"/>
      <c r="E309" s="83"/>
      <c r="F309" s="83"/>
      <c r="G309" s="83"/>
      <c r="H309" s="83"/>
      <c r="I309" s="83"/>
      <c r="J309" s="83"/>
      <c r="K309" s="83"/>
      <c r="L309" s="83"/>
      <c r="M309" s="83"/>
      <c r="N309" s="83"/>
    </row>
    <row r="310" spans="1:14" x14ac:dyDescent="0.25">
      <c r="A310" s="86">
        <v>11</v>
      </c>
      <c r="B310" s="360" t="s">
        <v>500</v>
      </c>
      <c r="C310" s="83">
        <v>3</v>
      </c>
      <c r="D310" s="83">
        <v>3</v>
      </c>
      <c r="E310" s="83">
        <v>3</v>
      </c>
      <c r="F310" s="83">
        <v>3</v>
      </c>
      <c r="G310" s="83">
        <v>3</v>
      </c>
      <c r="H310" s="83">
        <v>3</v>
      </c>
      <c r="I310" s="83">
        <v>3</v>
      </c>
      <c r="J310" s="83">
        <v>3</v>
      </c>
      <c r="K310" s="83">
        <v>3</v>
      </c>
      <c r="L310" s="83">
        <v>3</v>
      </c>
      <c r="M310" s="83">
        <v>3</v>
      </c>
      <c r="N310" s="368">
        <v>3</v>
      </c>
    </row>
    <row r="311" spans="1:14" x14ac:dyDescent="0.25">
      <c r="A311" s="86">
        <v>12</v>
      </c>
      <c r="B311" s="360" t="s">
        <v>385</v>
      </c>
      <c r="C311" s="83">
        <v>2.8</v>
      </c>
      <c r="D311" s="83">
        <v>2.8</v>
      </c>
      <c r="E311" s="83">
        <v>2.8</v>
      </c>
      <c r="F311" s="83">
        <v>2.8</v>
      </c>
      <c r="G311" s="83">
        <v>2.8</v>
      </c>
      <c r="H311" s="83">
        <v>2.8</v>
      </c>
      <c r="I311" s="83">
        <v>2.8</v>
      </c>
      <c r="J311" s="83">
        <v>2.8</v>
      </c>
      <c r="K311" s="83">
        <v>2.8</v>
      </c>
      <c r="L311" s="83">
        <v>2.8</v>
      </c>
      <c r="M311" s="83">
        <v>2.8</v>
      </c>
      <c r="N311" s="83">
        <v>2.8</v>
      </c>
    </row>
    <row r="312" spans="1:14" x14ac:dyDescent="0.25">
      <c r="A312" s="86">
        <v>13</v>
      </c>
      <c r="B312" s="360" t="s">
        <v>501</v>
      </c>
      <c r="C312" s="83">
        <v>1.7</v>
      </c>
      <c r="D312" s="83">
        <v>1.7</v>
      </c>
      <c r="E312" s="83">
        <v>1.7</v>
      </c>
      <c r="F312" s="83">
        <v>1.7</v>
      </c>
      <c r="G312" s="83">
        <v>1.7</v>
      </c>
      <c r="H312" s="83">
        <v>1.7</v>
      </c>
      <c r="I312" s="83">
        <v>1.7</v>
      </c>
      <c r="J312" s="368">
        <v>1.7</v>
      </c>
      <c r="K312" s="368">
        <v>1.7</v>
      </c>
      <c r="L312" s="368">
        <v>1.7</v>
      </c>
      <c r="M312" s="368">
        <v>1.7</v>
      </c>
      <c r="N312" s="368">
        <v>1.7</v>
      </c>
    </row>
    <row r="313" spans="1:14" x14ac:dyDescent="0.25">
      <c r="A313" s="86">
        <v>14</v>
      </c>
      <c r="B313" s="360" t="s">
        <v>502</v>
      </c>
      <c r="C313" s="83">
        <v>3</v>
      </c>
      <c r="D313" s="83">
        <v>3</v>
      </c>
      <c r="E313" s="83">
        <v>3</v>
      </c>
      <c r="F313" s="83">
        <v>3</v>
      </c>
      <c r="G313" s="83">
        <v>3</v>
      </c>
      <c r="H313" s="83">
        <v>3</v>
      </c>
      <c r="I313" s="83">
        <v>3</v>
      </c>
      <c r="J313" s="83">
        <v>3</v>
      </c>
      <c r="K313" s="83">
        <v>3</v>
      </c>
      <c r="L313" s="83">
        <v>3</v>
      </c>
      <c r="M313" s="83">
        <v>3</v>
      </c>
      <c r="N313" s="83">
        <v>3</v>
      </c>
    </row>
    <row r="314" spans="1:14" x14ac:dyDescent="0.25">
      <c r="A314" s="86">
        <v>15</v>
      </c>
      <c r="B314" s="360" t="s">
        <v>503</v>
      </c>
      <c r="C314" s="83">
        <v>3</v>
      </c>
      <c r="D314" s="83">
        <v>3</v>
      </c>
      <c r="E314" s="83">
        <v>3</v>
      </c>
      <c r="F314" s="83">
        <v>3</v>
      </c>
      <c r="G314" s="83">
        <v>3</v>
      </c>
      <c r="H314" s="83">
        <v>3</v>
      </c>
      <c r="I314" s="83">
        <v>3</v>
      </c>
      <c r="J314" s="83">
        <v>3</v>
      </c>
      <c r="K314" s="83">
        <v>3</v>
      </c>
      <c r="L314" s="83">
        <v>3</v>
      </c>
      <c r="M314" s="83">
        <v>3</v>
      </c>
      <c r="N314" s="368">
        <v>3</v>
      </c>
    </row>
    <row r="315" spans="1:14" x14ac:dyDescent="0.25">
      <c r="A315" s="86">
        <v>16</v>
      </c>
      <c r="B315" s="409"/>
      <c r="C315" s="83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</row>
    <row r="316" spans="1:14" x14ac:dyDescent="0.25">
      <c r="A316" s="86">
        <v>17</v>
      </c>
      <c r="B316" s="409"/>
      <c r="C316" s="83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</row>
    <row r="317" spans="1:14" x14ac:dyDescent="0.25">
      <c r="A317" s="86">
        <v>18</v>
      </c>
      <c r="B317" s="409"/>
      <c r="C317" s="83"/>
    </row>
    <row r="318" spans="1:14" x14ac:dyDescent="0.25">
      <c r="A318" s="86">
        <v>19</v>
      </c>
      <c r="B318" s="409"/>
      <c r="C318" s="83"/>
      <c r="D318" s="85"/>
      <c r="E318" s="85"/>
      <c r="F318" s="85"/>
      <c r="G318" s="85"/>
      <c r="H318" s="85"/>
      <c r="I318" s="85"/>
      <c r="J318" s="85"/>
      <c r="N318" s="85"/>
    </row>
    <row r="319" spans="1:14" x14ac:dyDescent="0.25">
      <c r="A319" s="86">
        <v>20</v>
      </c>
      <c r="B319" s="409"/>
      <c r="C319" s="83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</row>
    <row r="320" spans="1:14" x14ac:dyDescent="0.25">
      <c r="A320" s="86">
        <v>21</v>
      </c>
      <c r="B320" s="409"/>
      <c r="C320" s="83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</row>
    <row r="321" spans="1:14" x14ac:dyDescent="0.25">
      <c r="A321" s="86">
        <v>22</v>
      </c>
      <c r="B321" s="409"/>
      <c r="C321" s="83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</row>
    <row r="322" spans="1:14" x14ac:dyDescent="0.25">
      <c r="A322" s="86">
        <v>23</v>
      </c>
      <c r="B322" s="409"/>
      <c r="C322" s="83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</row>
    <row r="323" spans="1:14" x14ac:dyDescent="0.25">
      <c r="A323" s="86">
        <v>24</v>
      </c>
      <c r="B323" s="409"/>
      <c r="C323" s="83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</row>
    <row r="324" spans="1:14" x14ac:dyDescent="0.25">
      <c r="A324" s="86">
        <v>25</v>
      </c>
      <c r="B324" s="409"/>
      <c r="C324" s="83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</row>
    <row r="325" spans="1:14" x14ac:dyDescent="0.25">
      <c r="A325" s="86">
        <v>26</v>
      </c>
      <c r="B325" s="409"/>
      <c r="C325" s="80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</row>
    <row r="326" spans="1:14" ht="16.5" thickBot="1" x14ac:dyDescent="0.3">
      <c r="B326" s="411"/>
      <c r="C326" s="90"/>
    </row>
    <row r="327" spans="1:14" s="31" customFormat="1" ht="16.5" thickBot="1" x14ac:dyDescent="0.3">
      <c r="A327" s="87"/>
      <c r="B327" s="89" t="s">
        <v>383</v>
      </c>
      <c r="C327" s="76">
        <f>GEOMEAN(C300:C326)</f>
        <v>2.6886699949355535</v>
      </c>
      <c r="D327" s="76">
        <f t="shared" ref="D327:N327" si="40">GEOMEAN(D300:D326)</f>
        <v>2.6886699949355535</v>
      </c>
      <c r="E327" s="76">
        <f t="shared" si="40"/>
        <v>2.6886699949355535</v>
      </c>
      <c r="F327" s="76">
        <f t="shared" si="40"/>
        <v>2.6886699949355535</v>
      </c>
      <c r="G327" s="76">
        <f t="shared" si="40"/>
        <v>2.7105228551561096</v>
      </c>
      <c r="H327" s="76">
        <f t="shared" si="40"/>
        <v>2.7430597279041975</v>
      </c>
      <c r="I327" s="76">
        <f t="shared" si="40"/>
        <v>2.7075685497515223</v>
      </c>
      <c r="J327" s="76">
        <f t="shared" si="40"/>
        <v>2.7295750128603253</v>
      </c>
      <c r="K327" s="76">
        <f t="shared" si="40"/>
        <v>2.6960746109427856</v>
      </c>
      <c r="L327" s="76">
        <f t="shared" si="40"/>
        <v>2.6960746109427856</v>
      </c>
      <c r="M327" s="76">
        <f t="shared" si="40"/>
        <v>2.7259244824489479</v>
      </c>
      <c r="N327" s="76">
        <f t="shared" si="40"/>
        <v>2.6676433398786084</v>
      </c>
    </row>
    <row r="328" spans="1:14" x14ac:dyDescent="0.25">
      <c r="B328" s="172"/>
      <c r="C328" s="173"/>
    </row>
    <row r="330" spans="1:14" ht="19.5" thickBot="1" x14ac:dyDescent="0.3">
      <c r="A330" s="70" t="s">
        <v>59</v>
      </c>
      <c r="B330" s="71" t="s">
        <v>186</v>
      </c>
    </row>
    <row r="331" spans="1:14" x14ac:dyDescent="0.25">
      <c r="A331" s="86">
        <v>1</v>
      </c>
      <c r="B331" s="346" t="s">
        <v>490</v>
      </c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</row>
    <row r="332" spans="1:14" x14ac:dyDescent="0.25">
      <c r="A332" s="86">
        <v>2</v>
      </c>
      <c r="B332" s="68" t="s">
        <v>491</v>
      </c>
      <c r="C332" s="365">
        <v>0.2</v>
      </c>
      <c r="D332" s="365">
        <v>0.2</v>
      </c>
      <c r="E332" s="365">
        <v>0.2</v>
      </c>
      <c r="F332" s="365">
        <v>0.2</v>
      </c>
      <c r="G332" s="365">
        <v>0.2</v>
      </c>
      <c r="H332" s="365">
        <v>0.2</v>
      </c>
      <c r="I332" s="365">
        <v>0.2</v>
      </c>
      <c r="J332" s="365">
        <v>0.2</v>
      </c>
      <c r="K332" s="365">
        <v>0.2</v>
      </c>
      <c r="L332" s="365">
        <v>0.2</v>
      </c>
      <c r="M332" s="365">
        <v>0.2</v>
      </c>
      <c r="N332" s="365">
        <v>0.2</v>
      </c>
    </row>
    <row r="333" spans="1:14" x14ac:dyDescent="0.25">
      <c r="A333" s="86">
        <v>3</v>
      </c>
      <c r="B333" s="361" t="s">
        <v>492</v>
      </c>
      <c r="C333" s="80">
        <v>0.2</v>
      </c>
      <c r="D333" s="80">
        <v>0.2</v>
      </c>
      <c r="E333" s="80">
        <v>0.2</v>
      </c>
      <c r="F333" s="80">
        <v>0.2</v>
      </c>
      <c r="G333" s="80">
        <v>0.2</v>
      </c>
      <c r="H333" s="80">
        <v>0.2</v>
      </c>
      <c r="I333" s="80">
        <v>0.2</v>
      </c>
      <c r="J333" s="80">
        <v>0.2</v>
      </c>
      <c r="K333" s="80">
        <v>0.2</v>
      </c>
      <c r="L333" s="80">
        <v>0.2</v>
      </c>
      <c r="M333" s="80">
        <v>0.2</v>
      </c>
      <c r="N333" s="80">
        <v>0.2</v>
      </c>
    </row>
    <row r="334" spans="1:14" x14ac:dyDescent="0.25">
      <c r="A334" s="86">
        <v>4</v>
      </c>
      <c r="B334" s="361" t="s">
        <v>493</v>
      </c>
      <c r="C334" s="83">
        <v>0.2</v>
      </c>
      <c r="D334" s="83">
        <v>0.2</v>
      </c>
      <c r="E334" s="83">
        <v>0.2</v>
      </c>
      <c r="F334" s="83">
        <v>0.2</v>
      </c>
      <c r="G334" s="83">
        <v>0.2</v>
      </c>
      <c r="H334" s="83">
        <v>0.2</v>
      </c>
      <c r="I334" s="83">
        <v>0.2</v>
      </c>
      <c r="J334" s="83">
        <v>0.2</v>
      </c>
      <c r="K334" s="83">
        <v>0.2</v>
      </c>
      <c r="L334" s="83">
        <v>0.2</v>
      </c>
      <c r="M334" s="83">
        <v>0.2</v>
      </c>
      <c r="N334" s="83">
        <v>0.2</v>
      </c>
    </row>
    <row r="335" spans="1:14" x14ac:dyDescent="0.25">
      <c r="A335" s="86">
        <v>5</v>
      </c>
      <c r="B335" s="360" t="s">
        <v>494</v>
      </c>
      <c r="C335" s="365">
        <v>0.2</v>
      </c>
      <c r="D335" s="365">
        <v>0.2</v>
      </c>
      <c r="E335" s="365">
        <v>0.2</v>
      </c>
      <c r="F335" s="365">
        <v>0.2</v>
      </c>
      <c r="G335" s="365">
        <v>0.2</v>
      </c>
      <c r="H335" s="365">
        <v>0.2</v>
      </c>
      <c r="I335" s="365">
        <v>0.2</v>
      </c>
      <c r="J335" s="365">
        <v>0.2</v>
      </c>
      <c r="K335" s="423">
        <v>0.2</v>
      </c>
      <c r="L335" s="423">
        <v>0.2</v>
      </c>
      <c r="M335" s="423">
        <v>0.2</v>
      </c>
      <c r="N335" s="423">
        <v>0.2</v>
      </c>
    </row>
    <row r="336" spans="1:14" x14ac:dyDescent="0.25">
      <c r="A336" s="86">
        <v>6</v>
      </c>
      <c r="B336" s="360" t="s">
        <v>495</v>
      </c>
      <c r="C336" s="80">
        <v>0.2</v>
      </c>
      <c r="D336" s="80">
        <v>0.2</v>
      </c>
      <c r="E336" s="80">
        <v>0.2</v>
      </c>
      <c r="F336" s="80">
        <v>0.2</v>
      </c>
      <c r="G336" s="80">
        <v>0.2</v>
      </c>
      <c r="H336" s="80">
        <v>0.2</v>
      </c>
      <c r="I336" s="80">
        <v>2</v>
      </c>
      <c r="J336" s="80">
        <v>2</v>
      </c>
      <c r="K336" s="80">
        <v>2</v>
      </c>
      <c r="L336" s="80">
        <v>2</v>
      </c>
      <c r="M336" s="80">
        <v>2</v>
      </c>
      <c r="N336" s="80">
        <v>0.3</v>
      </c>
    </row>
    <row r="337" spans="1:14" x14ac:dyDescent="0.25">
      <c r="A337" s="86">
        <v>7</v>
      </c>
      <c r="B337" s="360" t="s">
        <v>496</v>
      </c>
      <c r="C337" s="83">
        <v>0.2</v>
      </c>
      <c r="D337" s="83">
        <v>0.2</v>
      </c>
      <c r="E337" s="83">
        <v>0.2</v>
      </c>
      <c r="F337" s="83">
        <v>0.2</v>
      </c>
      <c r="G337" s="83">
        <v>0.2</v>
      </c>
      <c r="H337" s="83">
        <v>0.2</v>
      </c>
      <c r="I337" s="83">
        <v>0.2</v>
      </c>
      <c r="J337" s="83">
        <v>0.2</v>
      </c>
      <c r="K337" s="83">
        <v>0.2</v>
      </c>
      <c r="L337" s="83">
        <v>0.2</v>
      </c>
      <c r="M337" s="83">
        <v>0.2</v>
      </c>
      <c r="N337" s="83">
        <v>0.2</v>
      </c>
    </row>
    <row r="338" spans="1:14" x14ac:dyDescent="0.25">
      <c r="A338" s="86">
        <v>8</v>
      </c>
      <c r="B338" s="360" t="s">
        <v>504</v>
      </c>
      <c r="C338" s="83">
        <v>0.2</v>
      </c>
      <c r="D338" s="83">
        <v>0.2</v>
      </c>
      <c r="E338" s="83">
        <v>0.2</v>
      </c>
      <c r="F338" s="83">
        <v>0.2</v>
      </c>
      <c r="G338" s="83">
        <v>0.3</v>
      </c>
      <c r="H338" s="83">
        <v>0.3</v>
      </c>
      <c r="I338" s="83">
        <v>0.2</v>
      </c>
      <c r="J338" s="83">
        <v>0.2</v>
      </c>
      <c r="K338" s="83">
        <v>0.2</v>
      </c>
      <c r="L338" s="83">
        <v>0.2</v>
      </c>
      <c r="M338" s="83">
        <v>0.2</v>
      </c>
      <c r="N338" s="83">
        <v>0.2</v>
      </c>
    </row>
    <row r="339" spans="1:14" x14ac:dyDescent="0.25">
      <c r="A339" s="86">
        <v>9</v>
      </c>
      <c r="B339" s="360" t="s">
        <v>498</v>
      </c>
      <c r="C339" s="83">
        <v>0.2</v>
      </c>
      <c r="D339" s="83">
        <v>0.2</v>
      </c>
      <c r="E339" s="83">
        <v>0.2</v>
      </c>
      <c r="F339" s="83">
        <v>0.2</v>
      </c>
      <c r="G339" s="83">
        <v>0.2</v>
      </c>
      <c r="H339" s="83">
        <v>0.2</v>
      </c>
      <c r="I339" s="83">
        <v>0.2</v>
      </c>
      <c r="J339" s="83">
        <v>0.2</v>
      </c>
      <c r="K339" s="368">
        <v>0.2</v>
      </c>
      <c r="L339" s="368">
        <v>0.2</v>
      </c>
      <c r="M339" s="368">
        <v>0.2</v>
      </c>
      <c r="N339" s="83">
        <v>0.2</v>
      </c>
    </row>
    <row r="340" spans="1:14" x14ac:dyDescent="0.25">
      <c r="A340" s="86">
        <v>10</v>
      </c>
      <c r="B340" s="360" t="s">
        <v>499</v>
      </c>
      <c r="C340" s="83"/>
      <c r="D340" s="83"/>
      <c r="E340" s="83"/>
      <c r="F340" s="83"/>
      <c r="G340" s="83"/>
      <c r="H340" s="83"/>
      <c r="I340" s="83"/>
      <c r="J340" s="83"/>
      <c r="K340" s="83"/>
      <c r="L340" s="83"/>
      <c r="M340" s="83"/>
      <c r="N340" s="83"/>
    </row>
    <row r="341" spans="1:14" x14ac:dyDescent="0.25">
      <c r="A341" s="86">
        <v>11</v>
      </c>
      <c r="B341" s="360" t="s">
        <v>500</v>
      </c>
      <c r="C341" s="83">
        <v>0.2</v>
      </c>
      <c r="D341" s="83">
        <v>0.2</v>
      </c>
      <c r="E341" s="83">
        <v>0.2</v>
      </c>
      <c r="F341" s="83">
        <v>0.2</v>
      </c>
      <c r="G341" s="83">
        <v>0.2</v>
      </c>
      <c r="H341" s="83">
        <v>0.2</v>
      </c>
      <c r="I341" s="83">
        <v>0.2</v>
      </c>
      <c r="J341" s="83">
        <v>0.2</v>
      </c>
      <c r="K341" s="83">
        <v>0.2</v>
      </c>
      <c r="L341" s="83">
        <v>0.2</v>
      </c>
      <c r="M341" s="83">
        <v>0.2</v>
      </c>
      <c r="N341" s="83">
        <v>0.2</v>
      </c>
    </row>
    <row r="342" spans="1:14" x14ac:dyDescent="0.25">
      <c r="A342" s="86">
        <v>12</v>
      </c>
      <c r="B342" s="360" t="s">
        <v>385</v>
      </c>
      <c r="C342" s="83">
        <v>0.3</v>
      </c>
      <c r="D342" s="83">
        <v>0.3</v>
      </c>
      <c r="E342" s="83">
        <v>0.3</v>
      </c>
      <c r="F342" s="83">
        <v>0.3</v>
      </c>
      <c r="G342" s="83">
        <v>0.3</v>
      </c>
      <c r="H342" s="83">
        <v>0.3</v>
      </c>
      <c r="I342" s="83">
        <v>0.3</v>
      </c>
      <c r="J342" s="83">
        <v>0.3</v>
      </c>
      <c r="K342" s="83">
        <v>0.3</v>
      </c>
      <c r="L342" s="83">
        <v>0.3</v>
      </c>
      <c r="M342" s="83">
        <v>0.3</v>
      </c>
      <c r="N342" s="83">
        <v>0.3</v>
      </c>
    </row>
    <row r="343" spans="1:14" x14ac:dyDescent="0.25">
      <c r="A343" s="86">
        <v>13</v>
      </c>
      <c r="B343" s="360" t="s">
        <v>501</v>
      </c>
      <c r="C343" s="83">
        <v>0.1</v>
      </c>
      <c r="D343" s="83">
        <v>0.1</v>
      </c>
      <c r="E343" s="83">
        <v>0.1</v>
      </c>
      <c r="F343" s="83">
        <v>0.1</v>
      </c>
      <c r="G343" s="83">
        <v>0.1</v>
      </c>
      <c r="H343" s="83">
        <v>0.1</v>
      </c>
      <c r="I343" s="83">
        <v>0.1</v>
      </c>
      <c r="J343" s="83">
        <v>0.1</v>
      </c>
      <c r="K343" s="83">
        <v>0.1</v>
      </c>
      <c r="L343" s="83">
        <v>0.1</v>
      </c>
      <c r="M343" s="83">
        <v>0.1</v>
      </c>
      <c r="N343" s="83">
        <v>0.1</v>
      </c>
    </row>
    <row r="344" spans="1:14" x14ac:dyDescent="0.25">
      <c r="A344" s="86">
        <v>14</v>
      </c>
      <c r="B344" s="360" t="s">
        <v>502</v>
      </c>
      <c r="C344" s="83">
        <v>0.2</v>
      </c>
      <c r="D344" s="83">
        <v>0.2</v>
      </c>
      <c r="E344" s="83">
        <v>0.2</v>
      </c>
      <c r="F344" s="83">
        <v>0.2</v>
      </c>
      <c r="G344" s="83">
        <v>0.2</v>
      </c>
      <c r="H344" s="83">
        <v>0.2</v>
      </c>
      <c r="I344" s="83">
        <v>0.2</v>
      </c>
      <c r="J344" s="83">
        <v>0.2</v>
      </c>
      <c r="K344" s="83">
        <v>0.2</v>
      </c>
      <c r="L344" s="83">
        <v>0.2</v>
      </c>
      <c r="M344" s="368">
        <v>0.2</v>
      </c>
      <c r="N344" s="83">
        <v>0.2</v>
      </c>
    </row>
    <row r="345" spans="1:14" x14ac:dyDescent="0.25">
      <c r="A345" s="86">
        <v>15</v>
      </c>
      <c r="B345" s="360" t="s">
        <v>503</v>
      </c>
      <c r="C345" s="83">
        <v>0.2</v>
      </c>
      <c r="D345" s="83">
        <v>0.2</v>
      </c>
      <c r="E345" s="83">
        <v>0.2</v>
      </c>
      <c r="F345" s="83">
        <v>0.2</v>
      </c>
      <c r="G345" s="83">
        <v>0.2</v>
      </c>
      <c r="H345" s="83">
        <v>0.2</v>
      </c>
      <c r="I345" s="83">
        <v>0.2</v>
      </c>
      <c r="J345" s="83">
        <v>0.2</v>
      </c>
      <c r="K345" s="83">
        <v>0.2</v>
      </c>
      <c r="L345" s="83">
        <v>0.2</v>
      </c>
      <c r="M345" s="83">
        <v>0.2</v>
      </c>
      <c r="N345" s="368">
        <v>0.2</v>
      </c>
    </row>
    <row r="346" spans="1:14" x14ac:dyDescent="0.25">
      <c r="A346" s="86">
        <v>16</v>
      </c>
      <c r="B346" s="409"/>
      <c r="C346" s="83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</row>
    <row r="347" spans="1:14" x14ac:dyDescent="0.25">
      <c r="A347" s="86">
        <v>17</v>
      </c>
      <c r="B347" s="409"/>
      <c r="C347" s="83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</row>
    <row r="348" spans="1:14" x14ac:dyDescent="0.25">
      <c r="A348" s="86">
        <v>18</v>
      </c>
      <c r="B348" s="409"/>
      <c r="C348" s="83"/>
    </row>
    <row r="349" spans="1:14" x14ac:dyDescent="0.25">
      <c r="A349" s="86">
        <v>19</v>
      </c>
      <c r="B349" s="409"/>
      <c r="C349" s="83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</row>
    <row r="350" spans="1:14" x14ac:dyDescent="0.25">
      <c r="A350" s="86">
        <v>20</v>
      </c>
      <c r="B350" s="409"/>
      <c r="C350" s="83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</row>
    <row r="351" spans="1:14" x14ac:dyDescent="0.25">
      <c r="A351" s="86">
        <v>21</v>
      </c>
      <c r="B351" s="409"/>
      <c r="C351" s="83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</row>
    <row r="352" spans="1:14" x14ac:dyDescent="0.25">
      <c r="A352" s="86">
        <v>22</v>
      </c>
      <c r="B352" s="409"/>
      <c r="C352" s="83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</row>
    <row r="353" spans="1:14" x14ac:dyDescent="0.25">
      <c r="A353" s="86">
        <v>23</v>
      </c>
      <c r="B353" s="409"/>
      <c r="C353" s="83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</row>
    <row r="354" spans="1:14" x14ac:dyDescent="0.25">
      <c r="A354" s="86">
        <v>24</v>
      </c>
      <c r="B354" s="409"/>
      <c r="C354" s="83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</row>
    <row r="355" spans="1:14" x14ac:dyDescent="0.25">
      <c r="A355" s="86">
        <v>25</v>
      </c>
      <c r="B355" s="409"/>
      <c r="C355" s="80"/>
    </row>
    <row r="356" spans="1:14" ht="16.5" thickBot="1" x14ac:dyDescent="0.3">
      <c r="A356" s="86">
        <v>26</v>
      </c>
      <c r="B356" s="411"/>
      <c r="C356" s="90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</row>
    <row r="357" spans="1:14" s="31" customFormat="1" ht="16.5" thickBot="1" x14ac:dyDescent="0.3">
      <c r="A357" s="87"/>
      <c r="B357" s="89" t="s">
        <v>383</v>
      </c>
      <c r="C357" s="76">
        <f>GEOMEAN(C331:C356)</f>
        <v>0.19562273371022207</v>
      </c>
      <c r="D357" s="76">
        <f t="shared" ref="D357:N357" si="41">GEOMEAN(D331:D356)</f>
        <v>0.19562273371022207</v>
      </c>
      <c r="E357" s="76">
        <f t="shared" si="41"/>
        <v>0.19562273371022207</v>
      </c>
      <c r="F357" s="76">
        <f t="shared" si="41"/>
        <v>0.19562273371022207</v>
      </c>
      <c r="G357" s="76">
        <f t="shared" si="41"/>
        <v>0.20182028033295449</v>
      </c>
      <c r="H357" s="76">
        <f t="shared" si="41"/>
        <v>0.20182028033295449</v>
      </c>
      <c r="I357" s="76">
        <f t="shared" si="41"/>
        <v>0.23352985009158639</v>
      </c>
      <c r="J357" s="76">
        <f t="shared" si="41"/>
        <v>0.23352985009158639</v>
      </c>
      <c r="K357" s="76">
        <f t="shared" si="41"/>
        <v>0.23352985009158639</v>
      </c>
      <c r="L357" s="76">
        <f t="shared" si="41"/>
        <v>0.23352985009158639</v>
      </c>
      <c r="M357" s="76">
        <f t="shared" si="41"/>
        <v>0.23352985009158639</v>
      </c>
      <c r="N357" s="76">
        <f t="shared" si="41"/>
        <v>0.20182028033295449</v>
      </c>
    </row>
    <row r="360" spans="1:14" ht="19.5" thickBot="1" x14ac:dyDescent="0.3">
      <c r="A360" s="70" t="s">
        <v>59</v>
      </c>
      <c r="B360" s="71" t="s">
        <v>187</v>
      </c>
    </row>
    <row r="361" spans="1:14" x14ac:dyDescent="0.25">
      <c r="A361" s="86">
        <v>1</v>
      </c>
      <c r="B361" s="346" t="s">
        <v>490</v>
      </c>
      <c r="C361" s="79">
        <v>3.4</v>
      </c>
      <c r="D361" s="79">
        <v>2.7</v>
      </c>
      <c r="E361" s="79">
        <v>2.7</v>
      </c>
      <c r="F361" s="79">
        <v>3.4</v>
      </c>
      <c r="G361" s="79">
        <v>2.7</v>
      </c>
      <c r="H361" s="79">
        <v>2.7</v>
      </c>
      <c r="I361" s="79">
        <v>2.7</v>
      </c>
      <c r="J361" s="79">
        <v>2.7</v>
      </c>
      <c r="K361" s="79">
        <v>2.7</v>
      </c>
      <c r="L361" s="79">
        <v>2.7</v>
      </c>
      <c r="M361" s="79">
        <v>2.7</v>
      </c>
      <c r="N361" s="79">
        <v>2.7</v>
      </c>
    </row>
    <row r="362" spans="1:14" x14ac:dyDescent="0.25">
      <c r="A362" s="86">
        <v>2</v>
      </c>
      <c r="B362" s="68" t="s">
        <v>491</v>
      </c>
      <c r="C362" s="83">
        <v>2.5</v>
      </c>
      <c r="D362" s="83">
        <v>2.5</v>
      </c>
      <c r="E362" s="83">
        <v>2.5</v>
      </c>
      <c r="F362" s="83">
        <v>2.5</v>
      </c>
      <c r="G362" s="83">
        <v>2.5</v>
      </c>
      <c r="H362" s="83">
        <v>1.5</v>
      </c>
      <c r="I362" s="83">
        <v>1.5</v>
      </c>
      <c r="J362" s="83">
        <v>2.4</v>
      </c>
      <c r="K362" s="83">
        <v>2.4</v>
      </c>
      <c r="L362" s="83">
        <v>2.4</v>
      </c>
      <c r="M362" s="83">
        <v>2.5</v>
      </c>
      <c r="N362" s="368">
        <v>2.5</v>
      </c>
    </row>
    <row r="363" spans="1:14" x14ac:dyDescent="0.25">
      <c r="A363" s="86">
        <v>3</v>
      </c>
      <c r="B363" s="361" t="s">
        <v>492</v>
      </c>
      <c r="C363" s="83">
        <v>2.5</v>
      </c>
      <c r="D363" s="83">
        <v>2.5</v>
      </c>
      <c r="E363" s="83">
        <v>2.5</v>
      </c>
      <c r="F363" s="83">
        <v>2.5</v>
      </c>
      <c r="G363" s="83">
        <v>2.5</v>
      </c>
      <c r="H363" s="83">
        <v>2.5</v>
      </c>
      <c r="I363" s="83">
        <v>2.5</v>
      </c>
      <c r="J363" s="83">
        <v>2.5</v>
      </c>
      <c r="K363" s="83">
        <v>2.5</v>
      </c>
      <c r="L363" s="83">
        <v>2.5</v>
      </c>
      <c r="M363" s="83">
        <v>2.5</v>
      </c>
      <c r="N363" s="83">
        <v>2.5</v>
      </c>
    </row>
    <row r="364" spans="1:14" x14ac:dyDescent="0.25">
      <c r="A364" s="86">
        <v>4</v>
      </c>
      <c r="B364" s="361" t="s">
        <v>493</v>
      </c>
      <c r="C364" s="83">
        <v>2.5</v>
      </c>
      <c r="D364" s="83">
        <v>2.5</v>
      </c>
      <c r="E364" s="83">
        <v>2.8</v>
      </c>
      <c r="F364" s="83">
        <v>2.5</v>
      </c>
      <c r="G364" s="83">
        <v>2.5</v>
      </c>
      <c r="H364" s="83">
        <v>2.5</v>
      </c>
      <c r="I364" s="83">
        <v>2.5</v>
      </c>
      <c r="J364" s="83">
        <v>2.5</v>
      </c>
      <c r="K364" s="83">
        <v>2.5</v>
      </c>
      <c r="L364" s="83">
        <v>2.5</v>
      </c>
      <c r="M364" s="368">
        <v>2.5</v>
      </c>
      <c r="N364" s="368">
        <v>2.5</v>
      </c>
    </row>
    <row r="365" spans="1:14" x14ac:dyDescent="0.25">
      <c r="A365" s="86">
        <v>5</v>
      </c>
      <c r="B365" s="360" t="s">
        <v>494</v>
      </c>
      <c r="C365" s="83">
        <v>2.5</v>
      </c>
      <c r="D365" s="83">
        <v>2.5</v>
      </c>
      <c r="E365" s="83">
        <v>2.2000000000000002</v>
      </c>
      <c r="F365" s="83">
        <v>2.5</v>
      </c>
      <c r="G365" s="83">
        <v>2.5</v>
      </c>
      <c r="H365" s="83">
        <v>2.5</v>
      </c>
      <c r="I365" s="83">
        <v>2.5</v>
      </c>
      <c r="J365" s="83">
        <v>2</v>
      </c>
      <c r="K365" s="83">
        <v>2</v>
      </c>
      <c r="L365" s="368">
        <v>2</v>
      </c>
      <c r="M365" s="83">
        <v>2.2000000000000002</v>
      </c>
      <c r="N365" s="368">
        <v>2.2000000000000002</v>
      </c>
    </row>
    <row r="366" spans="1:14" x14ac:dyDescent="0.25">
      <c r="A366" s="86">
        <v>6</v>
      </c>
      <c r="B366" s="360" t="s">
        <v>495</v>
      </c>
      <c r="C366" s="83">
        <v>1.8</v>
      </c>
      <c r="D366" s="83">
        <v>1.8</v>
      </c>
      <c r="E366" s="83">
        <v>1.8</v>
      </c>
      <c r="F366" s="83">
        <v>1.8</v>
      </c>
      <c r="G366" s="83">
        <v>1.8</v>
      </c>
      <c r="H366" s="83">
        <v>2</v>
      </c>
      <c r="I366" s="83">
        <v>2.5</v>
      </c>
      <c r="J366" s="83">
        <v>2</v>
      </c>
      <c r="K366" s="83">
        <v>2</v>
      </c>
      <c r="L366" s="83">
        <v>2</v>
      </c>
      <c r="M366" s="83">
        <v>2</v>
      </c>
      <c r="N366" s="83">
        <v>2</v>
      </c>
    </row>
    <row r="367" spans="1:14" x14ac:dyDescent="0.25">
      <c r="A367" s="86">
        <v>7</v>
      </c>
      <c r="B367" s="360" t="s">
        <v>496</v>
      </c>
      <c r="C367" s="83">
        <v>2.5</v>
      </c>
      <c r="D367" s="83">
        <v>2.5</v>
      </c>
      <c r="E367" s="83">
        <v>2.5</v>
      </c>
      <c r="F367" s="83">
        <v>2.5</v>
      </c>
      <c r="G367" s="83">
        <v>2.2999999999999998</v>
      </c>
      <c r="H367" s="83">
        <v>2</v>
      </c>
      <c r="I367" s="83">
        <v>2.5</v>
      </c>
      <c r="J367" s="83">
        <v>2</v>
      </c>
      <c r="K367" s="83">
        <v>2</v>
      </c>
      <c r="L367" s="83">
        <v>2</v>
      </c>
      <c r="M367" s="83">
        <v>2</v>
      </c>
      <c r="N367" s="368">
        <v>2</v>
      </c>
    </row>
    <row r="368" spans="1:14" x14ac:dyDescent="0.25">
      <c r="A368" s="86">
        <v>8</v>
      </c>
      <c r="B368" s="360" t="s">
        <v>504</v>
      </c>
      <c r="C368" s="83">
        <v>2.2999999999999998</v>
      </c>
      <c r="D368" s="83">
        <v>2</v>
      </c>
      <c r="E368" s="83">
        <v>2.5</v>
      </c>
      <c r="F368" s="83">
        <v>2.2999999999999998</v>
      </c>
      <c r="G368" s="83">
        <v>2.5</v>
      </c>
      <c r="H368" s="83">
        <v>2.5</v>
      </c>
      <c r="I368" s="83">
        <v>2.5</v>
      </c>
      <c r="J368" s="83">
        <v>2</v>
      </c>
      <c r="K368" s="83">
        <v>2.5</v>
      </c>
      <c r="L368" s="83">
        <v>2.5</v>
      </c>
      <c r="M368" s="83">
        <v>2.5</v>
      </c>
      <c r="N368" s="83">
        <v>2.8</v>
      </c>
    </row>
    <row r="369" spans="1:14" x14ac:dyDescent="0.25">
      <c r="A369" s="86">
        <v>9</v>
      </c>
      <c r="B369" s="360" t="s">
        <v>498</v>
      </c>
      <c r="C369" s="83">
        <v>2</v>
      </c>
      <c r="D369" s="83">
        <v>2.5</v>
      </c>
      <c r="E369" s="83">
        <v>2.5</v>
      </c>
      <c r="F369" s="83">
        <v>2</v>
      </c>
      <c r="G369" s="83">
        <v>2</v>
      </c>
      <c r="H369" s="83">
        <v>2</v>
      </c>
      <c r="I369" s="83">
        <v>2</v>
      </c>
      <c r="J369" s="83">
        <v>2.8</v>
      </c>
      <c r="K369" s="83">
        <v>2.8</v>
      </c>
      <c r="L369" s="83">
        <v>2.8</v>
      </c>
      <c r="M369" s="83">
        <v>2.8</v>
      </c>
      <c r="N369" s="83">
        <v>2.8</v>
      </c>
    </row>
    <row r="370" spans="1:14" x14ac:dyDescent="0.25">
      <c r="A370" s="86">
        <v>10</v>
      </c>
      <c r="B370" s="360" t="s">
        <v>499</v>
      </c>
      <c r="C370" s="83"/>
      <c r="D370" s="65"/>
      <c r="E370" s="80"/>
      <c r="F370" s="80"/>
      <c r="G370" s="80"/>
      <c r="H370" s="80"/>
      <c r="I370" s="80"/>
      <c r="J370" s="65"/>
      <c r="K370" s="83"/>
      <c r="L370" s="83"/>
      <c r="M370" s="83"/>
      <c r="N370" s="83"/>
    </row>
    <row r="371" spans="1:14" x14ac:dyDescent="0.25">
      <c r="A371" s="86">
        <v>11</v>
      </c>
      <c r="B371" s="360" t="s">
        <v>500</v>
      </c>
      <c r="C371" s="83">
        <v>2.8</v>
      </c>
      <c r="D371" s="80">
        <v>2.5</v>
      </c>
      <c r="E371" s="80">
        <v>2.5</v>
      </c>
      <c r="F371" s="80">
        <v>2.8</v>
      </c>
      <c r="G371" s="80">
        <v>2.8</v>
      </c>
      <c r="H371" s="80">
        <v>2.8</v>
      </c>
      <c r="I371" s="80">
        <v>2.8</v>
      </c>
      <c r="J371" s="83">
        <v>2.5</v>
      </c>
      <c r="K371" s="83">
        <v>2.5</v>
      </c>
      <c r="L371" s="83">
        <v>2.5</v>
      </c>
      <c r="M371" s="368">
        <v>2.5</v>
      </c>
      <c r="N371" s="368">
        <v>2.5</v>
      </c>
    </row>
    <row r="372" spans="1:14" x14ac:dyDescent="0.25">
      <c r="A372" s="86">
        <v>12</v>
      </c>
      <c r="B372" s="360" t="s">
        <v>385</v>
      </c>
      <c r="C372" s="83">
        <v>3</v>
      </c>
      <c r="D372" s="83">
        <v>3</v>
      </c>
      <c r="E372" s="83">
        <v>3</v>
      </c>
      <c r="F372" s="83">
        <v>3</v>
      </c>
      <c r="G372" s="83">
        <v>3</v>
      </c>
      <c r="H372" s="83">
        <v>3</v>
      </c>
      <c r="I372" s="83">
        <v>3</v>
      </c>
      <c r="J372" s="83">
        <v>3</v>
      </c>
      <c r="K372" s="83">
        <v>3</v>
      </c>
      <c r="L372" s="83">
        <v>3</v>
      </c>
      <c r="M372" s="83">
        <v>3</v>
      </c>
      <c r="N372" s="83">
        <v>3</v>
      </c>
    </row>
    <row r="373" spans="1:14" x14ac:dyDescent="0.25">
      <c r="A373" s="86">
        <v>13</v>
      </c>
      <c r="B373" s="360" t="s">
        <v>501</v>
      </c>
      <c r="C373" s="83">
        <v>1.9</v>
      </c>
      <c r="D373" s="83">
        <v>1.9</v>
      </c>
      <c r="E373" s="83">
        <v>1.9</v>
      </c>
      <c r="F373" s="83">
        <v>1.9</v>
      </c>
      <c r="G373" s="83">
        <v>1.9</v>
      </c>
      <c r="H373" s="83">
        <v>1.9</v>
      </c>
      <c r="I373" s="83">
        <v>2</v>
      </c>
      <c r="J373" s="83">
        <v>1.9</v>
      </c>
      <c r="K373" s="83">
        <v>2</v>
      </c>
      <c r="L373" s="83">
        <v>2</v>
      </c>
      <c r="M373" s="368">
        <v>2</v>
      </c>
      <c r="N373" s="368">
        <v>2</v>
      </c>
    </row>
    <row r="374" spans="1:14" x14ac:dyDescent="0.25">
      <c r="A374" s="86">
        <v>14</v>
      </c>
      <c r="B374" s="360" t="s">
        <v>502</v>
      </c>
      <c r="C374" s="83">
        <v>2</v>
      </c>
      <c r="D374" s="83">
        <v>2.5</v>
      </c>
      <c r="E374" s="83">
        <v>2.5</v>
      </c>
      <c r="F374" s="83">
        <v>2</v>
      </c>
      <c r="G374" s="83">
        <v>2.5</v>
      </c>
      <c r="H374" s="83">
        <v>2.5</v>
      </c>
      <c r="I374" s="83">
        <v>2</v>
      </c>
      <c r="J374" s="83">
        <v>2.2000000000000002</v>
      </c>
      <c r="K374" s="83">
        <v>2.5</v>
      </c>
      <c r="L374" s="83">
        <v>2.5</v>
      </c>
      <c r="M374" s="83">
        <v>2.5</v>
      </c>
      <c r="N374" s="83">
        <v>2.5</v>
      </c>
    </row>
    <row r="375" spans="1:14" x14ac:dyDescent="0.25">
      <c r="A375" s="86">
        <v>15</v>
      </c>
      <c r="B375" s="360" t="s">
        <v>503</v>
      </c>
      <c r="C375" s="83">
        <v>1.5</v>
      </c>
      <c r="D375" s="83">
        <v>1.5</v>
      </c>
      <c r="E375" s="83">
        <v>1.5</v>
      </c>
      <c r="F375" s="83">
        <v>1.5</v>
      </c>
      <c r="G375" s="83">
        <v>1.5</v>
      </c>
      <c r="H375" s="83">
        <v>1</v>
      </c>
      <c r="I375" s="83">
        <v>1</v>
      </c>
      <c r="J375" s="83">
        <v>1</v>
      </c>
      <c r="K375" s="83">
        <v>1.5</v>
      </c>
      <c r="L375" s="83">
        <v>1.5</v>
      </c>
      <c r="M375" s="83">
        <v>1.5</v>
      </c>
      <c r="N375" s="83">
        <v>1.5</v>
      </c>
    </row>
    <row r="376" spans="1:14" x14ac:dyDescent="0.25">
      <c r="A376" s="86">
        <v>16</v>
      </c>
      <c r="B376" s="409"/>
      <c r="C376" s="83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</row>
    <row r="377" spans="1:14" x14ac:dyDescent="0.25">
      <c r="A377" s="86">
        <v>17</v>
      </c>
      <c r="B377" s="409"/>
      <c r="C377" s="82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</row>
    <row r="378" spans="1:14" x14ac:dyDescent="0.25">
      <c r="A378" s="86">
        <v>18</v>
      </c>
      <c r="B378" s="409"/>
      <c r="C378" s="80"/>
    </row>
    <row r="379" spans="1:14" x14ac:dyDescent="0.25">
      <c r="A379" s="86">
        <v>19</v>
      </c>
      <c r="B379" s="409"/>
      <c r="C379" s="83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</row>
    <row r="380" spans="1:14" x14ac:dyDescent="0.25">
      <c r="A380" s="86">
        <v>20</v>
      </c>
      <c r="B380" s="409"/>
      <c r="C380" s="83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</row>
    <row r="381" spans="1:14" x14ac:dyDescent="0.25">
      <c r="A381" s="86">
        <v>21</v>
      </c>
      <c r="B381" s="409"/>
      <c r="C381" s="83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</row>
    <row r="382" spans="1:14" x14ac:dyDescent="0.25">
      <c r="A382" s="86">
        <v>22</v>
      </c>
      <c r="B382" s="409"/>
      <c r="C382" s="83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</row>
    <row r="383" spans="1:14" x14ac:dyDescent="0.25">
      <c r="A383" s="86">
        <v>23</v>
      </c>
      <c r="B383" s="409"/>
      <c r="C383" s="83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</row>
    <row r="384" spans="1:14" x14ac:dyDescent="0.25">
      <c r="A384" s="86">
        <v>24</v>
      </c>
      <c r="B384" s="409"/>
      <c r="C384" s="83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</row>
    <row r="385" spans="1:14" x14ac:dyDescent="0.25">
      <c r="A385" s="86">
        <v>25</v>
      </c>
      <c r="B385" s="409"/>
      <c r="C385" s="80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</row>
    <row r="386" spans="1:14" ht="16.5" thickBot="1" x14ac:dyDescent="0.3">
      <c r="A386" s="86">
        <v>26</v>
      </c>
      <c r="B386" s="411"/>
      <c r="C386" s="90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</row>
    <row r="387" spans="1:14" s="31" customFormat="1" ht="16.5" thickBot="1" x14ac:dyDescent="0.3">
      <c r="A387" s="87"/>
      <c r="B387" s="89" t="s">
        <v>383</v>
      </c>
      <c r="C387" s="76">
        <f>GEOMEAN(C361:C386)</f>
        <v>2.3209662061524003</v>
      </c>
      <c r="D387" s="76">
        <f t="shared" ref="D387:N387" si="42">GEOMEAN(D361:D386)</f>
        <v>2.314786224727134</v>
      </c>
      <c r="E387" s="76">
        <f t="shared" si="42"/>
        <v>2.3495412957917088</v>
      </c>
      <c r="F387" s="76">
        <f t="shared" si="42"/>
        <v>2.3209662061524003</v>
      </c>
      <c r="G387" s="76">
        <f t="shared" si="42"/>
        <v>2.3197430300342927</v>
      </c>
      <c r="H387" s="76">
        <f t="shared" si="42"/>
        <v>2.1674466892552244</v>
      </c>
      <c r="I387" s="76">
        <f t="shared" si="42"/>
        <v>2.2103535181629397</v>
      </c>
      <c r="J387" s="76">
        <f t="shared" si="42"/>
        <v>2.1859526773676996</v>
      </c>
      <c r="K387" s="76">
        <f t="shared" si="42"/>
        <v>2.3157812922471366</v>
      </c>
      <c r="L387" s="76">
        <f t="shared" si="42"/>
        <v>2.3157812922471366</v>
      </c>
      <c r="M387" s="76">
        <f t="shared" si="42"/>
        <v>2.3384091519890626</v>
      </c>
      <c r="N387" s="76">
        <f t="shared" si="42"/>
        <v>2.3574151766901759</v>
      </c>
    </row>
    <row r="390" spans="1:14" ht="38.25" thickBot="1" x14ac:dyDescent="0.3">
      <c r="A390" s="70" t="s">
        <v>59</v>
      </c>
      <c r="B390" s="92" t="s">
        <v>188</v>
      </c>
    </row>
    <row r="391" spans="1:14" x14ac:dyDescent="0.25">
      <c r="A391" s="86">
        <v>1</v>
      </c>
      <c r="B391" s="346" t="s">
        <v>490</v>
      </c>
      <c r="C391" s="79">
        <v>5.8</v>
      </c>
      <c r="D391" s="79">
        <v>5.8</v>
      </c>
      <c r="E391" s="79">
        <v>5.8</v>
      </c>
      <c r="F391" s="79">
        <v>5.8</v>
      </c>
      <c r="G391" s="79">
        <v>5.8</v>
      </c>
      <c r="H391" s="79">
        <v>5.8</v>
      </c>
      <c r="I391" s="79">
        <v>5.8</v>
      </c>
      <c r="J391" s="79">
        <v>3</v>
      </c>
      <c r="K391" s="79">
        <v>3</v>
      </c>
      <c r="L391" s="350">
        <v>3</v>
      </c>
      <c r="M391" s="350">
        <v>3</v>
      </c>
      <c r="N391" s="350">
        <v>3</v>
      </c>
    </row>
    <row r="392" spans="1:14" x14ac:dyDescent="0.25">
      <c r="A392" s="86">
        <v>2</v>
      </c>
      <c r="B392" s="68" t="s">
        <v>491</v>
      </c>
      <c r="C392" s="80">
        <v>4.5</v>
      </c>
      <c r="D392" s="80">
        <v>4.5</v>
      </c>
      <c r="E392" s="80">
        <v>4.5</v>
      </c>
      <c r="F392" s="80">
        <v>4.5</v>
      </c>
      <c r="G392" s="80">
        <v>4.5</v>
      </c>
      <c r="H392" s="80">
        <v>4.5</v>
      </c>
      <c r="I392" s="80">
        <v>4.5</v>
      </c>
      <c r="J392" s="335">
        <v>4.5</v>
      </c>
      <c r="K392" s="335">
        <v>4.5</v>
      </c>
      <c r="L392" s="335">
        <v>4.5</v>
      </c>
      <c r="M392" s="80">
        <v>3.7</v>
      </c>
      <c r="N392" s="335">
        <v>3.7</v>
      </c>
    </row>
    <row r="393" spans="1:14" x14ac:dyDescent="0.25">
      <c r="A393" s="86">
        <v>3</v>
      </c>
      <c r="B393" s="361" t="s">
        <v>492</v>
      </c>
      <c r="C393" s="83">
        <v>4.5</v>
      </c>
      <c r="D393" s="83">
        <v>4.5</v>
      </c>
      <c r="E393" s="83">
        <v>4.5</v>
      </c>
      <c r="F393" s="83">
        <v>4.5</v>
      </c>
      <c r="G393" s="83">
        <v>4.5</v>
      </c>
      <c r="H393" s="83">
        <v>4.5</v>
      </c>
      <c r="I393" s="83">
        <v>4.5</v>
      </c>
      <c r="J393" s="83">
        <v>5.8</v>
      </c>
      <c r="K393" s="83">
        <v>5.8</v>
      </c>
      <c r="L393" s="83">
        <v>5.8</v>
      </c>
      <c r="M393" s="368">
        <v>5.8</v>
      </c>
      <c r="N393" s="368">
        <v>5.8</v>
      </c>
    </row>
    <row r="394" spans="1:14" x14ac:dyDescent="0.25">
      <c r="A394" s="86">
        <v>4</v>
      </c>
      <c r="B394" s="361" t="s">
        <v>493</v>
      </c>
      <c r="C394" s="83">
        <v>5</v>
      </c>
      <c r="D394" s="83">
        <v>5</v>
      </c>
      <c r="E394" s="83">
        <v>5</v>
      </c>
      <c r="F394" s="83">
        <v>5</v>
      </c>
      <c r="G394" s="83">
        <v>5</v>
      </c>
      <c r="H394" s="83">
        <v>5</v>
      </c>
      <c r="I394" s="83">
        <v>5</v>
      </c>
      <c r="J394" s="83">
        <v>3.5</v>
      </c>
      <c r="K394" s="83">
        <v>3.5</v>
      </c>
      <c r="L394" s="83">
        <v>3.5</v>
      </c>
      <c r="M394" s="83">
        <v>3.5</v>
      </c>
      <c r="N394" s="83">
        <v>3.5</v>
      </c>
    </row>
    <row r="395" spans="1:14" x14ac:dyDescent="0.25">
      <c r="A395" s="86">
        <v>5</v>
      </c>
      <c r="B395" s="360" t="s">
        <v>494</v>
      </c>
      <c r="C395" s="83">
        <v>4.5</v>
      </c>
      <c r="D395" s="83">
        <v>4.5</v>
      </c>
      <c r="E395" s="83">
        <v>4.5</v>
      </c>
      <c r="F395" s="83">
        <v>4.5</v>
      </c>
      <c r="G395" s="83">
        <v>4.5</v>
      </c>
      <c r="H395" s="83">
        <v>4.5</v>
      </c>
      <c r="I395" s="83">
        <v>4.5</v>
      </c>
      <c r="J395" s="83">
        <v>5.5</v>
      </c>
      <c r="K395" s="83">
        <v>5.5</v>
      </c>
      <c r="L395" s="83">
        <v>5.5</v>
      </c>
      <c r="M395" s="83">
        <v>3.8</v>
      </c>
      <c r="N395" s="83">
        <v>4</v>
      </c>
    </row>
    <row r="396" spans="1:14" x14ac:dyDescent="0.25">
      <c r="A396" s="86">
        <v>6</v>
      </c>
      <c r="B396" s="360" t="s">
        <v>495</v>
      </c>
      <c r="C396" s="83">
        <v>5</v>
      </c>
      <c r="D396" s="83">
        <v>5</v>
      </c>
      <c r="E396" s="83">
        <v>5</v>
      </c>
      <c r="F396" s="83">
        <v>5</v>
      </c>
      <c r="G396" s="83">
        <v>5</v>
      </c>
      <c r="H396" s="83">
        <v>5</v>
      </c>
      <c r="I396" s="83">
        <v>5</v>
      </c>
      <c r="J396" s="368">
        <v>5</v>
      </c>
      <c r="K396" s="83">
        <v>5.5</v>
      </c>
      <c r="L396" s="368">
        <v>5.5</v>
      </c>
      <c r="M396" s="368">
        <v>5.5</v>
      </c>
      <c r="N396" s="368">
        <v>5.5</v>
      </c>
    </row>
    <row r="397" spans="1:14" x14ac:dyDescent="0.25">
      <c r="A397" s="86">
        <v>7</v>
      </c>
      <c r="B397" s="360" t="s">
        <v>496</v>
      </c>
      <c r="C397" s="83">
        <v>4.5</v>
      </c>
      <c r="D397" s="83">
        <v>4.5</v>
      </c>
      <c r="E397" s="83">
        <v>4.5</v>
      </c>
      <c r="F397" s="83">
        <v>4.5</v>
      </c>
      <c r="G397" s="83">
        <v>4.5</v>
      </c>
      <c r="H397" s="83">
        <v>4.5</v>
      </c>
      <c r="I397" s="83">
        <v>4.5</v>
      </c>
      <c r="J397" s="83">
        <v>4.5</v>
      </c>
      <c r="K397" s="83">
        <v>4.5</v>
      </c>
      <c r="L397" s="83">
        <v>4.5</v>
      </c>
      <c r="M397" s="83">
        <v>4.5</v>
      </c>
      <c r="N397" s="368">
        <v>4.5</v>
      </c>
    </row>
    <row r="398" spans="1:14" x14ac:dyDescent="0.25">
      <c r="A398" s="86">
        <v>8</v>
      </c>
      <c r="B398" s="360" t="s">
        <v>504</v>
      </c>
      <c r="C398" s="80">
        <v>4.5999999999999996</v>
      </c>
      <c r="D398" s="80">
        <v>4.5999999999999996</v>
      </c>
      <c r="E398" s="80">
        <v>4.5999999999999996</v>
      </c>
      <c r="F398" s="80">
        <v>4.5999999999999996</v>
      </c>
      <c r="G398" s="80">
        <v>4.5999999999999996</v>
      </c>
      <c r="H398" s="80">
        <v>4.5999999999999996</v>
      </c>
      <c r="I398" s="80">
        <v>4.5999999999999996</v>
      </c>
      <c r="J398" s="335">
        <v>4.5999999999999996</v>
      </c>
      <c r="K398" s="80">
        <v>3.5</v>
      </c>
      <c r="L398" s="80">
        <v>3.5</v>
      </c>
      <c r="M398" s="80">
        <v>3.5</v>
      </c>
      <c r="N398" s="80">
        <v>3.5</v>
      </c>
    </row>
    <row r="399" spans="1:14" x14ac:dyDescent="0.25">
      <c r="A399" s="86">
        <v>9</v>
      </c>
      <c r="B399" s="360" t="s">
        <v>498</v>
      </c>
      <c r="C399" s="83">
        <v>4.5</v>
      </c>
      <c r="D399" s="83">
        <v>4.5</v>
      </c>
      <c r="E399" s="83">
        <v>4.5</v>
      </c>
      <c r="F399" s="83">
        <v>4.5</v>
      </c>
      <c r="G399" s="83">
        <v>4.5</v>
      </c>
      <c r="H399" s="83">
        <v>4.5</v>
      </c>
      <c r="I399" s="83">
        <v>4.5</v>
      </c>
      <c r="J399" s="368">
        <v>4.5</v>
      </c>
      <c r="K399" s="368">
        <v>4.5</v>
      </c>
      <c r="L399" s="83">
        <v>3.3</v>
      </c>
      <c r="M399" s="83">
        <v>4.5</v>
      </c>
      <c r="N399" s="83">
        <v>4.5</v>
      </c>
    </row>
    <row r="400" spans="1:14" x14ac:dyDescent="0.25">
      <c r="A400" s="86">
        <v>10</v>
      </c>
      <c r="B400" s="360" t="s">
        <v>499</v>
      </c>
      <c r="C400" s="83">
        <v>6.5</v>
      </c>
      <c r="D400" s="83">
        <v>6.5</v>
      </c>
      <c r="E400" s="83">
        <v>6.5</v>
      </c>
      <c r="F400" s="83">
        <v>6.5</v>
      </c>
      <c r="G400" s="83">
        <v>6.5</v>
      </c>
      <c r="H400" s="83">
        <v>6.5</v>
      </c>
      <c r="I400" s="83">
        <v>6.5</v>
      </c>
      <c r="J400" s="83">
        <v>6.5</v>
      </c>
      <c r="K400" s="83">
        <v>6.5</v>
      </c>
      <c r="L400" s="83">
        <v>6.5</v>
      </c>
      <c r="M400" s="83">
        <v>6.5</v>
      </c>
      <c r="N400" s="83">
        <v>6.5</v>
      </c>
    </row>
    <row r="401" spans="1:14" x14ac:dyDescent="0.25">
      <c r="A401" s="86">
        <v>11</v>
      </c>
      <c r="B401" s="360" t="s">
        <v>500</v>
      </c>
      <c r="C401" s="83">
        <v>5</v>
      </c>
      <c r="D401" s="83">
        <v>5</v>
      </c>
      <c r="E401" s="83">
        <v>5</v>
      </c>
      <c r="F401" s="83">
        <v>5</v>
      </c>
      <c r="G401" s="83">
        <v>5</v>
      </c>
      <c r="H401" s="83">
        <v>5</v>
      </c>
      <c r="I401" s="83">
        <v>5</v>
      </c>
      <c r="J401" s="83">
        <v>6</v>
      </c>
      <c r="K401" s="83">
        <v>6.5</v>
      </c>
      <c r="L401" s="83">
        <v>6.5</v>
      </c>
      <c r="M401" s="83">
        <v>6.5</v>
      </c>
      <c r="N401" s="83">
        <v>6.5</v>
      </c>
    </row>
    <row r="402" spans="1:14" x14ac:dyDescent="0.25">
      <c r="A402" s="86">
        <v>12</v>
      </c>
      <c r="B402" s="360" t="s">
        <v>385</v>
      </c>
      <c r="C402" s="83">
        <v>3.8</v>
      </c>
      <c r="D402" s="83">
        <v>3.8</v>
      </c>
      <c r="E402" s="83">
        <v>3.8</v>
      </c>
      <c r="F402" s="83">
        <v>3.8</v>
      </c>
      <c r="G402" s="83">
        <v>3.8</v>
      </c>
      <c r="H402" s="83">
        <v>3.8</v>
      </c>
      <c r="I402" s="83">
        <v>3.8</v>
      </c>
      <c r="J402" s="83">
        <v>3.8</v>
      </c>
      <c r="K402" s="83">
        <v>3.8</v>
      </c>
      <c r="L402" s="368">
        <v>3.8</v>
      </c>
      <c r="M402" s="368">
        <v>3.8</v>
      </c>
      <c r="N402" s="368">
        <v>3.8</v>
      </c>
    </row>
    <row r="403" spans="1:14" x14ac:dyDescent="0.25">
      <c r="A403" s="86">
        <v>13</v>
      </c>
      <c r="B403" s="360" t="s">
        <v>501</v>
      </c>
      <c r="C403" s="83">
        <v>4.5</v>
      </c>
      <c r="D403" s="83">
        <v>4.5</v>
      </c>
      <c r="E403" s="83">
        <v>4.5</v>
      </c>
      <c r="F403" s="83">
        <v>4.5</v>
      </c>
      <c r="G403" s="83">
        <v>4.5</v>
      </c>
      <c r="H403" s="83">
        <v>4.5</v>
      </c>
      <c r="I403" s="83">
        <v>4.5</v>
      </c>
      <c r="J403" s="83">
        <v>3</v>
      </c>
      <c r="K403" s="83">
        <v>3.5</v>
      </c>
      <c r="L403" s="83">
        <v>3.5</v>
      </c>
      <c r="M403" s="368">
        <v>3.5</v>
      </c>
      <c r="N403" s="368">
        <v>3.5</v>
      </c>
    </row>
    <row r="404" spans="1:14" x14ac:dyDescent="0.25">
      <c r="A404" s="86">
        <v>14</v>
      </c>
      <c r="B404" s="360" t="s">
        <v>502</v>
      </c>
      <c r="C404" s="83">
        <v>8.5</v>
      </c>
      <c r="D404" s="83">
        <v>8.5</v>
      </c>
      <c r="E404" s="83">
        <v>8.5</v>
      </c>
      <c r="F404" s="83">
        <v>8.5</v>
      </c>
      <c r="G404" s="83">
        <v>8.5</v>
      </c>
      <c r="H404" s="83">
        <v>8.5</v>
      </c>
      <c r="I404" s="83">
        <v>8.5</v>
      </c>
      <c r="J404" s="368">
        <v>8.5</v>
      </c>
      <c r="K404" s="83">
        <v>4</v>
      </c>
      <c r="L404" s="83">
        <v>8</v>
      </c>
      <c r="M404" s="83">
        <v>5</v>
      </c>
      <c r="N404" s="83">
        <v>4.5</v>
      </c>
    </row>
    <row r="405" spans="1:14" x14ac:dyDescent="0.25">
      <c r="A405" s="86">
        <v>15</v>
      </c>
      <c r="B405" s="360" t="s">
        <v>503</v>
      </c>
      <c r="C405" s="83">
        <v>4</v>
      </c>
      <c r="D405" s="83">
        <v>4</v>
      </c>
      <c r="E405" s="83">
        <v>4</v>
      </c>
      <c r="F405" s="83">
        <v>4</v>
      </c>
      <c r="G405" s="83">
        <v>4</v>
      </c>
      <c r="H405" s="83">
        <v>4</v>
      </c>
      <c r="I405" s="83">
        <v>4</v>
      </c>
      <c r="J405" s="368">
        <v>6</v>
      </c>
      <c r="K405" s="368">
        <v>6</v>
      </c>
      <c r="L405" s="368">
        <v>6</v>
      </c>
      <c r="M405" s="368">
        <v>6</v>
      </c>
      <c r="N405" s="368">
        <v>6</v>
      </c>
    </row>
    <row r="406" spans="1:14" x14ac:dyDescent="0.25">
      <c r="A406" s="86">
        <v>16</v>
      </c>
      <c r="B406" s="409"/>
      <c r="C406" s="83"/>
    </row>
    <row r="407" spans="1:14" s="85" customFormat="1" x14ac:dyDescent="0.25">
      <c r="A407" s="309">
        <v>17</v>
      </c>
      <c r="B407" s="424"/>
      <c r="C407" s="83"/>
      <c r="D407" s="9"/>
      <c r="E407" s="9"/>
      <c r="F407" s="9"/>
      <c r="G407" s="9"/>
      <c r="H407" s="9"/>
      <c r="I407" s="9"/>
      <c r="J407" s="9"/>
    </row>
    <row r="408" spans="1:14" x14ac:dyDescent="0.25">
      <c r="A408" s="86">
        <v>18</v>
      </c>
      <c r="B408" s="409"/>
      <c r="C408" s="83"/>
    </row>
    <row r="409" spans="1:14" x14ac:dyDescent="0.25">
      <c r="A409" s="86">
        <v>19</v>
      </c>
      <c r="B409" s="409"/>
      <c r="C409" s="83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</row>
    <row r="410" spans="1:14" x14ac:dyDescent="0.25">
      <c r="A410" s="86">
        <v>20</v>
      </c>
      <c r="B410" s="409"/>
      <c r="C410" s="83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</row>
    <row r="411" spans="1:14" x14ac:dyDescent="0.25">
      <c r="A411" s="86">
        <v>21</v>
      </c>
      <c r="B411" s="409"/>
      <c r="C411" s="83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</row>
    <row r="412" spans="1:14" x14ac:dyDescent="0.25">
      <c r="A412" s="86">
        <v>22</v>
      </c>
      <c r="B412" s="409"/>
      <c r="C412" s="83"/>
    </row>
    <row r="413" spans="1:14" x14ac:dyDescent="0.25">
      <c r="A413" s="86">
        <v>23</v>
      </c>
      <c r="B413" s="409"/>
      <c r="C413" s="83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</row>
    <row r="414" spans="1:14" x14ac:dyDescent="0.25">
      <c r="A414" s="86">
        <v>24</v>
      </c>
      <c r="B414" s="409"/>
      <c r="C414" s="80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</row>
    <row r="415" spans="1:14" x14ac:dyDescent="0.25">
      <c r="A415" s="86">
        <v>25</v>
      </c>
      <c r="B415" s="409"/>
      <c r="C415" s="82"/>
    </row>
    <row r="416" spans="1:14" ht="16.5" thickBot="1" x14ac:dyDescent="0.3">
      <c r="A416" s="86">
        <v>26</v>
      </c>
      <c r="B416" s="411"/>
      <c r="C416" s="90"/>
      <c r="E416" s="85"/>
      <c r="F416" s="85"/>
      <c r="G416" s="85"/>
      <c r="H416" s="85"/>
      <c r="I416" s="85"/>
      <c r="J416" s="85"/>
      <c r="K416" s="85"/>
      <c r="L416" s="85"/>
      <c r="M416" s="85"/>
      <c r="N416" s="85"/>
    </row>
    <row r="417" spans="1:14" s="31" customFormat="1" ht="16.5" thickBot="1" x14ac:dyDescent="0.3">
      <c r="A417" s="87"/>
      <c r="B417" s="89" t="s">
        <v>383</v>
      </c>
      <c r="C417" s="76">
        <f>GEOMEAN(C391:C416)</f>
        <v>4.9102445175943172</v>
      </c>
      <c r="D417" s="76">
        <f t="shared" ref="D417:N417" si="43">GEOMEAN(D391:D416)</f>
        <v>4.9102445175943172</v>
      </c>
      <c r="E417" s="76">
        <f t="shared" si="43"/>
        <v>4.9102445175943172</v>
      </c>
      <c r="F417" s="76">
        <f t="shared" si="43"/>
        <v>4.9102445175943172</v>
      </c>
      <c r="G417" s="76">
        <f t="shared" si="43"/>
        <v>4.9102445175943172</v>
      </c>
      <c r="H417" s="76">
        <f t="shared" si="43"/>
        <v>4.9102445175943172</v>
      </c>
      <c r="I417" s="76">
        <f t="shared" si="43"/>
        <v>4.9102445175943172</v>
      </c>
      <c r="J417" s="76">
        <f t="shared" si="43"/>
        <v>4.7876860745479402</v>
      </c>
      <c r="K417" s="76">
        <f t="shared" si="43"/>
        <v>4.5701366949499533</v>
      </c>
      <c r="L417" s="76">
        <f t="shared" si="43"/>
        <v>4.688327610615314</v>
      </c>
      <c r="M417" s="76">
        <f t="shared" si="43"/>
        <v>4.4670128204656461</v>
      </c>
      <c r="N417" s="76">
        <f t="shared" si="43"/>
        <v>4.4509405392809684</v>
      </c>
    </row>
    <row r="421" spans="1:14" ht="19.5" thickBot="1" x14ac:dyDescent="0.3">
      <c r="A421" s="70" t="s">
        <v>59</v>
      </c>
      <c r="B421" s="71" t="s">
        <v>189</v>
      </c>
    </row>
    <row r="422" spans="1:14" x14ac:dyDescent="0.25">
      <c r="A422" s="86">
        <v>1</v>
      </c>
      <c r="B422" s="392" t="s">
        <v>490</v>
      </c>
      <c r="C422" s="79">
        <v>20</v>
      </c>
      <c r="D422" s="79">
        <v>20</v>
      </c>
      <c r="E422" s="79">
        <v>20</v>
      </c>
      <c r="F422" s="79">
        <v>20</v>
      </c>
      <c r="G422" s="79">
        <v>20</v>
      </c>
      <c r="H422" s="79">
        <v>20</v>
      </c>
      <c r="I422" s="79">
        <v>20</v>
      </c>
      <c r="J422" s="350">
        <v>10</v>
      </c>
      <c r="K422" s="350">
        <v>10</v>
      </c>
      <c r="L422" s="350">
        <v>10</v>
      </c>
      <c r="M422" s="350">
        <v>10</v>
      </c>
      <c r="N422" s="350">
        <v>10</v>
      </c>
    </row>
    <row r="423" spans="1:14" x14ac:dyDescent="0.25">
      <c r="A423" s="86">
        <v>2</v>
      </c>
      <c r="B423" s="360" t="s">
        <v>385</v>
      </c>
      <c r="C423" s="80">
        <v>20</v>
      </c>
      <c r="D423" s="80">
        <v>20</v>
      </c>
      <c r="E423" s="80">
        <v>20</v>
      </c>
      <c r="F423" s="80">
        <v>20</v>
      </c>
      <c r="G423" s="80">
        <v>20</v>
      </c>
      <c r="H423" s="80">
        <v>20</v>
      </c>
      <c r="I423" s="80">
        <v>20</v>
      </c>
      <c r="J423" s="335">
        <v>10</v>
      </c>
      <c r="K423" s="335">
        <v>10</v>
      </c>
      <c r="L423" s="335">
        <v>10</v>
      </c>
      <c r="M423" s="335">
        <v>10</v>
      </c>
      <c r="N423" s="335">
        <v>10</v>
      </c>
    </row>
    <row r="424" spans="1:14" x14ac:dyDescent="0.25">
      <c r="A424" s="86">
        <v>3</v>
      </c>
      <c r="B424" s="360" t="s">
        <v>511</v>
      </c>
      <c r="C424" s="83">
        <v>10</v>
      </c>
      <c r="D424" s="83">
        <v>10</v>
      </c>
      <c r="E424" s="83">
        <v>10</v>
      </c>
      <c r="F424" s="83">
        <v>10</v>
      </c>
      <c r="G424" s="83">
        <v>10</v>
      </c>
      <c r="H424" s="83">
        <v>10</v>
      </c>
      <c r="I424" s="83">
        <v>10</v>
      </c>
      <c r="J424" s="368">
        <v>20</v>
      </c>
      <c r="K424" s="368">
        <v>20</v>
      </c>
      <c r="L424" s="368">
        <v>20</v>
      </c>
      <c r="M424" s="368">
        <v>20</v>
      </c>
      <c r="N424" s="368">
        <v>20</v>
      </c>
    </row>
    <row r="425" spans="1:14" x14ac:dyDescent="0.25">
      <c r="A425" s="86">
        <v>4</v>
      </c>
      <c r="B425" s="360" t="s">
        <v>531</v>
      </c>
      <c r="C425" s="83">
        <v>11</v>
      </c>
      <c r="D425" s="83">
        <v>11</v>
      </c>
      <c r="E425" s="83">
        <v>11</v>
      </c>
      <c r="F425" s="83">
        <v>11</v>
      </c>
      <c r="G425" s="83">
        <v>11</v>
      </c>
      <c r="H425" s="83">
        <v>11</v>
      </c>
      <c r="I425" s="83">
        <v>11</v>
      </c>
      <c r="J425" s="368">
        <v>12.5</v>
      </c>
      <c r="K425" s="368">
        <v>12.5</v>
      </c>
      <c r="L425" s="368">
        <v>12.5</v>
      </c>
      <c r="M425" s="368">
        <v>12.5</v>
      </c>
      <c r="N425" s="368">
        <v>12.5</v>
      </c>
    </row>
    <row r="426" spans="1:14" x14ac:dyDescent="0.25">
      <c r="A426" s="86">
        <v>5</v>
      </c>
      <c r="B426" s="360" t="s">
        <v>534</v>
      </c>
      <c r="C426" s="365">
        <v>12</v>
      </c>
      <c r="D426" s="365">
        <v>12</v>
      </c>
      <c r="E426" s="365">
        <v>12</v>
      </c>
      <c r="F426" s="365">
        <v>12</v>
      </c>
      <c r="G426" s="365">
        <v>12</v>
      </c>
      <c r="H426" s="365">
        <v>12</v>
      </c>
      <c r="I426" s="365">
        <v>12</v>
      </c>
      <c r="J426" s="423">
        <v>15</v>
      </c>
      <c r="K426" s="423">
        <v>15</v>
      </c>
      <c r="L426" s="423">
        <v>15</v>
      </c>
      <c r="M426" s="423">
        <v>15</v>
      </c>
      <c r="N426" s="423">
        <v>15</v>
      </c>
    </row>
    <row r="427" spans="1:14" s="9" customFormat="1" x14ac:dyDescent="0.25">
      <c r="A427" s="86">
        <v>6</v>
      </c>
      <c r="B427" s="360" t="s">
        <v>536</v>
      </c>
      <c r="C427" s="80">
        <v>10</v>
      </c>
      <c r="D427" s="80">
        <v>10</v>
      </c>
      <c r="E427" s="80">
        <v>10</v>
      </c>
      <c r="F427" s="80">
        <v>10</v>
      </c>
      <c r="G427" s="80">
        <v>10</v>
      </c>
      <c r="H427" s="80">
        <v>10</v>
      </c>
      <c r="I427" s="80">
        <v>10</v>
      </c>
      <c r="J427" s="335">
        <v>10.5</v>
      </c>
      <c r="K427" s="335">
        <v>10.5</v>
      </c>
      <c r="L427" s="335">
        <v>10.5</v>
      </c>
      <c r="M427" s="335">
        <v>10.5</v>
      </c>
      <c r="N427" s="335">
        <v>10.5</v>
      </c>
    </row>
    <row r="428" spans="1:14" s="9" customFormat="1" x14ac:dyDescent="0.25">
      <c r="A428" s="86">
        <v>7</v>
      </c>
      <c r="B428" s="360" t="s">
        <v>518</v>
      </c>
      <c r="C428" s="82">
        <v>12.5</v>
      </c>
      <c r="D428" s="82">
        <v>12.5</v>
      </c>
      <c r="E428" s="82">
        <v>12.5</v>
      </c>
      <c r="F428" s="82">
        <v>12.5</v>
      </c>
      <c r="G428" s="82">
        <v>12.5</v>
      </c>
      <c r="H428" s="82">
        <v>12.5</v>
      </c>
      <c r="I428" s="82">
        <v>12.5</v>
      </c>
      <c r="J428" s="343">
        <v>12.5</v>
      </c>
      <c r="K428" s="343">
        <v>12.5</v>
      </c>
      <c r="L428" s="343">
        <v>12.5</v>
      </c>
      <c r="M428" s="343">
        <v>12.5</v>
      </c>
      <c r="N428" s="343">
        <v>12.5</v>
      </c>
    </row>
    <row r="429" spans="1:14" s="9" customFormat="1" ht="16.5" thickBot="1" x14ac:dyDescent="0.3">
      <c r="A429" s="86">
        <v>24</v>
      </c>
      <c r="B429" s="386" t="s">
        <v>500</v>
      </c>
      <c r="C429" s="90">
        <v>19.7</v>
      </c>
      <c r="D429" s="90">
        <v>19.7</v>
      </c>
      <c r="E429" s="90">
        <v>19.7</v>
      </c>
      <c r="F429" s="90">
        <v>19.7</v>
      </c>
      <c r="G429" s="90">
        <v>19.7</v>
      </c>
      <c r="H429" s="90">
        <v>19.7</v>
      </c>
      <c r="I429" s="90">
        <v>19.7</v>
      </c>
      <c r="J429" s="387">
        <v>19.7</v>
      </c>
      <c r="K429" s="387">
        <v>19.7</v>
      </c>
      <c r="L429" s="387">
        <v>19.7</v>
      </c>
      <c r="M429" s="387">
        <v>19.7</v>
      </c>
      <c r="N429" s="387">
        <v>19.7</v>
      </c>
    </row>
    <row r="430" spans="1:14" ht="16.5" thickBot="1" x14ac:dyDescent="0.3">
      <c r="A430" s="86">
        <v>26</v>
      </c>
      <c r="B430" s="411"/>
      <c r="C430" s="90"/>
      <c r="D430" s="85"/>
      <c r="E430" s="9"/>
      <c r="F430" s="9"/>
      <c r="G430" s="9"/>
      <c r="H430" s="9"/>
      <c r="I430" s="9"/>
      <c r="J430" s="9"/>
      <c r="K430" s="85"/>
      <c r="L430" s="85"/>
      <c r="M430" s="85"/>
      <c r="N430" s="9"/>
    </row>
    <row r="431" spans="1:14" s="31" customFormat="1" ht="16.5" thickBot="1" x14ac:dyDescent="0.3">
      <c r="A431" s="87"/>
      <c r="B431" s="89" t="s">
        <v>383</v>
      </c>
      <c r="C431" s="76">
        <f t="shared" ref="C431" si="44">GEOMEAN(C422:C430)</f>
        <v>13.780065129688474</v>
      </c>
      <c r="D431" s="72">
        <f t="shared" ref="D431:N431" si="45">GEOMEAN(D422:D430)</f>
        <v>13.780065129688474</v>
      </c>
      <c r="E431" s="72">
        <f t="shared" si="45"/>
        <v>13.780065129688474</v>
      </c>
      <c r="F431" s="72">
        <f t="shared" si="45"/>
        <v>13.780065129688474</v>
      </c>
      <c r="G431" s="72">
        <f t="shared" si="45"/>
        <v>13.780065129688474</v>
      </c>
      <c r="H431" s="72">
        <f t="shared" si="45"/>
        <v>13.780065129688474</v>
      </c>
      <c r="I431" s="72">
        <f t="shared" si="45"/>
        <v>13.780065129688474</v>
      </c>
      <c r="J431" s="72">
        <f t="shared" si="45"/>
        <v>13.283869508674639</v>
      </c>
      <c r="K431" s="72">
        <f t="shared" si="45"/>
        <v>13.283869508674639</v>
      </c>
      <c r="L431" s="72">
        <f t="shared" si="45"/>
        <v>13.283869508674639</v>
      </c>
      <c r="M431" s="72">
        <f t="shared" si="45"/>
        <v>13.283869508674639</v>
      </c>
      <c r="N431" s="72">
        <f t="shared" si="45"/>
        <v>13.283869508674639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59D25-C34A-594A-809A-355884DD36B4}">
  <sheetPr codeName="Sheet4"/>
  <dimension ref="A1:N114"/>
  <sheetViews>
    <sheetView zoomScale="60" zoomScaleNormal="60" workbookViewId="0">
      <pane xSplit="2" ySplit="3" topLeftCell="C73" activePane="bottomRight" state="frozen"/>
      <selection activeCell="J12" sqref="J12"/>
      <selection pane="topRight" activeCell="J12" sqref="J12"/>
      <selection pane="bottomLeft" activeCell="J12" sqref="J12"/>
      <selection pane="bottomRight" activeCell="B65" sqref="B65"/>
    </sheetView>
  </sheetViews>
  <sheetFormatPr defaultColWidth="11.25" defaultRowHeight="15.75" x14ac:dyDescent="0.25"/>
  <cols>
    <col min="1" max="1" width="7.875" style="86" customWidth="1"/>
    <col min="2" max="2" width="32.75" style="40" bestFit="1" customWidth="1"/>
    <col min="3" max="3" width="11.25" style="66"/>
  </cols>
  <sheetData>
    <row r="1" spans="1:14" x14ac:dyDescent="0.25">
      <c r="B1" s="36" t="s">
        <v>0</v>
      </c>
    </row>
    <row r="2" spans="1:14" x14ac:dyDescent="0.25">
      <c r="B2" s="36"/>
    </row>
    <row r="3" spans="1:14" x14ac:dyDescent="0.25">
      <c r="B3" s="36" t="s">
        <v>1</v>
      </c>
      <c r="C3" s="93">
        <v>45047</v>
      </c>
      <c r="D3" s="93">
        <v>45413</v>
      </c>
      <c r="E3" s="93">
        <v>45444</v>
      </c>
      <c r="F3" s="93">
        <v>45474</v>
      </c>
      <c r="G3" s="93">
        <v>45505</v>
      </c>
      <c r="H3" s="93">
        <v>45536</v>
      </c>
      <c r="I3" s="93">
        <v>45566</v>
      </c>
      <c r="J3" s="93">
        <v>45597</v>
      </c>
      <c r="K3" s="93">
        <v>45627</v>
      </c>
      <c r="L3" s="93">
        <v>45658</v>
      </c>
      <c r="M3" s="93">
        <v>45689</v>
      </c>
      <c r="N3" s="93">
        <v>45717</v>
      </c>
    </row>
    <row r="4" spans="1:14" ht="16.5" thickBot="1" x14ac:dyDescent="0.3">
      <c r="A4" s="70"/>
      <c r="C4" s="326">
        <v>45444</v>
      </c>
      <c r="D4" s="327">
        <v>45474</v>
      </c>
      <c r="E4" s="327">
        <v>45505</v>
      </c>
      <c r="F4" s="327">
        <v>45536</v>
      </c>
      <c r="G4" s="327">
        <v>45566</v>
      </c>
      <c r="H4" s="327">
        <v>45597</v>
      </c>
      <c r="I4" s="327">
        <v>45627</v>
      </c>
      <c r="J4" s="327">
        <v>45658</v>
      </c>
      <c r="K4" s="327">
        <v>45689</v>
      </c>
      <c r="L4" s="327">
        <v>45717</v>
      </c>
      <c r="M4" s="327">
        <v>45748</v>
      </c>
      <c r="N4" s="327">
        <v>45778</v>
      </c>
    </row>
    <row r="5" spans="1:14" ht="19.5" thickBot="1" x14ac:dyDescent="0.35">
      <c r="B5" s="170" t="s">
        <v>416</v>
      </c>
      <c r="C5" s="168"/>
    </row>
    <row r="6" spans="1:14" ht="18.75" x14ac:dyDescent="0.3">
      <c r="B6" s="91" t="s">
        <v>408</v>
      </c>
      <c r="C6" s="77"/>
    </row>
    <row r="8" spans="1:14" ht="18.75" x14ac:dyDescent="0.25">
      <c r="A8" s="70" t="s">
        <v>61</v>
      </c>
      <c r="B8" s="71" t="s">
        <v>417</v>
      </c>
    </row>
    <row r="9" spans="1:14" x14ac:dyDescent="0.25">
      <c r="A9" s="70"/>
      <c r="B9" s="274" t="s">
        <v>462</v>
      </c>
    </row>
    <row r="10" spans="1:14" s="9" customFormat="1" x14ac:dyDescent="0.25">
      <c r="A10" s="86">
        <v>1</v>
      </c>
      <c r="B10" s="361" t="s">
        <v>490</v>
      </c>
      <c r="C10" s="80">
        <v>25</v>
      </c>
      <c r="D10" s="80">
        <v>25</v>
      </c>
      <c r="E10" s="80">
        <v>25</v>
      </c>
      <c r="F10" s="80">
        <v>25</v>
      </c>
      <c r="G10" s="80">
        <v>25</v>
      </c>
      <c r="H10" s="80">
        <v>25</v>
      </c>
      <c r="I10" s="80">
        <v>25</v>
      </c>
      <c r="J10" s="80">
        <v>25</v>
      </c>
      <c r="K10" s="335">
        <v>25</v>
      </c>
      <c r="L10" s="335">
        <v>25</v>
      </c>
      <c r="M10" s="335">
        <v>25</v>
      </c>
      <c r="N10" s="335">
        <v>25</v>
      </c>
    </row>
    <row r="11" spans="1:14" s="9" customFormat="1" ht="16.5" thickBot="1" x14ac:dyDescent="0.3">
      <c r="A11" s="86">
        <v>2</v>
      </c>
      <c r="B11" s="68" t="s">
        <v>528</v>
      </c>
      <c r="C11" s="80">
        <v>9.1999999999999993</v>
      </c>
      <c r="D11" s="80">
        <v>9.1999999999999993</v>
      </c>
      <c r="E11" s="80">
        <v>9.1999999999999993</v>
      </c>
      <c r="F11" s="80">
        <v>9.1999999999999993</v>
      </c>
      <c r="G11" s="80">
        <v>9.1999999999999993</v>
      </c>
      <c r="H11" s="80">
        <v>9.1999999999999993</v>
      </c>
      <c r="I11" s="80">
        <v>9.1999999999999993</v>
      </c>
      <c r="J11" s="80">
        <v>9</v>
      </c>
      <c r="K11" s="335">
        <v>9</v>
      </c>
      <c r="L11" s="335">
        <v>9</v>
      </c>
      <c r="M11" s="335">
        <v>9</v>
      </c>
      <c r="N11" s="335">
        <v>9</v>
      </c>
    </row>
    <row r="12" spans="1:14" s="69" customFormat="1" ht="16.5" thickBot="1" x14ac:dyDescent="0.3">
      <c r="B12" s="88" t="s">
        <v>383</v>
      </c>
      <c r="C12" s="72">
        <f t="shared" ref="C12" si="0">GEOMEAN(C10:C11)</f>
        <v>15.1657508881031</v>
      </c>
      <c r="D12" s="72">
        <f t="shared" ref="D12:N12" si="1">GEOMEAN(D10:D11)</f>
        <v>15.1657508881031</v>
      </c>
      <c r="E12" s="72">
        <f t="shared" si="1"/>
        <v>15.1657508881031</v>
      </c>
      <c r="F12" s="72">
        <f t="shared" si="1"/>
        <v>15.1657508881031</v>
      </c>
      <c r="G12" s="72">
        <f t="shared" si="1"/>
        <v>15.1657508881031</v>
      </c>
      <c r="H12" s="72">
        <f t="shared" si="1"/>
        <v>15.1657508881031</v>
      </c>
      <c r="I12" s="72">
        <f t="shared" si="1"/>
        <v>15.1657508881031</v>
      </c>
      <c r="J12" s="72">
        <f t="shared" si="1"/>
        <v>15</v>
      </c>
      <c r="K12" s="72">
        <f t="shared" si="1"/>
        <v>15</v>
      </c>
      <c r="L12" s="72">
        <f t="shared" si="1"/>
        <v>15</v>
      </c>
      <c r="M12" s="72">
        <f t="shared" si="1"/>
        <v>15</v>
      </c>
      <c r="N12" s="72">
        <f t="shared" si="1"/>
        <v>15</v>
      </c>
    </row>
    <row r="14" spans="1:14" ht="16.5" thickBot="1" x14ac:dyDescent="0.3">
      <c r="B14" s="272"/>
      <c r="C14" s="85"/>
    </row>
    <row r="15" spans="1:14" ht="19.5" thickBot="1" x14ac:dyDescent="0.35">
      <c r="B15" s="170" t="s">
        <v>395</v>
      </c>
      <c r="C15" s="168"/>
    </row>
    <row r="16" spans="1:14" ht="18.75" x14ac:dyDescent="0.3">
      <c r="B16" s="91" t="s">
        <v>62</v>
      </c>
      <c r="C16" s="169"/>
    </row>
    <row r="18" spans="1:14" ht="18.75" x14ac:dyDescent="0.25">
      <c r="A18" s="70" t="s">
        <v>63</v>
      </c>
      <c r="B18" s="71" t="s">
        <v>192</v>
      </c>
    </row>
    <row r="19" spans="1:14" ht="16.5" thickBot="1" x14ac:dyDescent="0.3">
      <c r="B19" s="274" t="s">
        <v>463</v>
      </c>
    </row>
    <row r="20" spans="1:14" x14ac:dyDescent="0.25">
      <c r="A20" s="86">
        <v>1</v>
      </c>
      <c r="B20" s="269" t="s">
        <v>425</v>
      </c>
      <c r="C20" s="79">
        <v>1</v>
      </c>
      <c r="D20" s="79">
        <v>1</v>
      </c>
      <c r="E20" s="79">
        <v>1</v>
      </c>
      <c r="F20" s="79">
        <v>1</v>
      </c>
      <c r="G20" s="79">
        <v>1</v>
      </c>
      <c r="H20" s="79">
        <v>1</v>
      </c>
      <c r="I20" s="79">
        <v>1</v>
      </c>
      <c r="J20" s="79">
        <v>1</v>
      </c>
      <c r="K20" s="79">
        <v>1</v>
      </c>
      <c r="L20" s="79">
        <v>1</v>
      </c>
      <c r="M20" s="79">
        <v>1</v>
      </c>
      <c r="N20" s="79">
        <v>1</v>
      </c>
    </row>
    <row r="21" spans="1:14" ht="16.5" thickBot="1" x14ac:dyDescent="0.3">
      <c r="A21" s="86">
        <v>2</v>
      </c>
      <c r="B21" s="67"/>
      <c r="C21" s="83"/>
    </row>
    <row r="22" spans="1:14" s="31" customFormat="1" ht="16.5" thickBot="1" x14ac:dyDescent="0.3">
      <c r="A22" s="87"/>
      <c r="B22" s="89" t="s">
        <v>383</v>
      </c>
      <c r="C22" s="76">
        <f t="shared" ref="C22" si="2">GEOMEAN(C20:C21)</f>
        <v>1</v>
      </c>
      <c r="D22" s="72">
        <f t="shared" ref="D22:N22" si="3">GEOMEAN(D20:D21)</f>
        <v>1</v>
      </c>
      <c r="E22" s="72">
        <f t="shared" si="3"/>
        <v>1</v>
      </c>
      <c r="F22" s="72">
        <f t="shared" si="3"/>
        <v>1</v>
      </c>
      <c r="G22" s="72">
        <f t="shared" si="3"/>
        <v>1</v>
      </c>
      <c r="H22" s="72">
        <f t="shared" si="3"/>
        <v>1</v>
      </c>
      <c r="I22" s="72">
        <f t="shared" si="3"/>
        <v>1</v>
      </c>
      <c r="J22" s="72">
        <f t="shared" si="3"/>
        <v>1</v>
      </c>
      <c r="K22" s="72">
        <f t="shared" si="3"/>
        <v>1</v>
      </c>
      <c r="L22" s="72">
        <f t="shared" si="3"/>
        <v>1</v>
      </c>
      <c r="M22" s="72">
        <f t="shared" si="3"/>
        <v>1</v>
      </c>
      <c r="N22" s="72">
        <f t="shared" si="3"/>
        <v>1</v>
      </c>
    </row>
    <row r="25" spans="1:14" ht="19.5" thickBot="1" x14ac:dyDescent="0.3">
      <c r="A25" s="70" t="s">
        <v>64</v>
      </c>
      <c r="B25" s="71" t="s">
        <v>418</v>
      </c>
    </row>
    <row r="26" spans="1:14" x14ac:dyDescent="0.25">
      <c r="A26" s="86">
        <v>16</v>
      </c>
      <c r="B26" s="392" t="s">
        <v>556</v>
      </c>
      <c r="C26" s="80">
        <v>2800</v>
      </c>
      <c r="D26" s="80">
        <v>2800</v>
      </c>
      <c r="E26" s="80">
        <v>2800</v>
      </c>
      <c r="F26" s="80">
        <v>2800</v>
      </c>
      <c r="G26" s="80">
        <v>2800</v>
      </c>
      <c r="H26" s="80">
        <v>2800</v>
      </c>
      <c r="I26" s="80">
        <v>2800</v>
      </c>
      <c r="J26" s="79">
        <v>2200</v>
      </c>
      <c r="K26" s="79">
        <v>2200</v>
      </c>
      <c r="L26" s="79">
        <v>2200</v>
      </c>
      <c r="M26" s="79">
        <v>2200</v>
      </c>
      <c r="N26" s="79">
        <v>2200</v>
      </c>
    </row>
    <row r="27" spans="1:14" ht="16.5" thickBot="1" x14ac:dyDescent="0.3">
      <c r="A27" s="86">
        <v>26</v>
      </c>
      <c r="B27" s="377" t="s">
        <v>557</v>
      </c>
      <c r="C27" s="80">
        <v>1850</v>
      </c>
      <c r="D27" s="80">
        <v>1850</v>
      </c>
      <c r="E27" s="80">
        <v>1850</v>
      </c>
      <c r="F27" s="80">
        <v>1850</v>
      </c>
      <c r="G27" s="80">
        <v>1850</v>
      </c>
      <c r="H27" s="80">
        <v>1850</v>
      </c>
      <c r="I27" s="80">
        <v>1850</v>
      </c>
      <c r="J27" s="83">
        <v>2850</v>
      </c>
      <c r="K27" s="171">
        <v>1850</v>
      </c>
      <c r="L27" s="83">
        <v>2200</v>
      </c>
      <c r="M27" s="368">
        <v>2200</v>
      </c>
      <c r="N27" s="368">
        <v>2200</v>
      </c>
    </row>
    <row r="28" spans="1:14" ht="16.5" thickBot="1" x14ac:dyDescent="0.3">
      <c r="B28" s="377" t="s">
        <v>521</v>
      </c>
      <c r="C28" s="80">
        <v>2200</v>
      </c>
      <c r="D28" s="80">
        <v>2200</v>
      </c>
      <c r="E28" s="80">
        <v>2200</v>
      </c>
      <c r="F28" s="80">
        <v>2200</v>
      </c>
      <c r="G28" s="80">
        <v>2200</v>
      </c>
      <c r="H28" s="80">
        <v>2200</v>
      </c>
      <c r="I28" s="80">
        <v>2200</v>
      </c>
      <c r="J28" s="171">
        <v>1850</v>
      </c>
      <c r="K28" s="83">
        <v>2850</v>
      </c>
      <c r="L28" s="171">
        <v>2200</v>
      </c>
      <c r="M28" s="413">
        <v>2200</v>
      </c>
      <c r="N28" s="413">
        <v>2200</v>
      </c>
    </row>
    <row r="29" spans="1:14" ht="16.5" thickBot="1" x14ac:dyDescent="0.3">
      <c r="B29" s="386" t="s">
        <v>515</v>
      </c>
      <c r="C29" s="80">
        <v>2200</v>
      </c>
      <c r="D29" s="80">
        <v>2200</v>
      </c>
      <c r="E29" s="80">
        <v>2200</v>
      </c>
      <c r="F29" s="80">
        <v>2200</v>
      </c>
      <c r="G29" s="80">
        <v>2200</v>
      </c>
      <c r="H29" s="80">
        <v>2200</v>
      </c>
      <c r="I29" s="80">
        <v>2200</v>
      </c>
      <c r="J29" s="335">
        <v>2200</v>
      </c>
      <c r="K29" s="335">
        <v>2200</v>
      </c>
      <c r="L29" s="335">
        <v>2200</v>
      </c>
      <c r="M29" s="335">
        <v>2200</v>
      </c>
      <c r="N29" s="335">
        <v>2200</v>
      </c>
    </row>
    <row r="30" spans="1:14" s="31" customFormat="1" ht="16.5" thickBot="1" x14ac:dyDescent="0.3">
      <c r="A30" s="87"/>
      <c r="B30" s="89" t="s">
        <v>383</v>
      </c>
      <c r="C30" s="76">
        <f t="shared" ref="C30" si="4">GEOMEAN(C26:C29)</f>
        <v>2237.6583603772178</v>
      </c>
      <c r="D30" s="72">
        <f t="shared" ref="D30:N30" si="5">GEOMEAN(D26:D29)</f>
        <v>2237.6583603772178</v>
      </c>
      <c r="E30" s="72">
        <f t="shared" si="5"/>
        <v>2237.6583603772178</v>
      </c>
      <c r="F30" s="72">
        <f t="shared" si="5"/>
        <v>2237.6583603772178</v>
      </c>
      <c r="G30" s="72">
        <f t="shared" si="5"/>
        <v>2237.6583603772178</v>
      </c>
      <c r="H30" s="72">
        <f t="shared" si="5"/>
        <v>2237.6583603772178</v>
      </c>
      <c r="I30" s="72">
        <f t="shared" si="5"/>
        <v>2237.6583603772178</v>
      </c>
      <c r="J30" s="72">
        <f t="shared" si="5"/>
        <v>2247.5817007197347</v>
      </c>
      <c r="K30" s="72">
        <f t="shared" si="5"/>
        <v>2247.5817007197347</v>
      </c>
      <c r="L30" s="72">
        <f t="shared" si="5"/>
        <v>2200</v>
      </c>
      <c r="M30" s="72">
        <f t="shared" si="5"/>
        <v>2200</v>
      </c>
      <c r="N30" s="72">
        <f t="shared" si="5"/>
        <v>2200</v>
      </c>
    </row>
    <row r="31" spans="1:14" x14ac:dyDescent="0.25">
      <c r="B31" s="172"/>
      <c r="C31" s="173"/>
    </row>
    <row r="34" spans="1:14" ht="19.5" thickBot="1" x14ac:dyDescent="0.3">
      <c r="A34" s="70" t="s">
        <v>65</v>
      </c>
      <c r="B34" s="71" t="s">
        <v>194</v>
      </c>
    </row>
    <row r="35" spans="1:14" x14ac:dyDescent="0.25">
      <c r="A35" s="86">
        <v>1</v>
      </c>
      <c r="B35" s="392" t="s">
        <v>509</v>
      </c>
      <c r="C35" s="79">
        <v>240</v>
      </c>
      <c r="D35" s="79">
        <v>260</v>
      </c>
      <c r="E35" s="79">
        <v>285</v>
      </c>
      <c r="F35" s="79">
        <v>240</v>
      </c>
      <c r="G35" s="79">
        <v>255</v>
      </c>
      <c r="H35" s="79">
        <v>255.5</v>
      </c>
      <c r="I35" s="79">
        <v>255</v>
      </c>
      <c r="J35" s="80">
        <v>285</v>
      </c>
      <c r="K35" s="79">
        <v>285</v>
      </c>
      <c r="L35" s="79">
        <v>390</v>
      </c>
      <c r="M35" s="79">
        <v>390</v>
      </c>
      <c r="N35" s="79">
        <v>280</v>
      </c>
    </row>
    <row r="36" spans="1:14" x14ac:dyDescent="0.25">
      <c r="A36" s="86">
        <v>2</v>
      </c>
      <c r="B36" s="377" t="s">
        <v>499</v>
      </c>
      <c r="C36" s="83">
        <v>270</v>
      </c>
      <c r="D36" s="83">
        <v>270</v>
      </c>
      <c r="E36" s="83">
        <v>270</v>
      </c>
      <c r="F36" s="83">
        <v>270</v>
      </c>
      <c r="G36" s="83">
        <v>270</v>
      </c>
      <c r="H36" s="83">
        <v>270</v>
      </c>
      <c r="I36" s="83">
        <v>270</v>
      </c>
      <c r="J36" s="80">
        <v>270</v>
      </c>
      <c r="K36" s="335">
        <v>270</v>
      </c>
      <c r="L36" s="335">
        <v>270</v>
      </c>
      <c r="M36" s="335">
        <v>270</v>
      </c>
      <c r="N36" s="335">
        <v>270</v>
      </c>
    </row>
    <row r="37" spans="1:14" x14ac:dyDescent="0.25">
      <c r="A37" s="86">
        <v>3</v>
      </c>
      <c r="B37" s="377" t="s">
        <v>521</v>
      </c>
      <c r="C37" s="80">
        <v>375</v>
      </c>
      <c r="D37" s="80">
        <v>375</v>
      </c>
      <c r="E37" s="80">
        <v>375</v>
      </c>
      <c r="F37" s="80">
        <v>375</v>
      </c>
      <c r="G37" s="80">
        <v>320</v>
      </c>
      <c r="H37" s="80">
        <v>375</v>
      </c>
      <c r="I37" s="80">
        <v>275</v>
      </c>
      <c r="J37" s="80">
        <v>320</v>
      </c>
      <c r="K37" s="335">
        <v>320</v>
      </c>
      <c r="L37" s="335">
        <v>320</v>
      </c>
      <c r="M37" s="335">
        <v>320</v>
      </c>
      <c r="N37" s="335">
        <v>320</v>
      </c>
    </row>
    <row r="38" spans="1:14" x14ac:dyDescent="0.25">
      <c r="A38" s="86">
        <v>4</v>
      </c>
      <c r="B38" s="377" t="s">
        <v>528</v>
      </c>
      <c r="C38" s="80">
        <v>390</v>
      </c>
      <c r="D38" s="80">
        <v>390</v>
      </c>
      <c r="E38" s="80">
        <v>390</v>
      </c>
      <c r="F38" s="80">
        <v>390</v>
      </c>
      <c r="G38" s="80">
        <v>390</v>
      </c>
      <c r="H38" s="80">
        <v>390</v>
      </c>
      <c r="I38" s="80">
        <v>390</v>
      </c>
      <c r="J38" s="80">
        <v>390</v>
      </c>
      <c r="K38" s="335">
        <v>390</v>
      </c>
      <c r="L38" s="335">
        <v>390</v>
      </c>
      <c r="M38" s="335">
        <v>390</v>
      </c>
      <c r="N38" s="335">
        <v>390</v>
      </c>
    </row>
    <row r="39" spans="1:14" x14ac:dyDescent="0.25">
      <c r="A39" s="86">
        <v>16</v>
      </c>
      <c r="B39" s="377" t="s">
        <v>511</v>
      </c>
      <c r="C39" s="80">
        <v>150</v>
      </c>
      <c r="D39" s="80">
        <v>150</v>
      </c>
      <c r="E39" s="80">
        <v>150</v>
      </c>
      <c r="F39" s="80">
        <v>150</v>
      </c>
      <c r="G39" s="80">
        <v>150</v>
      </c>
      <c r="H39" s="80">
        <v>150</v>
      </c>
      <c r="I39" s="80">
        <v>150</v>
      </c>
      <c r="J39" s="335">
        <v>150</v>
      </c>
      <c r="K39" s="335">
        <v>150</v>
      </c>
      <c r="L39" s="335">
        <v>150</v>
      </c>
      <c r="M39" s="335">
        <v>150</v>
      </c>
      <c r="N39" s="335">
        <v>150</v>
      </c>
    </row>
    <row r="40" spans="1:14" ht="16.5" thickBot="1" x14ac:dyDescent="0.3">
      <c r="A40" s="86">
        <v>26</v>
      </c>
      <c r="B40" s="377" t="s">
        <v>518</v>
      </c>
      <c r="C40" s="393">
        <v>285</v>
      </c>
      <c r="D40" s="393">
        <v>285</v>
      </c>
      <c r="E40" s="393">
        <v>285</v>
      </c>
      <c r="F40" s="393">
        <v>285</v>
      </c>
      <c r="G40" s="393">
        <v>285</v>
      </c>
      <c r="H40" s="393">
        <v>295</v>
      </c>
      <c r="I40" s="393">
        <v>295</v>
      </c>
      <c r="J40" s="426">
        <v>295</v>
      </c>
      <c r="K40" s="426">
        <v>295</v>
      </c>
      <c r="L40" s="426">
        <v>295</v>
      </c>
      <c r="M40" s="426">
        <v>295</v>
      </c>
      <c r="N40" s="426">
        <v>295</v>
      </c>
    </row>
    <row r="41" spans="1:14" ht="16.5" thickBot="1" x14ac:dyDescent="0.3">
      <c r="B41" s="271"/>
      <c r="C41" s="171"/>
    </row>
    <row r="42" spans="1:14" s="31" customFormat="1" ht="16.5" thickBot="1" x14ac:dyDescent="0.3">
      <c r="A42" s="87"/>
      <c r="B42" s="89" t="s">
        <v>383</v>
      </c>
      <c r="C42" s="76">
        <f t="shared" ref="C42" si="6">GEOMEAN(C35:C41)</f>
        <v>272.02020690627643</v>
      </c>
      <c r="D42" s="72">
        <f t="shared" ref="D42:N42" si="7">GEOMEAN(D35:D41)</f>
        <v>275.67339261747929</v>
      </c>
      <c r="E42" s="72">
        <f t="shared" si="7"/>
        <v>279.9239791083171</v>
      </c>
      <c r="F42" s="72">
        <f t="shared" si="7"/>
        <v>272.02020690627643</v>
      </c>
      <c r="G42" s="72">
        <f t="shared" si="7"/>
        <v>267.61417175384275</v>
      </c>
      <c r="H42" s="72">
        <f t="shared" si="7"/>
        <v>276.45681676366178</v>
      </c>
      <c r="I42" s="72">
        <f t="shared" si="7"/>
        <v>262.44345917983674</v>
      </c>
      <c r="J42" s="72">
        <f t="shared" si="7"/>
        <v>274.19282162256781</v>
      </c>
      <c r="K42" s="72">
        <f t="shared" si="7"/>
        <v>274.19282162256781</v>
      </c>
      <c r="L42" s="72">
        <f t="shared" si="7"/>
        <v>288.90786967781855</v>
      </c>
      <c r="M42" s="72">
        <f t="shared" si="7"/>
        <v>288.90786967781855</v>
      </c>
      <c r="N42" s="72">
        <f t="shared" si="7"/>
        <v>273.3851639770885</v>
      </c>
    </row>
    <row r="44" spans="1:14" ht="18.75" x14ac:dyDescent="0.25">
      <c r="A44" s="70" t="s">
        <v>66</v>
      </c>
      <c r="B44" s="92" t="s">
        <v>195</v>
      </c>
    </row>
    <row r="45" spans="1:14" ht="16.5" thickBot="1" x14ac:dyDescent="0.3">
      <c r="A45" s="70"/>
      <c r="B45" s="276" t="s">
        <v>464</v>
      </c>
    </row>
    <row r="46" spans="1:14" x14ac:dyDescent="0.25">
      <c r="A46" s="86">
        <v>1</v>
      </c>
      <c r="B46" s="392" t="s">
        <v>558</v>
      </c>
      <c r="C46" s="79">
        <v>280</v>
      </c>
      <c r="D46" s="79">
        <v>280</v>
      </c>
      <c r="E46" s="79">
        <v>280</v>
      </c>
      <c r="F46" s="79">
        <v>280</v>
      </c>
      <c r="G46" s="79">
        <v>280</v>
      </c>
      <c r="H46" s="79">
        <v>280</v>
      </c>
      <c r="I46" s="79">
        <v>280</v>
      </c>
      <c r="J46" s="79">
        <v>165</v>
      </c>
      <c r="K46" s="79">
        <v>165</v>
      </c>
      <c r="L46" s="350">
        <v>165</v>
      </c>
      <c r="M46" s="79">
        <v>180</v>
      </c>
      <c r="N46" s="79">
        <v>175</v>
      </c>
    </row>
    <row r="47" spans="1:14" x14ac:dyDescent="0.25">
      <c r="A47" s="86">
        <v>2</v>
      </c>
      <c r="B47" s="377" t="s">
        <v>543</v>
      </c>
      <c r="C47" s="83">
        <v>250</v>
      </c>
      <c r="D47" s="83">
        <v>250</v>
      </c>
      <c r="E47" s="83">
        <v>250</v>
      </c>
      <c r="F47" s="83">
        <v>250</v>
      </c>
      <c r="G47" s="83">
        <v>250</v>
      </c>
      <c r="H47" s="83">
        <v>250</v>
      </c>
      <c r="I47" s="83">
        <v>250</v>
      </c>
      <c r="J47" s="83">
        <v>180</v>
      </c>
      <c r="K47" s="83">
        <v>180</v>
      </c>
      <c r="L47" s="368">
        <v>175</v>
      </c>
      <c r="M47" s="368">
        <v>175</v>
      </c>
      <c r="N47" s="368">
        <v>175</v>
      </c>
    </row>
    <row r="48" spans="1:14" ht="16.5" thickBot="1" x14ac:dyDescent="0.3">
      <c r="A48" s="86">
        <v>3</v>
      </c>
      <c r="B48" s="386" t="s">
        <v>559</v>
      </c>
      <c r="C48" s="171">
        <v>215</v>
      </c>
      <c r="D48" s="171">
        <v>215</v>
      </c>
      <c r="E48" s="171">
        <v>215</v>
      </c>
      <c r="F48" s="171">
        <v>215</v>
      </c>
      <c r="G48" s="171">
        <v>215</v>
      </c>
      <c r="H48" s="171">
        <v>215</v>
      </c>
      <c r="I48" s="171">
        <v>215</v>
      </c>
      <c r="J48" s="80">
        <v>175</v>
      </c>
      <c r="K48" s="80">
        <v>175</v>
      </c>
      <c r="L48" s="368">
        <v>180</v>
      </c>
      <c r="M48" s="368">
        <v>180</v>
      </c>
      <c r="N48" s="368">
        <v>180</v>
      </c>
    </row>
    <row r="49" spans="1:14" s="31" customFormat="1" ht="16.5" thickBot="1" x14ac:dyDescent="0.3">
      <c r="A49" s="87"/>
      <c r="B49" s="89" t="s">
        <v>383</v>
      </c>
      <c r="C49" s="76">
        <f t="shared" ref="C49" si="8">GEOMEAN(C46:C48)</f>
        <v>246.89492708881963</v>
      </c>
      <c r="D49" s="72">
        <f t="shared" ref="D49:N49" si="9">GEOMEAN(D46:D48)</f>
        <v>246.89492708881963</v>
      </c>
      <c r="E49" s="72">
        <f t="shared" si="9"/>
        <v>246.89492708881963</v>
      </c>
      <c r="F49" s="72">
        <f t="shared" si="9"/>
        <v>246.89492708881963</v>
      </c>
      <c r="G49" s="72">
        <f t="shared" si="9"/>
        <v>246.89492708881963</v>
      </c>
      <c r="H49" s="72">
        <f t="shared" si="9"/>
        <v>246.89492708881963</v>
      </c>
      <c r="I49" s="72">
        <f t="shared" si="9"/>
        <v>246.89492708881963</v>
      </c>
      <c r="J49" s="72">
        <f t="shared" si="9"/>
        <v>173.22005254373181</v>
      </c>
      <c r="K49" s="72">
        <f t="shared" si="9"/>
        <v>173.22005254373181</v>
      </c>
      <c r="L49" s="72">
        <f t="shared" si="9"/>
        <v>173.22005254373181</v>
      </c>
      <c r="M49" s="72">
        <f t="shared" si="9"/>
        <v>178.3176585828939</v>
      </c>
      <c r="N49" s="72">
        <f t="shared" si="9"/>
        <v>176.6510409026973</v>
      </c>
    </row>
    <row r="52" spans="1:14" ht="18.75" x14ac:dyDescent="0.25">
      <c r="A52" s="70" t="s">
        <v>66</v>
      </c>
      <c r="B52" s="71" t="s">
        <v>196</v>
      </c>
    </row>
    <row r="53" spans="1:14" ht="16.5" thickBot="1" x14ac:dyDescent="0.3">
      <c r="B53" s="274" t="s">
        <v>465</v>
      </c>
    </row>
    <row r="54" spans="1:14" s="9" customFormat="1" x14ac:dyDescent="0.25">
      <c r="A54" s="86">
        <v>1</v>
      </c>
      <c r="B54" s="428" t="s">
        <v>560</v>
      </c>
      <c r="C54" s="188">
        <v>75</v>
      </c>
      <c r="D54" s="188">
        <v>80</v>
      </c>
      <c r="E54" s="188">
        <v>80</v>
      </c>
      <c r="F54" s="188">
        <v>80</v>
      </c>
      <c r="G54" s="188">
        <v>80</v>
      </c>
      <c r="H54" s="188">
        <v>80</v>
      </c>
      <c r="I54" s="188">
        <v>80</v>
      </c>
      <c r="J54" s="188">
        <v>80</v>
      </c>
      <c r="K54" s="188">
        <v>80</v>
      </c>
      <c r="L54" s="188">
        <v>88</v>
      </c>
      <c r="M54" s="188">
        <v>80</v>
      </c>
      <c r="N54" s="188">
        <v>80</v>
      </c>
    </row>
    <row r="55" spans="1:14" s="9" customFormat="1" x14ac:dyDescent="0.25">
      <c r="A55" s="86">
        <v>2</v>
      </c>
      <c r="B55" s="360" t="s">
        <v>490</v>
      </c>
      <c r="C55" s="80">
        <v>75</v>
      </c>
      <c r="D55" s="80">
        <v>75</v>
      </c>
      <c r="E55" s="80">
        <v>75</v>
      </c>
      <c r="F55" s="80">
        <v>75</v>
      </c>
      <c r="G55" s="80">
        <v>75</v>
      </c>
      <c r="H55" s="80">
        <v>75</v>
      </c>
      <c r="I55" s="80">
        <v>75</v>
      </c>
      <c r="J55" s="80">
        <v>78</v>
      </c>
      <c r="K55" s="80">
        <v>78</v>
      </c>
      <c r="L55" s="80"/>
      <c r="M55" s="80">
        <v>80</v>
      </c>
      <c r="N55" s="80">
        <v>80</v>
      </c>
    </row>
    <row r="56" spans="1:14" s="9" customFormat="1" ht="16.5" thickBot="1" x14ac:dyDescent="0.3">
      <c r="A56" s="86">
        <v>3</v>
      </c>
      <c r="B56" s="425"/>
      <c r="C56" s="171"/>
      <c r="D56" s="171"/>
      <c r="E56" s="171"/>
      <c r="F56" s="171"/>
      <c r="G56" s="80"/>
      <c r="H56" s="288"/>
      <c r="I56" s="373"/>
      <c r="J56" s="171"/>
      <c r="K56" s="171"/>
      <c r="L56" s="171"/>
      <c r="M56" s="171"/>
      <c r="N56" s="171"/>
    </row>
    <row r="57" spans="1:14" s="31" customFormat="1" ht="16.5" thickBot="1" x14ac:dyDescent="0.3">
      <c r="A57" s="87"/>
      <c r="B57" s="89" t="s">
        <v>383</v>
      </c>
      <c r="C57" s="76">
        <f t="shared" ref="C57" si="10">GEOMEAN(C54:C56)</f>
        <v>75</v>
      </c>
      <c r="D57" s="72">
        <f t="shared" ref="D57:N57" si="11">GEOMEAN(D54:D56)</f>
        <v>77.459666924148337</v>
      </c>
      <c r="E57" s="72">
        <f t="shared" si="11"/>
        <v>77.459666924148337</v>
      </c>
      <c r="F57" s="72">
        <f t="shared" si="11"/>
        <v>77.459666924148337</v>
      </c>
      <c r="G57" s="72">
        <f t="shared" si="11"/>
        <v>77.459666924148337</v>
      </c>
      <c r="H57" s="72">
        <f t="shared" si="11"/>
        <v>77.459666924148337</v>
      </c>
      <c r="I57" s="72">
        <f t="shared" si="11"/>
        <v>77.459666924148337</v>
      </c>
      <c r="J57" s="72">
        <f t="shared" si="11"/>
        <v>78.993670632525991</v>
      </c>
      <c r="K57" s="72">
        <f t="shared" si="11"/>
        <v>78.993670632525991</v>
      </c>
      <c r="L57" s="72">
        <f t="shared" si="11"/>
        <v>88</v>
      </c>
      <c r="M57" s="72">
        <f t="shared" si="11"/>
        <v>80</v>
      </c>
      <c r="N57" s="72">
        <f t="shared" si="11"/>
        <v>80</v>
      </c>
    </row>
    <row r="60" spans="1:14" ht="18.75" x14ac:dyDescent="0.25">
      <c r="A60" s="70" t="s">
        <v>67</v>
      </c>
      <c r="B60" s="71" t="s">
        <v>197</v>
      </c>
    </row>
    <row r="61" spans="1:14" ht="16.5" thickBot="1" x14ac:dyDescent="0.3">
      <c r="B61" s="274" t="s">
        <v>466</v>
      </c>
    </row>
    <row r="62" spans="1:14" x14ac:dyDescent="0.25">
      <c r="A62" s="86">
        <v>1</v>
      </c>
      <c r="B62" s="392" t="s">
        <v>561</v>
      </c>
      <c r="C62" s="80">
        <v>1.4</v>
      </c>
      <c r="D62" s="80">
        <v>1.4</v>
      </c>
      <c r="E62" s="80">
        <v>1.4</v>
      </c>
      <c r="F62" s="80">
        <v>1.4</v>
      </c>
      <c r="G62" s="80">
        <v>1.4</v>
      </c>
      <c r="H62" s="80">
        <v>1.4</v>
      </c>
      <c r="I62" s="80">
        <v>1.4</v>
      </c>
      <c r="J62" s="83">
        <v>2</v>
      </c>
      <c r="K62" s="83">
        <v>2</v>
      </c>
      <c r="L62" s="83">
        <v>2</v>
      </c>
      <c r="M62" s="83">
        <v>2</v>
      </c>
      <c r="N62" s="83">
        <v>2</v>
      </c>
    </row>
    <row r="63" spans="1:14" x14ac:dyDescent="0.25">
      <c r="A63" s="86">
        <v>2</v>
      </c>
      <c r="B63" s="377" t="s">
        <v>562</v>
      </c>
      <c r="C63" s="80">
        <v>1.4</v>
      </c>
      <c r="D63" s="80">
        <v>1.4</v>
      </c>
      <c r="E63" s="80">
        <v>1.4</v>
      </c>
      <c r="F63" s="80">
        <v>1.4</v>
      </c>
      <c r="G63" s="80">
        <v>1.4</v>
      </c>
      <c r="H63" s="80">
        <v>1.4</v>
      </c>
      <c r="I63" s="80">
        <v>1.4</v>
      </c>
      <c r="J63" s="80">
        <v>2</v>
      </c>
      <c r="K63" s="80">
        <v>2</v>
      </c>
      <c r="L63" s="80">
        <v>2</v>
      </c>
      <c r="M63" s="80">
        <v>2</v>
      </c>
      <c r="N63" s="80">
        <v>2</v>
      </c>
    </row>
    <row r="64" spans="1:14" x14ac:dyDescent="0.25">
      <c r="A64" s="86">
        <v>3</v>
      </c>
      <c r="B64" s="459" t="s">
        <v>587</v>
      </c>
      <c r="C64" s="80">
        <v>1.4</v>
      </c>
      <c r="D64" s="80">
        <v>1.4</v>
      </c>
      <c r="E64" s="80">
        <v>1.4</v>
      </c>
      <c r="F64" s="80">
        <v>1.4</v>
      </c>
      <c r="G64" s="80">
        <v>1.4</v>
      </c>
      <c r="H64" s="80">
        <v>1.4</v>
      </c>
      <c r="I64" s="80">
        <v>1.4</v>
      </c>
      <c r="J64" s="83">
        <v>2</v>
      </c>
      <c r="K64" s="83">
        <v>2</v>
      </c>
      <c r="L64" s="83">
        <v>2</v>
      </c>
      <c r="M64" s="83">
        <v>2</v>
      </c>
      <c r="N64" s="83">
        <v>2</v>
      </c>
    </row>
    <row r="65" spans="1:14" ht="16.5" thickBot="1" x14ac:dyDescent="0.3">
      <c r="B65" s="267"/>
      <c r="C65" s="83"/>
    </row>
    <row r="66" spans="1:14" s="31" customFormat="1" ht="16.5" thickBot="1" x14ac:dyDescent="0.3">
      <c r="A66" s="87"/>
      <c r="B66" s="89" t="s">
        <v>383</v>
      </c>
      <c r="C66" s="76">
        <f t="shared" ref="C66" si="12">GEOMEAN(C62:C65)</f>
        <v>1.4</v>
      </c>
      <c r="D66" s="72">
        <f t="shared" ref="D66:N66" si="13">GEOMEAN(D62:D65)</f>
        <v>1.4</v>
      </c>
      <c r="E66" s="72">
        <f t="shared" si="13"/>
        <v>1.4</v>
      </c>
      <c r="F66" s="72">
        <f t="shared" si="13"/>
        <v>1.4</v>
      </c>
      <c r="G66" s="72">
        <f t="shared" si="13"/>
        <v>1.4</v>
      </c>
      <c r="H66" s="72">
        <f t="shared" si="13"/>
        <v>1.4</v>
      </c>
      <c r="I66" s="72">
        <f t="shared" si="13"/>
        <v>1.4</v>
      </c>
      <c r="J66" s="72">
        <f t="shared" si="13"/>
        <v>2</v>
      </c>
      <c r="K66" s="72">
        <f t="shared" si="13"/>
        <v>2</v>
      </c>
      <c r="L66" s="72">
        <f t="shared" si="13"/>
        <v>2</v>
      </c>
      <c r="M66" s="72">
        <f t="shared" si="13"/>
        <v>2</v>
      </c>
      <c r="N66" s="72">
        <f t="shared" si="13"/>
        <v>2</v>
      </c>
    </row>
    <row r="69" spans="1:14" ht="18.75" x14ac:dyDescent="0.25">
      <c r="A69" s="70" t="s">
        <v>67</v>
      </c>
      <c r="B69" s="71" t="s">
        <v>198</v>
      </c>
    </row>
    <row r="70" spans="1:14" ht="16.5" thickBot="1" x14ac:dyDescent="0.3">
      <c r="B70" s="274" t="s">
        <v>467</v>
      </c>
    </row>
    <row r="71" spans="1:14" x14ac:dyDescent="0.25">
      <c r="A71" s="86">
        <v>1</v>
      </c>
      <c r="B71" s="392" t="s">
        <v>563</v>
      </c>
      <c r="C71" s="80">
        <v>1.5</v>
      </c>
      <c r="D71" s="80">
        <v>1.6</v>
      </c>
      <c r="E71" s="80">
        <v>1.6</v>
      </c>
      <c r="F71" s="80">
        <v>1.5</v>
      </c>
      <c r="G71" s="80">
        <v>1.5</v>
      </c>
      <c r="H71" s="80">
        <v>1.6</v>
      </c>
      <c r="I71" s="80">
        <v>1.6</v>
      </c>
      <c r="J71" s="80">
        <v>1.6</v>
      </c>
      <c r="K71" s="429">
        <v>2.2000000000000002</v>
      </c>
      <c r="L71" s="429">
        <v>2.2000000000000002</v>
      </c>
      <c r="M71" s="429">
        <v>2.1</v>
      </c>
      <c r="N71" s="429">
        <v>2.1</v>
      </c>
    </row>
    <row r="72" spans="1:14" x14ac:dyDescent="0.25">
      <c r="A72" s="86">
        <v>2</v>
      </c>
      <c r="B72" s="377" t="s">
        <v>564</v>
      </c>
      <c r="C72" s="80">
        <v>1.6</v>
      </c>
      <c r="D72" s="80">
        <v>1.6</v>
      </c>
      <c r="E72" s="80">
        <v>1.6</v>
      </c>
      <c r="F72" s="80">
        <v>1.6</v>
      </c>
      <c r="G72" s="80">
        <v>1.6</v>
      </c>
      <c r="H72" s="80">
        <v>1.6</v>
      </c>
      <c r="I72" s="80">
        <v>1.6</v>
      </c>
      <c r="J72" s="80">
        <v>1.6</v>
      </c>
      <c r="K72" s="80">
        <v>2.2000000000000002</v>
      </c>
      <c r="L72" s="80">
        <v>2.2000000000000002</v>
      </c>
      <c r="M72" s="80">
        <v>2.1</v>
      </c>
      <c r="N72" s="80">
        <v>2.1</v>
      </c>
    </row>
    <row r="73" spans="1:14" ht="16.5" thickBot="1" x14ac:dyDescent="0.3">
      <c r="A73" s="86">
        <v>3</v>
      </c>
      <c r="B73" s="377"/>
      <c r="C73" s="80">
        <v>2.2000000000000002</v>
      </c>
      <c r="D73" s="80">
        <v>2.2000000000000002</v>
      </c>
      <c r="E73" s="80">
        <v>2.2000000000000002</v>
      </c>
      <c r="F73" s="80">
        <v>2.2000000000000002</v>
      </c>
      <c r="G73" s="80">
        <v>2.2000000000000002</v>
      </c>
      <c r="H73" s="80">
        <v>2.2000000000000002</v>
      </c>
      <c r="I73" s="80">
        <v>2.2000000000000002</v>
      </c>
      <c r="J73" s="80">
        <v>2.2000000000000002</v>
      </c>
      <c r="K73" s="80">
        <v>2.2000000000000002</v>
      </c>
      <c r="L73" s="83">
        <v>2.2000000000000002</v>
      </c>
      <c r="M73" s="83">
        <v>2.1</v>
      </c>
      <c r="N73" s="83">
        <v>2.1</v>
      </c>
    </row>
    <row r="74" spans="1:14" s="31" customFormat="1" ht="16.5" thickBot="1" x14ac:dyDescent="0.3">
      <c r="A74" s="87"/>
      <c r="B74" s="89" t="s">
        <v>383</v>
      </c>
      <c r="C74" s="76">
        <f t="shared" ref="C74" si="14">GEOMEAN(C71:C73)</f>
        <v>1.7413175382347224</v>
      </c>
      <c r="D74" s="72">
        <f t="shared" ref="D74:N74" si="15">GEOMEAN(D71:D73)</f>
        <v>1.7791840724554524</v>
      </c>
      <c r="E74" s="72">
        <f t="shared" si="15"/>
        <v>1.7791840724554524</v>
      </c>
      <c r="F74" s="72">
        <f t="shared" si="15"/>
        <v>1.7413175382347224</v>
      </c>
      <c r="G74" s="72">
        <f t="shared" si="15"/>
        <v>1.7413175382347224</v>
      </c>
      <c r="H74" s="72">
        <f t="shared" si="15"/>
        <v>1.7791840724554524</v>
      </c>
      <c r="I74" s="72">
        <f t="shared" si="15"/>
        <v>1.7791840724554524</v>
      </c>
      <c r="J74" s="72">
        <f t="shared" si="15"/>
        <v>1.7791840724554524</v>
      </c>
      <c r="K74" s="72">
        <f t="shared" si="15"/>
        <v>2.2000000000000002</v>
      </c>
      <c r="L74" s="72">
        <f t="shared" si="15"/>
        <v>2.2000000000000002</v>
      </c>
      <c r="M74" s="72">
        <f t="shared" si="15"/>
        <v>2.1</v>
      </c>
      <c r="N74" s="72">
        <f t="shared" si="15"/>
        <v>2.1</v>
      </c>
    </row>
    <row r="77" spans="1:14" ht="19.5" thickBot="1" x14ac:dyDescent="0.3">
      <c r="A77" s="70" t="s">
        <v>312</v>
      </c>
      <c r="B77" s="71" t="s">
        <v>199</v>
      </c>
    </row>
    <row r="78" spans="1:14" x14ac:dyDescent="0.25">
      <c r="A78" s="86">
        <v>1</v>
      </c>
      <c r="B78" s="392" t="s">
        <v>565</v>
      </c>
      <c r="C78" s="79">
        <v>150</v>
      </c>
      <c r="D78" s="79">
        <v>150</v>
      </c>
      <c r="E78" s="79">
        <v>150</v>
      </c>
      <c r="F78" s="79">
        <v>150</v>
      </c>
      <c r="G78" s="79">
        <v>150</v>
      </c>
      <c r="H78" s="79">
        <v>150</v>
      </c>
      <c r="I78" s="79">
        <v>150</v>
      </c>
      <c r="J78" s="79">
        <v>150</v>
      </c>
      <c r="K78" s="79">
        <v>150</v>
      </c>
      <c r="L78" s="79">
        <v>150</v>
      </c>
      <c r="M78" s="79">
        <v>200</v>
      </c>
      <c r="N78" s="79">
        <v>150</v>
      </c>
    </row>
    <row r="79" spans="1:14" x14ac:dyDescent="0.25">
      <c r="A79" s="86">
        <v>2</v>
      </c>
      <c r="B79" s="377" t="s">
        <v>566</v>
      </c>
      <c r="C79" s="83">
        <v>200</v>
      </c>
      <c r="D79" s="83">
        <v>200</v>
      </c>
      <c r="E79" s="83">
        <v>200</v>
      </c>
      <c r="F79" s="83">
        <v>200</v>
      </c>
      <c r="G79" s="83">
        <v>200</v>
      </c>
      <c r="H79" s="83">
        <v>200</v>
      </c>
      <c r="I79" s="83">
        <v>200</v>
      </c>
      <c r="J79" s="83">
        <v>150</v>
      </c>
      <c r="K79" s="83">
        <v>200</v>
      </c>
      <c r="L79" s="83">
        <v>200</v>
      </c>
      <c r="M79" s="83">
        <v>150</v>
      </c>
      <c r="N79" s="83">
        <v>250</v>
      </c>
    </row>
    <row r="80" spans="1:14" x14ac:dyDescent="0.25">
      <c r="A80" s="86">
        <v>3</v>
      </c>
      <c r="B80" s="377" t="s">
        <v>567</v>
      </c>
      <c r="C80" s="83">
        <v>90</v>
      </c>
      <c r="D80" s="83">
        <v>100</v>
      </c>
      <c r="E80" s="83">
        <v>150</v>
      </c>
      <c r="F80" s="83">
        <v>90</v>
      </c>
      <c r="G80" s="83">
        <v>90</v>
      </c>
      <c r="H80" s="83">
        <v>90</v>
      </c>
      <c r="I80" s="83">
        <v>150</v>
      </c>
      <c r="J80" s="83">
        <v>200</v>
      </c>
      <c r="K80" s="83">
        <v>90</v>
      </c>
      <c r="L80" s="83">
        <v>250</v>
      </c>
      <c r="M80" s="83">
        <v>150</v>
      </c>
      <c r="N80" s="83">
        <v>200</v>
      </c>
    </row>
    <row r="81" spans="1:14" ht="16.5" thickBot="1" x14ac:dyDescent="0.3">
      <c r="B81" s="377" t="s">
        <v>568</v>
      </c>
      <c r="C81" s="83">
        <v>200</v>
      </c>
      <c r="D81" s="83">
        <v>200</v>
      </c>
      <c r="E81" s="83">
        <v>200</v>
      </c>
      <c r="F81" s="83">
        <v>200</v>
      </c>
      <c r="G81" s="83">
        <v>200</v>
      </c>
      <c r="H81" s="83">
        <v>200</v>
      </c>
      <c r="I81" s="83">
        <v>150</v>
      </c>
      <c r="J81" s="83"/>
      <c r="K81" s="83"/>
      <c r="L81" s="83"/>
      <c r="M81" s="83"/>
      <c r="N81" s="83"/>
    </row>
    <row r="82" spans="1:14" s="31" customFormat="1" ht="16.5" thickBot="1" x14ac:dyDescent="0.3">
      <c r="A82" s="87"/>
      <c r="B82" s="89" t="s">
        <v>383</v>
      </c>
      <c r="C82" s="76">
        <f t="shared" ref="C82" si="16">GEOMEAN(C78:C81)</f>
        <v>152.43982444638442</v>
      </c>
      <c r="D82" s="72">
        <f t="shared" ref="D82:N82" si="17">GEOMEAN(D78:D81)</f>
        <v>156.50845800732873</v>
      </c>
      <c r="E82" s="72">
        <f t="shared" si="17"/>
        <v>173.20508075688772</v>
      </c>
      <c r="F82" s="72">
        <f t="shared" si="17"/>
        <v>152.43982444638442</v>
      </c>
      <c r="G82" s="72">
        <f t="shared" si="17"/>
        <v>152.43982444638442</v>
      </c>
      <c r="H82" s="72">
        <f t="shared" si="17"/>
        <v>152.43982444638442</v>
      </c>
      <c r="I82" s="72">
        <f t="shared" si="17"/>
        <v>161.18548977353129</v>
      </c>
      <c r="J82" s="72">
        <f t="shared" si="17"/>
        <v>165.09636244473134</v>
      </c>
      <c r="K82" s="72">
        <f t="shared" si="17"/>
        <v>139.24766500838336</v>
      </c>
      <c r="L82" s="72">
        <f t="shared" si="17"/>
        <v>195.74338205844319</v>
      </c>
      <c r="M82" s="72">
        <f t="shared" si="17"/>
        <v>165.09636244473134</v>
      </c>
      <c r="N82" s="72">
        <f t="shared" si="17"/>
        <v>195.74338205844319</v>
      </c>
    </row>
    <row r="86" spans="1:14" ht="19.5" thickBot="1" x14ac:dyDescent="0.3">
      <c r="A86" s="70" t="s">
        <v>68</v>
      </c>
      <c r="B86" s="71" t="s">
        <v>200</v>
      </c>
    </row>
    <row r="87" spans="1:14" x14ac:dyDescent="0.25">
      <c r="A87" s="86">
        <v>1</v>
      </c>
      <c r="B87" s="269" t="s">
        <v>426</v>
      </c>
      <c r="C87" s="79">
        <v>1</v>
      </c>
      <c r="D87" s="79">
        <v>1</v>
      </c>
      <c r="E87" s="79">
        <v>1</v>
      </c>
      <c r="F87" s="79">
        <v>1</v>
      </c>
      <c r="G87" s="79">
        <v>1</v>
      </c>
      <c r="H87" s="79">
        <v>1</v>
      </c>
      <c r="I87" s="79">
        <v>1</v>
      </c>
      <c r="J87" s="79">
        <v>1</v>
      </c>
      <c r="K87" s="79">
        <v>1</v>
      </c>
      <c r="L87" s="79">
        <v>1</v>
      </c>
      <c r="M87" s="79">
        <v>1</v>
      </c>
      <c r="N87" s="79">
        <v>1</v>
      </c>
    </row>
    <row r="88" spans="1:14" x14ac:dyDescent="0.25">
      <c r="A88" s="86">
        <v>2</v>
      </c>
      <c r="B88" s="67"/>
      <c r="C88" s="83"/>
    </row>
    <row r="89" spans="1:14" ht="16.5" thickBot="1" x14ac:dyDescent="0.3">
      <c r="A89" s="86">
        <v>3</v>
      </c>
      <c r="B89" s="267"/>
      <c r="C89" s="83"/>
    </row>
    <row r="90" spans="1:14" s="31" customFormat="1" ht="16.5" thickBot="1" x14ac:dyDescent="0.3">
      <c r="A90" s="87"/>
      <c r="B90" s="89" t="s">
        <v>383</v>
      </c>
      <c r="C90" s="76">
        <f t="shared" ref="C90" si="18">GEOMEAN(C87:C89)</f>
        <v>1</v>
      </c>
      <c r="D90" s="72">
        <f t="shared" ref="D90:N90" si="19">GEOMEAN(D87:D89)</f>
        <v>1</v>
      </c>
      <c r="E90" s="72">
        <f t="shared" si="19"/>
        <v>1</v>
      </c>
      <c r="F90" s="72">
        <f t="shared" si="19"/>
        <v>1</v>
      </c>
      <c r="G90" s="72">
        <f t="shared" si="19"/>
        <v>1</v>
      </c>
      <c r="H90" s="72">
        <f t="shared" si="19"/>
        <v>1</v>
      </c>
      <c r="I90" s="72">
        <f t="shared" si="19"/>
        <v>1</v>
      </c>
      <c r="J90" s="72">
        <f t="shared" si="19"/>
        <v>1</v>
      </c>
      <c r="K90" s="72">
        <f t="shared" si="19"/>
        <v>1</v>
      </c>
      <c r="L90" s="72">
        <f t="shared" si="19"/>
        <v>1</v>
      </c>
      <c r="M90" s="72">
        <f t="shared" si="19"/>
        <v>1</v>
      </c>
      <c r="N90" s="72">
        <f t="shared" si="19"/>
        <v>1</v>
      </c>
    </row>
    <row r="93" spans="1:14" ht="19.5" thickBot="1" x14ac:dyDescent="0.3">
      <c r="A93" s="70" t="s">
        <v>69</v>
      </c>
      <c r="B93" s="71" t="s">
        <v>201</v>
      </c>
    </row>
    <row r="94" spans="1:14" x14ac:dyDescent="0.25">
      <c r="A94" s="86">
        <v>1</v>
      </c>
      <c r="B94" s="378" t="s">
        <v>569</v>
      </c>
      <c r="C94" s="79">
        <v>175.88</v>
      </c>
      <c r="D94" s="79">
        <v>175.88</v>
      </c>
      <c r="E94" s="79">
        <v>175.88</v>
      </c>
      <c r="F94" s="79">
        <v>175.88</v>
      </c>
      <c r="G94" s="79">
        <v>175.88</v>
      </c>
      <c r="H94" s="79">
        <v>175.88</v>
      </c>
      <c r="I94" s="79">
        <v>351.76</v>
      </c>
      <c r="J94" s="79">
        <v>351.76</v>
      </c>
      <c r="K94" s="79">
        <v>351.76</v>
      </c>
      <c r="L94" s="79">
        <v>351.76</v>
      </c>
      <c r="M94" s="79">
        <v>434</v>
      </c>
      <c r="N94" s="79">
        <v>434</v>
      </c>
    </row>
    <row r="95" spans="1:14" ht="16.5" thickBot="1" x14ac:dyDescent="0.3">
      <c r="A95" s="86">
        <v>2</v>
      </c>
      <c r="B95" s="67"/>
      <c r="C95" s="83"/>
    </row>
    <row r="96" spans="1:14" s="31" customFormat="1" ht="16.5" thickBot="1" x14ac:dyDescent="0.3">
      <c r="A96" s="87"/>
      <c r="B96" s="89" t="s">
        <v>383</v>
      </c>
      <c r="C96" s="76">
        <f t="shared" ref="C96" si="20">GEOMEAN(C94:C95)</f>
        <v>175.88</v>
      </c>
      <c r="D96" s="72">
        <f t="shared" ref="D96:N96" si="21">GEOMEAN(D94:D95)</f>
        <v>175.88</v>
      </c>
      <c r="E96" s="72">
        <f t="shared" si="21"/>
        <v>175.88</v>
      </c>
      <c r="F96" s="72">
        <f t="shared" si="21"/>
        <v>175.88</v>
      </c>
      <c r="G96" s="72">
        <f t="shared" si="21"/>
        <v>175.88</v>
      </c>
      <c r="H96" s="72">
        <f t="shared" si="21"/>
        <v>175.88</v>
      </c>
      <c r="I96" s="72">
        <f t="shared" si="21"/>
        <v>351.76</v>
      </c>
      <c r="J96" s="72">
        <f t="shared" si="21"/>
        <v>351.76</v>
      </c>
      <c r="K96" s="72">
        <f t="shared" si="21"/>
        <v>351.76</v>
      </c>
      <c r="L96" s="72">
        <f t="shared" si="21"/>
        <v>351.76</v>
      </c>
      <c r="M96" s="72">
        <f t="shared" si="21"/>
        <v>434</v>
      </c>
      <c r="N96" s="72">
        <f t="shared" si="21"/>
        <v>434</v>
      </c>
    </row>
    <row r="99" spans="1:14" ht="19.5" thickBot="1" x14ac:dyDescent="0.3">
      <c r="A99" s="70" t="s">
        <v>69</v>
      </c>
      <c r="B99" s="71" t="s">
        <v>488</v>
      </c>
    </row>
    <row r="100" spans="1:14" x14ac:dyDescent="0.25">
      <c r="A100" s="86">
        <v>1</v>
      </c>
      <c r="B100" s="392" t="s">
        <v>570</v>
      </c>
      <c r="C100" s="79">
        <v>1377</v>
      </c>
      <c r="D100" s="79">
        <v>1377</v>
      </c>
      <c r="E100" s="79">
        <v>1377</v>
      </c>
      <c r="F100" s="79">
        <v>1377</v>
      </c>
      <c r="G100" s="79">
        <v>1560</v>
      </c>
      <c r="H100" s="79">
        <v>1560</v>
      </c>
      <c r="I100" s="65">
        <v>1350</v>
      </c>
      <c r="J100" s="79">
        <v>2308.4499999999998</v>
      </c>
      <c r="K100" s="79" t="s">
        <v>571</v>
      </c>
      <c r="L100" s="79">
        <v>1460.5</v>
      </c>
      <c r="M100" s="79">
        <v>1780</v>
      </c>
      <c r="N100" s="79">
        <v>1780</v>
      </c>
    </row>
    <row r="101" spans="1:14" ht="16.5" thickBot="1" x14ac:dyDescent="0.3">
      <c r="A101" s="86">
        <v>2</v>
      </c>
      <c r="B101" s="377" t="s">
        <v>489</v>
      </c>
      <c r="C101" s="83">
        <v>1390</v>
      </c>
      <c r="D101" s="83">
        <v>1350</v>
      </c>
      <c r="E101" s="83">
        <v>1390</v>
      </c>
      <c r="F101" s="83">
        <v>1390</v>
      </c>
      <c r="G101" s="83">
        <v>1112</v>
      </c>
      <c r="H101" s="83">
        <v>1112</v>
      </c>
      <c r="I101" s="65">
        <v>1290</v>
      </c>
      <c r="J101" s="83">
        <v>1245</v>
      </c>
      <c r="K101" s="83">
        <v>1250</v>
      </c>
      <c r="L101" s="83">
        <v>1360</v>
      </c>
      <c r="M101" s="83">
        <v>2576</v>
      </c>
      <c r="N101" s="83">
        <v>2576</v>
      </c>
    </row>
    <row r="102" spans="1:14" s="31" customFormat="1" ht="16.5" thickBot="1" x14ac:dyDescent="0.3">
      <c r="A102" s="87"/>
      <c r="B102" s="89" t="s">
        <v>383</v>
      </c>
      <c r="C102" s="76">
        <f t="shared" ref="C102" si="22">GEOMEAN(C100:C101)</f>
        <v>1383.484730671069</v>
      </c>
      <c r="D102" s="72">
        <f t="shared" ref="D102:N102" si="23">GEOMEAN(D100:D101)</f>
        <v>1363.4331666788805</v>
      </c>
      <c r="E102" s="72">
        <f t="shared" si="23"/>
        <v>1383.484730671069</v>
      </c>
      <c r="F102" s="72">
        <f t="shared" si="23"/>
        <v>1383.484730671069</v>
      </c>
      <c r="G102" s="72">
        <f t="shared" si="23"/>
        <v>1317.0876963968649</v>
      </c>
      <c r="H102" s="72">
        <f t="shared" si="23"/>
        <v>1317.0876963968649</v>
      </c>
      <c r="I102" s="72">
        <f t="shared" si="23"/>
        <v>1319.6590468753661</v>
      </c>
      <c r="J102" s="72">
        <f t="shared" si="23"/>
        <v>1695.2935586499466</v>
      </c>
      <c r="K102" s="72">
        <f t="shared" si="23"/>
        <v>1250</v>
      </c>
      <c r="L102" s="72">
        <f t="shared" si="23"/>
        <v>1409.3544621563449</v>
      </c>
      <c r="M102" s="72">
        <f t="shared" si="23"/>
        <v>2141.3266915629665</v>
      </c>
      <c r="N102" s="72">
        <f t="shared" si="23"/>
        <v>2141.3266915629665</v>
      </c>
    </row>
    <row r="105" spans="1:14" ht="38.25" thickBot="1" x14ac:dyDescent="0.3">
      <c r="A105" s="70" t="s">
        <v>70</v>
      </c>
      <c r="B105" s="92" t="s">
        <v>203</v>
      </c>
    </row>
    <row r="106" spans="1:14" x14ac:dyDescent="0.25">
      <c r="A106" s="86">
        <v>1</v>
      </c>
      <c r="B106" s="269" t="s">
        <v>430</v>
      </c>
      <c r="C106" s="79">
        <v>10</v>
      </c>
      <c r="D106" s="79">
        <v>10</v>
      </c>
      <c r="E106" s="79">
        <v>10</v>
      </c>
      <c r="F106" s="79">
        <v>10</v>
      </c>
      <c r="G106" s="79">
        <v>10</v>
      </c>
      <c r="H106" s="79">
        <v>10</v>
      </c>
      <c r="I106" s="79">
        <v>10</v>
      </c>
      <c r="J106" s="79">
        <v>10</v>
      </c>
      <c r="K106" s="79">
        <v>10</v>
      </c>
      <c r="L106" s="79">
        <v>10</v>
      </c>
      <c r="M106" s="350">
        <v>10</v>
      </c>
      <c r="N106" s="79">
        <v>10</v>
      </c>
    </row>
    <row r="107" spans="1:14" ht="16.5" thickBot="1" x14ac:dyDescent="0.3">
      <c r="A107" s="86">
        <v>2</v>
      </c>
      <c r="B107" s="67"/>
      <c r="C107" s="83"/>
    </row>
    <row r="108" spans="1:14" s="31" customFormat="1" ht="16.5" thickBot="1" x14ac:dyDescent="0.3">
      <c r="A108" s="87"/>
      <c r="B108" s="89" t="s">
        <v>383</v>
      </c>
      <c r="C108" s="76">
        <f t="shared" ref="C108" si="24">GEOMEAN(C106:C107)</f>
        <v>10</v>
      </c>
      <c r="D108" s="72">
        <f t="shared" ref="D108:N108" si="25">GEOMEAN(D106:D107)</f>
        <v>10</v>
      </c>
      <c r="E108" s="72">
        <f t="shared" si="25"/>
        <v>10</v>
      </c>
      <c r="F108" s="72">
        <f t="shared" si="25"/>
        <v>10</v>
      </c>
      <c r="G108" s="72">
        <f t="shared" si="25"/>
        <v>10</v>
      </c>
      <c r="H108" s="72">
        <f t="shared" si="25"/>
        <v>10</v>
      </c>
      <c r="I108" s="72">
        <f t="shared" si="25"/>
        <v>10</v>
      </c>
      <c r="J108" s="72">
        <f t="shared" si="25"/>
        <v>10</v>
      </c>
      <c r="K108" s="72">
        <f t="shared" si="25"/>
        <v>10</v>
      </c>
      <c r="L108" s="72">
        <f t="shared" si="25"/>
        <v>10</v>
      </c>
      <c r="M108" s="72">
        <f t="shared" si="25"/>
        <v>10</v>
      </c>
      <c r="N108" s="72">
        <f t="shared" si="25"/>
        <v>10</v>
      </c>
    </row>
    <row r="111" spans="1:14" ht="38.25" thickBot="1" x14ac:dyDescent="0.3">
      <c r="A111" s="70" t="s">
        <v>70</v>
      </c>
      <c r="B111" s="92" t="s">
        <v>204</v>
      </c>
    </row>
    <row r="112" spans="1:14" x14ac:dyDescent="0.25">
      <c r="A112" s="86">
        <v>1</v>
      </c>
      <c r="B112" s="458" t="s">
        <v>587</v>
      </c>
      <c r="C112" s="79">
        <v>175.88</v>
      </c>
      <c r="D112" s="79">
        <v>175.88</v>
      </c>
      <c r="E112" s="79">
        <v>175.88</v>
      </c>
      <c r="F112" s="79">
        <v>175.88</v>
      </c>
      <c r="G112" s="79">
        <v>175.88</v>
      </c>
      <c r="H112" s="79">
        <v>175.88</v>
      </c>
      <c r="I112" s="79">
        <v>175.88</v>
      </c>
      <c r="J112" s="79">
        <v>175.88</v>
      </c>
      <c r="K112" s="79">
        <v>175.88</v>
      </c>
      <c r="L112" s="79">
        <v>175.88</v>
      </c>
      <c r="M112" s="79">
        <v>175.88</v>
      </c>
      <c r="N112" s="79">
        <v>175.88</v>
      </c>
    </row>
    <row r="113" spans="1:14" ht="16.5" thickBot="1" x14ac:dyDescent="0.3">
      <c r="A113" s="86">
        <v>2</v>
      </c>
      <c r="B113" s="377" t="s">
        <v>572</v>
      </c>
      <c r="C113" s="83">
        <v>63.25</v>
      </c>
      <c r="D113" s="83">
        <v>63.25</v>
      </c>
      <c r="E113" s="83">
        <v>63.25</v>
      </c>
      <c r="F113" s="83">
        <v>63.25</v>
      </c>
      <c r="G113" s="83">
        <v>63.25</v>
      </c>
      <c r="H113" s="83">
        <v>63.25</v>
      </c>
      <c r="I113" s="83">
        <v>63.25</v>
      </c>
      <c r="J113" s="83">
        <v>63.25</v>
      </c>
      <c r="K113" s="83">
        <v>63.25</v>
      </c>
      <c r="L113" s="83">
        <v>63.25</v>
      </c>
      <c r="M113" s="83">
        <v>63.25</v>
      </c>
      <c r="N113" s="83">
        <v>63.25</v>
      </c>
    </row>
    <row r="114" spans="1:14" s="31" customFormat="1" ht="16.5" thickBot="1" x14ac:dyDescent="0.3">
      <c r="A114" s="87"/>
      <c r="B114" s="89" t="s">
        <v>383</v>
      </c>
      <c r="C114" s="76">
        <f t="shared" ref="C114" si="26">GEOMEAN(C112:C113)</f>
        <v>105.47231864332936</v>
      </c>
      <c r="D114" s="72">
        <f t="shared" ref="D114:N114" si="27">GEOMEAN(D112:D113)</f>
        <v>105.47231864332936</v>
      </c>
      <c r="E114" s="72">
        <f t="shared" si="27"/>
        <v>105.47231864332936</v>
      </c>
      <c r="F114" s="72">
        <f t="shared" si="27"/>
        <v>105.47231864332936</v>
      </c>
      <c r="G114" s="72">
        <f t="shared" si="27"/>
        <v>105.47231864332936</v>
      </c>
      <c r="H114" s="72">
        <f t="shared" si="27"/>
        <v>105.47231864332936</v>
      </c>
      <c r="I114" s="72">
        <f t="shared" si="27"/>
        <v>105.47231864332936</v>
      </c>
      <c r="J114" s="72">
        <f t="shared" si="27"/>
        <v>105.47231864332936</v>
      </c>
      <c r="K114" s="72">
        <f t="shared" si="27"/>
        <v>105.47231864332936</v>
      </c>
      <c r="L114" s="72">
        <f t="shared" si="27"/>
        <v>105.47231864332936</v>
      </c>
      <c r="M114" s="72">
        <f t="shared" si="27"/>
        <v>105.47231864332936</v>
      </c>
      <c r="N114" s="72">
        <f t="shared" si="27"/>
        <v>105.47231864332936</v>
      </c>
    </row>
  </sheetData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B7823-154E-2943-BE18-6959CF09D9E0}">
  <sheetPr codeName="Sheet5"/>
  <dimension ref="A1:N136"/>
  <sheetViews>
    <sheetView zoomScale="60" zoomScaleNormal="60" workbookViewId="0">
      <pane xSplit="2" ySplit="4" topLeftCell="C5" activePane="bottomRight" state="frozen"/>
      <selection activeCell="J12" sqref="J12"/>
      <selection pane="topRight" activeCell="J12" sqref="J12"/>
      <selection pane="bottomLeft" activeCell="J12" sqref="J12"/>
      <selection pane="bottomRight"/>
    </sheetView>
  </sheetViews>
  <sheetFormatPr defaultColWidth="11.25" defaultRowHeight="15.75" x14ac:dyDescent="0.25"/>
  <cols>
    <col min="1" max="1" width="7.875" style="86" customWidth="1"/>
    <col min="2" max="2" width="32.75" style="40" bestFit="1" customWidth="1"/>
    <col min="3" max="3" width="11.25" style="66"/>
  </cols>
  <sheetData>
    <row r="1" spans="1:14" x14ac:dyDescent="0.25">
      <c r="B1" s="36" t="s">
        <v>0</v>
      </c>
    </row>
    <row r="2" spans="1:14" x14ac:dyDescent="0.25">
      <c r="B2" s="36"/>
    </row>
    <row r="3" spans="1:14" x14ac:dyDescent="0.25">
      <c r="B3" s="36" t="s">
        <v>1</v>
      </c>
    </row>
    <row r="4" spans="1:14" x14ac:dyDescent="0.25">
      <c r="A4" s="70"/>
      <c r="C4" s="93">
        <v>45444</v>
      </c>
      <c r="D4" s="93">
        <v>45474</v>
      </c>
      <c r="E4" s="93">
        <v>45505</v>
      </c>
      <c r="F4" s="93">
        <v>45536</v>
      </c>
      <c r="G4" s="93">
        <v>45566</v>
      </c>
      <c r="H4" s="93">
        <v>45597</v>
      </c>
      <c r="I4" s="93">
        <v>45627</v>
      </c>
      <c r="J4" s="93">
        <v>45658</v>
      </c>
      <c r="K4" s="93">
        <v>45689</v>
      </c>
      <c r="L4" s="93">
        <v>45717</v>
      </c>
      <c r="M4" s="93">
        <v>45748</v>
      </c>
      <c r="N4" s="93">
        <v>45778</v>
      </c>
    </row>
    <row r="5" spans="1:14" ht="16.5" thickBot="1" x14ac:dyDescent="0.3">
      <c r="A5" s="70"/>
      <c r="C5" s="93"/>
    </row>
    <row r="6" spans="1:14" ht="19.5" thickBot="1" x14ac:dyDescent="0.35">
      <c r="B6" s="170" t="s">
        <v>396</v>
      </c>
      <c r="C6" s="168"/>
    </row>
    <row r="7" spans="1:14" ht="18.75" x14ac:dyDescent="0.3">
      <c r="B7" s="91" t="s">
        <v>71</v>
      </c>
      <c r="C7" s="77"/>
    </row>
    <row r="8" spans="1:14" ht="18.75" x14ac:dyDescent="0.25">
      <c r="A8" s="70" t="s">
        <v>72</v>
      </c>
      <c r="B8" s="71" t="s">
        <v>205</v>
      </c>
    </row>
    <row r="9" spans="1:14" s="9" customFormat="1" x14ac:dyDescent="0.25">
      <c r="A9" s="86">
        <v>1</v>
      </c>
      <c r="B9" s="361" t="s">
        <v>573</v>
      </c>
      <c r="C9" s="80">
        <v>30</v>
      </c>
      <c r="D9" s="80">
        <v>30</v>
      </c>
      <c r="E9" s="80">
        <v>30</v>
      </c>
      <c r="F9" s="80">
        <v>30</v>
      </c>
      <c r="G9" s="80">
        <v>30</v>
      </c>
      <c r="H9" s="80">
        <v>30</v>
      </c>
      <c r="I9" s="80">
        <v>30</v>
      </c>
      <c r="J9" s="80">
        <v>30</v>
      </c>
      <c r="K9" s="80">
        <v>30</v>
      </c>
      <c r="L9" s="80">
        <v>30</v>
      </c>
      <c r="M9" s="80">
        <v>26</v>
      </c>
      <c r="N9" s="80">
        <v>30</v>
      </c>
    </row>
    <row r="10" spans="1:14" s="9" customFormat="1" x14ac:dyDescent="0.25">
      <c r="A10" s="86">
        <v>2</v>
      </c>
      <c r="B10" s="68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</row>
    <row r="11" spans="1:14" s="9" customFormat="1" ht="16.5" thickBot="1" x14ac:dyDescent="0.3">
      <c r="B11" s="268"/>
      <c r="C11" s="82"/>
    </row>
    <row r="12" spans="1:14" s="69" customFormat="1" ht="16.5" thickBot="1" x14ac:dyDescent="0.3">
      <c r="B12" s="88" t="s">
        <v>383</v>
      </c>
      <c r="C12" s="72">
        <f t="shared" ref="C12" si="0">GEOMEAN(C9:C11)</f>
        <v>30</v>
      </c>
      <c r="D12" s="72">
        <f t="shared" ref="D12:N12" si="1">GEOMEAN(D9:D11)</f>
        <v>30</v>
      </c>
      <c r="E12" s="72">
        <f t="shared" si="1"/>
        <v>30</v>
      </c>
      <c r="F12" s="72">
        <f t="shared" si="1"/>
        <v>30</v>
      </c>
      <c r="G12" s="72">
        <f t="shared" si="1"/>
        <v>30</v>
      </c>
      <c r="H12" s="72">
        <f t="shared" si="1"/>
        <v>30</v>
      </c>
      <c r="I12" s="72">
        <f t="shared" si="1"/>
        <v>30</v>
      </c>
      <c r="J12" s="72">
        <f t="shared" si="1"/>
        <v>30</v>
      </c>
      <c r="K12" s="72">
        <f t="shared" si="1"/>
        <v>30</v>
      </c>
      <c r="L12" s="72">
        <f t="shared" si="1"/>
        <v>30</v>
      </c>
      <c r="M12" s="72">
        <f t="shared" si="1"/>
        <v>26</v>
      </c>
      <c r="N12" s="72">
        <f t="shared" si="1"/>
        <v>30</v>
      </c>
    </row>
    <row r="15" spans="1:14" ht="18.75" x14ac:dyDescent="0.25">
      <c r="A15" s="70" t="s">
        <v>73</v>
      </c>
      <c r="B15" s="71" t="s">
        <v>206</v>
      </c>
    </row>
    <row r="16" spans="1:14" ht="16.5" thickBot="1" x14ac:dyDescent="0.3">
      <c r="B16" s="274" t="s">
        <v>468</v>
      </c>
    </row>
    <row r="17" spans="1:14" x14ac:dyDescent="0.25">
      <c r="A17" s="86">
        <v>4</v>
      </c>
      <c r="B17" s="378" t="s">
        <v>511</v>
      </c>
      <c r="C17" s="79">
        <v>260</v>
      </c>
      <c r="D17" s="79">
        <v>260</v>
      </c>
      <c r="E17" s="79">
        <v>300</v>
      </c>
      <c r="F17" s="79">
        <v>260</v>
      </c>
      <c r="G17" s="79">
        <v>260</v>
      </c>
      <c r="H17" s="79">
        <v>280</v>
      </c>
      <c r="I17" s="79">
        <v>260</v>
      </c>
      <c r="J17" s="79">
        <v>260</v>
      </c>
      <c r="K17" s="79">
        <v>260</v>
      </c>
      <c r="L17" s="350">
        <v>260</v>
      </c>
      <c r="M17" s="350">
        <v>260</v>
      </c>
      <c r="N17" s="350">
        <v>260</v>
      </c>
    </row>
    <row r="18" spans="1:14" x14ac:dyDescent="0.25">
      <c r="A18" s="86">
        <v>16</v>
      </c>
      <c r="B18" s="67" t="s">
        <v>496</v>
      </c>
      <c r="C18" s="83">
        <v>250</v>
      </c>
      <c r="D18" s="83">
        <v>250</v>
      </c>
      <c r="E18" s="83">
        <v>250</v>
      </c>
      <c r="F18" s="83">
        <v>250</v>
      </c>
      <c r="G18" s="83">
        <v>250</v>
      </c>
      <c r="H18" s="83">
        <v>250</v>
      </c>
      <c r="I18" s="83">
        <v>250</v>
      </c>
      <c r="J18" s="83">
        <v>570</v>
      </c>
      <c r="K18" s="83">
        <v>570</v>
      </c>
      <c r="L18" s="368">
        <v>570</v>
      </c>
      <c r="M18" s="368">
        <v>570</v>
      </c>
      <c r="N18" s="368">
        <v>570</v>
      </c>
    </row>
    <row r="19" spans="1:14" x14ac:dyDescent="0.25">
      <c r="B19" s="377"/>
      <c r="C19" s="83"/>
      <c r="D19" s="83"/>
      <c r="E19" s="83"/>
      <c r="F19" s="83"/>
      <c r="G19" s="83"/>
      <c r="H19" s="380"/>
      <c r="I19" s="83"/>
      <c r="J19" s="83"/>
      <c r="K19" s="83"/>
      <c r="L19" s="83"/>
      <c r="M19" s="83"/>
      <c r="N19" s="83"/>
    </row>
    <row r="20" spans="1:14" ht="16.5" thickBot="1" x14ac:dyDescent="0.3">
      <c r="B20" s="386"/>
      <c r="C20" s="83"/>
      <c r="D20" s="83"/>
      <c r="E20" s="83"/>
      <c r="F20" s="83"/>
      <c r="G20" s="83"/>
      <c r="H20" s="380"/>
      <c r="I20" s="83"/>
      <c r="J20" s="83"/>
      <c r="K20" s="83"/>
      <c r="L20" s="83"/>
      <c r="M20" s="83"/>
      <c r="N20" s="83"/>
    </row>
    <row r="21" spans="1:14" s="31" customFormat="1" ht="16.5" thickBot="1" x14ac:dyDescent="0.3">
      <c r="A21" s="87"/>
      <c r="B21" s="89" t="s">
        <v>383</v>
      </c>
      <c r="C21" s="76">
        <f t="shared" ref="C21" si="2">GEOMEAN(C17:C20)</f>
        <v>254.95097567963924</v>
      </c>
      <c r="D21" s="72">
        <f t="shared" ref="D21:N21" si="3">GEOMEAN(D17:D20)</f>
        <v>254.95097567963924</v>
      </c>
      <c r="E21" s="72">
        <f t="shared" si="3"/>
        <v>273.86127875258308</v>
      </c>
      <c r="F21" s="72">
        <f t="shared" si="3"/>
        <v>254.95097567963924</v>
      </c>
      <c r="G21" s="72">
        <f t="shared" si="3"/>
        <v>254.95097567963924</v>
      </c>
      <c r="H21" s="72">
        <f t="shared" si="3"/>
        <v>264.57513110645908</v>
      </c>
      <c r="I21" s="72">
        <f t="shared" si="3"/>
        <v>254.95097567963924</v>
      </c>
      <c r="J21" s="72">
        <f t="shared" si="3"/>
        <v>384.96753109840313</v>
      </c>
      <c r="K21" s="72">
        <f t="shared" si="3"/>
        <v>384.96753109840313</v>
      </c>
      <c r="L21" s="72">
        <f t="shared" si="3"/>
        <v>384.96753109840313</v>
      </c>
      <c r="M21" s="72">
        <f t="shared" si="3"/>
        <v>384.96753109840313</v>
      </c>
      <c r="N21" s="72">
        <f t="shared" si="3"/>
        <v>384.96753109840313</v>
      </c>
    </row>
    <row r="24" spans="1:14" ht="19.5" thickBot="1" x14ac:dyDescent="0.3">
      <c r="A24" s="70" t="s">
        <v>74</v>
      </c>
      <c r="B24" s="71" t="s">
        <v>207</v>
      </c>
    </row>
    <row r="25" spans="1:14" x14ac:dyDescent="0.25">
      <c r="A25" s="86">
        <v>1</v>
      </c>
      <c r="B25" s="392" t="s">
        <v>427</v>
      </c>
      <c r="C25" s="79">
        <v>16</v>
      </c>
      <c r="D25" s="79">
        <v>16</v>
      </c>
      <c r="E25" s="79">
        <v>10</v>
      </c>
      <c r="F25" s="79">
        <v>10</v>
      </c>
      <c r="G25" s="79">
        <v>10</v>
      </c>
      <c r="H25" s="79">
        <v>10</v>
      </c>
      <c r="I25" s="79">
        <v>10</v>
      </c>
      <c r="J25" s="79">
        <v>10</v>
      </c>
      <c r="K25" s="79">
        <v>10</v>
      </c>
      <c r="L25" s="79">
        <v>10</v>
      </c>
      <c r="M25" s="79">
        <v>10</v>
      </c>
      <c r="N25" s="79">
        <v>10</v>
      </c>
    </row>
    <row r="26" spans="1:14" ht="16.5" thickBot="1" x14ac:dyDescent="0.3">
      <c r="A26" s="86">
        <v>2</v>
      </c>
      <c r="B26" s="377" t="s">
        <v>428</v>
      </c>
      <c r="C26" s="83">
        <v>20</v>
      </c>
      <c r="D26" s="83">
        <v>20</v>
      </c>
      <c r="E26" s="83">
        <v>10</v>
      </c>
      <c r="F26" s="83">
        <v>10</v>
      </c>
      <c r="G26" s="83">
        <v>10</v>
      </c>
      <c r="H26" s="83">
        <v>10</v>
      </c>
      <c r="I26" s="83">
        <v>10</v>
      </c>
      <c r="J26" s="83">
        <v>10</v>
      </c>
      <c r="K26" s="83">
        <v>10</v>
      </c>
      <c r="L26" s="83">
        <v>10</v>
      </c>
      <c r="M26" s="83">
        <v>10</v>
      </c>
      <c r="N26" s="83">
        <v>10</v>
      </c>
    </row>
    <row r="27" spans="1:14" s="31" customFormat="1" ht="16.5" thickBot="1" x14ac:dyDescent="0.3">
      <c r="A27" s="87"/>
      <c r="B27" s="89" t="s">
        <v>383</v>
      </c>
      <c r="C27" s="76">
        <f t="shared" ref="C27" si="4">GEOMEAN(C25:C26)</f>
        <v>17.888543819998318</v>
      </c>
      <c r="D27" s="72">
        <f t="shared" ref="D27:N27" si="5">GEOMEAN(D25:D26)</f>
        <v>17.888543819998318</v>
      </c>
      <c r="E27" s="72">
        <f t="shared" si="5"/>
        <v>10</v>
      </c>
      <c r="F27" s="72">
        <f t="shared" si="5"/>
        <v>10</v>
      </c>
      <c r="G27" s="72">
        <f t="shared" si="5"/>
        <v>10</v>
      </c>
      <c r="H27" s="72">
        <f t="shared" si="5"/>
        <v>10</v>
      </c>
      <c r="I27" s="72">
        <f t="shared" si="5"/>
        <v>10</v>
      </c>
      <c r="J27" s="72">
        <f t="shared" si="5"/>
        <v>10</v>
      </c>
      <c r="K27" s="72">
        <f t="shared" si="5"/>
        <v>10</v>
      </c>
      <c r="L27" s="72">
        <f t="shared" si="5"/>
        <v>10</v>
      </c>
      <c r="M27" s="72">
        <f t="shared" si="5"/>
        <v>10</v>
      </c>
      <c r="N27" s="72">
        <f t="shared" si="5"/>
        <v>10</v>
      </c>
    </row>
    <row r="28" spans="1:14" x14ac:dyDescent="0.25">
      <c r="B28" s="172"/>
      <c r="C28" s="173"/>
    </row>
    <row r="29" spans="1:14" ht="16.5" thickBot="1" x14ac:dyDescent="0.3">
      <c r="B29" s="172"/>
      <c r="C29" s="173"/>
    </row>
    <row r="30" spans="1:14" ht="19.5" thickBot="1" x14ac:dyDescent="0.35">
      <c r="B30" s="170" t="s">
        <v>397</v>
      </c>
      <c r="C30" s="168"/>
    </row>
    <row r="31" spans="1:14" ht="18.75" x14ac:dyDescent="0.3">
      <c r="B31" s="91" t="s">
        <v>409</v>
      </c>
      <c r="C31" s="77"/>
    </row>
    <row r="33" spans="1:14" ht="18.75" x14ac:dyDescent="0.25">
      <c r="A33" s="70" t="s">
        <v>76</v>
      </c>
      <c r="B33" s="71" t="s">
        <v>208</v>
      </c>
    </row>
    <row r="34" spans="1:14" ht="16.5" thickBot="1" x14ac:dyDescent="0.3">
      <c r="B34" s="274" t="s">
        <v>469</v>
      </c>
    </row>
    <row r="35" spans="1:14" x14ac:dyDescent="0.25">
      <c r="A35" s="86">
        <v>1</v>
      </c>
      <c r="B35" s="392" t="s">
        <v>516</v>
      </c>
      <c r="C35" s="79">
        <v>1700</v>
      </c>
      <c r="D35" s="79">
        <v>1700</v>
      </c>
      <c r="E35" s="79">
        <v>1700</v>
      </c>
      <c r="F35" s="79">
        <v>1700</v>
      </c>
      <c r="G35" s="79">
        <v>1700</v>
      </c>
      <c r="H35" s="79">
        <v>1700</v>
      </c>
      <c r="I35" s="350">
        <v>1700</v>
      </c>
      <c r="J35" s="350">
        <v>1700</v>
      </c>
      <c r="K35" s="350">
        <v>1700</v>
      </c>
      <c r="L35" s="350">
        <v>1700</v>
      </c>
      <c r="M35" s="350">
        <v>1700</v>
      </c>
      <c r="N35" s="350">
        <v>1700</v>
      </c>
    </row>
    <row r="36" spans="1:14" x14ac:dyDescent="0.25">
      <c r="A36" s="86">
        <v>2</v>
      </c>
      <c r="B36" s="377" t="s">
        <v>490</v>
      </c>
      <c r="C36" s="83">
        <v>300</v>
      </c>
      <c r="D36" s="83">
        <v>300</v>
      </c>
      <c r="E36" s="83">
        <v>300</v>
      </c>
      <c r="F36" s="83">
        <v>300</v>
      </c>
      <c r="G36" s="83">
        <v>465</v>
      </c>
      <c r="H36" s="83">
        <v>685</v>
      </c>
      <c r="I36" s="368">
        <v>685</v>
      </c>
      <c r="J36" s="368">
        <v>685</v>
      </c>
      <c r="K36" s="368">
        <v>685</v>
      </c>
      <c r="L36" s="368">
        <v>685</v>
      </c>
      <c r="M36" s="368">
        <v>685</v>
      </c>
      <c r="N36" s="368">
        <v>685</v>
      </c>
    </row>
    <row r="37" spans="1:14" x14ac:dyDescent="0.25">
      <c r="A37" s="86">
        <v>3</v>
      </c>
      <c r="B37" s="377" t="s">
        <v>515</v>
      </c>
      <c r="C37" s="83">
        <v>620</v>
      </c>
      <c r="D37" s="83">
        <v>620</v>
      </c>
      <c r="E37" s="83">
        <v>620</v>
      </c>
      <c r="F37" s="83">
        <v>620</v>
      </c>
      <c r="G37" s="83">
        <v>620</v>
      </c>
      <c r="H37" s="83">
        <v>662</v>
      </c>
      <c r="I37" s="368">
        <v>662</v>
      </c>
      <c r="J37" s="368">
        <v>662</v>
      </c>
      <c r="K37" s="368">
        <v>662</v>
      </c>
      <c r="L37" s="368">
        <v>662</v>
      </c>
      <c r="M37" s="368">
        <v>662</v>
      </c>
      <c r="N37" s="368">
        <v>662</v>
      </c>
    </row>
    <row r="38" spans="1:14" x14ac:dyDescent="0.25">
      <c r="A38" s="86">
        <v>16</v>
      </c>
      <c r="B38" s="377" t="s">
        <v>574</v>
      </c>
      <c r="C38" s="83">
        <v>800</v>
      </c>
      <c r="D38" s="83">
        <v>800</v>
      </c>
      <c r="E38" s="83">
        <v>800</v>
      </c>
      <c r="F38" s="83">
        <v>800</v>
      </c>
      <c r="G38" s="83">
        <v>800</v>
      </c>
      <c r="H38" s="83">
        <v>800</v>
      </c>
      <c r="I38" s="368">
        <v>800</v>
      </c>
      <c r="J38" s="368">
        <v>800</v>
      </c>
      <c r="K38" s="368">
        <v>800</v>
      </c>
      <c r="L38" s="368">
        <v>800</v>
      </c>
      <c r="M38" s="368">
        <v>800</v>
      </c>
      <c r="N38" s="368">
        <v>800</v>
      </c>
    </row>
    <row r="39" spans="1:14" ht="16.5" thickBot="1" x14ac:dyDescent="0.3">
      <c r="A39" s="86">
        <v>25</v>
      </c>
      <c r="B39" s="377" t="s">
        <v>511</v>
      </c>
      <c r="C39" s="83">
        <v>980</v>
      </c>
      <c r="D39" s="83">
        <v>980</v>
      </c>
      <c r="E39" s="83">
        <v>780</v>
      </c>
      <c r="F39" s="83">
        <v>780</v>
      </c>
      <c r="G39" s="83">
        <v>780</v>
      </c>
      <c r="H39" s="83">
        <v>780</v>
      </c>
      <c r="I39" s="368">
        <v>780</v>
      </c>
      <c r="J39" s="368">
        <v>780</v>
      </c>
      <c r="K39" s="368">
        <v>780</v>
      </c>
      <c r="L39" s="368">
        <v>780</v>
      </c>
      <c r="M39" s="368">
        <v>780</v>
      </c>
      <c r="N39" s="368">
        <v>780</v>
      </c>
    </row>
    <row r="40" spans="1:14" s="31" customFormat="1" ht="16.5" thickBot="1" x14ac:dyDescent="0.3">
      <c r="A40" s="87"/>
      <c r="B40" s="89" t="s">
        <v>383</v>
      </c>
      <c r="C40" s="76">
        <f t="shared" ref="C40" si="6">GEOMEAN(C35:C39)</f>
        <v>756.58127000529316</v>
      </c>
      <c r="D40" s="72">
        <f t="shared" ref="D40:N40" si="7">GEOMEAN(D35:D39)</f>
        <v>756.58127000529316</v>
      </c>
      <c r="E40" s="72">
        <f t="shared" si="7"/>
        <v>722.81855256265806</v>
      </c>
      <c r="F40" s="72">
        <f t="shared" si="7"/>
        <v>722.81855256265806</v>
      </c>
      <c r="G40" s="72">
        <f t="shared" si="7"/>
        <v>789.03384200769426</v>
      </c>
      <c r="H40" s="72">
        <f t="shared" si="7"/>
        <v>863.84617461998607</v>
      </c>
      <c r="I40" s="72">
        <f t="shared" si="7"/>
        <v>863.84617461998607</v>
      </c>
      <c r="J40" s="72">
        <f t="shared" si="7"/>
        <v>863.84617461998607</v>
      </c>
      <c r="K40" s="72">
        <f t="shared" si="7"/>
        <v>863.84617461998607</v>
      </c>
      <c r="L40" s="72">
        <f t="shared" si="7"/>
        <v>863.84617461998607</v>
      </c>
      <c r="M40" s="72">
        <f t="shared" si="7"/>
        <v>863.84617461998607</v>
      </c>
      <c r="N40" s="72">
        <f t="shared" si="7"/>
        <v>863.84617461998607</v>
      </c>
    </row>
    <row r="42" spans="1:14" ht="18.75" x14ac:dyDescent="0.25">
      <c r="A42" s="70" t="s">
        <v>76</v>
      </c>
      <c r="B42" s="92" t="s">
        <v>209</v>
      </c>
    </row>
    <row r="43" spans="1:14" ht="16.5" thickBot="1" x14ac:dyDescent="0.3">
      <c r="A43" s="70"/>
      <c r="B43" s="276" t="s">
        <v>470</v>
      </c>
    </row>
    <row r="44" spans="1:14" x14ac:dyDescent="0.25">
      <c r="A44" s="86">
        <v>1</v>
      </c>
      <c r="B44" s="392" t="s">
        <v>518</v>
      </c>
      <c r="C44" s="79">
        <v>450</v>
      </c>
      <c r="D44" s="79">
        <v>450</v>
      </c>
      <c r="E44" s="79">
        <v>450</v>
      </c>
      <c r="F44" s="79">
        <v>450</v>
      </c>
      <c r="G44" s="79">
        <v>450</v>
      </c>
      <c r="H44" s="79">
        <v>450</v>
      </c>
      <c r="I44" s="79">
        <v>450</v>
      </c>
      <c r="J44" s="350">
        <v>450</v>
      </c>
      <c r="K44" s="350">
        <v>450</v>
      </c>
      <c r="L44" s="350">
        <v>450</v>
      </c>
      <c r="M44" s="350">
        <v>450</v>
      </c>
      <c r="N44" s="350">
        <v>450</v>
      </c>
    </row>
    <row r="45" spans="1:14" x14ac:dyDescent="0.25">
      <c r="A45" s="86">
        <v>2</v>
      </c>
      <c r="B45" s="377" t="s">
        <v>515</v>
      </c>
      <c r="C45" s="83">
        <v>1200.5</v>
      </c>
      <c r="D45" s="83">
        <v>1200.5</v>
      </c>
      <c r="E45" s="83">
        <v>1200.5</v>
      </c>
      <c r="F45" s="83">
        <v>1200.5</v>
      </c>
      <c r="G45" s="83">
        <v>1200.5</v>
      </c>
      <c r="H45" s="83">
        <v>1200.5</v>
      </c>
      <c r="I45" s="83">
        <v>1200.5</v>
      </c>
      <c r="J45" s="368">
        <v>1200.5</v>
      </c>
      <c r="K45" s="368">
        <v>1200.5</v>
      </c>
      <c r="L45" s="368">
        <v>1200.5</v>
      </c>
      <c r="M45" s="368">
        <v>1200.5</v>
      </c>
      <c r="N45" s="368">
        <v>1200.5</v>
      </c>
    </row>
    <row r="46" spans="1:14" x14ac:dyDescent="0.25">
      <c r="A46" s="86">
        <v>3</v>
      </c>
      <c r="B46" s="377" t="s">
        <v>511</v>
      </c>
      <c r="C46" s="83">
        <v>250</v>
      </c>
      <c r="D46" s="83">
        <v>250</v>
      </c>
      <c r="E46" s="83">
        <v>250</v>
      </c>
      <c r="F46" s="83">
        <v>250</v>
      </c>
      <c r="G46" s="83">
        <v>250</v>
      </c>
      <c r="H46" s="83">
        <v>250</v>
      </c>
      <c r="I46" s="83">
        <v>250</v>
      </c>
      <c r="J46" s="368">
        <v>250</v>
      </c>
      <c r="K46" s="368">
        <v>250</v>
      </c>
      <c r="L46" s="368">
        <v>250</v>
      </c>
      <c r="M46" s="368">
        <v>250</v>
      </c>
      <c r="N46" s="368">
        <v>250</v>
      </c>
    </row>
    <row r="47" spans="1:14" x14ac:dyDescent="0.25">
      <c r="B47" s="384" t="s">
        <v>534</v>
      </c>
      <c r="C47" s="80">
        <v>130</v>
      </c>
      <c r="D47" s="80">
        <v>130</v>
      </c>
      <c r="E47" s="80">
        <v>130</v>
      </c>
      <c r="F47" s="80">
        <v>130</v>
      </c>
      <c r="G47" s="80">
        <v>130</v>
      </c>
      <c r="H47" s="80">
        <v>130</v>
      </c>
      <c r="I47" s="80">
        <v>130</v>
      </c>
      <c r="J47" s="335">
        <v>130</v>
      </c>
      <c r="K47" s="335">
        <v>130</v>
      </c>
      <c r="L47" s="335">
        <v>130</v>
      </c>
      <c r="M47" s="335">
        <v>130</v>
      </c>
      <c r="N47" s="335">
        <v>130</v>
      </c>
    </row>
    <row r="48" spans="1:14" x14ac:dyDescent="0.25">
      <c r="B48" s="384" t="s">
        <v>509</v>
      </c>
      <c r="C48" s="80">
        <v>80</v>
      </c>
      <c r="D48" s="80">
        <v>80</v>
      </c>
      <c r="E48" s="80">
        <v>80</v>
      </c>
      <c r="F48" s="80">
        <v>80</v>
      </c>
      <c r="G48" s="80">
        <v>80</v>
      </c>
      <c r="H48" s="80">
        <v>80</v>
      </c>
      <c r="I48" s="80">
        <v>80</v>
      </c>
      <c r="J48" s="335">
        <v>80</v>
      </c>
      <c r="K48" s="335">
        <v>80</v>
      </c>
      <c r="L48" s="335">
        <v>80</v>
      </c>
      <c r="M48" s="335">
        <v>80</v>
      </c>
      <c r="N48" s="335">
        <v>80</v>
      </c>
    </row>
    <row r="49" spans="1:14" ht="16.5" thickBot="1" x14ac:dyDescent="0.3">
      <c r="B49" s="384" t="s">
        <v>516</v>
      </c>
      <c r="C49" s="80">
        <v>450</v>
      </c>
      <c r="D49" s="80">
        <v>450</v>
      </c>
      <c r="E49" s="80">
        <v>450</v>
      </c>
      <c r="F49" s="80">
        <v>450</v>
      </c>
      <c r="G49" s="80">
        <v>450</v>
      </c>
      <c r="H49" s="80">
        <v>450</v>
      </c>
      <c r="I49" s="80">
        <v>450</v>
      </c>
      <c r="J49" s="335">
        <v>450</v>
      </c>
      <c r="K49" s="335">
        <v>450</v>
      </c>
      <c r="L49" s="335">
        <v>450</v>
      </c>
      <c r="M49" s="335">
        <v>450</v>
      </c>
      <c r="N49" s="335">
        <v>450</v>
      </c>
    </row>
    <row r="50" spans="1:14" s="31" customFormat="1" ht="16.5" thickBot="1" x14ac:dyDescent="0.3">
      <c r="A50" s="87"/>
      <c r="B50" s="89" t="s">
        <v>383</v>
      </c>
      <c r="C50" s="76">
        <f t="shared" ref="C50" si="8">GEOMEAN(C44:C49)</f>
        <v>292.94994669467457</v>
      </c>
      <c r="D50" s="72">
        <f t="shared" ref="D50:N50" si="9">GEOMEAN(D44:D49)</f>
        <v>292.94994669467457</v>
      </c>
      <c r="E50" s="72">
        <f t="shared" si="9"/>
        <v>292.94994669467457</v>
      </c>
      <c r="F50" s="72">
        <f t="shared" si="9"/>
        <v>292.94994669467457</v>
      </c>
      <c r="G50" s="72">
        <f t="shared" si="9"/>
        <v>292.94994669467457</v>
      </c>
      <c r="H50" s="72">
        <f t="shared" si="9"/>
        <v>292.94994669467457</v>
      </c>
      <c r="I50" s="72">
        <f t="shared" si="9"/>
        <v>292.94994669467457</v>
      </c>
      <c r="J50" s="72">
        <f t="shared" si="9"/>
        <v>292.94994669467457</v>
      </c>
      <c r="K50" s="72">
        <f t="shared" si="9"/>
        <v>292.94994669467457</v>
      </c>
      <c r="L50" s="72">
        <f t="shared" si="9"/>
        <v>292.94994669467457</v>
      </c>
      <c r="M50" s="72">
        <f t="shared" si="9"/>
        <v>292.94994669467457</v>
      </c>
      <c r="N50" s="72">
        <f t="shared" si="9"/>
        <v>292.94994669467457</v>
      </c>
    </row>
    <row r="53" spans="1:14" ht="18.75" x14ac:dyDescent="0.25">
      <c r="A53" s="70" t="s">
        <v>77</v>
      </c>
      <c r="B53" s="71" t="s">
        <v>210</v>
      </c>
    </row>
    <row r="54" spans="1:14" ht="16.5" thickBot="1" x14ac:dyDescent="0.3">
      <c r="B54" s="274" t="s">
        <v>471</v>
      </c>
    </row>
    <row r="55" spans="1:14" x14ac:dyDescent="0.25">
      <c r="A55" s="86">
        <v>1</v>
      </c>
      <c r="B55" s="378" t="s">
        <v>490</v>
      </c>
      <c r="C55" s="79">
        <v>750</v>
      </c>
      <c r="D55" s="79">
        <v>750</v>
      </c>
      <c r="E55" s="79">
        <v>900</v>
      </c>
      <c r="F55" s="79">
        <v>750</v>
      </c>
      <c r="G55" s="79">
        <v>750</v>
      </c>
      <c r="H55" s="79">
        <v>750</v>
      </c>
      <c r="I55" s="79">
        <v>750</v>
      </c>
      <c r="J55" s="79">
        <v>750</v>
      </c>
      <c r="K55" s="79">
        <v>750</v>
      </c>
      <c r="L55" s="79">
        <v>650</v>
      </c>
      <c r="M55" s="79">
        <v>700</v>
      </c>
      <c r="N55" s="79">
        <v>750</v>
      </c>
    </row>
    <row r="56" spans="1:14" x14ac:dyDescent="0.25">
      <c r="A56" s="86">
        <v>2</v>
      </c>
      <c r="B56" s="385" t="s">
        <v>511</v>
      </c>
      <c r="C56" s="80">
        <v>800</v>
      </c>
      <c r="D56" s="80">
        <v>800</v>
      </c>
      <c r="E56" s="80">
        <v>800</v>
      </c>
      <c r="F56" s="80">
        <v>800</v>
      </c>
      <c r="G56" s="80">
        <v>800</v>
      </c>
      <c r="H56" s="80">
        <v>800</v>
      </c>
      <c r="I56" s="80">
        <v>800</v>
      </c>
      <c r="J56" s="80">
        <v>560</v>
      </c>
      <c r="K56" s="80">
        <v>560</v>
      </c>
      <c r="L56" s="335">
        <v>670</v>
      </c>
      <c r="M56" s="335">
        <v>670</v>
      </c>
      <c r="N56" s="335">
        <v>670</v>
      </c>
    </row>
    <row r="57" spans="1:14" x14ac:dyDescent="0.25">
      <c r="A57" s="86">
        <v>3</v>
      </c>
      <c r="B57" s="459" t="s">
        <v>587</v>
      </c>
      <c r="C57" s="83">
        <v>680</v>
      </c>
      <c r="D57" s="83">
        <v>680</v>
      </c>
      <c r="E57" s="83">
        <v>680</v>
      </c>
      <c r="F57" s="83">
        <v>680</v>
      </c>
      <c r="G57" s="83">
        <v>680</v>
      </c>
      <c r="H57" s="83">
        <v>680</v>
      </c>
      <c r="I57" s="83">
        <v>680</v>
      </c>
      <c r="J57" s="83">
        <v>680</v>
      </c>
      <c r="K57" s="83">
        <v>680</v>
      </c>
      <c r="L57" s="368">
        <v>680</v>
      </c>
      <c r="M57" s="368">
        <v>680</v>
      </c>
      <c r="N57" s="368">
        <v>680</v>
      </c>
    </row>
    <row r="58" spans="1:14" ht="16.5" thickBot="1" x14ac:dyDescent="0.3">
      <c r="B58" s="267"/>
      <c r="C58" s="83"/>
    </row>
    <row r="59" spans="1:14" s="31" customFormat="1" ht="16.5" thickBot="1" x14ac:dyDescent="0.3">
      <c r="A59" s="87"/>
      <c r="B59" s="89" t="s">
        <v>383</v>
      </c>
      <c r="C59" s="76">
        <f t="shared" ref="C59" si="10">GEOMEAN(C55:C58)</f>
        <v>741.68595385323783</v>
      </c>
      <c r="D59" s="72">
        <f t="shared" ref="D59:N59" si="11">GEOMEAN(D55:D58)</f>
        <v>741.68595385323783</v>
      </c>
      <c r="E59" s="72">
        <f t="shared" si="11"/>
        <v>788.15893450452188</v>
      </c>
      <c r="F59" s="72">
        <f t="shared" si="11"/>
        <v>741.68595385323783</v>
      </c>
      <c r="G59" s="72">
        <f t="shared" si="11"/>
        <v>741.68595385323783</v>
      </c>
      <c r="H59" s="72">
        <f t="shared" si="11"/>
        <v>741.68595385323783</v>
      </c>
      <c r="I59" s="72">
        <f t="shared" si="11"/>
        <v>741.68595385323783</v>
      </c>
      <c r="J59" s="72">
        <f t="shared" si="11"/>
        <v>658.54592646256776</v>
      </c>
      <c r="K59" s="72">
        <f t="shared" si="11"/>
        <v>658.54592646256776</v>
      </c>
      <c r="L59" s="72">
        <f t="shared" si="11"/>
        <v>666.54942382682793</v>
      </c>
      <c r="M59" s="72">
        <f t="shared" si="11"/>
        <v>683.22002219254887</v>
      </c>
      <c r="N59" s="72">
        <f t="shared" si="11"/>
        <v>699.11452664069373</v>
      </c>
    </row>
    <row r="62" spans="1:14" ht="18.75" x14ac:dyDescent="0.25">
      <c r="A62" s="70" t="s">
        <v>78</v>
      </c>
      <c r="B62" s="71" t="s">
        <v>211</v>
      </c>
    </row>
    <row r="63" spans="1:14" x14ac:dyDescent="0.25">
      <c r="A63" s="86">
        <v>16</v>
      </c>
      <c r="B63" s="377" t="s">
        <v>501</v>
      </c>
      <c r="C63" s="82">
        <v>11000</v>
      </c>
      <c r="D63" s="82">
        <v>11000</v>
      </c>
      <c r="E63" s="82">
        <v>11000</v>
      </c>
      <c r="F63" s="82">
        <v>11000</v>
      </c>
      <c r="G63" s="82">
        <v>11000</v>
      </c>
      <c r="H63" s="82">
        <v>11000</v>
      </c>
      <c r="I63" s="82">
        <v>11000</v>
      </c>
      <c r="J63" s="80">
        <v>9000</v>
      </c>
      <c r="K63" s="80">
        <v>11000</v>
      </c>
      <c r="L63" s="80">
        <v>11000</v>
      </c>
      <c r="M63" s="80">
        <v>11000</v>
      </c>
      <c r="N63" s="80">
        <v>11000</v>
      </c>
    </row>
    <row r="64" spans="1:14" ht="16.5" thickBot="1" x14ac:dyDescent="0.3">
      <c r="A64" s="86">
        <v>26</v>
      </c>
      <c r="B64" s="386" t="s">
        <v>575</v>
      </c>
      <c r="C64" s="387">
        <v>11000</v>
      </c>
      <c r="D64" s="387">
        <v>11000</v>
      </c>
      <c r="E64" s="387">
        <v>11000</v>
      </c>
      <c r="F64" s="387">
        <v>11000</v>
      </c>
      <c r="G64" s="387">
        <v>11000</v>
      </c>
      <c r="H64" s="387">
        <v>11000</v>
      </c>
      <c r="I64" s="387">
        <v>11000</v>
      </c>
      <c r="J64" s="387">
        <v>11000</v>
      </c>
      <c r="K64" s="387">
        <v>11000</v>
      </c>
      <c r="L64" s="387">
        <v>11000</v>
      </c>
      <c r="M64" s="387">
        <v>11000</v>
      </c>
      <c r="N64" s="387">
        <v>11000</v>
      </c>
    </row>
    <row r="65" spans="1:14" s="31" customFormat="1" ht="16.5" thickBot="1" x14ac:dyDescent="0.3">
      <c r="A65" s="87"/>
      <c r="B65" s="89" t="s">
        <v>383</v>
      </c>
      <c r="C65" s="76">
        <f t="shared" ref="C65" si="12">GEOMEAN(C63:C64)</f>
        <v>11000</v>
      </c>
      <c r="D65" s="72">
        <f t="shared" ref="D65:N65" si="13">GEOMEAN(D63:D64)</f>
        <v>11000</v>
      </c>
      <c r="E65" s="72">
        <f t="shared" si="13"/>
        <v>11000</v>
      </c>
      <c r="F65" s="72">
        <f t="shared" si="13"/>
        <v>11000</v>
      </c>
      <c r="G65" s="72">
        <f t="shared" si="13"/>
        <v>11000</v>
      </c>
      <c r="H65" s="72">
        <f t="shared" si="13"/>
        <v>11000</v>
      </c>
      <c r="I65" s="72">
        <f t="shared" si="13"/>
        <v>11000</v>
      </c>
      <c r="J65" s="72">
        <f t="shared" si="13"/>
        <v>9949.8743710662002</v>
      </c>
      <c r="K65" s="72">
        <f t="shared" si="13"/>
        <v>11000</v>
      </c>
      <c r="L65" s="72">
        <f t="shared" si="13"/>
        <v>11000</v>
      </c>
      <c r="M65" s="72">
        <f t="shared" si="13"/>
        <v>11000</v>
      </c>
      <c r="N65" s="72">
        <f t="shared" si="13"/>
        <v>11000</v>
      </c>
    </row>
    <row r="68" spans="1:14" ht="19.5" thickBot="1" x14ac:dyDescent="0.3">
      <c r="A68" s="70" t="s">
        <v>79</v>
      </c>
      <c r="B68" s="71" t="s">
        <v>212</v>
      </c>
    </row>
    <row r="69" spans="1:14" s="9" customFormat="1" x14ac:dyDescent="0.25">
      <c r="A69" s="86">
        <v>16</v>
      </c>
      <c r="B69" s="459"/>
      <c r="C69" s="188">
        <v>1</v>
      </c>
      <c r="D69" s="188">
        <v>1</v>
      </c>
      <c r="E69" s="188">
        <v>1</v>
      </c>
      <c r="F69" s="188">
        <v>1</v>
      </c>
      <c r="G69" s="188">
        <v>1</v>
      </c>
      <c r="H69" s="188">
        <v>1</v>
      </c>
      <c r="I69" s="188">
        <v>1</v>
      </c>
      <c r="J69" s="188">
        <v>1</v>
      </c>
      <c r="K69" s="188">
        <v>1</v>
      </c>
      <c r="L69" s="188">
        <v>1</v>
      </c>
      <c r="M69" s="188">
        <v>1</v>
      </c>
      <c r="N69" s="188">
        <v>1</v>
      </c>
    </row>
    <row r="70" spans="1:14" s="9" customFormat="1" x14ac:dyDescent="0.25">
      <c r="A70" s="86"/>
      <c r="B70" s="268"/>
      <c r="C70" s="80"/>
    </row>
    <row r="71" spans="1:14" s="9" customFormat="1" ht="16.5" thickBot="1" x14ac:dyDescent="0.3">
      <c r="A71" s="86"/>
      <c r="B71" s="275"/>
      <c r="C71" s="171"/>
    </row>
    <row r="72" spans="1:14" s="31" customFormat="1" ht="16.5" thickBot="1" x14ac:dyDescent="0.3">
      <c r="A72" s="87"/>
      <c r="B72" s="89" t="s">
        <v>383</v>
      </c>
      <c r="C72" s="76">
        <f t="shared" ref="C72" si="14">GEOMEAN(C69:C71)</f>
        <v>1</v>
      </c>
      <c r="D72" s="72">
        <f t="shared" ref="D72:N72" si="15">GEOMEAN(D69:D71)</f>
        <v>1</v>
      </c>
      <c r="E72" s="72">
        <f t="shared" si="15"/>
        <v>1</v>
      </c>
      <c r="F72" s="72">
        <f t="shared" si="15"/>
        <v>1</v>
      </c>
      <c r="G72" s="72">
        <f t="shared" si="15"/>
        <v>1</v>
      </c>
      <c r="H72" s="72">
        <f t="shared" si="15"/>
        <v>1</v>
      </c>
      <c r="I72" s="72">
        <f t="shared" si="15"/>
        <v>1</v>
      </c>
      <c r="J72" s="72">
        <f t="shared" si="15"/>
        <v>1</v>
      </c>
      <c r="K72" s="72">
        <f t="shared" si="15"/>
        <v>1</v>
      </c>
      <c r="L72" s="72">
        <f t="shared" si="15"/>
        <v>1</v>
      </c>
      <c r="M72" s="72">
        <f t="shared" si="15"/>
        <v>1</v>
      </c>
      <c r="N72" s="72">
        <f t="shared" si="15"/>
        <v>1</v>
      </c>
    </row>
    <row r="75" spans="1:14" ht="19.5" thickBot="1" x14ac:dyDescent="0.3">
      <c r="A75" s="70" t="s">
        <v>80</v>
      </c>
      <c r="B75" s="71" t="s">
        <v>213</v>
      </c>
    </row>
    <row r="76" spans="1:14" s="9" customFormat="1" x14ac:dyDescent="0.25">
      <c r="A76" s="86">
        <v>1</v>
      </c>
      <c r="B76" s="346" t="s">
        <v>490</v>
      </c>
      <c r="C76" s="79"/>
      <c r="D76" s="79"/>
      <c r="E76" s="79"/>
      <c r="F76" s="79"/>
      <c r="G76" s="83"/>
      <c r="H76" s="79"/>
      <c r="I76" s="79"/>
      <c r="J76" s="79"/>
      <c r="K76" s="79"/>
      <c r="L76" s="79"/>
      <c r="M76" s="79"/>
      <c r="N76" s="79"/>
    </row>
    <row r="77" spans="1:14" s="9" customFormat="1" x14ac:dyDescent="0.25">
      <c r="A77" s="86">
        <v>2</v>
      </c>
      <c r="B77" s="68" t="s">
        <v>491</v>
      </c>
      <c r="C77" s="83"/>
      <c r="D77" s="83"/>
      <c r="E77" s="83"/>
      <c r="F77" s="83"/>
      <c r="G77" s="80"/>
      <c r="H77" s="83"/>
      <c r="I77" s="83"/>
      <c r="J77" s="83"/>
      <c r="K77" s="83"/>
      <c r="L77" s="83"/>
      <c r="M77" s="83"/>
      <c r="N77" s="83"/>
    </row>
    <row r="78" spans="1:14" s="9" customFormat="1" x14ac:dyDescent="0.25">
      <c r="A78" s="86">
        <v>3</v>
      </c>
      <c r="B78" s="361" t="s">
        <v>492</v>
      </c>
      <c r="C78" s="83"/>
      <c r="D78" s="83"/>
      <c r="E78" s="83"/>
      <c r="F78" s="83"/>
      <c r="G78" s="80"/>
      <c r="H78" s="83"/>
      <c r="I78" s="83"/>
      <c r="J78" s="83"/>
      <c r="K78" s="83"/>
      <c r="L78" s="83"/>
      <c r="M78" s="83"/>
      <c r="N78" s="83"/>
    </row>
    <row r="79" spans="1:14" s="9" customFormat="1" x14ac:dyDescent="0.25">
      <c r="A79" s="86">
        <v>4</v>
      </c>
      <c r="B79" s="361" t="s">
        <v>493</v>
      </c>
      <c r="C79" s="83"/>
      <c r="D79" s="83"/>
      <c r="E79" s="83"/>
      <c r="F79" s="83"/>
      <c r="G79" s="80"/>
      <c r="H79" s="83"/>
      <c r="I79" s="83"/>
      <c r="J79" s="83"/>
      <c r="K79" s="83"/>
      <c r="L79" s="83"/>
      <c r="M79" s="83"/>
      <c r="N79" s="83"/>
    </row>
    <row r="80" spans="1:14" s="9" customFormat="1" x14ac:dyDescent="0.25">
      <c r="A80" s="86">
        <v>5</v>
      </c>
      <c r="B80" s="360" t="s">
        <v>494</v>
      </c>
      <c r="C80" s="83"/>
      <c r="D80" s="83"/>
      <c r="E80" s="83"/>
      <c r="F80" s="83"/>
      <c r="G80" s="80"/>
      <c r="H80" s="83"/>
      <c r="I80" s="83"/>
      <c r="J80" s="83"/>
      <c r="K80" s="83"/>
      <c r="L80" s="83"/>
      <c r="M80" s="83"/>
      <c r="N80" s="83"/>
    </row>
    <row r="81" spans="1:14" s="9" customFormat="1" x14ac:dyDescent="0.25">
      <c r="A81" s="86">
        <v>6</v>
      </c>
      <c r="B81" s="360" t="s">
        <v>495</v>
      </c>
      <c r="C81" s="83">
        <v>46.7</v>
      </c>
      <c r="D81" s="83">
        <v>46.7</v>
      </c>
      <c r="E81" s="83">
        <v>46.7</v>
      </c>
      <c r="F81" s="83">
        <v>46.7</v>
      </c>
      <c r="G81" s="83">
        <v>46.7</v>
      </c>
      <c r="H81" s="83">
        <v>46.7</v>
      </c>
      <c r="I81" s="83">
        <v>46.7</v>
      </c>
      <c r="J81" s="83">
        <v>46.7</v>
      </c>
      <c r="K81" s="83">
        <v>46.7</v>
      </c>
      <c r="L81" s="83">
        <v>46.7</v>
      </c>
      <c r="M81" s="83">
        <v>46.7</v>
      </c>
      <c r="N81" s="83">
        <v>46.7</v>
      </c>
    </row>
    <row r="82" spans="1:14" s="9" customFormat="1" x14ac:dyDescent="0.25">
      <c r="A82" s="86">
        <v>7</v>
      </c>
      <c r="B82" s="360" t="s">
        <v>496</v>
      </c>
      <c r="C82" s="83">
        <v>32.5</v>
      </c>
      <c r="D82" s="83">
        <v>32.5</v>
      </c>
      <c r="E82" s="83">
        <v>32.5</v>
      </c>
      <c r="F82" s="83">
        <v>32.5</v>
      </c>
      <c r="G82" s="83">
        <v>32.5</v>
      </c>
      <c r="H82" s="83">
        <v>32.5</v>
      </c>
      <c r="I82" s="83">
        <v>38.5</v>
      </c>
      <c r="J82" s="83">
        <v>38.5</v>
      </c>
      <c r="K82" s="83">
        <v>38.5</v>
      </c>
      <c r="L82" s="83">
        <v>38.5</v>
      </c>
      <c r="M82" s="83">
        <v>38.5</v>
      </c>
      <c r="N82" s="83">
        <v>38.5</v>
      </c>
    </row>
    <row r="83" spans="1:14" s="9" customFormat="1" x14ac:dyDescent="0.25">
      <c r="A83" s="86">
        <v>8</v>
      </c>
      <c r="B83" s="360" t="s">
        <v>504</v>
      </c>
      <c r="C83" s="83"/>
      <c r="D83" s="83"/>
      <c r="E83" s="83"/>
      <c r="F83" s="83"/>
      <c r="G83" s="80"/>
      <c r="H83" s="83"/>
      <c r="I83" s="83"/>
      <c r="J83" s="83"/>
      <c r="K83" s="83"/>
      <c r="L83" s="83"/>
      <c r="M83" s="83"/>
      <c r="N83" s="83"/>
    </row>
    <row r="84" spans="1:14" s="9" customFormat="1" x14ac:dyDescent="0.25">
      <c r="A84" s="86">
        <v>9</v>
      </c>
      <c r="B84" s="360" t="s">
        <v>498</v>
      </c>
      <c r="C84" s="83"/>
      <c r="D84" s="83"/>
      <c r="E84" s="83"/>
      <c r="F84" s="83"/>
      <c r="G84" s="80"/>
      <c r="H84" s="83"/>
      <c r="I84" s="83"/>
      <c r="J84" s="83"/>
      <c r="K84" s="83"/>
      <c r="L84" s="83"/>
      <c r="M84" s="83"/>
      <c r="N84" s="83"/>
    </row>
    <row r="85" spans="1:14" s="9" customFormat="1" x14ac:dyDescent="0.25">
      <c r="A85" s="86">
        <v>10</v>
      </c>
      <c r="B85" s="360" t="s">
        <v>499</v>
      </c>
      <c r="C85" s="83"/>
      <c r="D85" s="83"/>
      <c r="E85" s="83"/>
      <c r="F85" s="83"/>
      <c r="G85" s="80"/>
      <c r="H85" s="83"/>
      <c r="I85" s="83"/>
      <c r="J85" s="83"/>
      <c r="K85" s="83"/>
      <c r="L85" s="83"/>
      <c r="M85" s="83"/>
      <c r="N85" s="83"/>
    </row>
    <row r="86" spans="1:14" s="9" customFormat="1" x14ac:dyDescent="0.25">
      <c r="A86" s="86">
        <v>11</v>
      </c>
      <c r="B86" s="360" t="s">
        <v>500</v>
      </c>
      <c r="C86" s="365"/>
      <c r="D86" s="365"/>
      <c r="E86" s="365"/>
      <c r="F86" s="365"/>
      <c r="G86" s="80"/>
      <c r="H86" s="365"/>
      <c r="I86" s="365"/>
      <c r="J86" s="365"/>
      <c r="K86" s="365"/>
      <c r="L86" s="365"/>
      <c r="M86" s="365"/>
      <c r="N86" s="365"/>
    </row>
    <row r="87" spans="1:14" s="9" customFormat="1" x14ac:dyDescent="0.25">
      <c r="A87" s="86">
        <v>12</v>
      </c>
      <c r="B87" s="360" t="s">
        <v>385</v>
      </c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</row>
    <row r="88" spans="1:14" s="9" customFormat="1" x14ac:dyDescent="0.25">
      <c r="A88" s="86">
        <v>14</v>
      </c>
      <c r="B88" s="360" t="s">
        <v>501</v>
      </c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</row>
    <row r="89" spans="1:14" s="9" customFormat="1" x14ac:dyDescent="0.25">
      <c r="A89" s="86">
        <v>15</v>
      </c>
      <c r="B89" s="360" t="s">
        <v>502</v>
      </c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</row>
    <row r="90" spans="1:14" s="9" customFormat="1" x14ac:dyDescent="0.25">
      <c r="A90" s="86">
        <v>17</v>
      </c>
      <c r="B90" s="360" t="s">
        <v>576</v>
      </c>
      <c r="C90" s="80">
        <v>15</v>
      </c>
      <c r="D90" s="80">
        <v>15</v>
      </c>
      <c r="E90" s="80">
        <v>15</v>
      </c>
      <c r="F90" s="80">
        <v>15</v>
      </c>
      <c r="G90" s="80">
        <v>10</v>
      </c>
      <c r="H90" s="80">
        <v>10</v>
      </c>
      <c r="I90" s="80">
        <v>10</v>
      </c>
      <c r="J90" s="80">
        <v>10</v>
      </c>
      <c r="K90" s="80">
        <v>10</v>
      </c>
      <c r="L90" s="80">
        <v>10</v>
      </c>
      <c r="M90" s="80">
        <v>10</v>
      </c>
      <c r="N90" s="80">
        <v>10</v>
      </c>
    </row>
    <row r="91" spans="1:14" s="69" customFormat="1" ht="16.5" thickBot="1" x14ac:dyDescent="0.3">
      <c r="A91" s="87"/>
      <c r="B91" s="287" t="s">
        <v>383</v>
      </c>
      <c r="C91" s="229">
        <f>GEOMEAN(C76:C86)</f>
        <v>38.958311051687033</v>
      </c>
      <c r="D91" s="230">
        <f t="shared" ref="D91:N91" si="16">GEOMEAN(D76:D90)</f>
        <v>28.342000424229834</v>
      </c>
      <c r="E91" s="230">
        <f t="shared" si="16"/>
        <v>28.342000424229834</v>
      </c>
      <c r="F91" s="230">
        <f t="shared" si="16"/>
        <v>28.342000424229834</v>
      </c>
      <c r="G91" s="230">
        <f t="shared" si="16"/>
        <v>24.75901790215508</v>
      </c>
      <c r="H91" s="230">
        <f t="shared" si="16"/>
        <v>24.75901790215508</v>
      </c>
      <c r="I91" s="230">
        <f t="shared" si="16"/>
        <v>26.197461051871745</v>
      </c>
      <c r="J91" s="230">
        <f t="shared" si="16"/>
        <v>26.197461051871745</v>
      </c>
      <c r="K91" s="230">
        <f t="shared" si="16"/>
        <v>26.197461051871745</v>
      </c>
      <c r="L91" s="230">
        <f t="shared" si="16"/>
        <v>26.197461051871745</v>
      </c>
      <c r="M91" s="230">
        <f t="shared" si="16"/>
        <v>26.197461051871745</v>
      </c>
      <c r="N91" s="230">
        <f t="shared" si="16"/>
        <v>26.197461051871745</v>
      </c>
    </row>
    <row r="95" spans="1:14" ht="19.5" thickBot="1" x14ac:dyDescent="0.3">
      <c r="A95" s="70" t="s">
        <v>81</v>
      </c>
      <c r="B95" s="71" t="s">
        <v>214</v>
      </c>
    </row>
    <row r="96" spans="1:14" x14ac:dyDescent="0.25">
      <c r="A96" s="86">
        <v>1</v>
      </c>
      <c r="B96" s="269"/>
      <c r="C96" s="79"/>
    </row>
    <row r="97" spans="1:14" ht="16.5" thickBot="1" x14ac:dyDescent="0.3">
      <c r="A97" s="86">
        <v>2</v>
      </c>
      <c r="B97" s="459"/>
      <c r="C97" s="83">
        <v>1</v>
      </c>
      <c r="D97" s="83">
        <v>1</v>
      </c>
      <c r="E97" s="83">
        <v>1</v>
      </c>
      <c r="F97" s="83">
        <v>1</v>
      </c>
      <c r="G97" s="83">
        <v>1</v>
      </c>
      <c r="H97" s="83">
        <v>1</v>
      </c>
      <c r="I97" s="83">
        <v>1</v>
      </c>
      <c r="J97" s="83">
        <v>1</v>
      </c>
      <c r="K97" s="83">
        <v>1</v>
      </c>
      <c r="L97" s="83">
        <v>1</v>
      </c>
      <c r="M97" s="83">
        <v>1</v>
      </c>
      <c r="N97" s="83">
        <v>1</v>
      </c>
    </row>
    <row r="98" spans="1:14" s="31" customFormat="1" ht="16.5" thickBot="1" x14ac:dyDescent="0.3">
      <c r="A98" s="87"/>
      <c r="B98" s="89" t="s">
        <v>383</v>
      </c>
      <c r="C98" s="76">
        <f t="shared" ref="C98" si="17">GEOMEAN(C96:C97)</f>
        <v>1</v>
      </c>
      <c r="D98" s="72">
        <f t="shared" ref="D98:N98" si="18">GEOMEAN(D96:D97)</f>
        <v>1</v>
      </c>
      <c r="E98" s="72">
        <f t="shared" si="18"/>
        <v>1</v>
      </c>
      <c r="F98" s="72">
        <f t="shared" si="18"/>
        <v>1</v>
      </c>
      <c r="G98" s="72">
        <f t="shared" si="18"/>
        <v>1</v>
      </c>
      <c r="H98" s="72">
        <f t="shared" si="18"/>
        <v>1</v>
      </c>
      <c r="I98" s="72">
        <f t="shared" si="18"/>
        <v>1</v>
      </c>
      <c r="J98" s="72">
        <f t="shared" si="18"/>
        <v>1</v>
      </c>
      <c r="K98" s="72">
        <f t="shared" si="18"/>
        <v>1</v>
      </c>
      <c r="L98" s="72">
        <f t="shared" si="18"/>
        <v>1</v>
      </c>
      <c r="M98" s="72">
        <f t="shared" si="18"/>
        <v>1</v>
      </c>
      <c r="N98" s="72">
        <f t="shared" si="18"/>
        <v>1</v>
      </c>
    </row>
    <row r="102" spans="1:14" ht="18.75" x14ac:dyDescent="0.25">
      <c r="A102" s="70" t="s">
        <v>82</v>
      </c>
      <c r="B102" s="71" t="s">
        <v>215</v>
      </c>
    </row>
    <row r="103" spans="1:14" x14ac:dyDescent="0.25">
      <c r="A103" s="86">
        <v>1</v>
      </c>
      <c r="B103" s="459"/>
      <c r="C103" s="83">
        <v>1</v>
      </c>
      <c r="D103" s="83">
        <v>1</v>
      </c>
      <c r="E103" s="83">
        <v>1</v>
      </c>
      <c r="F103" s="83">
        <v>1</v>
      </c>
      <c r="G103" s="83">
        <v>1</v>
      </c>
      <c r="H103" s="83">
        <v>1</v>
      </c>
      <c r="I103" s="83">
        <v>1</v>
      </c>
      <c r="J103" s="83">
        <v>1</v>
      </c>
      <c r="K103" s="83">
        <v>1</v>
      </c>
      <c r="L103" s="83">
        <v>1</v>
      </c>
      <c r="M103" s="83">
        <v>1</v>
      </c>
      <c r="N103" s="83">
        <v>1</v>
      </c>
    </row>
    <row r="104" spans="1:14" x14ac:dyDescent="0.25">
      <c r="A104" s="86">
        <v>2</v>
      </c>
      <c r="B104" s="267"/>
      <c r="C104" s="83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</row>
    <row r="105" spans="1:14" ht="16.5" thickBot="1" x14ac:dyDescent="0.3">
      <c r="B105" s="267"/>
      <c r="C105" s="83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</row>
    <row r="106" spans="1:14" s="31" customFormat="1" ht="16.5" thickBot="1" x14ac:dyDescent="0.3">
      <c r="A106" s="87"/>
      <c r="B106" s="89" t="s">
        <v>383</v>
      </c>
      <c r="C106" s="76">
        <f t="shared" ref="C106" si="19">GEOMEAN(C103:C105)</f>
        <v>1</v>
      </c>
      <c r="D106" s="72">
        <f t="shared" ref="D106:N106" si="20">GEOMEAN(D103:D105)</f>
        <v>1</v>
      </c>
      <c r="E106" s="72">
        <f t="shared" si="20"/>
        <v>1</v>
      </c>
      <c r="F106" s="72">
        <f t="shared" si="20"/>
        <v>1</v>
      </c>
      <c r="G106" s="72">
        <f t="shared" si="20"/>
        <v>1</v>
      </c>
      <c r="H106" s="72">
        <f t="shared" si="20"/>
        <v>1</v>
      </c>
      <c r="I106" s="72">
        <f t="shared" si="20"/>
        <v>1</v>
      </c>
      <c r="J106" s="72">
        <f t="shared" si="20"/>
        <v>1</v>
      </c>
      <c r="K106" s="72">
        <f t="shared" si="20"/>
        <v>1</v>
      </c>
      <c r="L106" s="72">
        <f t="shared" si="20"/>
        <v>1</v>
      </c>
      <c r="M106" s="72">
        <f t="shared" si="20"/>
        <v>1</v>
      </c>
      <c r="N106" s="72">
        <f t="shared" si="20"/>
        <v>1</v>
      </c>
    </row>
    <row r="109" spans="1:14" ht="19.5" thickBot="1" x14ac:dyDescent="0.3">
      <c r="A109" s="70" t="s">
        <v>83</v>
      </c>
      <c r="B109" s="92" t="s">
        <v>216</v>
      </c>
    </row>
    <row r="110" spans="1:14" s="9" customFormat="1" x14ac:dyDescent="0.25">
      <c r="A110" s="86">
        <v>1</v>
      </c>
      <c r="B110" s="346" t="s">
        <v>490</v>
      </c>
      <c r="C110" s="79">
        <v>0.2</v>
      </c>
      <c r="D110" s="79">
        <v>0.2</v>
      </c>
      <c r="E110" s="79">
        <v>0.2</v>
      </c>
      <c r="F110" s="79">
        <v>0.2</v>
      </c>
      <c r="G110" s="79">
        <v>0.2</v>
      </c>
      <c r="H110" s="79">
        <v>0.2</v>
      </c>
      <c r="I110" s="79">
        <v>0.2</v>
      </c>
      <c r="J110" s="79">
        <v>0.2</v>
      </c>
      <c r="K110" s="79">
        <v>0.2</v>
      </c>
      <c r="L110" s="79">
        <v>0.2</v>
      </c>
      <c r="M110" s="79">
        <v>0.2</v>
      </c>
      <c r="N110" s="79">
        <v>0.2</v>
      </c>
    </row>
    <row r="111" spans="1:14" s="9" customFormat="1" x14ac:dyDescent="0.25">
      <c r="A111" s="86">
        <v>2</v>
      </c>
      <c r="B111" s="68" t="s">
        <v>491</v>
      </c>
      <c r="C111" s="83">
        <v>0.5</v>
      </c>
      <c r="D111" s="83">
        <v>0.5</v>
      </c>
      <c r="E111" s="83">
        <v>0.5</v>
      </c>
      <c r="F111" s="83">
        <v>0.5</v>
      </c>
      <c r="G111" s="83">
        <v>0.5</v>
      </c>
      <c r="H111" s="83">
        <v>0.5</v>
      </c>
      <c r="I111" s="83">
        <v>0.5</v>
      </c>
      <c r="J111" s="83">
        <v>0.5</v>
      </c>
      <c r="K111" s="83">
        <v>0.5</v>
      </c>
      <c r="L111" s="83">
        <v>0.5</v>
      </c>
      <c r="M111" s="83">
        <v>0.5</v>
      </c>
      <c r="N111" s="83">
        <v>0.5</v>
      </c>
    </row>
    <row r="112" spans="1:14" s="9" customFormat="1" x14ac:dyDescent="0.25">
      <c r="A112" s="86">
        <v>3</v>
      </c>
      <c r="B112" s="361" t="s">
        <v>492</v>
      </c>
      <c r="C112" s="83">
        <v>1</v>
      </c>
      <c r="D112" s="83">
        <v>1</v>
      </c>
      <c r="E112" s="83">
        <v>1</v>
      </c>
      <c r="F112" s="83">
        <v>1</v>
      </c>
      <c r="G112" s="80">
        <v>1.5</v>
      </c>
      <c r="H112" s="83">
        <v>1</v>
      </c>
      <c r="I112" s="83">
        <v>1</v>
      </c>
      <c r="J112" s="83">
        <v>1.5</v>
      </c>
      <c r="K112" s="83">
        <v>1</v>
      </c>
      <c r="L112" s="83">
        <v>1</v>
      </c>
      <c r="M112" s="83">
        <v>1</v>
      </c>
      <c r="N112" s="83">
        <v>1</v>
      </c>
    </row>
    <row r="113" spans="1:14" s="9" customFormat="1" x14ac:dyDescent="0.25">
      <c r="A113" s="86">
        <v>4</v>
      </c>
      <c r="B113" s="361" t="s">
        <v>493</v>
      </c>
      <c r="C113" s="83">
        <v>1.2</v>
      </c>
      <c r="D113" s="83">
        <v>1.2</v>
      </c>
      <c r="E113" s="83">
        <v>1.2</v>
      </c>
      <c r="F113" s="83">
        <v>1.2</v>
      </c>
      <c r="G113" s="83">
        <v>1.2</v>
      </c>
      <c r="H113" s="83">
        <v>1.2</v>
      </c>
      <c r="I113" s="83">
        <v>1.2</v>
      </c>
      <c r="J113" s="83">
        <v>1</v>
      </c>
      <c r="K113" s="83">
        <v>1</v>
      </c>
      <c r="L113" s="83">
        <v>1</v>
      </c>
      <c r="M113" s="83">
        <v>1</v>
      </c>
      <c r="N113" s="83">
        <v>1</v>
      </c>
    </row>
    <row r="114" spans="1:14" s="9" customFormat="1" x14ac:dyDescent="0.25">
      <c r="A114" s="86">
        <v>5</v>
      </c>
      <c r="B114" s="360" t="s">
        <v>494</v>
      </c>
      <c r="C114" s="83"/>
      <c r="D114" s="83"/>
      <c r="E114" s="83"/>
      <c r="F114" s="83"/>
      <c r="G114" s="80"/>
      <c r="H114" s="83"/>
      <c r="I114" s="83"/>
      <c r="J114" s="83"/>
      <c r="K114" s="83"/>
      <c r="L114" s="83"/>
      <c r="M114" s="83"/>
      <c r="N114" s="83"/>
    </row>
    <row r="115" spans="1:14" s="9" customFormat="1" x14ac:dyDescent="0.25">
      <c r="A115" s="86">
        <v>6</v>
      </c>
      <c r="B115" s="360" t="s">
        <v>495</v>
      </c>
      <c r="C115" s="80">
        <v>6</v>
      </c>
      <c r="D115" s="80">
        <v>6</v>
      </c>
      <c r="E115" s="80">
        <v>6</v>
      </c>
      <c r="F115" s="80">
        <v>6</v>
      </c>
      <c r="G115" s="80">
        <v>6</v>
      </c>
      <c r="H115" s="80">
        <v>6</v>
      </c>
      <c r="I115" s="80">
        <v>6</v>
      </c>
      <c r="J115" s="80">
        <v>6</v>
      </c>
      <c r="K115" s="80">
        <v>6</v>
      </c>
      <c r="L115" s="80">
        <v>6</v>
      </c>
      <c r="M115" s="80">
        <v>6</v>
      </c>
      <c r="N115" s="80">
        <v>6</v>
      </c>
    </row>
    <row r="116" spans="1:14" s="9" customFormat="1" x14ac:dyDescent="0.25">
      <c r="A116" s="86">
        <v>7</v>
      </c>
      <c r="B116" s="360" t="s">
        <v>496</v>
      </c>
      <c r="C116" s="83">
        <v>1</v>
      </c>
      <c r="D116" s="83">
        <v>1</v>
      </c>
      <c r="E116" s="83">
        <v>1</v>
      </c>
      <c r="F116" s="83">
        <v>1</v>
      </c>
      <c r="G116" s="80">
        <v>1</v>
      </c>
      <c r="H116" s="83">
        <v>1</v>
      </c>
      <c r="I116" s="83">
        <v>1</v>
      </c>
      <c r="J116" s="83">
        <v>1</v>
      </c>
      <c r="K116" s="83">
        <v>1</v>
      </c>
      <c r="L116" s="83">
        <v>1</v>
      </c>
      <c r="M116" s="83">
        <v>1</v>
      </c>
      <c r="N116" s="83">
        <v>1</v>
      </c>
    </row>
    <row r="117" spans="1:14" s="9" customFormat="1" x14ac:dyDescent="0.25">
      <c r="A117" s="86">
        <v>8</v>
      </c>
      <c r="B117" s="360" t="s">
        <v>504</v>
      </c>
      <c r="C117" s="83">
        <v>0.6</v>
      </c>
      <c r="D117" s="83">
        <v>0.6</v>
      </c>
      <c r="E117" s="83">
        <v>0.6</v>
      </c>
      <c r="F117" s="83">
        <v>0.6</v>
      </c>
      <c r="G117" s="80">
        <v>0.6</v>
      </c>
      <c r="H117" s="83">
        <v>1</v>
      </c>
      <c r="I117" s="368">
        <v>1</v>
      </c>
      <c r="J117" s="368">
        <v>1</v>
      </c>
      <c r="K117" s="368">
        <v>1</v>
      </c>
      <c r="L117" s="83">
        <v>1</v>
      </c>
      <c r="M117" s="83">
        <v>1</v>
      </c>
      <c r="N117" s="83">
        <v>1</v>
      </c>
    </row>
    <row r="118" spans="1:14" s="9" customFormat="1" x14ac:dyDescent="0.25">
      <c r="A118" s="86">
        <v>9</v>
      </c>
      <c r="B118" s="360" t="s">
        <v>498</v>
      </c>
      <c r="C118" s="83">
        <v>1.7</v>
      </c>
      <c r="D118" s="83">
        <v>1.7</v>
      </c>
      <c r="E118" s="83">
        <v>1.7</v>
      </c>
      <c r="F118" s="83">
        <v>1.7</v>
      </c>
      <c r="G118" s="83">
        <v>1.7</v>
      </c>
      <c r="H118" s="83">
        <v>1.7</v>
      </c>
      <c r="I118" s="83">
        <v>1.7</v>
      </c>
      <c r="J118" s="83">
        <v>1.7</v>
      </c>
      <c r="K118" s="83">
        <v>1.7</v>
      </c>
      <c r="L118" s="83">
        <v>1.7</v>
      </c>
      <c r="M118" s="83">
        <v>1.7</v>
      </c>
      <c r="N118" s="83">
        <v>1.7</v>
      </c>
    </row>
    <row r="119" spans="1:14" s="9" customFormat="1" x14ac:dyDescent="0.25">
      <c r="A119" s="86">
        <v>10</v>
      </c>
      <c r="B119" s="360" t="s">
        <v>499</v>
      </c>
      <c r="C119" s="80">
        <v>1.7</v>
      </c>
      <c r="D119" s="80">
        <v>1.7</v>
      </c>
      <c r="E119" s="80">
        <v>1.7</v>
      </c>
      <c r="F119" s="80">
        <v>1.7</v>
      </c>
      <c r="G119" s="80">
        <v>1.7</v>
      </c>
      <c r="H119" s="80">
        <v>1.7</v>
      </c>
      <c r="I119" s="80">
        <v>1.7</v>
      </c>
      <c r="J119" s="368">
        <v>1.6</v>
      </c>
      <c r="K119" s="368">
        <v>1.6</v>
      </c>
      <c r="L119" s="368">
        <v>1.6</v>
      </c>
      <c r="M119" s="368">
        <v>1.6</v>
      </c>
      <c r="N119" s="368">
        <v>1.6</v>
      </c>
    </row>
    <row r="120" spans="1:14" s="9" customFormat="1" x14ac:dyDescent="0.25">
      <c r="A120" s="86">
        <v>11</v>
      </c>
      <c r="B120" s="360" t="s">
        <v>500</v>
      </c>
      <c r="C120" s="83">
        <v>1</v>
      </c>
      <c r="D120" s="83">
        <v>1</v>
      </c>
      <c r="E120" s="83">
        <v>1</v>
      </c>
      <c r="F120" s="83">
        <v>1</v>
      </c>
      <c r="G120" s="83">
        <v>1</v>
      </c>
      <c r="H120" s="83">
        <v>1</v>
      </c>
      <c r="I120" s="368">
        <v>1</v>
      </c>
      <c r="J120" s="368">
        <v>1</v>
      </c>
      <c r="K120" s="368">
        <v>1</v>
      </c>
      <c r="L120" s="368">
        <v>1</v>
      </c>
      <c r="M120" s="368">
        <v>1</v>
      </c>
      <c r="N120" s="368">
        <v>1</v>
      </c>
    </row>
    <row r="121" spans="1:14" s="9" customFormat="1" x14ac:dyDescent="0.25">
      <c r="A121" s="86">
        <v>12</v>
      </c>
      <c r="B121" s="360" t="s">
        <v>385</v>
      </c>
      <c r="C121" s="83">
        <v>1</v>
      </c>
      <c r="D121" s="83">
        <v>1</v>
      </c>
      <c r="E121" s="83">
        <v>1</v>
      </c>
      <c r="F121" s="83">
        <v>1</v>
      </c>
      <c r="G121" s="80">
        <v>1</v>
      </c>
      <c r="H121" s="80">
        <v>1</v>
      </c>
      <c r="I121" s="83">
        <v>1</v>
      </c>
      <c r="J121" s="368">
        <v>1</v>
      </c>
      <c r="K121" s="83">
        <v>1</v>
      </c>
      <c r="L121" s="83">
        <v>1</v>
      </c>
      <c r="M121" s="83">
        <v>1</v>
      </c>
      <c r="N121" s="83">
        <v>1</v>
      </c>
    </row>
    <row r="122" spans="1:14" s="9" customFormat="1" x14ac:dyDescent="0.25">
      <c r="A122" s="86">
        <v>13</v>
      </c>
      <c r="B122" s="360" t="s">
        <v>501</v>
      </c>
      <c r="C122" s="83">
        <v>0.5</v>
      </c>
      <c r="D122" s="83">
        <v>0.5</v>
      </c>
      <c r="E122" s="83">
        <v>0.5</v>
      </c>
      <c r="F122" s="83">
        <v>0.5</v>
      </c>
      <c r="G122" s="80">
        <v>0.5</v>
      </c>
      <c r="H122" s="83">
        <v>0.5</v>
      </c>
      <c r="I122" s="83">
        <v>0.5</v>
      </c>
      <c r="J122" s="368">
        <v>0.5</v>
      </c>
      <c r="K122" s="368">
        <v>0.5</v>
      </c>
      <c r="L122" s="368">
        <v>0.5</v>
      </c>
      <c r="M122" s="368">
        <v>0.5</v>
      </c>
      <c r="N122" s="368">
        <v>0.5</v>
      </c>
    </row>
    <row r="123" spans="1:14" s="9" customFormat="1" x14ac:dyDescent="0.25">
      <c r="A123" s="86">
        <v>14</v>
      </c>
      <c r="B123" s="360" t="s">
        <v>502</v>
      </c>
      <c r="C123" s="83">
        <v>1</v>
      </c>
      <c r="D123" s="83">
        <v>1</v>
      </c>
      <c r="E123" s="83">
        <v>1</v>
      </c>
      <c r="F123" s="83">
        <v>1</v>
      </c>
      <c r="G123" s="80">
        <v>1</v>
      </c>
      <c r="H123" s="83">
        <v>1</v>
      </c>
      <c r="I123" s="83">
        <v>1</v>
      </c>
      <c r="J123" s="368">
        <v>1</v>
      </c>
      <c r="K123" s="83">
        <v>1</v>
      </c>
      <c r="L123" s="83">
        <v>1</v>
      </c>
      <c r="M123" s="368">
        <v>1</v>
      </c>
      <c r="N123" s="368">
        <v>1</v>
      </c>
    </row>
    <row r="124" spans="1:14" s="9" customFormat="1" x14ac:dyDescent="0.25">
      <c r="A124" s="86">
        <v>15</v>
      </c>
      <c r="B124" s="360" t="s">
        <v>503</v>
      </c>
      <c r="C124" s="83">
        <v>0.7</v>
      </c>
      <c r="D124" s="83">
        <v>0.7</v>
      </c>
      <c r="E124" s="83">
        <v>0.7</v>
      </c>
      <c r="F124" s="83">
        <v>0.7</v>
      </c>
      <c r="G124" s="83">
        <v>0.7</v>
      </c>
      <c r="H124" s="83">
        <v>0.7</v>
      </c>
      <c r="I124" s="83">
        <v>0.7</v>
      </c>
      <c r="J124" s="83">
        <v>0.7</v>
      </c>
      <c r="K124" s="83">
        <v>0.7</v>
      </c>
      <c r="L124" s="83">
        <v>0.7</v>
      </c>
      <c r="M124" s="83">
        <v>1.7</v>
      </c>
      <c r="N124" s="83">
        <v>1.7</v>
      </c>
    </row>
    <row r="125" spans="1:14" s="9" customFormat="1" x14ac:dyDescent="0.25">
      <c r="A125" s="86">
        <v>16</v>
      </c>
      <c r="B125" s="424"/>
      <c r="C125" s="83"/>
    </row>
    <row r="126" spans="1:14" s="9" customFormat="1" x14ac:dyDescent="0.25">
      <c r="A126" s="86">
        <v>17</v>
      </c>
      <c r="B126" s="424"/>
      <c r="C126" s="82"/>
    </row>
    <row r="127" spans="1:14" s="9" customFormat="1" x14ac:dyDescent="0.25">
      <c r="A127" s="86">
        <v>18</v>
      </c>
      <c r="B127" s="424"/>
      <c r="C127" s="83"/>
    </row>
    <row r="128" spans="1:14" s="9" customFormat="1" x14ac:dyDescent="0.25">
      <c r="A128" s="86">
        <v>19</v>
      </c>
      <c r="B128" s="424"/>
      <c r="C128" s="83"/>
    </row>
    <row r="129" spans="1:14" s="9" customFormat="1" x14ac:dyDescent="0.25">
      <c r="A129" s="86">
        <v>20</v>
      </c>
      <c r="B129" s="424"/>
      <c r="C129" s="83"/>
    </row>
    <row r="130" spans="1:14" s="9" customFormat="1" x14ac:dyDescent="0.25">
      <c r="A130" s="86">
        <v>21</v>
      </c>
      <c r="B130" s="424"/>
      <c r="C130" s="83"/>
    </row>
    <row r="131" spans="1:14" s="9" customFormat="1" x14ac:dyDescent="0.25">
      <c r="A131" s="86">
        <v>22</v>
      </c>
      <c r="B131" s="424"/>
      <c r="C131" s="83"/>
    </row>
    <row r="132" spans="1:14" s="9" customFormat="1" x14ac:dyDescent="0.25">
      <c r="A132" s="86">
        <v>23</v>
      </c>
      <c r="B132" s="424"/>
      <c r="C132" s="83"/>
    </row>
    <row r="133" spans="1:14" s="9" customFormat="1" x14ac:dyDescent="0.25">
      <c r="A133" s="86">
        <v>24</v>
      </c>
      <c r="B133" s="424"/>
      <c r="C133" s="83"/>
    </row>
    <row r="134" spans="1:14" s="9" customFormat="1" x14ac:dyDescent="0.25">
      <c r="A134" s="86">
        <v>25</v>
      </c>
      <c r="B134" s="424"/>
      <c r="C134" s="80"/>
    </row>
    <row r="135" spans="1:14" s="9" customFormat="1" ht="16.5" thickBot="1" x14ac:dyDescent="0.3">
      <c r="A135" s="86">
        <v>26</v>
      </c>
      <c r="B135" s="427"/>
      <c r="C135" s="90"/>
    </row>
    <row r="136" spans="1:14" s="69" customFormat="1" ht="16.5" thickBot="1" x14ac:dyDescent="0.3">
      <c r="A136" s="87"/>
      <c r="B136" s="287" t="s">
        <v>383</v>
      </c>
      <c r="C136" s="229">
        <f>GEOMEAN(C110:C135)</f>
        <v>0.94257915461687025</v>
      </c>
      <c r="D136" s="72">
        <f t="shared" ref="D136:N136" si="21">GEOMEAN(D110:D135)</f>
        <v>0.94257915461687025</v>
      </c>
      <c r="E136" s="72">
        <f t="shared" si="21"/>
        <v>0.94257915461687025</v>
      </c>
      <c r="F136" s="72">
        <f t="shared" si="21"/>
        <v>0.94257915461687025</v>
      </c>
      <c r="G136" s="72">
        <f t="shared" si="21"/>
        <v>0.97027709234045978</v>
      </c>
      <c r="H136" s="72">
        <f t="shared" si="21"/>
        <v>0.97760670206876976</v>
      </c>
      <c r="I136" s="72">
        <f t="shared" si="21"/>
        <v>0.97760670206876976</v>
      </c>
      <c r="J136" s="72">
        <f t="shared" si="21"/>
        <v>0.98902136992003975</v>
      </c>
      <c r="K136" s="72">
        <f t="shared" si="21"/>
        <v>0.96078835016970621</v>
      </c>
      <c r="L136" s="72">
        <f t="shared" si="21"/>
        <v>0.96078835016970621</v>
      </c>
      <c r="M136" s="72">
        <f t="shared" si="21"/>
        <v>1.0236530657349872</v>
      </c>
      <c r="N136" s="72">
        <f t="shared" si="21"/>
        <v>1.0236530657349872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183A7-3292-5445-9520-2844A709885B}">
  <sheetPr codeName="Sheet6"/>
  <dimension ref="A1:N390"/>
  <sheetViews>
    <sheetView zoomScale="70" zoomScaleNormal="70" workbookViewId="0">
      <pane xSplit="2" ySplit="4" topLeftCell="C23" activePane="bottomRight" state="frozen"/>
      <selection activeCell="J12" sqref="J12"/>
      <selection pane="topRight" activeCell="J12" sqref="J12"/>
      <selection pane="bottomLeft" activeCell="J12" sqref="J12"/>
      <selection pane="bottomRight" activeCell="B50" sqref="B50"/>
    </sheetView>
  </sheetViews>
  <sheetFormatPr defaultColWidth="11.25" defaultRowHeight="15.75" x14ac:dyDescent="0.25"/>
  <cols>
    <col min="1" max="1" width="7.875" style="302" customWidth="1"/>
    <col min="2" max="2" width="32.75" style="182" bestFit="1" customWidth="1"/>
    <col min="3" max="3" width="11.25" style="85"/>
    <col min="4" max="6" width="11.25" style="9"/>
    <col min="7" max="8" width="11.25" style="313"/>
    <col min="9" max="9" width="11.25" style="316"/>
    <col min="10" max="10" width="11.25" style="319"/>
    <col min="11" max="13" width="11.25" style="321"/>
    <col min="14" max="14" width="11.25" style="325"/>
    <col min="15" max="16384" width="11.25" style="9"/>
  </cols>
  <sheetData>
    <row r="1" spans="1:14" x14ac:dyDescent="0.25">
      <c r="B1" s="292" t="s">
        <v>0</v>
      </c>
    </row>
    <row r="2" spans="1:14" x14ac:dyDescent="0.25">
      <c r="B2" s="292"/>
    </row>
    <row r="3" spans="1:14" x14ac:dyDescent="0.25">
      <c r="B3" s="292" t="s">
        <v>1</v>
      </c>
    </row>
    <row r="4" spans="1:14" s="301" customFormat="1" ht="16.5" thickBot="1" x14ac:dyDescent="0.3">
      <c r="A4" s="303"/>
      <c r="B4" s="299"/>
      <c r="C4" s="300">
        <v>45444</v>
      </c>
      <c r="D4" s="93">
        <v>45474</v>
      </c>
      <c r="E4" s="93">
        <v>45505</v>
      </c>
      <c r="F4" s="93">
        <v>45536</v>
      </c>
      <c r="G4" s="314">
        <v>45566</v>
      </c>
      <c r="H4" s="314">
        <v>45597</v>
      </c>
      <c r="I4" s="314">
        <v>45627</v>
      </c>
      <c r="J4" s="314">
        <v>45658</v>
      </c>
      <c r="K4" s="314">
        <v>45689</v>
      </c>
      <c r="L4" s="314">
        <v>45717</v>
      </c>
      <c r="M4" s="314">
        <v>45748</v>
      </c>
      <c r="N4" s="314">
        <v>45778</v>
      </c>
    </row>
    <row r="5" spans="1:14" ht="19.5" thickBot="1" x14ac:dyDescent="0.35">
      <c r="B5" s="293" t="s">
        <v>398</v>
      </c>
      <c r="C5" s="294"/>
    </row>
    <row r="6" spans="1:14" ht="18.75" x14ac:dyDescent="0.3">
      <c r="B6" s="295" t="s">
        <v>84</v>
      </c>
      <c r="C6" s="94"/>
    </row>
    <row r="8" spans="1:14" ht="18.75" x14ac:dyDescent="0.25">
      <c r="A8" s="303" t="s">
        <v>85</v>
      </c>
      <c r="B8" s="183" t="s">
        <v>217</v>
      </c>
    </row>
    <row r="9" spans="1:14" x14ac:dyDescent="0.25">
      <c r="A9" s="86">
        <v>1</v>
      </c>
      <c r="B9" s="361" t="s">
        <v>577</v>
      </c>
      <c r="C9" s="80">
        <v>267.5</v>
      </c>
      <c r="D9" s="80">
        <v>267.5</v>
      </c>
      <c r="E9" s="80">
        <v>267.5</v>
      </c>
      <c r="F9" s="80">
        <v>267.5</v>
      </c>
      <c r="G9" s="80">
        <v>267.5</v>
      </c>
      <c r="H9" s="80">
        <v>267.5</v>
      </c>
      <c r="I9" s="80">
        <v>267.5</v>
      </c>
      <c r="J9" s="80">
        <v>265</v>
      </c>
      <c r="K9" s="80">
        <v>265</v>
      </c>
      <c r="L9" s="80">
        <v>267.5</v>
      </c>
      <c r="M9" s="80">
        <v>267.5</v>
      </c>
      <c r="N9" s="80">
        <v>267.5</v>
      </c>
    </row>
    <row r="10" spans="1:14" x14ac:dyDescent="0.25">
      <c r="A10" s="86">
        <v>2</v>
      </c>
      <c r="B10" s="68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</row>
    <row r="11" spans="1:14" ht="16.5" thickBot="1" x14ac:dyDescent="0.3">
      <c r="B11" s="268"/>
      <c r="C11" s="82"/>
    </row>
    <row r="12" spans="1:14" s="69" customFormat="1" ht="16.5" thickBot="1" x14ac:dyDescent="0.3">
      <c r="A12" s="304"/>
      <c r="B12" s="88" t="s">
        <v>383</v>
      </c>
      <c r="C12" s="72">
        <f t="shared" ref="C12" si="0">GEOMEAN(C9:C11)</f>
        <v>267.5</v>
      </c>
      <c r="D12" s="72">
        <f t="shared" ref="D12:N12" si="1">GEOMEAN(D9:D11)</f>
        <v>267.5</v>
      </c>
      <c r="E12" s="72">
        <f t="shared" si="1"/>
        <v>267.5</v>
      </c>
      <c r="F12" s="72">
        <f t="shared" si="1"/>
        <v>267.5</v>
      </c>
      <c r="G12" s="72">
        <f t="shared" si="1"/>
        <v>267.5</v>
      </c>
      <c r="H12" s="72">
        <f t="shared" si="1"/>
        <v>267.5</v>
      </c>
      <c r="I12" s="72">
        <f t="shared" si="1"/>
        <v>267.5</v>
      </c>
      <c r="J12" s="72">
        <f t="shared" si="1"/>
        <v>265</v>
      </c>
      <c r="K12" s="72">
        <f t="shared" si="1"/>
        <v>265</v>
      </c>
      <c r="L12" s="72">
        <f t="shared" si="1"/>
        <v>267.5</v>
      </c>
      <c r="M12" s="72">
        <f t="shared" si="1"/>
        <v>267.5</v>
      </c>
      <c r="N12" s="72">
        <f t="shared" si="1"/>
        <v>267.5</v>
      </c>
    </row>
    <row r="15" spans="1:14" ht="19.5" thickBot="1" x14ac:dyDescent="0.3">
      <c r="A15" s="303" t="s">
        <v>86</v>
      </c>
      <c r="B15" s="183" t="s">
        <v>218</v>
      </c>
    </row>
    <row r="16" spans="1:14" x14ac:dyDescent="0.25">
      <c r="A16" s="86">
        <v>1</v>
      </c>
      <c r="B16" s="346" t="s">
        <v>578</v>
      </c>
      <c r="C16" s="79">
        <v>350</v>
      </c>
      <c r="D16" s="79">
        <v>350</v>
      </c>
      <c r="E16" s="79">
        <v>350</v>
      </c>
      <c r="F16" s="79">
        <v>350</v>
      </c>
      <c r="G16" s="79">
        <v>350</v>
      </c>
      <c r="H16" s="79">
        <v>350</v>
      </c>
      <c r="I16" s="79">
        <v>350</v>
      </c>
      <c r="J16" s="79">
        <v>270</v>
      </c>
      <c r="K16" s="79">
        <v>270</v>
      </c>
      <c r="L16" s="79">
        <v>350</v>
      </c>
      <c r="M16" s="79">
        <v>350</v>
      </c>
      <c r="N16" s="79">
        <v>350</v>
      </c>
    </row>
    <row r="17" spans="1:14" x14ac:dyDescent="0.25">
      <c r="A17" s="86">
        <v>2</v>
      </c>
      <c r="B17" s="68"/>
      <c r="C17" s="83"/>
    </row>
    <row r="18" spans="1:14" x14ac:dyDescent="0.25">
      <c r="B18" s="268"/>
      <c r="C18" s="83"/>
    </row>
    <row r="19" spans="1:14" ht="16.5" thickBot="1" x14ac:dyDescent="0.3">
      <c r="B19" s="275"/>
      <c r="C19" s="83"/>
    </row>
    <row r="20" spans="1:14" s="69" customFormat="1" ht="16.5" thickBot="1" x14ac:dyDescent="0.3">
      <c r="A20" s="304"/>
      <c r="B20" s="184" t="s">
        <v>383</v>
      </c>
      <c r="C20" s="76">
        <f t="shared" ref="C20" si="2">GEOMEAN(C16:C19)</f>
        <v>350</v>
      </c>
      <c r="D20" s="72">
        <f t="shared" ref="D20:N20" si="3">GEOMEAN(D16:D19)</f>
        <v>350</v>
      </c>
      <c r="E20" s="72">
        <f t="shared" si="3"/>
        <v>350</v>
      </c>
      <c r="F20" s="72">
        <f t="shared" si="3"/>
        <v>350</v>
      </c>
      <c r="G20" s="72">
        <f t="shared" si="3"/>
        <v>350</v>
      </c>
      <c r="H20" s="72">
        <f t="shared" si="3"/>
        <v>350</v>
      </c>
      <c r="I20" s="72">
        <f t="shared" si="3"/>
        <v>350</v>
      </c>
      <c r="J20" s="72">
        <f t="shared" si="3"/>
        <v>270</v>
      </c>
      <c r="K20" s="72">
        <f t="shared" si="3"/>
        <v>270</v>
      </c>
      <c r="L20" s="72">
        <f t="shared" si="3"/>
        <v>350</v>
      </c>
      <c r="M20" s="72">
        <f t="shared" si="3"/>
        <v>350</v>
      </c>
      <c r="N20" s="72">
        <f t="shared" si="3"/>
        <v>350</v>
      </c>
    </row>
    <row r="21" spans="1:14" x14ac:dyDescent="0.25">
      <c r="B21" s="296"/>
      <c r="C21" s="173"/>
    </row>
    <row r="22" spans="1:14" ht="16.5" thickBot="1" x14ac:dyDescent="0.3"/>
    <row r="23" spans="1:14" ht="38.25" thickBot="1" x14ac:dyDescent="0.35">
      <c r="B23" s="293" t="s">
        <v>399</v>
      </c>
      <c r="C23" s="294"/>
    </row>
    <row r="24" spans="1:14" ht="18.75" x14ac:dyDescent="0.3">
      <c r="B24" s="295" t="s">
        <v>87</v>
      </c>
      <c r="C24" s="94"/>
    </row>
    <row r="26" spans="1:14" ht="18.75" x14ac:dyDescent="0.25">
      <c r="A26" s="303" t="s">
        <v>88</v>
      </c>
      <c r="B26" s="183" t="s">
        <v>219</v>
      </c>
    </row>
    <row r="27" spans="1:14" ht="16.5" thickBot="1" x14ac:dyDescent="0.3">
      <c r="B27" s="277" t="s">
        <v>472</v>
      </c>
    </row>
    <row r="28" spans="1:14" x14ac:dyDescent="0.25">
      <c r="A28" s="86">
        <v>1</v>
      </c>
      <c r="B28" s="428" t="s">
        <v>579</v>
      </c>
      <c r="C28" s="79">
        <v>5</v>
      </c>
      <c r="D28" s="79">
        <v>5.5</v>
      </c>
      <c r="E28" s="79">
        <v>5</v>
      </c>
      <c r="F28" s="79">
        <v>5</v>
      </c>
      <c r="G28" s="79">
        <v>5</v>
      </c>
      <c r="H28" s="406">
        <v>5</v>
      </c>
      <c r="I28" s="79">
        <v>5</v>
      </c>
      <c r="J28" s="79">
        <v>5</v>
      </c>
      <c r="K28" s="79">
        <v>5</v>
      </c>
      <c r="L28" s="79">
        <v>5</v>
      </c>
      <c r="M28" s="79">
        <v>5</v>
      </c>
      <c r="N28" s="79">
        <v>5</v>
      </c>
    </row>
    <row r="29" spans="1:14" x14ac:dyDescent="0.25">
      <c r="A29" s="86">
        <v>2</v>
      </c>
      <c r="B29" s="360" t="s">
        <v>506</v>
      </c>
      <c r="C29" s="83">
        <v>5</v>
      </c>
      <c r="D29" s="83">
        <v>4.5</v>
      </c>
      <c r="E29" s="83">
        <v>4.5</v>
      </c>
      <c r="F29" s="83">
        <v>5</v>
      </c>
      <c r="G29" s="83">
        <v>5</v>
      </c>
      <c r="H29" s="382">
        <v>5</v>
      </c>
      <c r="I29" s="83">
        <v>5</v>
      </c>
      <c r="J29" s="83">
        <v>5</v>
      </c>
      <c r="K29" s="83">
        <v>5</v>
      </c>
      <c r="L29" s="83">
        <v>5</v>
      </c>
      <c r="M29" s="83">
        <v>5</v>
      </c>
      <c r="N29" s="83">
        <v>5</v>
      </c>
    </row>
    <row r="30" spans="1:14" x14ac:dyDescent="0.25">
      <c r="A30" s="86">
        <v>16</v>
      </c>
      <c r="B30" s="360" t="s">
        <v>508</v>
      </c>
      <c r="C30" s="83">
        <v>4.5</v>
      </c>
      <c r="D30" s="83">
        <v>4</v>
      </c>
      <c r="E30" s="83">
        <v>4</v>
      </c>
      <c r="F30" s="83">
        <v>4.5</v>
      </c>
      <c r="G30" s="83">
        <v>4.5</v>
      </c>
      <c r="H30" s="382">
        <v>4.5</v>
      </c>
      <c r="I30" s="83">
        <v>4.5</v>
      </c>
      <c r="J30" s="83">
        <v>4.5</v>
      </c>
      <c r="K30" s="83">
        <v>4.5</v>
      </c>
      <c r="L30" s="83">
        <v>5</v>
      </c>
      <c r="M30" s="83">
        <v>5</v>
      </c>
      <c r="N30" s="83">
        <v>5</v>
      </c>
    </row>
    <row r="31" spans="1:14" ht="16.5" thickBot="1" x14ac:dyDescent="0.3">
      <c r="A31" s="86"/>
      <c r="B31" s="360"/>
      <c r="C31" s="83"/>
      <c r="D31" s="83"/>
      <c r="E31" s="83"/>
      <c r="F31" s="83"/>
      <c r="G31" s="83"/>
      <c r="H31" s="382"/>
      <c r="I31" s="83"/>
      <c r="J31" s="83"/>
      <c r="K31" s="83"/>
      <c r="L31" s="83"/>
      <c r="M31" s="83"/>
      <c r="N31" s="83"/>
    </row>
    <row r="32" spans="1:14" s="69" customFormat="1" ht="16.5" thickBot="1" x14ac:dyDescent="0.3">
      <c r="A32" s="304"/>
      <c r="B32" s="184" t="s">
        <v>383</v>
      </c>
      <c r="C32" s="76">
        <f t="shared" ref="C32" si="4">GEOMEAN(C28:C31)</f>
        <v>4.8274469230281492</v>
      </c>
      <c r="D32" s="72">
        <f t="shared" ref="D32:N32" si="5">GEOMEAN(D28:D30)</f>
        <v>4.6260650091827413</v>
      </c>
      <c r="E32" s="72">
        <f t="shared" si="5"/>
        <v>4.4814047465571649</v>
      </c>
      <c r="F32" s="72">
        <f t="shared" si="5"/>
        <v>4.8274469230281492</v>
      </c>
      <c r="G32" s="72">
        <f t="shared" si="5"/>
        <v>4.8274469230281492</v>
      </c>
      <c r="H32" s="72">
        <f t="shared" si="5"/>
        <v>4.8274469230281492</v>
      </c>
      <c r="I32" s="72">
        <f t="shared" si="5"/>
        <v>4.8274469230281492</v>
      </c>
      <c r="J32" s="72">
        <f t="shared" si="5"/>
        <v>4.8274469230281492</v>
      </c>
      <c r="K32" s="72">
        <f t="shared" si="5"/>
        <v>4.8274469230281492</v>
      </c>
      <c r="L32" s="72">
        <f t="shared" si="5"/>
        <v>5</v>
      </c>
      <c r="M32" s="72">
        <f t="shared" si="5"/>
        <v>5</v>
      </c>
      <c r="N32" s="72">
        <f t="shared" si="5"/>
        <v>5</v>
      </c>
    </row>
    <row r="33" spans="1:14" x14ac:dyDescent="0.25">
      <c r="B33" s="296"/>
      <c r="C33" s="173"/>
    </row>
    <row r="35" spans="1:14" ht="37.5" x14ac:dyDescent="0.25">
      <c r="A35" s="303" t="s">
        <v>88</v>
      </c>
      <c r="B35" s="186" t="s">
        <v>220</v>
      </c>
    </row>
    <row r="36" spans="1:14" ht="16.5" thickBot="1" x14ac:dyDescent="0.3">
      <c r="B36" s="297" t="s">
        <v>473</v>
      </c>
    </row>
    <row r="37" spans="1:14" x14ac:dyDescent="0.25">
      <c r="A37" s="86">
        <v>1</v>
      </c>
      <c r="B37" s="428" t="s">
        <v>579</v>
      </c>
      <c r="C37" s="79">
        <v>1</v>
      </c>
      <c r="D37" s="79">
        <v>1</v>
      </c>
      <c r="E37" s="79">
        <v>1</v>
      </c>
      <c r="F37" s="79">
        <v>1</v>
      </c>
      <c r="G37" s="79">
        <v>1</v>
      </c>
      <c r="H37" s="406">
        <v>1</v>
      </c>
      <c r="I37" s="79">
        <v>1</v>
      </c>
      <c r="J37" s="79">
        <v>1</v>
      </c>
      <c r="K37" s="79">
        <v>1</v>
      </c>
      <c r="L37" s="79">
        <v>1</v>
      </c>
      <c r="M37" s="79">
        <v>1</v>
      </c>
      <c r="N37" s="79">
        <v>1</v>
      </c>
    </row>
    <row r="38" spans="1:14" x14ac:dyDescent="0.25">
      <c r="A38" s="86">
        <v>2</v>
      </c>
      <c r="B38" s="360" t="s">
        <v>506</v>
      </c>
      <c r="C38" s="83">
        <v>1</v>
      </c>
      <c r="D38" s="83">
        <v>1</v>
      </c>
      <c r="E38" s="83">
        <v>1</v>
      </c>
      <c r="F38" s="83">
        <v>1</v>
      </c>
      <c r="G38" s="83">
        <v>1</v>
      </c>
      <c r="H38" s="382">
        <v>1</v>
      </c>
      <c r="I38" s="83">
        <v>1</v>
      </c>
      <c r="J38" s="83">
        <v>1</v>
      </c>
      <c r="K38" s="83">
        <v>1</v>
      </c>
      <c r="L38" s="83">
        <v>1</v>
      </c>
      <c r="M38" s="83">
        <v>1</v>
      </c>
      <c r="N38" s="83">
        <v>1</v>
      </c>
    </row>
    <row r="39" spans="1:14" ht="16.5" thickBot="1" x14ac:dyDescent="0.3">
      <c r="A39" s="86">
        <v>16</v>
      </c>
      <c r="B39" s="360" t="s">
        <v>508</v>
      </c>
      <c r="C39" s="83">
        <v>1</v>
      </c>
      <c r="D39" s="83">
        <v>1</v>
      </c>
      <c r="E39" s="83">
        <v>1</v>
      </c>
      <c r="F39" s="83">
        <v>1</v>
      </c>
      <c r="G39" s="83">
        <v>1</v>
      </c>
      <c r="H39" s="382">
        <v>1</v>
      </c>
      <c r="I39" s="83">
        <v>1</v>
      </c>
      <c r="J39" s="83">
        <v>1</v>
      </c>
      <c r="K39" s="83">
        <v>1</v>
      </c>
      <c r="L39" s="83">
        <v>1</v>
      </c>
      <c r="M39" s="83">
        <v>1</v>
      </c>
      <c r="N39" s="83">
        <v>1</v>
      </c>
    </row>
    <row r="40" spans="1:14" s="69" customFormat="1" ht="16.5" thickBot="1" x14ac:dyDescent="0.3">
      <c r="A40" s="304"/>
      <c r="B40" s="184" t="s">
        <v>383</v>
      </c>
      <c r="C40" s="76">
        <f t="shared" ref="C40" si="6">GEOMEAN(C37:C39)</f>
        <v>1</v>
      </c>
      <c r="D40" s="72">
        <f t="shared" ref="D40:N40" si="7">GEOMEAN(D37:D39)</f>
        <v>1</v>
      </c>
      <c r="E40" s="72">
        <f t="shared" si="7"/>
        <v>1</v>
      </c>
      <c r="F40" s="72">
        <f t="shared" si="7"/>
        <v>1</v>
      </c>
      <c r="G40" s="72">
        <f t="shared" si="7"/>
        <v>1</v>
      </c>
      <c r="H40" s="72">
        <f t="shared" si="7"/>
        <v>1</v>
      </c>
      <c r="I40" s="72">
        <f t="shared" si="7"/>
        <v>1</v>
      </c>
      <c r="J40" s="72">
        <f t="shared" si="7"/>
        <v>1</v>
      </c>
      <c r="K40" s="72">
        <f t="shared" si="7"/>
        <v>1</v>
      </c>
      <c r="L40" s="72">
        <f t="shared" si="7"/>
        <v>1</v>
      </c>
      <c r="M40" s="72">
        <f t="shared" si="7"/>
        <v>1</v>
      </c>
      <c r="N40" s="72">
        <f t="shared" si="7"/>
        <v>1</v>
      </c>
    </row>
    <row r="41" spans="1:14" s="69" customFormat="1" x14ac:dyDescent="0.25">
      <c r="A41" s="304"/>
      <c r="B41" s="461"/>
      <c r="C41" s="166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</row>
    <row r="43" spans="1:14" ht="19.5" thickBot="1" x14ac:dyDescent="0.3">
      <c r="A43" s="86" t="s">
        <v>88</v>
      </c>
      <c r="B43" s="186" t="s">
        <v>419</v>
      </c>
    </row>
    <row r="44" spans="1:14" x14ac:dyDescent="0.25">
      <c r="A44" s="86">
        <v>1</v>
      </c>
      <c r="B44" s="428" t="s">
        <v>579</v>
      </c>
      <c r="C44" s="79">
        <v>2</v>
      </c>
      <c r="D44" s="79">
        <v>2</v>
      </c>
      <c r="E44" s="79">
        <v>2</v>
      </c>
      <c r="F44" s="79">
        <v>2</v>
      </c>
      <c r="G44" s="79">
        <v>2</v>
      </c>
      <c r="H44" s="79">
        <v>2</v>
      </c>
      <c r="I44" s="79">
        <v>2</v>
      </c>
      <c r="J44" s="79">
        <v>2.5</v>
      </c>
      <c r="K44" s="350">
        <v>2.5</v>
      </c>
      <c r="L44" s="350">
        <v>2.5</v>
      </c>
      <c r="M44" s="79">
        <v>3</v>
      </c>
      <c r="N44" s="79">
        <v>2</v>
      </c>
    </row>
    <row r="45" spans="1:14" x14ac:dyDescent="0.25">
      <c r="A45" s="86">
        <v>2</v>
      </c>
      <c r="B45" s="360" t="s">
        <v>506</v>
      </c>
      <c r="C45" s="83">
        <v>2</v>
      </c>
      <c r="D45" s="83">
        <v>2</v>
      </c>
      <c r="E45" s="83">
        <v>2</v>
      </c>
      <c r="F45" s="83">
        <v>2</v>
      </c>
      <c r="G45" s="83">
        <v>2</v>
      </c>
      <c r="H45" s="83">
        <v>2</v>
      </c>
      <c r="I45" s="83">
        <v>2</v>
      </c>
      <c r="J45" s="368">
        <v>2</v>
      </c>
      <c r="K45" s="368">
        <v>2</v>
      </c>
      <c r="L45" s="368">
        <v>2</v>
      </c>
      <c r="M45" s="368">
        <v>2</v>
      </c>
      <c r="N45" s="83">
        <v>2</v>
      </c>
    </row>
    <row r="46" spans="1:14" ht="16.5" thickBot="1" x14ac:dyDescent="0.3">
      <c r="A46" s="86">
        <v>16</v>
      </c>
      <c r="B46" s="360" t="s">
        <v>508</v>
      </c>
      <c r="C46" s="83">
        <v>2</v>
      </c>
      <c r="D46" s="83">
        <v>2</v>
      </c>
      <c r="E46" s="83">
        <v>1.5</v>
      </c>
      <c r="F46" s="83">
        <v>1.5</v>
      </c>
      <c r="G46" s="83">
        <v>1.5</v>
      </c>
      <c r="H46" s="83">
        <v>1.5</v>
      </c>
      <c r="I46" s="83">
        <v>1.5</v>
      </c>
      <c r="J46" s="368">
        <v>1.5</v>
      </c>
      <c r="K46" s="83">
        <v>2</v>
      </c>
      <c r="L46" s="368">
        <v>2</v>
      </c>
      <c r="M46" s="368">
        <v>2</v>
      </c>
      <c r="N46" s="368">
        <v>2</v>
      </c>
    </row>
    <row r="47" spans="1:14" s="69" customFormat="1" ht="16.5" thickBot="1" x14ac:dyDescent="0.3">
      <c r="A47" s="304"/>
      <c r="B47" s="184" t="s">
        <v>383</v>
      </c>
      <c r="C47" s="76">
        <f>GEOMEAN(C44:C46)</f>
        <v>2</v>
      </c>
      <c r="D47" s="76">
        <f t="shared" ref="D47:N47" si="8">GEOMEAN(D44:D46)</f>
        <v>2</v>
      </c>
      <c r="E47" s="76">
        <f t="shared" si="8"/>
        <v>1.8171205928321397</v>
      </c>
      <c r="F47" s="76">
        <f t="shared" si="8"/>
        <v>1.8171205928321397</v>
      </c>
      <c r="G47" s="76">
        <f t="shared" si="8"/>
        <v>1.8171205928321397</v>
      </c>
      <c r="H47" s="76">
        <f t="shared" si="8"/>
        <v>1.8171205928321397</v>
      </c>
      <c r="I47" s="76">
        <f t="shared" si="8"/>
        <v>1.8171205928321397</v>
      </c>
      <c r="J47" s="76">
        <f t="shared" si="8"/>
        <v>1.9574338205844317</v>
      </c>
      <c r="K47" s="76">
        <f t="shared" si="8"/>
        <v>2.1544346900318838</v>
      </c>
      <c r="L47" s="76">
        <f t="shared" si="8"/>
        <v>2.1544346900318838</v>
      </c>
      <c r="M47" s="76">
        <f t="shared" si="8"/>
        <v>2.2894284851066637</v>
      </c>
      <c r="N47" s="76">
        <f t="shared" si="8"/>
        <v>2</v>
      </c>
    </row>
    <row r="50" spans="1:14" ht="38.25" thickBot="1" x14ac:dyDescent="0.3">
      <c r="A50" s="303" t="s">
        <v>88</v>
      </c>
      <c r="B50" s="186" t="s">
        <v>222</v>
      </c>
    </row>
    <row r="51" spans="1:14" x14ac:dyDescent="0.25">
      <c r="A51" s="86">
        <v>1</v>
      </c>
      <c r="B51" s="428" t="s">
        <v>507</v>
      </c>
      <c r="C51" s="188">
        <v>3</v>
      </c>
      <c r="D51" s="188">
        <v>3</v>
      </c>
      <c r="E51" s="188">
        <v>3</v>
      </c>
      <c r="F51" s="188">
        <v>3</v>
      </c>
      <c r="G51" s="80">
        <v>3</v>
      </c>
      <c r="H51" s="430">
        <v>1</v>
      </c>
      <c r="I51" s="188">
        <v>3</v>
      </c>
      <c r="J51" s="188">
        <v>3</v>
      </c>
      <c r="K51" s="188">
        <v>3</v>
      </c>
      <c r="L51" s="188">
        <v>3</v>
      </c>
      <c r="M51" s="188">
        <v>3</v>
      </c>
      <c r="N51" s="188">
        <v>3</v>
      </c>
    </row>
    <row r="52" spans="1:14" x14ac:dyDescent="0.25">
      <c r="A52" s="86">
        <v>2</v>
      </c>
      <c r="B52" s="360" t="s">
        <v>508</v>
      </c>
      <c r="C52" s="352">
        <v>3</v>
      </c>
      <c r="D52" s="352">
        <v>3</v>
      </c>
      <c r="E52" s="352">
        <v>3</v>
      </c>
      <c r="F52" s="352">
        <v>3</v>
      </c>
      <c r="G52" s="352">
        <v>3</v>
      </c>
      <c r="H52" s="352">
        <v>3</v>
      </c>
      <c r="I52" s="80">
        <v>3</v>
      </c>
      <c r="J52" s="335">
        <v>3</v>
      </c>
      <c r="K52" s="335">
        <v>3</v>
      </c>
      <c r="L52" s="80">
        <v>3</v>
      </c>
      <c r="M52" s="335">
        <v>3</v>
      </c>
      <c r="N52" s="80">
        <v>3</v>
      </c>
    </row>
    <row r="53" spans="1:14" ht="16.5" thickBot="1" x14ac:dyDescent="0.3">
      <c r="A53" s="86">
        <v>16</v>
      </c>
      <c r="B53" s="268"/>
      <c r="C53" s="83"/>
    </row>
    <row r="54" spans="1:14" s="69" customFormat="1" ht="16.5" thickBot="1" x14ac:dyDescent="0.3">
      <c r="A54" s="304"/>
      <c r="B54" s="184" t="s">
        <v>383</v>
      </c>
      <c r="C54" s="76">
        <f t="shared" ref="C54" si="9">GEOMEAN(C51:C53)</f>
        <v>3</v>
      </c>
      <c r="D54" s="72">
        <f t="shared" ref="D54:N54" si="10">GEOMEAN(D51:D53)</f>
        <v>3</v>
      </c>
      <c r="E54" s="72">
        <f t="shared" si="10"/>
        <v>3</v>
      </c>
      <c r="F54" s="72">
        <f t="shared" si="10"/>
        <v>3</v>
      </c>
      <c r="G54" s="72">
        <f t="shared" si="10"/>
        <v>3</v>
      </c>
      <c r="H54" s="72">
        <f t="shared" si="10"/>
        <v>1.7320508075688774</v>
      </c>
      <c r="I54" s="72">
        <f t="shared" si="10"/>
        <v>3</v>
      </c>
      <c r="J54" s="72">
        <f t="shared" si="10"/>
        <v>3</v>
      </c>
      <c r="K54" s="72">
        <f t="shared" si="10"/>
        <v>3</v>
      </c>
      <c r="L54" s="72">
        <f t="shared" si="10"/>
        <v>3</v>
      </c>
      <c r="M54" s="72">
        <f t="shared" si="10"/>
        <v>3</v>
      </c>
      <c r="N54" s="72">
        <f t="shared" si="10"/>
        <v>3</v>
      </c>
    </row>
    <row r="57" spans="1:14" ht="18.75" x14ac:dyDescent="0.25">
      <c r="A57" s="303" t="s">
        <v>88</v>
      </c>
      <c r="B57" s="183" t="s">
        <v>223</v>
      </c>
    </row>
    <row r="58" spans="1:14" x14ac:dyDescent="0.25">
      <c r="A58" s="86">
        <v>1</v>
      </c>
      <c r="B58" s="360" t="s">
        <v>505</v>
      </c>
      <c r="C58" s="431">
        <v>5</v>
      </c>
      <c r="D58" s="431">
        <v>5</v>
      </c>
      <c r="E58" s="431">
        <v>5</v>
      </c>
      <c r="F58" s="431">
        <v>5</v>
      </c>
      <c r="G58" s="431">
        <v>5</v>
      </c>
      <c r="H58" s="431">
        <v>5</v>
      </c>
      <c r="I58" s="82">
        <v>5</v>
      </c>
      <c r="J58" s="82">
        <v>5</v>
      </c>
      <c r="K58" s="82">
        <v>5</v>
      </c>
      <c r="L58" s="82">
        <v>5</v>
      </c>
      <c r="M58" s="82">
        <v>5</v>
      </c>
      <c r="N58" s="82">
        <v>5</v>
      </c>
    </row>
    <row r="59" spans="1:14" x14ac:dyDescent="0.25">
      <c r="A59" s="86">
        <v>2</v>
      </c>
      <c r="B59" s="360" t="s">
        <v>506</v>
      </c>
      <c r="C59" s="352">
        <v>5.5</v>
      </c>
      <c r="D59" s="352">
        <v>5.5</v>
      </c>
      <c r="E59" s="352">
        <v>5.5</v>
      </c>
      <c r="F59" s="352">
        <v>5.5</v>
      </c>
      <c r="G59" s="352">
        <v>5.5</v>
      </c>
      <c r="H59" s="352">
        <v>5.5</v>
      </c>
      <c r="I59" s="80">
        <v>4.5</v>
      </c>
      <c r="J59" s="80">
        <v>4.5</v>
      </c>
      <c r="K59" s="335">
        <v>4.5</v>
      </c>
      <c r="L59" s="80">
        <v>8</v>
      </c>
      <c r="M59" s="80">
        <v>6.5</v>
      </c>
      <c r="N59" s="80">
        <v>8.5</v>
      </c>
    </row>
    <row r="60" spans="1:14" ht="16.5" thickBot="1" x14ac:dyDescent="0.3">
      <c r="A60" s="86">
        <v>16</v>
      </c>
      <c r="B60" s="268"/>
      <c r="C60" s="83"/>
    </row>
    <row r="61" spans="1:14" s="69" customFormat="1" ht="16.5" thickBot="1" x14ac:dyDescent="0.3">
      <c r="A61" s="304"/>
      <c r="B61" s="184" t="s">
        <v>383</v>
      </c>
      <c r="C61" s="76">
        <f>GEOMEAN(C58:C60)</f>
        <v>5.2440442408507577</v>
      </c>
      <c r="D61" s="76">
        <f t="shared" ref="D61:N61" si="11">GEOMEAN(D58:D60)</f>
        <v>5.2440442408507577</v>
      </c>
      <c r="E61" s="76">
        <f t="shared" si="11"/>
        <v>5.2440442408507577</v>
      </c>
      <c r="F61" s="76">
        <f t="shared" si="11"/>
        <v>5.2440442408507577</v>
      </c>
      <c r="G61" s="76">
        <f t="shared" si="11"/>
        <v>5.2440442408507577</v>
      </c>
      <c r="H61" s="76">
        <f t="shared" si="11"/>
        <v>5.2440442408507577</v>
      </c>
      <c r="I61" s="76">
        <f t="shared" si="11"/>
        <v>4.7434164902525691</v>
      </c>
      <c r="J61" s="76">
        <f t="shared" si="11"/>
        <v>4.7434164902525691</v>
      </c>
      <c r="K61" s="76">
        <f t="shared" si="11"/>
        <v>4.7434164902525691</v>
      </c>
      <c r="L61" s="76">
        <f t="shared" si="11"/>
        <v>6.324555320336759</v>
      </c>
      <c r="M61" s="76">
        <f t="shared" si="11"/>
        <v>5.7008771254956896</v>
      </c>
      <c r="N61" s="76">
        <f t="shared" si="11"/>
        <v>6.5192024052026483</v>
      </c>
    </row>
    <row r="64" spans="1:14" ht="37.5" x14ac:dyDescent="0.25">
      <c r="A64" s="303" t="s">
        <v>88</v>
      </c>
      <c r="B64" s="186" t="s">
        <v>420</v>
      </c>
    </row>
    <row r="65" spans="1:14" x14ac:dyDescent="0.25">
      <c r="A65" s="86">
        <v>1</v>
      </c>
      <c r="B65" s="360" t="s">
        <v>580</v>
      </c>
      <c r="C65" s="82">
        <v>3</v>
      </c>
      <c r="D65" s="82">
        <v>3</v>
      </c>
      <c r="E65" s="82">
        <v>3</v>
      </c>
      <c r="F65" s="82">
        <v>3</v>
      </c>
      <c r="G65" s="82">
        <v>3</v>
      </c>
      <c r="H65" s="82">
        <v>3</v>
      </c>
      <c r="I65" s="82">
        <v>3</v>
      </c>
      <c r="J65" s="343">
        <v>3.5</v>
      </c>
      <c r="K65" s="343">
        <v>5</v>
      </c>
      <c r="L65" s="343">
        <v>5</v>
      </c>
      <c r="M65" s="343">
        <v>3.5</v>
      </c>
      <c r="N65" s="343">
        <v>3.5</v>
      </c>
    </row>
    <row r="66" spans="1:14" x14ac:dyDescent="0.25">
      <c r="A66" s="86">
        <v>2</v>
      </c>
      <c r="B66" s="360" t="s">
        <v>581</v>
      </c>
      <c r="C66" s="80">
        <v>3</v>
      </c>
      <c r="D66" s="80">
        <v>3</v>
      </c>
      <c r="E66" s="80">
        <v>3</v>
      </c>
      <c r="F66" s="80">
        <v>3</v>
      </c>
      <c r="G66" s="80">
        <v>3</v>
      </c>
      <c r="H66" s="80">
        <v>3</v>
      </c>
      <c r="I66" s="80">
        <v>3</v>
      </c>
      <c r="J66" s="335">
        <v>3</v>
      </c>
      <c r="K66" s="335">
        <v>3</v>
      </c>
      <c r="L66" s="335">
        <v>3</v>
      </c>
      <c r="M66" s="335">
        <v>3</v>
      </c>
      <c r="N66" s="335">
        <v>3</v>
      </c>
    </row>
    <row r="67" spans="1:14" ht="16.5" thickBot="1" x14ac:dyDescent="0.3">
      <c r="A67" s="86">
        <v>16</v>
      </c>
      <c r="B67" s="360" t="s">
        <v>506</v>
      </c>
      <c r="C67" s="80">
        <v>5</v>
      </c>
      <c r="D67" s="80">
        <v>5</v>
      </c>
      <c r="E67" s="80">
        <v>5</v>
      </c>
      <c r="F67" s="80">
        <v>5</v>
      </c>
      <c r="G67" s="80">
        <v>5</v>
      </c>
      <c r="H67" s="80">
        <v>5</v>
      </c>
      <c r="I67" s="80">
        <v>5</v>
      </c>
      <c r="J67" s="335">
        <v>5</v>
      </c>
      <c r="K67" s="335">
        <v>5</v>
      </c>
      <c r="L67" s="335">
        <v>5</v>
      </c>
      <c r="M67" s="335">
        <v>5</v>
      </c>
      <c r="N67" s="335">
        <v>5</v>
      </c>
    </row>
    <row r="68" spans="1:14" s="69" customFormat="1" ht="16.5" thickBot="1" x14ac:dyDescent="0.3">
      <c r="A68" s="304"/>
      <c r="B68" s="184" t="s">
        <v>383</v>
      </c>
      <c r="C68" s="76">
        <f t="shared" ref="C68" si="12">GEOMEAN(C65:C67)</f>
        <v>3.556893304490063</v>
      </c>
      <c r="D68" s="72">
        <f t="shared" ref="D68:N68" si="13">GEOMEAN(D65:D67)</f>
        <v>3.556893304490063</v>
      </c>
      <c r="E68" s="72">
        <f t="shared" si="13"/>
        <v>3.556893304490063</v>
      </c>
      <c r="F68" s="72">
        <f t="shared" si="13"/>
        <v>3.556893304490063</v>
      </c>
      <c r="G68" s="72">
        <f t="shared" si="13"/>
        <v>3.556893304490063</v>
      </c>
      <c r="H68" s="72">
        <f t="shared" si="13"/>
        <v>3.556893304490063</v>
      </c>
      <c r="I68" s="72">
        <f t="shared" si="13"/>
        <v>3.556893304490063</v>
      </c>
      <c r="J68" s="72">
        <f t="shared" si="13"/>
        <v>3.7444361936092534</v>
      </c>
      <c r="K68" s="72">
        <f t="shared" si="13"/>
        <v>4.2171633265087465</v>
      </c>
      <c r="L68" s="72">
        <f t="shared" si="13"/>
        <v>4.2171633265087465</v>
      </c>
      <c r="M68" s="72">
        <f t="shared" si="13"/>
        <v>3.7444361936092534</v>
      </c>
      <c r="N68" s="72">
        <f t="shared" si="13"/>
        <v>3.7444361936092534</v>
      </c>
    </row>
    <row r="71" spans="1:14" ht="19.5" thickBot="1" x14ac:dyDescent="0.3">
      <c r="A71" s="303" t="s">
        <v>88</v>
      </c>
      <c r="B71" s="183" t="s">
        <v>225</v>
      </c>
    </row>
    <row r="72" spans="1:14" x14ac:dyDescent="0.25">
      <c r="A72" s="86">
        <v>1</v>
      </c>
      <c r="B72" s="428" t="s">
        <v>582</v>
      </c>
      <c r="C72" s="79">
        <v>2</v>
      </c>
      <c r="D72" s="79">
        <v>2</v>
      </c>
      <c r="E72" s="79">
        <v>2</v>
      </c>
      <c r="F72" s="79">
        <v>2</v>
      </c>
      <c r="G72" s="79">
        <v>2</v>
      </c>
      <c r="H72" s="79">
        <v>2</v>
      </c>
      <c r="I72" s="79">
        <v>2</v>
      </c>
      <c r="J72" s="79">
        <v>2</v>
      </c>
      <c r="K72" s="79">
        <v>2</v>
      </c>
      <c r="L72" s="79">
        <v>2</v>
      </c>
      <c r="M72" s="79">
        <v>2</v>
      </c>
      <c r="N72" s="79">
        <v>2</v>
      </c>
    </row>
    <row r="73" spans="1:14" x14ac:dyDescent="0.25">
      <c r="A73" s="86">
        <v>2</v>
      </c>
      <c r="B73" s="360" t="s">
        <v>506</v>
      </c>
      <c r="C73" s="83">
        <v>2</v>
      </c>
      <c r="D73" s="83">
        <v>2</v>
      </c>
      <c r="E73" s="83">
        <v>2</v>
      </c>
      <c r="F73" s="83">
        <v>2</v>
      </c>
      <c r="G73" s="83">
        <v>2</v>
      </c>
      <c r="H73" s="83">
        <v>2</v>
      </c>
      <c r="I73" s="83">
        <v>2</v>
      </c>
      <c r="J73" s="83">
        <v>2</v>
      </c>
      <c r="K73" s="83">
        <v>2</v>
      </c>
      <c r="L73" s="83">
        <v>2</v>
      </c>
      <c r="M73" s="83">
        <v>2</v>
      </c>
      <c r="N73" s="83">
        <v>2</v>
      </c>
    </row>
    <row r="74" spans="1:14" ht="16.5" thickBot="1" x14ac:dyDescent="0.3">
      <c r="A74" s="86">
        <v>16</v>
      </c>
      <c r="B74" s="360" t="s">
        <v>508</v>
      </c>
      <c r="C74" s="83">
        <v>2</v>
      </c>
      <c r="D74" s="83">
        <v>2</v>
      </c>
      <c r="E74" s="83">
        <v>2</v>
      </c>
      <c r="F74" s="83">
        <v>2</v>
      </c>
      <c r="G74" s="83">
        <v>2</v>
      </c>
      <c r="H74" s="83">
        <v>2</v>
      </c>
      <c r="I74" s="83">
        <v>2</v>
      </c>
      <c r="J74" s="83">
        <v>2</v>
      </c>
      <c r="K74" s="83">
        <v>2</v>
      </c>
      <c r="L74" s="83">
        <v>2</v>
      </c>
      <c r="M74" s="83">
        <v>2</v>
      </c>
      <c r="N74" s="83">
        <v>2</v>
      </c>
    </row>
    <row r="75" spans="1:14" s="69" customFormat="1" ht="16.5" thickBot="1" x14ac:dyDescent="0.3">
      <c r="A75" s="304"/>
      <c r="B75" s="184" t="s">
        <v>383</v>
      </c>
      <c r="C75" s="76">
        <f t="shared" ref="C75" si="14">GEOMEAN(C72:C74)</f>
        <v>2</v>
      </c>
      <c r="D75" s="72">
        <f t="shared" ref="D75:N75" si="15">GEOMEAN(D72:D74)</f>
        <v>2</v>
      </c>
      <c r="E75" s="72">
        <f t="shared" si="15"/>
        <v>2</v>
      </c>
      <c r="F75" s="72">
        <f t="shared" si="15"/>
        <v>2</v>
      </c>
      <c r="G75" s="72">
        <f t="shared" si="15"/>
        <v>2</v>
      </c>
      <c r="H75" s="72">
        <f t="shared" si="15"/>
        <v>2</v>
      </c>
      <c r="I75" s="72">
        <f t="shared" si="15"/>
        <v>2</v>
      </c>
      <c r="J75" s="72">
        <f t="shared" si="15"/>
        <v>2</v>
      </c>
      <c r="K75" s="72">
        <f t="shared" si="15"/>
        <v>2</v>
      </c>
      <c r="L75" s="72">
        <f t="shared" si="15"/>
        <v>2</v>
      </c>
      <c r="M75" s="72">
        <f t="shared" si="15"/>
        <v>2</v>
      </c>
      <c r="N75" s="72">
        <f t="shared" si="15"/>
        <v>2</v>
      </c>
    </row>
    <row r="77" spans="1:14" ht="16.5" thickBot="1" x14ac:dyDescent="0.3"/>
    <row r="78" spans="1:14" ht="38.25" thickBot="1" x14ac:dyDescent="0.35">
      <c r="B78" s="293" t="s">
        <v>400</v>
      </c>
      <c r="C78" s="294"/>
    </row>
    <row r="79" spans="1:14" ht="37.5" x14ac:dyDescent="0.3">
      <c r="B79" s="298" t="s">
        <v>421</v>
      </c>
      <c r="C79" s="94"/>
    </row>
    <row r="81" spans="1:14" ht="19.5" thickBot="1" x14ac:dyDescent="0.3">
      <c r="A81" s="303" t="s">
        <v>90</v>
      </c>
      <c r="B81" s="183" t="s">
        <v>422</v>
      </c>
    </row>
    <row r="82" spans="1:14" x14ac:dyDescent="0.25">
      <c r="A82" s="86">
        <v>1</v>
      </c>
      <c r="B82" s="346" t="s">
        <v>505</v>
      </c>
      <c r="C82" s="79">
        <v>5</v>
      </c>
      <c r="D82" s="79">
        <v>5</v>
      </c>
      <c r="E82" s="79">
        <v>5</v>
      </c>
      <c r="F82" s="79">
        <v>5</v>
      </c>
      <c r="G82" s="80">
        <v>10</v>
      </c>
      <c r="H82" s="80">
        <v>10</v>
      </c>
      <c r="I82" s="79">
        <v>10</v>
      </c>
      <c r="J82" s="79">
        <v>10</v>
      </c>
      <c r="K82" s="79">
        <v>10</v>
      </c>
      <c r="L82" s="79">
        <v>10</v>
      </c>
      <c r="M82" s="79">
        <v>10</v>
      </c>
      <c r="N82" s="79">
        <v>10</v>
      </c>
    </row>
    <row r="83" spans="1:14" x14ac:dyDescent="0.25">
      <c r="A83" s="86">
        <v>2</v>
      </c>
      <c r="B83" s="68" t="s">
        <v>508</v>
      </c>
      <c r="C83" s="83">
        <v>10</v>
      </c>
      <c r="D83" s="83">
        <v>10</v>
      </c>
      <c r="E83" s="83">
        <v>10</v>
      </c>
      <c r="F83" s="83">
        <v>10</v>
      </c>
      <c r="G83" s="80">
        <v>10</v>
      </c>
      <c r="H83" s="80">
        <v>10</v>
      </c>
      <c r="I83" s="335">
        <v>10</v>
      </c>
      <c r="J83" s="335">
        <v>10</v>
      </c>
      <c r="K83" s="335">
        <v>10</v>
      </c>
      <c r="L83" s="335">
        <v>10</v>
      </c>
      <c r="M83" s="335">
        <v>10</v>
      </c>
      <c r="N83" s="335">
        <v>10</v>
      </c>
    </row>
    <row r="84" spans="1:14" x14ac:dyDescent="0.25">
      <c r="A84" s="86">
        <v>16</v>
      </c>
      <c r="B84" s="360" t="s">
        <v>506</v>
      </c>
      <c r="C84" s="83">
        <v>10</v>
      </c>
      <c r="D84" s="83">
        <v>10</v>
      </c>
      <c r="E84" s="83">
        <v>10</v>
      </c>
      <c r="F84" s="83">
        <v>10</v>
      </c>
      <c r="G84" s="83">
        <v>10</v>
      </c>
      <c r="H84" s="83">
        <v>10</v>
      </c>
      <c r="I84" s="368">
        <v>10</v>
      </c>
      <c r="J84" s="368">
        <v>10</v>
      </c>
      <c r="K84" s="368">
        <v>10</v>
      </c>
      <c r="L84" s="368">
        <v>10</v>
      </c>
      <c r="M84" s="368">
        <v>10</v>
      </c>
      <c r="N84" s="368">
        <v>10</v>
      </c>
    </row>
    <row r="85" spans="1:14" ht="16.5" thickBot="1" x14ac:dyDescent="0.3">
      <c r="B85" s="268"/>
      <c r="C85" s="83"/>
    </row>
    <row r="86" spans="1:14" s="69" customFormat="1" ht="16.5" thickBot="1" x14ac:dyDescent="0.3">
      <c r="A86" s="304"/>
      <c r="B86" s="184" t="s">
        <v>383</v>
      </c>
      <c r="C86" s="76">
        <f>GEOMEAN(C82:C85)</f>
        <v>7.9370052598409968</v>
      </c>
      <c r="D86" s="76">
        <f t="shared" ref="D86:N86" si="16">GEOMEAN(D82:D85)</f>
        <v>7.9370052598409968</v>
      </c>
      <c r="E86" s="76">
        <f t="shared" si="16"/>
        <v>7.9370052598409968</v>
      </c>
      <c r="F86" s="76">
        <f t="shared" si="16"/>
        <v>7.9370052598409968</v>
      </c>
      <c r="G86" s="76">
        <f t="shared" si="16"/>
        <v>10</v>
      </c>
      <c r="H86" s="76">
        <f t="shared" si="16"/>
        <v>10</v>
      </c>
      <c r="I86" s="76">
        <f t="shared" si="16"/>
        <v>10</v>
      </c>
      <c r="J86" s="76">
        <f t="shared" si="16"/>
        <v>10</v>
      </c>
      <c r="K86" s="76">
        <f t="shared" si="16"/>
        <v>10</v>
      </c>
      <c r="L86" s="76">
        <f t="shared" si="16"/>
        <v>10</v>
      </c>
      <c r="M86" s="76">
        <f t="shared" si="16"/>
        <v>10</v>
      </c>
      <c r="N86" s="76">
        <f t="shared" si="16"/>
        <v>10</v>
      </c>
    </row>
    <row r="89" spans="1:14" ht="19.5" thickBot="1" x14ac:dyDescent="0.3">
      <c r="A89" s="303" t="s">
        <v>91</v>
      </c>
      <c r="B89" s="183" t="s">
        <v>227</v>
      </c>
    </row>
    <row r="90" spans="1:14" x14ac:dyDescent="0.25">
      <c r="A90" s="302">
        <v>1</v>
      </c>
      <c r="B90" s="346" t="s">
        <v>490</v>
      </c>
      <c r="C90" s="79">
        <v>1.4</v>
      </c>
      <c r="D90" s="79">
        <v>0.8</v>
      </c>
      <c r="E90" s="79">
        <v>0.9</v>
      </c>
      <c r="F90" s="79">
        <v>1.4</v>
      </c>
      <c r="G90" s="79">
        <v>0.9</v>
      </c>
      <c r="H90" s="406">
        <v>0.5</v>
      </c>
      <c r="I90" s="79">
        <v>1</v>
      </c>
      <c r="J90" s="79">
        <v>1</v>
      </c>
      <c r="K90" s="79">
        <v>0.9</v>
      </c>
      <c r="L90" s="79">
        <v>1</v>
      </c>
      <c r="M90" s="79">
        <v>0.4</v>
      </c>
      <c r="N90" s="79">
        <v>1.8</v>
      </c>
    </row>
    <row r="91" spans="1:14" x14ac:dyDescent="0.25">
      <c r="A91" s="302">
        <v>2</v>
      </c>
      <c r="B91" s="68" t="s">
        <v>491</v>
      </c>
      <c r="C91" s="365">
        <v>0.65</v>
      </c>
      <c r="D91" s="365">
        <v>0.7</v>
      </c>
      <c r="E91" s="365">
        <v>0.5</v>
      </c>
      <c r="F91" s="365">
        <v>0.65</v>
      </c>
      <c r="G91" s="365">
        <v>0.7</v>
      </c>
      <c r="H91" s="373">
        <v>0.5</v>
      </c>
      <c r="I91" s="365">
        <v>0.5</v>
      </c>
      <c r="J91" s="365">
        <v>0.6</v>
      </c>
      <c r="K91" s="365">
        <v>0.6</v>
      </c>
      <c r="L91" s="365">
        <v>0.7</v>
      </c>
      <c r="M91" s="365">
        <v>0.7</v>
      </c>
      <c r="N91" s="365">
        <v>0.7</v>
      </c>
    </row>
    <row r="92" spans="1:14" x14ac:dyDescent="0.25">
      <c r="A92" s="302">
        <v>3</v>
      </c>
      <c r="B92" s="361" t="s">
        <v>492</v>
      </c>
      <c r="C92" s="80">
        <v>0.7</v>
      </c>
      <c r="D92" s="80">
        <v>0.7</v>
      </c>
      <c r="E92" s="80">
        <v>0.7</v>
      </c>
      <c r="F92" s="80">
        <v>0.7</v>
      </c>
      <c r="G92" s="80">
        <v>0.7</v>
      </c>
      <c r="H92" s="352">
        <v>0.7</v>
      </c>
      <c r="I92" s="80">
        <v>0.7</v>
      </c>
      <c r="J92" s="80">
        <v>0.7</v>
      </c>
      <c r="K92" s="80">
        <v>0.7</v>
      </c>
      <c r="L92" s="80">
        <v>0.7</v>
      </c>
      <c r="M92" s="80">
        <v>0.7</v>
      </c>
      <c r="N92" s="80">
        <v>0.7</v>
      </c>
    </row>
    <row r="93" spans="1:14" x14ac:dyDescent="0.25">
      <c r="A93" s="302">
        <v>4</v>
      </c>
      <c r="B93" s="361" t="s">
        <v>493</v>
      </c>
      <c r="C93" s="83">
        <v>0.8</v>
      </c>
      <c r="D93" s="83">
        <v>0.8</v>
      </c>
      <c r="E93" s="83">
        <v>0.8</v>
      </c>
      <c r="F93" s="83">
        <v>0.8</v>
      </c>
      <c r="G93" s="80">
        <v>0.8</v>
      </c>
      <c r="H93" s="382">
        <v>0.8</v>
      </c>
      <c r="I93" s="83">
        <v>0.8</v>
      </c>
      <c r="J93" s="83">
        <v>0.8</v>
      </c>
      <c r="K93" s="83">
        <v>0.8</v>
      </c>
      <c r="L93" s="83">
        <v>0.8</v>
      </c>
      <c r="M93" s="83">
        <v>0.8</v>
      </c>
      <c r="N93" s="83">
        <v>0.8</v>
      </c>
    </row>
    <row r="94" spans="1:14" x14ac:dyDescent="0.25">
      <c r="A94" s="302">
        <v>5</v>
      </c>
      <c r="B94" s="360" t="s">
        <v>494</v>
      </c>
      <c r="C94" s="365">
        <v>0.7</v>
      </c>
      <c r="D94" s="365">
        <v>0.7</v>
      </c>
      <c r="E94" s="365">
        <v>0.7</v>
      </c>
      <c r="F94" s="365">
        <v>0.7</v>
      </c>
      <c r="G94" s="80">
        <v>0.7</v>
      </c>
      <c r="H94" s="373">
        <v>0.8</v>
      </c>
      <c r="I94" s="365">
        <v>0.8</v>
      </c>
      <c r="J94" s="365">
        <v>0.8</v>
      </c>
      <c r="K94" s="365">
        <v>0.8</v>
      </c>
      <c r="L94" s="365">
        <v>0.8</v>
      </c>
      <c r="M94" s="365">
        <v>0.8</v>
      </c>
      <c r="N94" s="365">
        <v>0.8</v>
      </c>
    </row>
    <row r="95" spans="1:14" x14ac:dyDescent="0.25">
      <c r="A95" s="302">
        <v>6</v>
      </c>
      <c r="B95" s="360" t="s">
        <v>495</v>
      </c>
      <c r="C95" s="80">
        <v>0.4</v>
      </c>
      <c r="D95" s="80">
        <v>0.4</v>
      </c>
      <c r="E95" s="80">
        <v>0.4</v>
      </c>
      <c r="F95" s="80">
        <v>0.4</v>
      </c>
      <c r="G95" s="80">
        <v>0.4</v>
      </c>
      <c r="H95" s="352">
        <v>0.7</v>
      </c>
      <c r="I95" s="80">
        <v>0.6</v>
      </c>
      <c r="J95" s="80">
        <v>0.55000000000000004</v>
      </c>
      <c r="K95" s="335">
        <v>0.55000000000000004</v>
      </c>
      <c r="L95" s="335">
        <v>0.55000000000000004</v>
      </c>
      <c r="M95" s="335">
        <v>0.55000000000000004</v>
      </c>
      <c r="N95" s="80">
        <v>0.6</v>
      </c>
    </row>
    <row r="96" spans="1:14" x14ac:dyDescent="0.25">
      <c r="A96" s="302">
        <v>7</v>
      </c>
      <c r="B96" s="360" t="s">
        <v>496</v>
      </c>
      <c r="C96" s="83">
        <v>0.7</v>
      </c>
      <c r="D96" s="83">
        <v>0.7</v>
      </c>
      <c r="E96" s="83">
        <v>0.7</v>
      </c>
      <c r="F96" s="83">
        <v>0.7</v>
      </c>
      <c r="G96" s="80">
        <v>0.7</v>
      </c>
      <c r="H96" s="382">
        <v>0.7</v>
      </c>
      <c r="I96" s="83">
        <v>0.7</v>
      </c>
      <c r="J96" s="83">
        <v>0.7</v>
      </c>
      <c r="K96" s="83">
        <v>0.7</v>
      </c>
      <c r="L96" s="83">
        <v>0.7</v>
      </c>
      <c r="M96" s="83">
        <v>0.7</v>
      </c>
      <c r="N96" s="83">
        <v>0.7</v>
      </c>
    </row>
    <row r="97" spans="1:14" x14ac:dyDescent="0.25">
      <c r="A97" s="302">
        <v>8</v>
      </c>
      <c r="B97" s="360" t="s">
        <v>504</v>
      </c>
      <c r="C97" s="83">
        <v>0.8</v>
      </c>
      <c r="D97" s="83">
        <v>0.8</v>
      </c>
      <c r="E97" s="83">
        <v>0.5</v>
      </c>
      <c r="F97" s="83">
        <v>0.8</v>
      </c>
      <c r="G97" s="80">
        <v>1</v>
      </c>
      <c r="H97" s="382">
        <v>0.8</v>
      </c>
      <c r="I97" s="83">
        <v>0.6</v>
      </c>
      <c r="J97" s="83">
        <v>0.8</v>
      </c>
      <c r="K97" s="83">
        <v>0.8</v>
      </c>
      <c r="L97" s="83">
        <v>0.8</v>
      </c>
      <c r="M97" s="83">
        <v>0.8</v>
      </c>
      <c r="N97" s="83">
        <v>0.7</v>
      </c>
    </row>
    <row r="98" spans="1:14" x14ac:dyDescent="0.25">
      <c r="A98" s="302">
        <v>9</v>
      </c>
      <c r="B98" s="360" t="s">
        <v>498</v>
      </c>
      <c r="C98" s="83">
        <v>0.7</v>
      </c>
      <c r="D98" s="83">
        <v>0.7</v>
      </c>
      <c r="E98" s="83">
        <v>0.7</v>
      </c>
      <c r="F98" s="83">
        <v>0.7</v>
      </c>
      <c r="G98" s="80">
        <v>0.7</v>
      </c>
      <c r="H98" s="382">
        <v>0.7</v>
      </c>
      <c r="I98" s="83">
        <v>0.7</v>
      </c>
      <c r="J98" s="83">
        <v>0.7</v>
      </c>
      <c r="K98" s="83">
        <v>0.7</v>
      </c>
      <c r="L98" s="83">
        <v>0.7</v>
      </c>
      <c r="M98" s="83">
        <v>0.7</v>
      </c>
      <c r="N98" s="83">
        <v>0.7</v>
      </c>
    </row>
    <row r="99" spans="1:14" x14ac:dyDescent="0.25">
      <c r="A99" s="302">
        <v>10</v>
      </c>
      <c r="B99" s="360" t="s">
        <v>499</v>
      </c>
      <c r="C99" s="83"/>
      <c r="D99" s="83"/>
      <c r="E99" s="83"/>
      <c r="F99" s="83"/>
      <c r="G99" s="80"/>
      <c r="H99" s="382"/>
      <c r="I99" s="83"/>
      <c r="J99" s="83"/>
      <c r="K99" s="83"/>
      <c r="L99" s="83"/>
      <c r="M99" s="83"/>
      <c r="N99" s="83"/>
    </row>
    <row r="100" spans="1:14" x14ac:dyDescent="0.25">
      <c r="A100" s="302">
        <v>11</v>
      </c>
      <c r="B100" s="360" t="s">
        <v>500</v>
      </c>
      <c r="C100" s="83">
        <v>0.7</v>
      </c>
      <c r="D100" s="83">
        <v>0.7</v>
      </c>
      <c r="E100" s="83">
        <v>0.7</v>
      </c>
      <c r="F100" s="83">
        <v>0.7</v>
      </c>
      <c r="G100" s="80">
        <v>0.8</v>
      </c>
      <c r="H100" s="382">
        <v>0.8</v>
      </c>
      <c r="I100" s="83">
        <v>0.8</v>
      </c>
      <c r="J100" s="83">
        <v>0.8</v>
      </c>
      <c r="K100" s="83">
        <v>0.8</v>
      </c>
      <c r="L100" s="83">
        <v>0.8</v>
      </c>
      <c r="M100" s="83">
        <v>0.8</v>
      </c>
      <c r="N100" s="83">
        <v>0.8</v>
      </c>
    </row>
    <row r="101" spans="1:14" x14ac:dyDescent="0.25">
      <c r="A101" s="302">
        <v>12</v>
      </c>
      <c r="B101" s="360" t="s">
        <v>385</v>
      </c>
      <c r="C101" s="83">
        <v>0.6</v>
      </c>
      <c r="D101" s="83">
        <v>0.6</v>
      </c>
      <c r="E101" s="83">
        <v>0.6</v>
      </c>
      <c r="F101" s="83">
        <v>0.6</v>
      </c>
      <c r="G101" s="83">
        <v>0.6</v>
      </c>
      <c r="H101" s="83">
        <v>0.6</v>
      </c>
      <c r="I101" s="83">
        <v>0.6</v>
      </c>
      <c r="J101" s="83">
        <v>0.75</v>
      </c>
      <c r="K101" s="83">
        <v>0.6</v>
      </c>
      <c r="L101" s="83">
        <v>7</v>
      </c>
      <c r="M101" s="83">
        <v>7.5</v>
      </c>
      <c r="N101" s="83">
        <v>0.6</v>
      </c>
    </row>
    <row r="102" spans="1:14" x14ac:dyDescent="0.25">
      <c r="A102" s="302">
        <v>13</v>
      </c>
      <c r="B102" s="360" t="s">
        <v>501</v>
      </c>
      <c r="C102" s="83">
        <v>0.55000000000000004</v>
      </c>
      <c r="D102" s="83">
        <v>0.6</v>
      </c>
      <c r="E102" s="83">
        <v>0.6</v>
      </c>
      <c r="F102" s="83">
        <v>0.6</v>
      </c>
      <c r="G102" s="83">
        <v>0.6</v>
      </c>
      <c r="H102" s="83">
        <v>0.6</v>
      </c>
      <c r="I102" s="83">
        <v>0.6</v>
      </c>
      <c r="J102" s="83">
        <v>0.6</v>
      </c>
      <c r="K102" s="83">
        <v>0.55000000000000004</v>
      </c>
      <c r="L102" s="368">
        <v>0.55000000000000004</v>
      </c>
      <c r="M102" s="368">
        <v>0.55000000000000004</v>
      </c>
      <c r="N102" s="83">
        <v>0.6</v>
      </c>
    </row>
    <row r="103" spans="1:14" x14ac:dyDescent="0.25">
      <c r="A103" s="302">
        <v>14</v>
      </c>
      <c r="B103" s="360" t="s">
        <v>502</v>
      </c>
      <c r="C103" s="83">
        <v>0.7</v>
      </c>
      <c r="D103" s="83">
        <v>0.7</v>
      </c>
      <c r="E103" s="83">
        <v>0.7</v>
      </c>
      <c r="F103" s="83">
        <v>0.7</v>
      </c>
      <c r="G103" s="80">
        <v>0.7</v>
      </c>
      <c r="H103" s="382">
        <v>0.7</v>
      </c>
      <c r="I103" s="83">
        <v>0.7</v>
      </c>
      <c r="J103" s="83">
        <v>0.7</v>
      </c>
      <c r="K103" s="83">
        <v>0.7</v>
      </c>
      <c r="L103" s="83">
        <v>0.7</v>
      </c>
      <c r="M103" s="83">
        <v>0.7</v>
      </c>
      <c r="N103" s="83">
        <v>0.7</v>
      </c>
    </row>
    <row r="104" spans="1:14" x14ac:dyDescent="0.25">
      <c r="A104" s="302">
        <v>15</v>
      </c>
      <c r="B104" s="360" t="s">
        <v>503</v>
      </c>
      <c r="C104" s="83">
        <v>0.4</v>
      </c>
      <c r="D104" s="83">
        <v>0.4</v>
      </c>
      <c r="E104" s="83">
        <v>0.4</v>
      </c>
      <c r="F104" s="83">
        <v>0.4</v>
      </c>
      <c r="G104" s="83">
        <v>0.4</v>
      </c>
      <c r="H104" s="83">
        <v>0.4</v>
      </c>
      <c r="I104" s="83">
        <v>0.4</v>
      </c>
      <c r="J104" s="83">
        <v>0.35</v>
      </c>
      <c r="K104" s="83">
        <v>0.5</v>
      </c>
      <c r="L104" s="368">
        <v>0.5</v>
      </c>
      <c r="M104" s="368">
        <v>0.5</v>
      </c>
      <c r="N104" s="83">
        <v>0.25</v>
      </c>
    </row>
    <row r="105" spans="1:14" x14ac:dyDescent="0.25">
      <c r="A105" s="302">
        <v>16</v>
      </c>
      <c r="B105" s="268"/>
      <c r="C105" s="83"/>
    </row>
    <row r="106" spans="1:14" x14ac:dyDescent="0.25">
      <c r="A106" s="302">
        <v>17</v>
      </c>
      <c r="B106" s="268"/>
      <c r="C106" s="83"/>
    </row>
    <row r="107" spans="1:14" x14ac:dyDescent="0.25">
      <c r="A107" s="302">
        <v>18</v>
      </c>
      <c r="B107" s="268"/>
      <c r="C107" s="83"/>
    </row>
    <row r="108" spans="1:14" x14ac:dyDescent="0.25">
      <c r="A108" s="302">
        <v>19</v>
      </c>
      <c r="B108" s="268"/>
      <c r="C108" s="83"/>
      <c r="G108" s="9"/>
      <c r="H108" s="9"/>
      <c r="N108" s="321"/>
    </row>
    <row r="109" spans="1:14" x14ac:dyDescent="0.25">
      <c r="A109" s="302">
        <v>20</v>
      </c>
      <c r="B109" s="268"/>
      <c r="C109" s="83"/>
    </row>
    <row r="110" spans="1:14" x14ac:dyDescent="0.25">
      <c r="A110" s="302">
        <v>21</v>
      </c>
      <c r="B110" s="268"/>
      <c r="C110" s="83"/>
    </row>
    <row r="111" spans="1:14" x14ac:dyDescent="0.25">
      <c r="A111" s="302">
        <v>22</v>
      </c>
      <c r="B111" s="268"/>
      <c r="C111" s="83"/>
    </row>
    <row r="112" spans="1:14" x14ac:dyDescent="0.25">
      <c r="A112" s="302">
        <v>23</v>
      </c>
      <c r="B112" s="268"/>
      <c r="C112" s="83"/>
    </row>
    <row r="113" spans="1:14" x14ac:dyDescent="0.25">
      <c r="A113" s="302">
        <v>24</v>
      </c>
      <c r="B113" s="268"/>
      <c r="C113" s="83"/>
    </row>
    <row r="114" spans="1:14" x14ac:dyDescent="0.25">
      <c r="A114" s="302">
        <v>25</v>
      </c>
      <c r="B114" s="268"/>
      <c r="C114" s="80"/>
    </row>
    <row r="115" spans="1:14" ht="16.5" thickBot="1" x14ac:dyDescent="0.3">
      <c r="A115" s="302">
        <v>26</v>
      </c>
      <c r="B115" s="275"/>
      <c r="C115" s="90"/>
    </row>
    <row r="116" spans="1:14" s="69" customFormat="1" ht="16.5" thickBot="1" x14ac:dyDescent="0.3">
      <c r="A116" s="304"/>
      <c r="B116" s="184" t="s">
        <v>383</v>
      </c>
      <c r="C116" s="76">
        <f t="shared" ref="C116" si="17">GEOMEAN(C90:C115)</f>
        <v>0.66927269838785397</v>
      </c>
      <c r="D116" s="72">
        <f t="shared" ref="D116:N116" si="18">GEOMEAN(D90:D115)</f>
        <v>0.65049106784231314</v>
      </c>
      <c r="E116" s="72">
        <f t="shared" si="18"/>
        <v>0.61926619561506313</v>
      </c>
      <c r="F116" s="72">
        <f t="shared" si="18"/>
        <v>0.67344524700438013</v>
      </c>
      <c r="G116" s="72">
        <f t="shared" si="18"/>
        <v>0.67291392387887106</v>
      </c>
      <c r="H116" s="72">
        <f t="shared" si="18"/>
        <v>0.65143043693327907</v>
      </c>
      <c r="I116" s="72">
        <f t="shared" si="18"/>
        <v>0.6632298738090403</v>
      </c>
      <c r="J116" s="72">
        <f t="shared" si="18"/>
        <v>0.68600101387629642</v>
      </c>
      <c r="K116" s="72">
        <f t="shared" si="18"/>
        <v>0.68312387550134446</v>
      </c>
      <c r="L116" s="72">
        <f t="shared" si="18"/>
        <v>0.82939278889667611</v>
      </c>
      <c r="M116" s="72">
        <f t="shared" si="18"/>
        <v>0.78068565441402438</v>
      </c>
      <c r="N116" s="72">
        <f t="shared" si="18"/>
        <v>0.69268767748422111</v>
      </c>
    </row>
    <row r="119" spans="1:14" ht="19.5" thickBot="1" x14ac:dyDescent="0.3">
      <c r="A119" s="303" t="s">
        <v>91</v>
      </c>
      <c r="B119" s="183" t="s">
        <v>228</v>
      </c>
    </row>
    <row r="120" spans="1:14" x14ac:dyDescent="0.25">
      <c r="A120" s="302">
        <v>1</v>
      </c>
      <c r="B120" s="346" t="s">
        <v>490</v>
      </c>
      <c r="C120" s="79">
        <v>1</v>
      </c>
      <c r="D120" s="79">
        <v>1</v>
      </c>
      <c r="E120" s="79">
        <v>1</v>
      </c>
      <c r="F120" s="79">
        <v>1</v>
      </c>
      <c r="G120" s="83">
        <v>1</v>
      </c>
      <c r="H120" s="406">
        <v>1</v>
      </c>
      <c r="I120" s="79">
        <v>1</v>
      </c>
      <c r="J120" s="350">
        <v>1</v>
      </c>
      <c r="K120" s="350">
        <v>1</v>
      </c>
      <c r="L120" s="350">
        <v>1</v>
      </c>
      <c r="M120" s="350">
        <v>1</v>
      </c>
      <c r="N120" s="350">
        <v>1</v>
      </c>
    </row>
    <row r="121" spans="1:14" x14ac:dyDescent="0.25">
      <c r="A121" s="302">
        <v>2</v>
      </c>
      <c r="B121" s="68" t="s">
        <v>491</v>
      </c>
      <c r="C121" s="83">
        <v>1</v>
      </c>
      <c r="D121" s="83">
        <v>1</v>
      </c>
      <c r="E121" s="83">
        <v>1</v>
      </c>
      <c r="F121" s="83">
        <v>1</v>
      </c>
      <c r="G121" s="80">
        <v>1</v>
      </c>
      <c r="H121" s="382">
        <v>1</v>
      </c>
      <c r="I121" s="83">
        <v>1</v>
      </c>
      <c r="J121" s="368">
        <v>1</v>
      </c>
      <c r="K121" s="83">
        <v>1</v>
      </c>
      <c r="L121" s="83">
        <v>1</v>
      </c>
      <c r="M121" s="368">
        <v>1</v>
      </c>
      <c r="N121" s="368">
        <v>1</v>
      </c>
    </row>
    <row r="122" spans="1:14" x14ac:dyDescent="0.25">
      <c r="A122" s="302">
        <v>3</v>
      </c>
      <c r="B122" s="361" t="s">
        <v>492</v>
      </c>
      <c r="C122" s="83">
        <v>0.9</v>
      </c>
      <c r="D122" s="83">
        <v>0.9</v>
      </c>
      <c r="E122" s="83">
        <v>0.9</v>
      </c>
      <c r="F122" s="83">
        <v>0.9</v>
      </c>
      <c r="G122" s="335">
        <v>0.9</v>
      </c>
      <c r="H122" s="335">
        <v>0.9</v>
      </c>
      <c r="I122" s="335">
        <v>0.9</v>
      </c>
      <c r="J122" s="335">
        <v>0.9</v>
      </c>
      <c r="K122" s="335">
        <v>0.9</v>
      </c>
      <c r="L122" s="335">
        <v>0.9</v>
      </c>
      <c r="M122" s="335">
        <v>0.9</v>
      </c>
      <c r="N122" s="335">
        <v>0.9</v>
      </c>
    </row>
    <row r="123" spans="1:14" x14ac:dyDescent="0.25">
      <c r="A123" s="302">
        <v>4</v>
      </c>
      <c r="B123" s="361" t="s">
        <v>493</v>
      </c>
      <c r="C123" s="83">
        <v>0.8</v>
      </c>
      <c r="D123" s="83">
        <v>0.8</v>
      </c>
      <c r="E123" s="83">
        <v>0.8</v>
      </c>
      <c r="F123" s="83">
        <v>0.8</v>
      </c>
      <c r="G123" s="83">
        <v>0.8</v>
      </c>
      <c r="H123" s="83">
        <v>0.8</v>
      </c>
      <c r="I123" s="83">
        <v>0.8</v>
      </c>
      <c r="J123" s="83">
        <v>0.8</v>
      </c>
      <c r="K123" s="83">
        <v>0.8</v>
      </c>
      <c r="L123" s="83">
        <v>0.8</v>
      </c>
      <c r="M123" s="83">
        <v>0.8</v>
      </c>
      <c r="N123" s="83">
        <v>0.8</v>
      </c>
    </row>
    <row r="124" spans="1:14" x14ac:dyDescent="0.25">
      <c r="A124" s="302">
        <v>5</v>
      </c>
      <c r="B124" s="360" t="s">
        <v>494</v>
      </c>
      <c r="C124" s="83">
        <v>1.2</v>
      </c>
      <c r="D124" s="83">
        <v>1.2</v>
      </c>
      <c r="E124" s="83">
        <v>1.2</v>
      </c>
      <c r="F124" s="83">
        <v>1.2</v>
      </c>
      <c r="G124" s="80">
        <v>1.2</v>
      </c>
      <c r="H124" s="382">
        <v>1</v>
      </c>
      <c r="I124" s="83">
        <v>1</v>
      </c>
      <c r="J124" s="368">
        <v>1</v>
      </c>
      <c r="K124" s="368">
        <v>1</v>
      </c>
      <c r="L124" s="368">
        <v>1</v>
      </c>
      <c r="M124" s="83">
        <v>1</v>
      </c>
      <c r="N124" s="83">
        <v>1</v>
      </c>
    </row>
    <row r="125" spans="1:14" x14ac:dyDescent="0.25">
      <c r="A125" s="302">
        <v>6</v>
      </c>
      <c r="B125" s="360" t="s">
        <v>495</v>
      </c>
      <c r="C125" s="80">
        <v>1</v>
      </c>
      <c r="D125" s="80">
        <v>1</v>
      </c>
      <c r="E125" s="80">
        <v>1</v>
      </c>
      <c r="F125" s="80">
        <v>1</v>
      </c>
      <c r="G125" s="80">
        <v>1</v>
      </c>
      <c r="H125" s="382">
        <v>1</v>
      </c>
      <c r="I125" s="432">
        <v>1</v>
      </c>
      <c r="J125" s="432">
        <v>1</v>
      </c>
      <c r="K125" s="432">
        <v>1</v>
      </c>
      <c r="L125" s="432">
        <v>1</v>
      </c>
      <c r="M125" s="432">
        <v>1</v>
      </c>
      <c r="N125" s="432">
        <v>1</v>
      </c>
    </row>
    <row r="126" spans="1:14" x14ac:dyDescent="0.25">
      <c r="A126" s="302">
        <v>7</v>
      </c>
      <c r="B126" s="360" t="s">
        <v>496</v>
      </c>
      <c r="C126" s="83">
        <v>0.8</v>
      </c>
      <c r="D126" s="83">
        <v>0.8</v>
      </c>
      <c r="E126" s="83">
        <v>0.8</v>
      </c>
      <c r="F126" s="83">
        <v>0.8</v>
      </c>
      <c r="G126" s="80">
        <v>0.8</v>
      </c>
      <c r="H126" s="382">
        <v>0.8</v>
      </c>
      <c r="I126" s="382">
        <v>0.8</v>
      </c>
      <c r="J126" s="83">
        <v>0.8</v>
      </c>
      <c r="K126" s="83">
        <v>0.8</v>
      </c>
      <c r="L126" s="83">
        <v>0.8</v>
      </c>
      <c r="M126" s="83">
        <v>0.8</v>
      </c>
      <c r="N126" s="83">
        <v>0.8</v>
      </c>
    </row>
    <row r="127" spans="1:14" x14ac:dyDescent="0.25">
      <c r="A127" s="302">
        <v>8</v>
      </c>
      <c r="B127" s="360" t="s">
        <v>504</v>
      </c>
      <c r="C127" s="83">
        <v>1</v>
      </c>
      <c r="D127" s="83">
        <v>1</v>
      </c>
      <c r="E127" s="83">
        <v>1.3</v>
      </c>
      <c r="F127" s="83">
        <v>1</v>
      </c>
      <c r="G127" s="80">
        <v>1</v>
      </c>
      <c r="H127" s="80">
        <v>1</v>
      </c>
      <c r="I127" s="368">
        <v>1</v>
      </c>
      <c r="J127" s="368">
        <v>1</v>
      </c>
      <c r="K127" s="368">
        <v>1</v>
      </c>
      <c r="L127" s="368">
        <v>1</v>
      </c>
      <c r="M127" s="368">
        <v>1</v>
      </c>
      <c r="N127" s="368">
        <v>1</v>
      </c>
    </row>
    <row r="128" spans="1:14" x14ac:dyDescent="0.25">
      <c r="A128" s="302">
        <v>9</v>
      </c>
      <c r="B128" s="360" t="s">
        <v>498</v>
      </c>
      <c r="C128" s="80">
        <v>0.8</v>
      </c>
      <c r="D128" s="80">
        <v>0.8</v>
      </c>
      <c r="E128" s="80">
        <v>0.8</v>
      </c>
      <c r="F128" s="80">
        <v>0.8</v>
      </c>
      <c r="G128" s="80">
        <v>0.8</v>
      </c>
      <c r="H128" s="382">
        <v>0.8</v>
      </c>
      <c r="I128" s="83">
        <v>0.8</v>
      </c>
      <c r="J128" s="83">
        <v>1</v>
      </c>
      <c r="K128" s="83">
        <v>0.8</v>
      </c>
      <c r="L128" s="83">
        <v>0.8</v>
      </c>
      <c r="M128" s="83">
        <v>0.8</v>
      </c>
      <c r="N128" s="83">
        <v>0.8</v>
      </c>
    </row>
    <row r="129" spans="1:14" x14ac:dyDescent="0.25">
      <c r="A129" s="302">
        <v>10</v>
      </c>
      <c r="B129" s="360" t="s">
        <v>499</v>
      </c>
      <c r="C129" s="83"/>
      <c r="D129" s="83"/>
      <c r="E129" s="83"/>
      <c r="F129" s="83"/>
      <c r="G129" s="80"/>
      <c r="H129" s="382"/>
      <c r="I129" s="83"/>
      <c r="J129" s="83"/>
      <c r="K129" s="83"/>
      <c r="L129" s="83"/>
      <c r="M129" s="83"/>
      <c r="N129" s="83"/>
    </row>
    <row r="130" spans="1:14" x14ac:dyDescent="0.25">
      <c r="A130" s="302">
        <v>11</v>
      </c>
      <c r="B130" s="360" t="s">
        <v>500</v>
      </c>
      <c r="C130" s="80">
        <v>0.8</v>
      </c>
      <c r="D130" s="80">
        <v>0.8</v>
      </c>
      <c r="E130" s="80">
        <v>0.8</v>
      </c>
      <c r="F130" s="80">
        <v>0.8</v>
      </c>
      <c r="G130" s="80">
        <v>0.8</v>
      </c>
      <c r="H130" s="382">
        <v>0.9</v>
      </c>
      <c r="I130" s="368">
        <v>0.9</v>
      </c>
      <c r="J130" s="368">
        <v>0.9</v>
      </c>
      <c r="K130" s="368">
        <v>0.9</v>
      </c>
      <c r="L130" s="368">
        <v>0.9</v>
      </c>
      <c r="M130" s="368">
        <v>0.9</v>
      </c>
      <c r="N130" s="368">
        <v>0.9</v>
      </c>
    </row>
    <row r="131" spans="1:14" x14ac:dyDescent="0.25">
      <c r="A131" s="302">
        <v>12</v>
      </c>
      <c r="B131" s="360" t="s">
        <v>385</v>
      </c>
      <c r="C131" s="80">
        <v>0.7</v>
      </c>
      <c r="D131" s="80">
        <v>0.7</v>
      </c>
      <c r="E131" s="80">
        <v>0.7</v>
      </c>
      <c r="F131" s="80">
        <v>0.7</v>
      </c>
      <c r="G131" s="80">
        <v>0.7</v>
      </c>
      <c r="H131" s="80">
        <v>0.7</v>
      </c>
      <c r="I131" s="335">
        <v>0.7</v>
      </c>
      <c r="J131" s="335">
        <v>0.7</v>
      </c>
      <c r="K131" s="335">
        <v>0.7</v>
      </c>
      <c r="L131" s="335">
        <v>0.7</v>
      </c>
      <c r="M131" s="335">
        <v>0.7</v>
      </c>
      <c r="N131" s="335">
        <v>0.7</v>
      </c>
    </row>
    <row r="132" spans="1:14" x14ac:dyDescent="0.25">
      <c r="A132" s="302">
        <v>13</v>
      </c>
      <c r="B132" s="360" t="s">
        <v>501</v>
      </c>
      <c r="C132" s="83"/>
      <c r="D132" s="83"/>
      <c r="E132" s="83"/>
      <c r="F132" s="83"/>
      <c r="G132" s="80"/>
      <c r="H132" s="382"/>
      <c r="I132" s="83"/>
      <c r="J132" s="83"/>
      <c r="K132" s="83"/>
      <c r="L132" s="83"/>
      <c r="M132" s="83"/>
      <c r="N132" s="83"/>
    </row>
    <row r="133" spans="1:14" x14ac:dyDescent="0.25">
      <c r="A133" s="302">
        <v>14</v>
      </c>
      <c r="B133" s="360" t="s">
        <v>502</v>
      </c>
      <c r="C133" s="83">
        <v>1</v>
      </c>
      <c r="D133" s="83">
        <v>1</v>
      </c>
      <c r="E133" s="83">
        <v>1</v>
      </c>
      <c r="F133" s="83">
        <v>1</v>
      </c>
      <c r="G133" s="83">
        <v>1</v>
      </c>
      <c r="H133" s="83">
        <v>1</v>
      </c>
      <c r="I133" s="368">
        <v>1</v>
      </c>
      <c r="J133" s="368">
        <v>1</v>
      </c>
      <c r="K133" s="368">
        <v>1</v>
      </c>
      <c r="L133" s="368">
        <v>1</v>
      </c>
      <c r="M133" s="368">
        <v>1</v>
      </c>
      <c r="N133" s="368">
        <v>1</v>
      </c>
    </row>
    <row r="134" spans="1:14" x14ac:dyDescent="0.25">
      <c r="A134" s="302">
        <v>15</v>
      </c>
      <c r="B134" s="360" t="s">
        <v>503</v>
      </c>
      <c r="C134" s="83"/>
      <c r="D134" s="83"/>
      <c r="E134" s="83"/>
      <c r="F134" s="83"/>
      <c r="G134" s="80"/>
      <c r="H134" s="382"/>
      <c r="I134" s="83"/>
      <c r="J134" s="83"/>
      <c r="K134" s="83"/>
      <c r="L134" s="83"/>
      <c r="M134" s="83"/>
      <c r="N134" s="83"/>
    </row>
    <row r="135" spans="1:14" x14ac:dyDescent="0.25">
      <c r="A135" s="302">
        <v>16</v>
      </c>
      <c r="B135" s="424"/>
      <c r="C135" s="83"/>
      <c r="N135" s="321"/>
    </row>
    <row r="136" spans="1:14" x14ac:dyDescent="0.25">
      <c r="A136" s="302">
        <v>17</v>
      </c>
      <c r="B136" s="424"/>
      <c r="C136" s="82"/>
    </row>
    <row r="137" spans="1:14" x14ac:dyDescent="0.25">
      <c r="A137" s="302">
        <v>18</v>
      </c>
      <c r="B137" s="424"/>
      <c r="C137" s="80"/>
    </row>
    <row r="138" spans="1:14" x14ac:dyDescent="0.25">
      <c r="A138" s="302">
        <v>19</v>
      </c>
      <c r="B138" s="424"/>
      <c r="C138" s="83"/>
      <c r="G138" s="9"/>
      <c r="H138" s="9"/>
    </row>
    <row r="139" spans="1:14" x14ac:dyDescent="0.25">
      <c r="A139" s="302">
        <v>20</v>
      </c>
      <c r="B139" s="424"/>
      <c r="C139" s="83"/>
    </row>
    <row r="140" spans="1:14" x14ac:dyDescent="0.25">
      <c r="A140" s="302">
        <v>21</v>
      </c>
      <c r="B140" s="424"/>
      <c r="C140" s="83"/>
    </row>
    <row r="141" spans="1:14" x14ac:dyDescent="0.25">
      <c r="A141" s="302">
        <v>22</v>
      </c>
      <c r="B141" s="424"/>
      <c r="C141" s="83"/>
    </row>
    <row r="142" spans="1:14" x14ac:dyDescent="0.25">
      <c r="A142" s="302">
        <v>23</v>
      </c>
      <c r="B142" s="424"/>
      <c r="C142" s="83"/>
    </row>
    <row r="143" spans="1:14" x14ac:dyDescent="0.25">
      <c r="A143" s="302">
        <v>24</v>
      </c>
      <c r="B143" s="424"/>
      <c r="C143" s="83"/>
    </row>
    <row r="144" spans="1:14" x14ac:dyDescent="0.25">
      <c r="A144" s="302">
        <v>25</v>
      </c>
      <c r="B144" s="424"/>
      <c r="C144" s="80"/>
    </row>
    <row r="145" spans="1:14" ht="16.5" thickBot="1" x14ac:dyDescent="0.3">
      <c r="A145" s="302">
        <v>26</v>
      </c>
      <c r="B145" s="427"/>
      <c r="C145" s="90"/>
    </row>
    <row r="146" spans="1:14" s="69" customFormat="1" ht="16.5" thickBot="1" x14ac:dyDescent="0.3">
      <c r="A146" s="304"/>
      <c r="B146" s="184" t="s">
        <v>383</v>
      </c>
      <c r="C146" s="76">
        <f>GEOMEAN(C120:C145)</f>
        <v>0.90692939569640518</v>
      </c>
      <c r="D146" s="76">
        <f t="shared" ref="D146:N146" si="19">GEOMEAN(D120:D145)</f>
        <v>0.90692939569640518</v>
      </c>
      <c r="E146" s="76">
        <f t="shared" si="19"/>
        <v>0.92697657171547421</v>
      </c>
      <c r="F146" s="76">
        <f t="shared" si="19"/>
        <v>0.90692939569640518</v>
      </c>
      <c r="G146" s="76">
        <f t="shared" si="19"/>
        <v>0.90692939569640518</v>
      </c>
      <c r="H146" s="76">
        <f t="shared" si="19"/>
        <v>0.9020648319139013</v>
      </c>
      <c r="I146" s="76">
        <f t="shared" si="19"/>
        <v>0.9020648319139013</v>
      </c>
      <c r="J146" s="76">
        <f t="shared" si="19"/>
        <v>0.91899592590088008</v>
      </c>
      <c r="K146" s="76">
        <f t="shared" si="19"/>
        <v>0.9020648319139013</v>
      </c>
      <c r="L146" s="76">
        <f t="shared" si="19"/>
        <v>0.9020648319139013</v>
      </c>
      <c r="M146" s="76">
        <f t="shared" si="19"/>
        <v>0.9020648319139013</v>
      </c>
      <c r="N146" s="76">
        <f t="shared" si="19"/>
        <v>0.9020648319139013</v>
      </c>
    </row>
    <row r="149" spans="1:14" ht="19.5" thickBot="1" x14ac:dyDescent="0.3">
      <c r="A149" s="303" t="s">
        <v>91</v>
      </c>
      <c r="B149" s="186" t="s">
        <v>229</v>
      </c>
    </row>
    <row r="150" spans="1:14" x14ac:dyDescent="0.25">
      <c r="A150" s="302">
        <v>1</v>
      </c>
      <c r="B150" s="346" t="s">
        <v>490</v>
      </c>
      <c r="C150" s="79">
        <v>1.8</v>
      </c>
      <c r="D150" s="79">
        <v>1.8</v>
      </c>
      <c r="E150" s="79">
        <v>1.8</v>
      </c>
      <c r="F150" s="79">
        <v>1.8</v>
      </c>
      <c r="G150" s="79">
        <v>1.8</v>
      </c>
      <c r="H150" s="79">
        <v>1.8</v>
      </c>
      <c r="I150" s="79">
        <v>1.8</v>
      </c>
      <c r="J150" s="79">
        <v>1.8</v>
      </c>
      <c r="K150" s="79">
        <v>1.8</v>
      </c>
      <c r="L150" s="350">
        <v>1.8</v>
      </c>
      <c r="M150" s="350">
        <v>1.8</v>
      </c>
      <c r="N150" s="350">
        <v>1.8</v>
      </c>
    </row>
    <row r="151" spans="1:14" x14ac:dyDescent="0.25">
      <c r="A151" s="302">
        <v>2</v>
      </c>
      <c r="B151" s="68" t="s">
        <v>491</v>
      </c>
      <c r="C151" s="80">
        <v>5.5</v>
      </c>
      <c r="D151" s="80">
        <v>5.5</v>
      </c>
      <c r="E151" s="80">
        <v>5.5</v>
      </c>
      <c r="F151" s="80">
        <v>5.5</v>
      </c>
      <c r="G151" s="80">
        <v>5.5</v>
      </c>
      <c r="H151" s="80">
        <v>5.5</v>
      </c>
      <c r="I151" s="80">
        <v>5.5</v>
      </c>
      <c r="J151" s="80">
        <v>2.2999999999999998</v>
      </c>
      <c r="K151" s="80">
        <v>2</v>
      </c>
      <c r="L151" s="80">
        <v>2</v>
      </c>
      <c r="M151" s="80">
        <v>2</v>
      </c>
      <c r="N151" s="80">
        <v>2.8</v>
      </c>
    </row>
    <row r="152" spans="1:14" x14ac:dyDescent="0.25">
      <c r="A152" s="302">
        <v>3</v>
      </c>
      <c r="B152" s="361" t="s">
        <v>492</v>
      </c>
      <c r="C152" s="382">
        <v>2.8</v>
      </c>
      <c r="D152" s="382">
        <v>2.8</v>
      </c>
      <c r="E152" s="382">
        <v>2.8</v>
      </c>
      <c r="F152" s="382">
        <v>2.8</v>
      </c>
      <c r="G152" s="382">
        <v>2.8</v>
      </c>
      <c r="H152" s="382">
        <v>2.8</v>
      </c>
      <c r="I152" s="83">
        <v>2.8</v>
      </c>
      <c r="J152" s="83">
        <v>2.8</v>
      </c>
      <c r="K152" s="368">
        <v>2.8</v>
      </c>
      <c r="L152" s="368">
        <v>2.8</v>
      </c>
      <c r="M152" s="368">
        <v>2.8</v>
      </c>
      <c r="N152" s="368">
        <v>2.8</v>
      </c>
    </row>
    <row r="153" spans="1:14" x14ac:dyDescent="0.25">
      <c r="A153" s="302">
        <v>4</v>
      </c>
      <c r="B153" s="361" t="s">
        <v>493</v>
      </c>
      <c r="C153" s="382">
        <v>2</v>
      </c>
      <c r="D153" s="382">
        <v>2</v>
      </c>
      <c r="E153" s="382">
        <v>2</v>
      </c>
      <c r="F153" s="382">
        <v>2</v>
      </c>
      <c r="G153" s="382">
        <v>2</v>
      </c>
      <c r="H153" s="382">
        <v>2</v>
      </c>
      <c r="I153" s="83">
        <v>2</v>
      </c>
      <c r="J153" s="83">
        <v>2</v>
      </c>
      <c r="K153" s="368">
        <v>2</v>
      </c>
      <c r="L153" s="368">
        <v>2</v>
      </c>
      <c r="M153" s="368">
        <v>2</v>
      </c>
      <c r="N153" s="368">
        <v>2</v>
      </c>
    </row>
    <row r="154" spans="1:14" x14ac:dyDescent="0.25">
      <c r="A154" s="302">
        <v>5</v>
      </c>
      <c r="B154" s="360" t="s">
        <v>494</v>
      </c>
      <c r="C154" s="83">
        <v>5.8</v>
      </c>
      <c r="D154" s="83">
        <v>5.8</v>
      </c>
      <c r="E154" s="83">
        <v>5.8</v>
      </c>
      <c r="F154" s="83">
        <v>5.8</v>
      </c>
      <c r="G154" s="83">
        <v>5.8</v>
      </c>
      <c r="H154" s="83">
        <v>5.8</v>
      </c>
      <c r="I154" s="368">
        <v>5.8</v>
      </c>
      <c r="J154" s="368">
        <v>5.8</v>
      </c>
      <c r="K154" s="368">
        <v>5.8</v>
      </c>
      <c r="L154" s="368">
        <v>5.8</v>
      </c>
      <c r="M154" s="368">
        <v>5.8</v>
      </c>
      <c r="N154" s="368">
        <v>5.8</v>
      </c>
    </row>
    <row r="155" spans="1:14" x14ac:dyDescent="0.25">
      <c r="A155" s="302">
        <v>6</v>
      </c>
      <c r="B155" s="360" t="s">
        <v>495</v>
      </c>
      <c r="C155" s="368">
        <v>2</v>
      </c>
      <c r="D155" s="368">
        <v>2</v>
      </c>
      <c r="E155" s="368">
        <v>2</v>
      </c>
      <c r="F155" s="368">
        <v>2</v>
      </c>
      <c r="G155" s="368">
        <v>2</v>
      </c>
      <c r="H155" s="368">
        <v>2</v>
      </c>
      <c r="I155" s="368">
        <v>2</v>
      </c>
      <c r="J155" s="368">
        <v>2</v>
      </c>
      <c r="K155" s="368">
        <v>2</v>
      </c>
      <c r="L155" s="368">
        <v>2</v>
      </c>
      <c r="M155" s="368">
        <v>2</v>
      </c>
      <c r="N155" s="368">
        <v>2</v>
      </c>
    </row>
    <row r="156" spans="1:14" x14ac:dyDescent="0.25">
      <c r="A156" s="302">
        <v>7</v>
      </c>
      <c r="B156" s="360" t="s">
        <v>496</v>
      </c>
      <c r="C156" s="368">
        <v>2</v>
      </c>
      <c r="D156" s="368">
        <v>2</v>
      </c>
      <c r="E156" s="368">
        <v>2</v>
      </c>
      <c r="F156" s="368">
        <v>2</v>
      </c>
      <c r="G156" s="368">
        <v>2</v>
      </c>
      <c r="H156" s="368">
        <v>2</v>
      </c>
      <c r="I156" s="368">
        <v>2</v>
      </c>
      <c r="J156" s="368">
        <v>2</v>
      </c>
      <c r="K156" s="368">
        <v>2</v>
      </c>
      <c r="L156" s="368">
        <v>2</v>
      </c>
      <c r="M156" s="83">
        <v>2</v>
      </c>
      <c r="N156" s="83">
        <v>2.2000000000000002</v>
      </c>
    </row>
    <row r="157" spans="1:14" x14ac:dyDescent="0.25">
      <c r="A157" s="302">
        <v>8</v>
      </c>
      <c r="B157" s="360" t="s">
        <v>504</v>
      </c>
      <c r="C157" s="80">
        <v>5.3</v>
      </c>
      <c r="D157" s="80">
        <v>5.3</v>
      </c>
      <c r="E157" s="80">
        <v>5.3</v>
      </c>
      <c r="F157" s="80">
        <v>5.3</v>
      </c>
      <c r="G157" s="80">
        <v>5.3</v>
      </c>
      <c r="H157" s="80">
        <v>5.3</v>
      </c>
      <c r="I157" s="80">
        <v>5.3</v>
      </c>
      <c r="J157" s="80">
        <v>2.8</v>
      </c>
      <c r="K157" s="335">
        <v>2</v>
      </c>
      <c r="L157" s="335">
        <v>2.5</v>
      </c>
      <c r="M157" s="335">
        <v>2.5</v>
      </c>
      <c r="N157" s="335">
        <v>2.5</v>
      </c>
    </row>
    <row r="158" spans="1:14" x14ac:dyDescent="0.25">
      <c r="A158" s="302">
        <v>9</v>
      </c>
      <c r="B158" s="360" t="s">
        <v>498</v>
      </c>
      <c r="C158" s="83">
        <v>5.5</v>
      </c>
      <c r="D158" s="83">
        <v>5.5</v>
      </c>
      <c r="E158" s="83">
        <v>5.5</v>
      </c>
      <c r="F158" s="83">
        <v>5.5</v>
      </c>
      <c r="G158" s="83">
        <v>5.5</v>
      </c>
      <c r="H158" s="83">
        <v>5.5</v>
      </c>
      <c r="I158" s="83">
        <v>5.5</v>
      </c>
      <c r="J158" s="83">
        <v>5.5</v>
      </c>
      <c r="K158" s="368">
        <v>5.5</v>
      </c>
      <c r="L158" s="368">
        <v>5.5</v>
      </c>
      <c r="M158" s="368">
        <v>5.5</v>
      </c>
      <c r="N158" s="368">
        <v>5.5</v>
      </c>
    </row>
    <row r="159" spans="1:14" x14ac:dyDescent="0.25">
      <c r="A159" s="302">
        <v>10</v>
      </c>
      <c r="B159" s="360" t="s">
        <v>499</v>
      </c>
      <c r="C159" s="368">
        <v>2.5</v>
      </c>
      <c r="D159" s="368">
        <v>2.5</v>
      </c>
      <c r="E159" s="368">
        <v>2.5</v>
      </c>
      <c r="F159" s="368">
        <v>2.5</v>
      </c>
      <c r="G159" s="368">
        <v>2.5</v>
      </c>
      <c r="H159" s="368">
        <v>2.5</v>
      </c>
      <c r="I159" s="368">
        <v>2.5</v>
      </c>
      <c r="J159" s="368">
        <v>2.5</v>
      </c>
      <c r="K159" s="368">
        <v>2.5</v>
      </c>
      <c r="L159" s="368">
        <v>2.5</v>
      </c>
      <c r="M159" s="368">
        <v>2.5</v>
      </c>
      <c r="N159" s="368">
        <v>2.5</v>
      </c>
    </row>
    <row r="160" spans="1:14" x14ac:dyDescent="0.25">
      <c r="A160" s="302">
        <v>11</v>
      </c>
      <c r="B160" s="360" t="s">
        <v>500</v>
      </c>
      <c r="C160" s="368">
        <v>2.5</v>
      </c>
      <c r="D160" s="368">
        <v>2.5</v>
      </c>
      <c r="E160" s="368">
        <v>2.5</v>
      </c>
      <c r="F160" s="368">
        <v>2.5</v>
      </c>
      <c r="G160" s="368">
        <v>2.5</v>
      </c>
      <c r="H160" s="368">
        <v>2.5</v>
      </c>
      <c r="I160" s="368">
        <v>2.5</v>
      </c>
      <c r="J160" s="368">
        <v>2.5</v>
      </c>
      <c r="K160" s="368">
        <v>2.5</v>
      </c>
      <c r="L160" s="368">
        <v>2.5</v>
      </c>
      <c r="M160" s="368">
        <v>2.5</v>
      </c>
      <c r="N160" s="368">
        <v>2.5</v>
      </c>
    </row>
    <row r="161" spans="1:14" x14ac:dyDescent="0.25">
      <c r="A161" s="302">
        <v>12</v>
      </c>
      <c r="B161" s="360" t="s">
        <v>385</v>
      </c>
      <c r="C161" s="368">
        <v>2</v>
      </c>
      <c r="D161" s="368">
        <v>2</v>
      </c>
      <c r="E161" s="368">
        <v>2</v>
      </c>
      <c r="F161" s="368">
        <v>2</v>
      </c>
      <c r="G161" s="368">
        <v>2</v>
      </c>
      <c r="H161" s="368">
        <v>2</v>
      </c>
      <c r="I161" s="368">
        <v>2</v>
      </c>
      <c r="J161" s="368">
        <v>2</v>
      </c>
      <c r="K161" s="368">
        <v>2</v>
      </c>
      <c r="L161" s="368">
        <v>2</v>
      </c>
      <c r="M161" s="368">
        <v>2</v>
      </c>
      <c r="N161" s="368">
        <v>2</v>
      </c>
    </row>
    <row r="162" spans="1:14" x14ac:dyDescent="0.25">
      <c r="A162" s="302">
        <v>13</v>
      </c>
      <c r="B162" s="360" t="s">
        <v>501</v>
      </c>
      <c r="C162" s="83"/>
      <c r="D162" s="83"/>
      <c r="E162" s="83"/>
      <c r="F162" s="83"/>
      <c r="G162" s="80"/>
      <c r="H162" s="382"/>
      <c r="I162" s="83"/>
      <c r="J162" s="83"/>
      <c r="K162" s="83"/>
      <c r="L162" s="83"/>
      <c r="M162" s="83"/>
      <c r="N162" s="83"/>
    </row>
    <row r="163" spans="1:14" x14ac:dyDescent="0.25">
      <c r="A163" s="302">
        <v>14</v>
      </c>
      <c r="B163" s="360" t="s">
        <v>502</v>
      </c>
      <c r="C163" s="83">
        <v>2.5</v>
      </c>
      <c r="D163" s="83">
        <v>2.5</v>
      </c>
      <c r="E163" s="83">
        <v>2.5</v>
      </c>
      <c r="F163" s="83">
        <v>2.5</v>
      </c>
      <c r="G163" s="83">
        <v>2.5</v>
      </c>
      <c r="H163" s="83">
        <v>2.5</v>
      </c>
      <c r="I163" s="83">
        <v>2.5</v>
      </c>
      <c r="J163" s="83">
        <v>2.5</v>
      </c>
      <c r="K163" s="83">
        <v>2.5</v>
      </c>
      <c r="L163" s="368">
        <v>2.5</v>
      </c>
      <c r="M163" s="368">
        <v>2.5</v>
      </c>
      <c r="N163" s="368">
        <v>2.5</v>
      </c>
    </row>
    <row r="164" spans="1:14" x14ac:dyDescent="0.25">
      <c r="A164" s="302">
        <v>15</v>
      </c>
      <c r="B164" s="360" t="s">
        <v>503</v>
      </c>
      <c r="C164" s="83"/>
      <c r="D164" s="83"/>
      <c r="E164" s="83"/>
      <c r="F164" s="83"/>
      <c r="G164" s="80"/>
      <c r="H164" s="382"/>
      <c r="I164" s="83"/>
      <c r="J164" s="83"/>
      <c r="K164" s="83"/>
      <c r="L164" s="83"/>
      <c r="M164" s="83"/>
      <c r="N164" s="83"/>
    </row>
    <row r="165" spans="1:14" x14ac:dyDescent="0.25">
      <c r="A165" s="302">
        <v>16</v>
      </c>
      <c r="B165" s="424"/>
      <c r="C165" s="83"/>
    </row>
    <row r="166" spans="1:14" x14ac:dyDescent="0.25">
      <c r="A166" s="302">
        <v>17</v>
      </c>
      <c r="B166" s="424"/>
      <c r="C166" s="83"/>
    </row>
    <row r="167" spans="1:14" x14ac:dyDescent="0.25">
      <c r="A167" s="302">
        <v>18</v>
      </c>
      <c r="B167" s="424"/>
      <c r="C167" s="83"/>
    </row>
    <row r="168" spans="1:14" x14ac:dyDescent="0.25">
      <c r="A168" s="302">
        <v>19</v>
      </c>
      <c r="B168" s="424"/>
      <c r="C168" s="83"/>
      <c r="G168" s="9"/>
      <c r="H168" s="9"/>
    </row>
    <row r="169" spans="1:14" x14ac:dyDescent="0.25">
      <c r="A169" s="302">
        <v>20</v>
      </c>
      <c r="B169" s="424"/>
      <c r="C169" s="83"/>
    </row>
    <row r="170" spans="1:14" x14ac:dyDescent="0.25">
      <c r="A170" s="302">
        <v>21</v>
      </c>
      <c r="B170" s="424"/>
      <c r="C170" s="83"/>
    </row>
    <row r="171" spans="1:14" x14ac:dyDescent="0.25">
      <c r="A171" s="302">
        <v>22</v>
      </c>
      <c r="B171" s="424"/>
      <c r="C171" s="83"/>
    </row>
    <row r="172" spans="1:14" x14ac:dyDescent="0.25">
      <c r="A172" s="302">
        <v>23</v>
      </c>
      <c r="B172" s="424"/>
      <c r="C172" s="83"/>
    </row>
    <row r="173" spans="1:14" x14ac:dyDescent="0.25">
      <c r="A173" s="302">
        <v>24</v>
      </c>
      <c r="B173" s="424"/>
      <c r="C173" s="80"/>
    </row>
    <row r="174" spans="1:14" x14ac:dyDescent="0.25">
      <c r="A174" s="302">
        <v>25</v>
      </c>
      <c r="B174" s="424"/>
      <c r="C174" s="82"/>
    </row>
    <row r="175" spans="1:14" ht="16.5" thickBot="1" x14ac:dyDescent="0.3">
      <c r="A175" s="302">
        <v>26</v>
      </c>
      <c r="B175" s="427"/>
      <c r="C175" s="90"/>
      <c r="I175" s="313"/>
    </row>
    <row r="176" spans="1:14" s="69" customFormat="1" ht="16.5" thickBot="1" x14ac:dyDescent="0.3">
      <c r="A176" s="304"/>
      <c r="B176" s="184" t="s">
        <v>383</v>
      </c>
      <c r="C176" s="76">
        <f t="shared" ref="C176" si="20">GEOMEAN(C150:C175)</f>
        <v>2.9297512813145778</v>
      </c>
      <c r="D176" s="72">
        <f t="shared" ref="D176:N176" si="21">GEOMEAN(D150:D175)</f>
        <v>2.9297512813145778</v>
      </c>
      <c r="E176" s="72">
        <f t="shared" si="21"/>
        <v>2.9297512813145778</v>
      </c>
      <c r="F176" s="72">
        <f t="shared" si="21"/>
        <v>2.9297512813145778</v>
      </c>
      <c r="G176" s="72">
        <f t="shared" si="21"/>
        <v>2.9297512813145778</v>
      </c>
      <c r="H176" s="72">
        <f t="shared" si="21"/>
        <v>2.9297512813145778</v>
      </c>
      <c r="I176" s="72">
        <f t="shared" si="21"/>
        <v>2.9297512813145778</v>
      </c>
      <c r="J176" s="72">
        <f t="shared" si="21"/>
        <v>2.6084843660238821</v>
      </c>
      <c r="K176" s="72">
        <f t="shared" si="21"/>
        <v>2.5146558409023019</v>
      </c>
      <c r="L176" s="72">
        <f t="shared" si="21"/>
        <v>2.5581922076932249</v>
      </c>
      <c r="M176" s="72">
        <f t="shared" si="21"/>
        <v>2.5581922076932249</v>
      </c>
      <c r="N176" s="72">
        <f t="shared" si="21"/>
        <v>2.6445869014849444</v>
      </c>
    </row>
    <row r="179" spans="1:14" ht="19.5" thickBot="1" x14ac:dyDescent="0.3">
      <c r="A179" s="303" t="s">
        <v>91</v>
      </c>
      <c r="B179" s="186" t="s">
        <v>230</v>
      </c>
    </row>
    <row r="180" spans="1:14" x14ac:dyDescent="0.25">
      <c r="A180" s="302">
        <v>1</v>
      </c>
      <c r="B180" s="346" t="s">
        <v>490</v>
      </c>
      <c r="C180" s="350">
        <v>2.2999999999999998</v>
      </c>
      <c r="D180" s="350">
        <v>2.2999999999999998</v>
      </c>
      <c r="E180" s="350">
        <v>2.2999999999999998</v>
      </c>
      <c r="F180" s="350">
        <v>2.2999999999999998</v>
      </c>
      <c r="G180" s="350">
        <v>2.2999999999999998</v>
      </c>
      <c r="H180" s="350">
        <v>2.2999999999999998</v>
      </c>
      <c r="I180" s="350">
        <v>2.2999999999999998</v>
      </c>
      <c r="J180" s="350">
        <v>2.2999999999999998</v>
      </c>
      <c r="K180" s="350">
        <v>2.2999999999999998</v>
      </c>
      <c r="L180" s="350">
        <v>2.2999999999999998</v>
      </c>
      <c r="M180" s="350">
        <v>2.2999999999999998</v>
      </c>
      <c r="N180" s="350">
        <v>2.2999999999999998</v>
      </c>
    </row>
    <row r="181" spans="1:14" x14ac:dyDescent="0.25">
      <c r="A181" s="302">
        <v>2</v>
      </c>
      <c r="B181" s="68" t="s">
        <v>491</v>
      </c>
      <c r="C181" s="80">
        <v>2.5</v>
      </c>
      <c r="D181" s="80">
        <v>2.5</v>
      </c>
      <c r="E181" s="80">
        <v>2.5</v>
      </c>
      <c r="F181" s="80">
        <v>2.5</v>
      </c>
      <c r="G181" s="80">
        <v>2.5</v>
      </c>
      <c r="H181" s="352">
        <v>2.5</v>
      </c>
      <c r="I181" s="80">
        <v>2.5</v>
      </c>
      <c r="J181" s="80">
        <v>2.5</v>
      </c>
      <c r="K181" s="335">
        <v>2</v>
      </c>
      <c r="L181" s="335">
        <v>2</v>
      </c>
      <c r="M181" s="335">
        <v>2</v>
      </c>
      <c r="N181" s="335">
        <v>2</v>
      </c>
    </row>
    <row r="182" spans="1:14" x14ac:dyDescent="0.25">
      <c r="A182" s="302">
        <v>3</v>
      </c>
      <c r="B182" s="361" t="s">
        <v>492</v>
      </c>
      <c r="C182" s="80">
        <v>2.8</v>
      </c>
      <c r="D182" s="80">
        <v>2.8</v>
      </c>
      <c r="E182" s="80">
        <v>2.8</v>
      </c>
      <c r="F182" s="80">
        <v>2.8</v>
      </c>
      <c r="G182" s="80">
        <v>2.8</v>
      </c>
      <c r="H182" s="80">
        <v>2.8</v>
      </c>
      <c r="I182" s="80">
        <v>2.8</v>
      </c>
      <c r="J182" s="335">
        <v>2.8</v>
      </c>
      <c r="K182" s="83">
        <v>2.2999999999999998</v>
      </c>
      <c r="L182" s="83">
        <v>2.6</v>
      </c>
      <c r="M182" s="83">
        <v>2.6</v>
      </c>
      <c r="N182" s="368">
        <v>2.6</v>
      </c>
    </row>
    <row r="183" spans="1:14" x14ac:dyDescent="0.25">
      <c r="A183" s="302">
        <v>4</v>
      </c>
      <c r="B183" s="361" t="s">
        <v>493</v>
      </c>
      <c r="C183" s="80">
        <v>2.8</v>
      </c>
      <c r="D183" s="80">
        <v>2.8</v>
      </c>
      <c r="E183" s="80">
        <v>2.8</v>
      </c>
      <c r="F183" s="80">
        <v>2.8</v>
      </c>
      <c r="G183" s="80">
        <v>2.8</v>
      </c>
      <c r="H183" s="382">
        <v>2.8</v>
      </c>
      <c r="I183" s="83">
        <v>3</v>
      </c>
      <c r="J183" s="368">
        <v>3</v>
      </c>
      <c r="K183" s="83">
        <v>2.5</v>
      </c>
      <c r="L183" s="83">
        <v>3</v>
      </c>
      <c r="M183" s="83">
        <v>3</v>
      </c>
      <c r="N183" s="83">
        <v>3</v>
      </c>
    </row>
    <row r="184" spans="1:14" x14ac:dyDescent="0.25">
      <c r="A184" s="302">
        <v>5</v>
      </c>
      <c r="B184" s="360" t="s">
        <v>494</v>
      </c>
      <c r="C184" s="80">
        <v>3</v>
      </c>
      <c r="D184" s="80">
        <v>3</v>
      </c>
      <c r="E184" s="80">
        <v>3</v>
      </c>
      <c r="F184" s="80">
        <v>3</v>
      </c>
      <c r="G184" s="80">
        <v>3</v>
      </c>
      <c r="H184" s="382">
        <v>3</v>
      </c>
      <c r="I184" s="83">
        <v>2.5</v>
      </c>
      <c r="J184" s="83">
        <v>3</v>
      </c>
      <c r="K184" s="83">
        <v>2.2999999999999998</v>
      </c>
      <c r="L184" s="368">
        <v>3.2</v>
      </c>
      <c r="M184" s="368">
        <v>3.2</v>
      </c>
      <c r="N184" s="368">
        <v>3.2</v>
      </c>
    </row>
    <row r="185" spans="1:14" x14ac:dyDescent="0.25">
      <c r="A185" s="302">
        <v>6</v>
      </c>
      <c r="B185" s="360" t="s">
        <v>495</v>
      </c>
      <c r="C185" s="368">
        <v>2.2999999999999998</v>
      </c>
      <c r="D185" s="368">
        <v>2.2999999999999998</v>
      </c>
      <c r="E185" s="368">
        <v>2.2999999999999998</v>
      </c>
      <c r="F185" s="368">
        <v>2.2999999999999998</v>
      </c>
      <c r="G185" s="368">
        <v>2.2999999999999998</v>
      </c>
      <c r="H185" s="368">
        <v>2.2999999999999998</v>
      </c>
      <c r="I185" s="368">
        <v>2.2999999999999998</v>
      </c>
      <c r="J185" s="368">
        <v>2.2999999999999998</v>
      </c>
      <c r="K185" s="368">
        <v>2.2999999999999998</v>
      </c>
      <c r="L185" s="368">
        <v>2.2999999999999998</v>
      </c>
      <c r="M185" s="368">
        <v>2.2999999999999998</v>
      </c>
      <c r="N185" s="368">
        <v>2.2999999999999998</v>
      </c>
    </row>
    <row r="186" spans="1:14" x14ac:dyDescent="0.25">
      <c r="A186" s="302">
        <v>7</v>
      </c>
      <c r="B186" s="360" t="s">
        <v>496</v>
      </c>
      <c r="C186" s="83">
        <v>2.5</v>
      </c>
      <c r="D186" s="83">
        <v>2.5</v>
      </c>
      <c r="E186" s="83">
        <v>2.5</v>
      </c>
      <c r="F186" s="83">
        <v>2.5</v>
      </c>
      <c r="G186" s="83">
        <v>2.5</v>
      </c>
      <c r="H186" s="83">
        <v>2.5</v>
      </c>
      <c r="I186" s="83">
        <v>2.5</v>
      </c>
      <c r="J186" s="368">
        <v>2.5</v>
      </c>
      <c r="K186" s="83">
        <v>2.2999999999999998</v>
      </c>
      <c r="L186" s="368">
        <v>2.2999999999999998</v>
      </c>
      <c r="M186" s="83">
        <v>3.8</v>
      </c>
      <c r="N186" s="368">
        <v>3.8</v>
      </c>
    </row>
    <row r="187" spans="1:14" x14ac:dyDescent="0.25">
      <c r="A187" s="302">
        <v>8</v>
      </c>
      <c r="B187" s="360" t="s">
        <v>504</v>
      </c>
      <c r="C187" s="80">
        <v>2.5</v>
      </c>
      <c r="D187" s="80">
        <v>2.5</v>
      </c>
      <c r="E187" s="80">
        <v>2.5</v>
      </c>
      <c r="F187" s="80">
        <v>2.5</v>
      </c>
      <c r="G187" s="80">
        <v>2.5</v>
      </c>
      <c r="H187" s="352">
        <v>3</v>
      </c>
      <c r="I187" s="80">
        <v>2.5</v>
      </c>
      <c r="J187" s="80">
        <v>2.5</v>
      </c>
      <c r="K187" s="80">
        <v>2.1</v>
      </c>
      <c r="L187" s="80">
        <v>2.5</v>
      </c>
      <c r="M187" s="80">
        <v>2.5</v>
      </c>
      <c r="N187" s="80">
        <v>2.5</v>
      </c>
    </row>
    <row r="188" spans="1:14" x14ac:dyDescent="0.25">
      <c r="A188" s="302">
        <v>9</v>
      </c>
      <c r="B188" s="360" t="s">
        <v>498</v>
      </c>
      <c r="C188" s="83">
        <v>3</v>
      </c>
      <c r="D188" s="83">
        <v>3</v>
      </c>
      <c r="E188" s="83">
        <v>3</v>
      </c>
      <c r="F188" s="83">
        <v>3</v>
      </c>
      <c r="G188" s="83">
        <v>3</v>
      </c>
      <c r="H188" s="83">
        <v>3</v>
      </c>
      <c r="I188" s="83">
        <v>3</v>
      </c>
      <c r="J188" s="368">
        <v>3</v>
      </c>
      <c r="K188" s="83">
        <v>2.2000000000000002</v>
      </c>
      <c r="L188" s="368">
        <v>2.2000000000000002</v>
      </c>
      <c r="M188" s="368">
        <v>2.2000000000000002</v>
      </c>
      <c r="N188" s="368">
        <v>2.2000000000000002</v>
      </c>
    </row>
    <row r="189" spans="1:14" x14ac:dyDescent="0.25">
      <c r="A189" s="302">
        <v>10</v>
      </c>
      <c r="B189" s="360" t="s">
        <v>499</v>
      </c>
      <c r="C189" s="83">
        <v>2.9</v>
      </c>
      <c r="D189" s="83">
        <v>2.9</v>
      </c>
      <c r="E189" s="83">
        <v>2.9</v>
      </c>
      <c r="F189" s="83">
        <v>2.9</v>
      </c>
      <c r="G189" s="83">
        <v>2.9</v>
      </c>
      <c r="H189" s="83">
        <v>2.9</v>
      </c>
      <c r="I189" s="83">
        <v>2.9</v>
      </c>
      <c r="J189" s="83">
        <v>2.9</v>
      </c>
      <c r="K189" s="83">
        <v>2.9</v>
      </c>
      <c r="L189" s="368">
        <v>2.9</v>
      </c>
      <c r="M189" s="368">
        <v>2.9</v>
      </c>
      <c r="N189" s="368">
        <v>2.9</v>
      </c>
    </row>
    <row r="190" spans="1:14" x14ac:dyDescent="0.25">
      <c r="A190" s="302">
        <v>11</v>
      </c>
      <c r="B190" s="360" t="s">
        <v>500</v>
      </c>
      <c r="C190" s="83">
        <v>2.7</v>
      </c>
      <c r="D190" s="83">
        <v>2.7</v>
      </c>
      <c r="E190" s="83">
        <v>2.7</v>
      </c>
      <c r="F190" s="83">
        <v>2.7</v>
      </c>
      <c r="G190" s="80">
        <v>2.8</v>
      </c>
      <c r="H190" s="382">
        <v>2.8</v>
      </c>
      <c r="I190" s="83">
        <v>2.8</v>
      </c>
      <c r="J190" s="83">
        <v>2.8</v>
      </c>
      <c r="K190" s="368">
        <v>2.8</v>
      </c>
      <c r="L190" s="83">
        <v>2.8</v>
      </c>
      <c r="M190" s="83">
        <v>2.8</v>
      </c>
      <c r="N190" s="83">
        <v>2.8</v>
      </c>
    </row>
    <row r="191" spans="1:14" x14ac:dyDescent="0.25">
      <c r="A191" s="302">
        <v>12</v>
      </c>
      <c r="B191" s="360" t="s">
        <v>385</v>
      </c>
      <c r="C191" s="83">
        <v>2.5</v>
      </c>
      <c r="D191" s="83">
        <v>2.8</v>
      </c>
      <c r="E191" s="83">
        <v>2.8</v>
      </c>
      <c r="F191" s="83">
        <v>2.5</v>
      </c>
      <c r="G191" s="80">
        <v>3</v>
      </c>
      <c r="H191" s="382">
        <v>2.8</v>
      </c>
      <c r="I191" s="83">
        <v>2.8</v>
      </c>
      <c r="J191" s="83">
        <v>2.8</v>
      </c>
      <c r="K191" s="83">
        <v>2</v>
      </c>
      <c r="L191" s="83">
        <v>3</v>
      </c>
      <c r="M191" s="83">
        <v>2.5</v>
      </c>
      <c r="N191" s="83">
        <v>2.5</v>
      </c>
    </row>
    <row r="192" spans="1:14" x14ac:dyDescent="0.25">
      <c r="A192" s="302">
        <v>13</v>
      </c>
      <c r="B192" s="360" t="s">
        <v>501</v>
      </c>
      <c r="C192" s="83"/>
      <c r="D192" s="83"/>
      <c r="E192" s="83"/>
      <c r="F192" s="83"/>
      <c r="G192" s="80"/>
      <c r="H192" s="382"/>
      <c r="I192" s="83"/>
      <c r="J192" s="83"/>
      <c r="K192" s="83"/>
      <c r="L192" s="83"/>
      <c r="M192" s="83"/>
      <c r="N192" s="83"/>
    </row>
    <row r="193" spans="1:14" x14ac:dyDescent="0.25">
      <c r="A193" s="302">
        <v>14</v>
      </c>
      <c r="B193" s="360" t="s">
        <v>502</v>
      </c>
      <c r="C193" s="80">
        <v>2.5</v>
      </c>
      <c r="D193" s="80">
        <v>2.5</v>
      </c>
      <c r="E193" s="80">
        <v>2.5</v>
      </c>
      <c r="F193" s="80">
        <v>2.5</v>
      </c>
      <c r="G193" s="80">
        <v>2.5</v>
      </c>
      <c r="H193" s="382">
        <v>2.5</v>
      </c>
      <c r="I193" s="83">
        <v>2.5</v>
      </c>
      <c r="J193" s="83">
        <v>2.5</v>
      </c>
      <c r="K193" s="83">
        <v>2.5</v>
      </c>
      <c r="L193" s="83">
        <v>2.5</v>
      </c>
      <c r="M193" s="83">
        <v>3</v>
      </c>
      <c r="N193" s="83">
        <v>3</v>
      </c>
    </row>
    <row r="194" spans="1:14" x14ac:dyDescent="0.25">
      <c r="A194" s="302">
        <v>15</v>
      </c>
      <c r="B194" s="360" t="s">
        <v>503</v>
      </c>
      <c r="C194" s="83"/>
      <c r="D194" s="83"/>
      <c r="E194" s="83"/>
      <c r="F194" s="83"/>
      <c r="G194" s="80"/>
      <c r="H194" s="382"/>
      <c r="I194" s="83"/>
      <c r="J194" s="83"/>
      <c r="K194" s="83"/>
      <c r="L194" s="83"/>
      <c r="M194" s="83"/>
      <c r="N194" s="83"/>
    </row>
    <row r="195" spans="1:14" x14ac:dyDescent="0.25">
      <c r="A195" s="302">
        <v>16</v>
      </c>
      <c r="B195" s="424"/>
      <c r="C195" s="83"/>
    </row>
    <row r="196" spans="1:14" x14ac:dyDescent="0.25">
      <c r="A196" s="302">
        <v>17</v>
      </c>
      <c r="B196" s="424"/>
      <c r="C196" s="83"/>
    </row>
    <row r="197" spans="1:14" x14ac:dyDescent="0.25">
      <c r="A197" s="302">
        <v>18</v>
      </c>
      <c r="B197" s="424"/>
      <c r="C197" s="83"/>
      <c r="G197" s="9"/>
      <c r="H197" s="9"/>
      <c r="I197" s="9"/>
      <c r="J197" s="9"/>
      <c r="K197" s="9"/>
      <c r="L197" s="9"/>
      <c r="M197" s="9"/>
      <c r="N197" s="9"/>
    </row>
    <row r="198" spans="1:14" x14ac:dyDescent="0.25">
      <c r="A198" s="302">
        <v>19</v>
      </c>
      <c r="B198" s="424"/>
      <c r="C198" s="83"/>
      <c r="G198" s="9"/>
      <c r="H198" s="9"/>
    </row>
    <row r="199" spans="1:14" x14ac:dyDescent="0.25">
      <c r="A199" s="302">
        <v>20</v>
      </c>
      <c r="B199" s="424"/>
      <c r="C199" s="83"/>
    </row>
    <row r="200" spans="1:14" x14ac:dyDescent="0.25">
      <c r="A200" s="302">
        <v>21</v>
      </c>
      <c r="B200" s="424"/>
      <c r="C200" s="83"/>
    </row>
    <row r="201" spans="1:14" x14ac:dyDescent="0.25">
      <c r="A201" s="302">
        <v>22</v>
      </c>
      <c r="B201" s="424"/>
      <c r="C201" s="83"/>
    </row>
    <row r="202" spans="1:14" x14ac:dyDescent="0.25">
      <c r="A202" s="302">
        <v>23</v>
      </c>
      <c r="B202" s="424"/>
      <c r="C202" s="83"/>
    </row>
    <row r="203" spans="1:14" x14ac:dyDescent="0.25">
      <c r="A203" s="302">
        <v>24</v>
      </c>
      <c r="B203" s="424"/>
      <c r="C203" s="80"/>
    </row>
    <row r="204" spans="1:14" x14ac:dyDescent="0.25">
      <c r="A204" s="302">
        <v>25</v>
      </c>
      <c r="B204" s="424"/>
      <c r="C204" s="82"/>
    </row>
    <row r="205" spans="1:14" ht="16.5" thickBot="1" x14ac:dyDescent="0.3">
      <c r="A205" s="302">
        <v>26</v>
      </c>
      <c r="B205" s="427"/>
      <c r="C205" s="90"/>
    </row>
    <row r="206" spans="1:14" s="69" customFormat="1" ht="16.5" thickBot="1" x14ac:dyDescent="0.3">
      <c r="A206" s="304"/>
      <c r="B206" s="184" t="s">
        <v>383</v>
      </c>
      <c r="C206" s="76">
        <f>GEOMEAN(C180:C205)</f>
        <v>2.6281612264485879</v>
      </c>
      <c r="D206" s="76">
        <f t="shared" ref="D206:N206" si="22">GEOMEAN(D180:D205)</f>
        <v>2.6511726177885708</v>
      </c>
      <c r="E206" s="76">
        <f t="shared" si="22"/>
        <v>2.6511726177885708</v>
      </c>
      <c r="F206" s="76">
        <f t="shared" si="22"/>
        <v>2.6281612264485879</v>
      </c>
      <c r="G206" s="76">
        <f t="shared" si="22"/>
        <v>2.6727467647527896</v>
      </c>
      <c r="H206" s="76">
        <f t="shared" si="22"/>
        <v>2.6961485336920217</v>
      </c>
      <c r="I206" s="76">
        <f t="shared" si="22"/>
        <v>2.63552383030735</v>
      </c>
      <c r="J206" s="76">
        <f t="shared" si="22"/>
        <v>2.6727467647527896</v>
      </c>
      <c r="K206" s="76">
        <f t="shared" si="22"/>
        <v>2.3321264352225684</v>
      </c>
      <c r="L206" s="76">
        <f t="shared" si="22"/>
        <v>2.5605979281664961</v>
      </c>
      <c r="M206" s="76">
        <f t="shared" si="22"/>
        <v>2.661429153127171</v>
      </c>
      <c r="N206" s="76">
        <f t="shared" si="22"/>
        <v>2.661429153127171</v>
      </c>
    </row>
    <row r="209" spans="1:14" ht="19.5" thickBot="1" x14ac:dyDescent="0.3">
      <c r="A209" s="303" t="s">
        <v>91</v>
      </c>
      <c r="B209" s="186" t="s">
        <v>423</v>
      </c>
    </row>
    <row r="210" spans="1:14" x14ac:dyDescent="0.25">
      <c r="A210" s="302">
        <v>1</v>
      </c>
      <c r="B210" s="436" t="s">
        <v>490</v>
      </c>
      <c r="C210" s="435">
        <v>2</v>
      </c>
      <c r="D210" s="435">
        <v>2</v>
      </c>
      <c r="E210" s="435">
        <v>2</v>
      </c>
      <c r="F210" s="435">
        <v>2</v>
      </c>
      <c r="G210" s="435">
        <v>1.5</v>
      </c>
      <c r="H210" s="435">
        <v>1.5</v>
      </c>
      <c r="I210" s="437">
        <v>1.5</v>
      </c>
      <c r="J210" s="448">
        <v>1.5</v>
      </c>
      <c r="K210" s="448">
        <v>1.5</v>
      </c>
      <c r="L210" s="448">
        <v>1.5</v>
      </c>
      <c r="M210" s="448">
        <v>1.5</v>
      </c>
      <c r="N210" s="448">
        <v>1.5</v>
      </c>
    </row>
    <row r="211" spans="1:14" x14ac:dyDescent="0.25">
      <c r="A211" s="302">
        <v>2</v>
      </c>
      <c r="B211" s="438" t="s">
        <v>491</v>
      </c>
      <c r="C211" s="80">
        <v>1.2</v>
      </c>
      <c r="D211" s="80">
        <v>1.2</v>
      </c>
      <c r="E211" s="80">
        <v>1.2</v>
      </c>
      <c r="F211" s="80">
        <v>1.2</v>
      </c>
      <c r="G211" s="80">
        <v>2.2999999999999998</v>
      </c>
      <c r="H211" s="352">
        <v>2.2999999999999998</v>
      </c>
      <c r="I211" s="439">
        <v>2.2999999999999998</v>
      </c>
      <c r="J211" s="449">
        <v>2.2999999999999998</v>
      </c>
      <c r="K211" s="449">
        <v>2.2999999999999998</v>
      </c>
      <c r="L211" s="449">
        <v>2.2999999999999998</v>
      </c>
      <c r="M211" s="449">
        <v>2.2999999999999998</v>
      </c>
      <c r="N211" s="449">
        <v>2.2999999999999998</v>
      </c>
    </row>
    <row r="212" spans="1:14" x14ac:dyDescent="0.25">
      <c r="A212" s="302">
        <v>3</v>
      </c>
      <c r="B212" s="440" t="s">
        <v>492</v>
      </c>
      <c r="C212" s="83">
        <v>1.4</v>
      </c>
      <c r="D212" s="83">
        <v>1.4</v>
      </c>
      <c r="E212" s="83">
        <v>1.5</v>
      </c>
      <c r="F212" s="83">
        <v>1.4</v>
      </c>
      <c r="G212" s="80">
        <v>1.5</v>
      </c>
      <c r="H212" s="80">
        <v>1.5</v>
      </c>
      <c r="I212" s="441">
        <v>1.5</v>
      </c>
      <c r="J212" s="83">
        <v>1.5</v>
      </c>
      <c r="K212" s="83">
        <v>1.4</v>
      </c>
      <c r="L212" s="83">
        <v>1.5</v>
      </c>
      <c r="M212" s="83">
        <v>1.5</v>
      </c>
      <c r="N212" s="83">
        <v>1.5</v>
      </c>
    </row>
    <row r="213" spans="1:14" x14ac:dyDescent="0.25">
      <c r="A213" s="302">
        <v>4</v>
      </c>
      <c r="B213" s="440" t="s">
        <v>493</v>
      </c>
      <c r="C213" s="83">
        <v>2.5</v>
      </c>
      <c r="D213" s="83">
        <v>2.5</v>
      </c>
      <c r="E213" s="83">
        <v>2.5</v>
      </c>
      <c r="F213" s="83">
        <v>2.5</v>
      </c>
      <c r="G213" s="83">
        <v>2.5</v>
      </c>
      <c r="H213" s="83">
        <v>2.5</v>
      </c>
      <c r="I213" s="83">
        <v>2.5</v>
      </c>
      <c r="J213" s="368">
        <v>2.5</v>
      </c>
      <c r="K213" s="368">
        <v>2.5</v>
      </c>
      <c r="L213" s="368">
        <v>2.5</v>
      </c>
      <c r="M213" s="368">
        <v>2.5</v>
      </c>
      <c r="N213" s="368">
        <v>2.5</v>
      </c>
    </row>
    <row r="214" spans="1:14" x14ac:dyDescent="0.25">
      <c r="A214" s="302">
        <v>5</v>
      </c>
      <c r="B214" s="442" t="s">
        <v>494</v>
      </c>
      <c r="C214" s="80">
        <v>2.5</v>
      </c>
      <c r="D214" s="80">
        <v>2.5</v>
      </c>
      <c r="E214" s="80">
        <v>2.5</v>
      </c>
      <c r="F214" s="80">
        <v>2.5</v>
      </c>
      <c r="G214" s="80">
        <v>2.5</v>
      </c>
      <c r="H214" s="382">
        <v>1.5</v>
      </c>
      <c r="I214" s="450">
        <v>1.5</v>
      </c>
      <c r="J214" s="450">
        <v>1.5</v>
      </c>
      <c r="K214" s="450">
        <v>1.5</v>
      </c>
      <c r="L214" s="450">
        <v>1.5</v>
      </c>
      <c r="M214" s="450">
        <v>1.5</v>
      </c>
      <c r="N214" s="450">
        <v>1.5</v>
      </c>
    </row>
    <row r="215" spans="1:14" x14ac:dyDescent="0.25">
      <c r="A215" s="302">
        <v>6</v>
      </c>
      <c r="B215" s="442" t="s">
        <v>495</v>
      </c>
      <c r="C215" s="83">
        <v>1</v>
      </c>
      <c r="D215" s="83">
        <v>1</v>
      </c>
      <c r="E215" s="83">
        <v>1</v>
      </c>
      <c r="F215" s="83">
        <v>1</v>
      </c>
      <c r="G215" s="83">
        <v>1</v>
      </c>
      <c r="H215" s="83">
        <v>1</v>
      </c>
      <c r="I215" s="450">
        <v>1</v>
      </c>
      <c r="J215" s="450">
        <v>1</v>
      </c>
      <c r="K215" s="450">
        <v>1</v>
      </c>
      <c r="L215" s="450">
        <v>1</v>
      </c>
      <c r="M215" s="450">
        <v>1</v>
      </c>
      <c r="N215" s="450">
        <v>1</v>
      </c>
    </row>
    <row r="216" spans="1:14" x14ac:dyDescent="0.25">
      <c r="A216" s="302">
        <v>7</v>
      </c>
      <c r="B216" s="442" t="s">
        <v>496</v>
      </c>
      <c r="C216" s="83">
        <v>1.2</v>
      </c>
      <c r="D216" s="83">
        <v>1.2</v>
      </c>
      <c r="E216" s="83">
        <v>1.3</v>
      </c>
      <c r="F216" s="83">
        <v>1.2</v>
      </c>
      <c r="G216" s="80">
        <v>2.5</v>
      </c>
      <c r="H216" s="382">
        <v>2</v>
      </c>
      <c r="I216" s="441">
        <v>2</v>
      </c>
      <c r="J216" s="83">
        <v>2</v>
      </c>
      <c r="K216" s="83">
        <v>1.2</v>
      </c>
      <c r="L216" s="83">
        <v>2</v>
      </c>
      <c r="M216" s="83">
        <v>2</v>
      </c>
      <c r="N216" s="83">
        <v>2</v>
      </c>
    </row>
    <row r="217" spans="1:14" x14ac:dyDescent="0.25">
      <c r="A217" s="302">
        <v>8</v>
      </c>
      <c r="B217" s="442" t="s">
        <v>504</v>
      </c>
      <c r="C217" s="80">
        <v>1.5</v>
      </c>
      <c r="D217" s="80">
        <v>1.5</v>
      </c>
      <c r="E217" s="80">
        <v>1.5</v>
      </c>
      <c r="F217" s="80">
        <v>1.5</v>
      </c>
      <c r="G217" s="80">
        <v>1.5</v>
      </c>
      <c r="H217" s="80">
        <v>1.5</v>
      </c>
      <c r="I217" s="439">
        <v>1.5</v>
      </c>
      <c r="J217" s="335">
        <v>2</v>
      </c>
      <c r="K217" s="335">
        <v>2</v>
      </c>
      <c r="L217" s="335">
        <v>2</v>
      </c>
      <c r="M217" s="80">
        <v>2</v>
      </c>
      <c r="N217" s="80">
        <v>2.2999999999999998</v>
      </c>
    </row>
    <row r="218" spans="1:14" x14ac:dyDescent="0.25">
      <c r="A218" s="302">
        <v>13</v>
      </c>
      <c r="B218" s="442" t="s">
        <v>498</v>
      </c>
      <c r="C218" s="80">
        <v>1.2</v>
      </c>
      <c r="D218" s="80">
        <v>1.2</v>
      </c>
      <c r="E218" s="80">
        <v>1.4</v>
      </c>
      <c r="F218" s="80">
        <v>1.2</v>
      </c>
      <c r="G218" s="80">
        <v>1.5</v>
      </c>
      <c r="H218" s="352">
        <v>1.5</v>
      </c>
      <c r="I218" s="439">
        <v>1.5</v>
      </c>
      <c r="J218" s="80">
        <v>1.5</v>
      </c>
      <c r="K218" s="80">
        <v>1.2</v>
      </c>
      <c r="L218" s="80">
        <v>1.5</v>
      </c>
      <c r="M218" s="80">
        <v>1.5</v>
      </c>
      <c r="N218" s="80">
        <v>1.5</v>
      </c>
    </row>
    <row r="219" spans="1:14" x14ac:dyDescent="0.25">
      <c r="A219" s="302">
        <v>14</v>
      </c>
      <c r="B219" s="442" t="s">
        <v>499</v>
      </c>
      <c r="C219" s="335">
        <v>1.5</v>
      </c>
      <c r="D219" s="335">
        <v>1.5</v>
      </c>
      <c r="E219" s="335">
        <v>1.5</v>
      </c>
      <c r="F219" s="335">
        <v>1.5</v>
      </c>
      <c r="G219" s="335">
        <v>1.5</v>
      </c>
      <c r="H219" s="335">
        <v>1.5</v>
      </c>
      <c r="I219" s="335">
        <v>1.5</v>
      </c>
      <c r="J219" s="335">
        <v>1.5</v>
      </c>
      <c r="K219" s="335">
        <v>1.5</v>
      </c>
      <c r="L219" s="335">
        <v>1.5</v>
      </c>
      <c r="M219" s="335">
        <v>1.5</v>
      </c>
      <c r="N219" s="335">
        <v>1.5</v>
      </c>
    </row>
    <row r="220" spans="1:14" x14ac:dyDescent="0.25">
      <c r="A220" s="302">
        <v>15</v>
      </c>
      <c r="B220" s="442" t="s">
        <v>500</v>
      </c>
      <c r="C220" s="82">
        <v>1.6</v>
      </c>
      <c r="D220" s="82">
        <v>1.6</v>
      </c>
      <c r="E220" s="82">
        <v>2</v>
      </c>
      <c r="F220" s="82">
        <v>1.6</v>
      </c>
      <c r="G220" s="82">
        <v>1.6</v>
      </c>
      <c r="H220" s="431">
        <v>2.2000000000000002</v>
      </c>
      <c r="I220" s="443">
        <v>2.2000000000000002</v>
      </c>
      <c r="J220" s="343">
        <v>2.2000000000000002</v>
      </c>
      <c r="K220" s="343">
        <v>2.2000000000000002</v>
      </c>
      <c r="L220" s="343">
        <v>2.2000000000000002</v>
      </c>
      <c r="M220" s="343">
        <v>2.2000000000000002</v>
      </c>
      <c r="N220" s="343">
        <v>2.2000000000000002</v>
      </c>
    </row>
    <row r="221" spans="1:14" x14ac:dyDescent="0.25">
      <c r="A221" s="302">
        <v>16</v>
      </c>
      <c r="B221" s="442" t="s">
        <v>385</v>
      </c>
      <c r="C221" s="80">
        <v>2</v>
      </c>
      <c r="D221" s="80">
        <v>2</v>
      </c>
      <c r="E221" s="80">
        <v>2</v>
      </c>
      <c r="F221" s="80">
        <v>2</v>
      </c>
      <c r="G221" s="80">
        <v>2</v>
      </c>
      <c r="H221" s="80">
        <v>2</v>
      </c>
      <c r="I221" s="439">
        <v>2</v>
      </c>
      <c r="J221" s="80">
        <v>2.5</v>
      </c>
      <c r="K221" s="335">
        <v>2.5</v>
      </c>
      <c r="L221" s="80">
        <v>2.5</v>
      </c>
      <c r="M221" s="80">
        <v>2.5</v>
      </c>
      <c r="N221" s="80">
        <v>2.5</v>
      </c>
    </row>
    <row r="222" spans="1:14" x14ac:dyDescent="0.25">
      <c r="A222" s="302">
        <v>17</v>
      </c>
      <c r="B222" s="442" t="s">
        <v>501</v>
      </c>
      <c r="C222" s="80">
        <v>1.7</v>
      </c>
      <c r="D222" s="80">
        <v>1.7</v>
      </c>
      <c r="E222" s="80">
        <v>1.7</v>
      </c>
      <c r="F222" s="80">
        <v>1.7</v>
      </c>
      <c r="G222" s="80">
        <v>1.7</v>
      </c>
      <c r="H222" s="373">
        <v>1.9</v>
      </c>
      <c r="I222" s="444">
        <v>1.9</v>
      </c>
      <c r="J222" s="373">
        <v>1.7</v>
      </c>
      <c r="K222" s="383">
        <v>1.7</v>
      </c>
      <c r="L222" s="373">
        <v>2.2999999999999998</v>
      </c>
      <c r="M222" s="373">
        <v>1.7</v>
      </c>
      <c r="N222" s="373">
        <v>2.2999999999999998</v>
      </c>
    </row>
    <row r="223" spans="1:14" x14ac:dyDescent="0.25">
      <c r="A223" s="302">
        <v>18</v>
      </c>
      <c r="B223" s="442" t="s">
        <v>502</v>
      </c>
      <c r="C223" s="80">
        <v>1.5</v>
      </c>
      <c r="D223" s="80">
        <v>1.5</v>
      </c>
      <c r="E223" s="80">
        <v>1.6</v>
      </c>
      <c r="F223" s="80">
        <v>1.5</v>
      </c>
      <c r="G223" s="80">
        <v>2</v>
      </c>
      <c r="H223" s="352">
        <v>2</v>
      </c>
      <c r="I223" s="439">
        <v>2</v>
      </c>
      <c r="J223" s="80">
        <v>2.5</v>
      </c>
      <c r="K223" s="335">
        <v>2.5</v>
      </c>
      <c r="L223" s="80">
        <v>2</v>
      </c>
      <c r="M223" s="80">
        <v>2.2000000000000002</v>
      </c>
      <c r="N223" s="80">
        <v>2.5</v>
      </c>
    </row>
    <row r="224" spans="1:14" ht="16.5" thickBot="1" x14ac:dyDescent="0.3">
      <c r="A224" s="302">
        <v>26</v>
      </c>
      <c r="B224" s="445" t="s">
        <v>503</v>
      </c>
      <c r="C224" s="446">
        <v>2</v>
      </c>
      <c r="D224" s="446">
        <v>2</v>
      </c>
      <c r="E224" s="446">
        <v>2</v>
      </c>
      <c r="F224" s="446">
        <v>2</v>
      </c>
      <c r="G224" s="446">
        <v>2</v>
      </c>
      <c r="H224" s="446">
        <v>2</v>
      </c>
      <c r="I224" s="447">
        <v>2</v>
      </c>
      <c r="J224" s="451">
        <v>2</v>
      </c>
      <c r="K224" s="451">
        <v>2</v>
      </c>
      <c r="L224" s="451">
        <v>2</v>
      </c>
      <c r="M224" s="451">
        <v>2</v>
      </c>
      <c r="N224" s="451">
        <v>2</v>
      </c>
    </row>
    <row r="225" spans="1:14" s="69" customFormat="1" ht="16.5" thickBot="1" x14ac:dyDescent="0.3">
      <c r="A225" s="304"/>
      <c r="B225" s="287" t="s">
        <v>383</v>
      </c>
      <c r="C225" s="229">
        <f>GEOMEAN(C210:C224)</f>
        <v>1.5959978328089639</v>
      </c>
      <c r="D225" s="230">
        <f t="shared" ref="D225:J225" si="23">GEOMEAN(D210:D224)</f>
        <v>1.5959978328089639</v>
      </c>
      <c r="E225" s="230">
        <f t="shared" si="23"/>
        <v>1.6601207874302975</v>
      </c>
      <c r="F225" s="230">
        <f t="shared" si="23"/>
        <v>1.5959978328089639</v>
      </c>
      <c r="G225" s="230">
        <f t="shared" si="23"/>
        <v>1.7847505996855764</v>
      </c>
      <c r="H225" s="230">
        <f t="shared" si="23"/>
        <v>1.7489099325139501</v>
      </c>
      <c r="I225" s="230">
        <f t="shared" si="23"/>
        <v>1.7489099325139501</v>
      </c>
      <c r="J225" s="230">
        <f t="shared" si="23"/>
        <v>1.8230463748850239</v>
      </c>
      <c r="K225" s="230">
        <f>GEOMEAN(K210:K224)</f>
        <v>1.7280232601781293</v>
      </c>
      <c r="L225" s="230">
        <f>GEOMEAN(L210:L224)</f>
        <v>1.8326898581885702</v>
      </c>
      <c r="M225" s="230">
        <f>GEOMEAN(M210:M224)</f>
        <v>1.8075759786462759</v>
      </c>
      <c r="N225" s="230">
        <f>GEOMEAN(N210:N224)</f>
        <v>1.8775701267620351</v>
      </c>
    </row>
    <row r="228" spans="1:14" ht="19.5" thickBot="1" x14ac:dyDescent="0.3">
      <c r="A228" s="303" t="s">
        <v>91</v>
      </c>
      <c r="B228" s="186" t="s">
        <v>232</v>
      </c>
    </row>
    <row r="229" spans="1:14" x14ac:dyDescent="0.25">
      <c r="A229" s="302">
        <v>1</v>
      </c>
      <c r="B229" s="346" t="s">
        <v>490</v>
      </c>
      <c r="C229" s="83">
        <v>10</v>
      </c>
      <c r="D229" s="83">
        <v>10</v>
      </c>
      <c r="E229" s="83">
        <v>10</v>
      </c>
      <c r="F229" s="83">
        <v>10</v>
      </c>
      <c r="G229" s="83">
        <v>10</v>
      </c>
      <c r="H229" s="406">
        <v>11</v>
      </c>
      <c r="I229" s="79">
        <v>11</v>
      </c>
      <c r="J229" s="79">
        <v>11</v>
      </c>
      <c r="K229" s="350">
        <v>11</v>
      </c>
      <c r="L229" s="350">
        <v>11</v>
      </c>
      <c r="M229" s="350">
        <v>11</v>
      </c>
      <c r="N229" s="350">
        <v>11</v>
      </c>
    </row>
    <row r="230" spans="1:14" x14ac:dyDescent="0.25">
      <c r="A230" s="302">
        <v>2</v>
      </c>
      <c r="B230" s="68" t="s">
        <v>491</v>
      </c>
      <c r="C230" s="80">
        <v>3.7</v>
      </c>
      <c r="D230" s="80">
        <v>3.7</v>
      </c>
      <c r="E230" s="80">
        <v>3.7</v>
      </c>
      <c r="F230" s="80">
        <v>3.7</v>
      </c>
      <c r="G230" s="80">
        <v>3.7</v>
      </c>
      <c r="H230" s="352">
        <v>3.7</v>
      </c>
      <c r="I230" s="80">
        <v>3.7</v>
      </c>
      <c r="J230" s="80">
        <v>3.7</v>
      </c>
      <c r="K230" s="335">
        <v>3.7</v>
      </c>
      <c r="L230" s="335">
        <v>3.7</v>
      </c>
      <c r="M230" s="335">
        <v>3.7</v>
      </c>
      <c r="N230" s="335">
        <v>3.7</v>
      </c>
    </row>
    <row r="231" spans="1:14" x14ac:dyDescent="0.25">
      <c r="A231" s="302">
        <v>3</v>
      </c>
      <c r="B231" s="361" t="s">
        <v>492</v>
      </c>
      <c r="C231" s="382">
        <v>9</v>
      </c>
      <c r="D231" s="382">
        <v>9</v>
      </c>
      <c r="E231" s="382">
        <v>9</v>
      </c>
      <c r="F231" s="382">
        <v>9</v>
      </c>
      <c r="G231" s="382">
        <v>9</v>
      </c>
      <c r="H231" s="382">
        <v>9</v>
      </c>
      <c r="I231" s="83">
        <v>12</v>
      </c>
      <c r="J231" s="83">
        <v>9</v>
      </c>
      <c r="K231" s="368">
        <v>9</v>
      </c>
      <c r="L231" s="368">
        <v>9</v>
      </c>
      <c r="M231" s="368">
        <v>9</v>
      </c>
      <c r="N231" s="368">
        <v>9</v>
      </c>
    </row>
    <row r="232" spans="1:14" x14ac:dyDescent="0.25">
      <c r="A232" s="302">
        <v>4</v>
      </c>
      <c r="B232" s="361" t="s">
        <v>493</v>
      </c>
      <c r="C232" s="83">
        <v>8.5</v>
      </c>
      <c r="D232" s="83">
        <v>8.5</v>
      </c>
      <c r="E232" s="83">
        <v>8.5</v>
      </c>
      <c r="F232" s="83">
        <v>8.5</v>
      </c>
      <c r="G232" s="83">
        <v>8.5</v>
      </c>
      <c r="H232" s="83">
        <v>8.5</v>
      </c>
      <c r="I232" s="83">
        <v>8.5</v>
      </c>
      <c r="J232" s="83">
        <v>5</v>
      </c>
      <c r="K232" s="368">
        <v>5</v>
      </c>
      <c r="L232" s="368">
        <v>5</v>
      </c>
      <c r="M232" s="368">
        <v>5</v>
      </c>
      <c r="N232" s="368">
        <v>5</v>
      </c>
    </row>
    <row r="233" spans="1:14" x14ac:dyDescent="0.25">
      <c r="A233" s="302">
        <v>5</v>
      </c>
      <c r="B233" s="360" t="s">
        <v>494</v>
      </c>
      <c r="C233" s="80">
        <v>3.2</v>
      </c>
      <c r="D233" s="80">
        <v>3.2</v>
      </c>
      <c r="E233" s="80">
        <v>3.2</v>
      </c>
      <c r="F233" s="80">
        <v>3.2</v>
      </c>
      <c r="G233" s="80">
        <v>3.2</v>
      </c>
      <c r="H233" s="382">
        <v>3.2</v>
      </c>
      <c r="I233" s="83">
        <v>3.8</v>
      </c>
      <c r="J233" s="83">
        <v>3.2</v>
      </c>
      <c r="K233" s="368">
        <v>3.2</v>
      </c>
      <c r="L233" s="368">
        <v>3.2</v>
      </c>
      <c r="M233" s="368">
        <v>3.2</v>
      </c>
      <c r="N233" s="368">
        <v>3.2</v>
      </c>
    </row>
    <row r="234" spans="1:14" x14ac:dyDescent="0.25">
      <c r="A234" s="302">
        <v>6</v>
      </c>
      <c r="B234" s="360" t="s">
        <v>495</v>
      </c>
      <c r="C234" s="80"/>
      <c r="D234" s="80"/>
      <c r="E234" s="80"/>
      <c r="F234" s="80"/>
      <c r="G234" s="80"/>
      <c r="H234" s="382"/>
      <c r="I234" s="83"/>
      <c r="J234" s="83"/>
      <c r="K234" s="83"/>
      <c r="L234" s="83"/>
      <c r="M234" s="83"/>
      <c r="N234" s="83"/>
    </row>
    <row r="235" spans="1:14" x14ac:dyDescent="0.25">
      <c r="A235" s="302">
        <v>7</v>
      </c>
      <c r="B235" s="360" t="s">
        <v>496</v>
      </c>
      <c r="C235" s="382">
        <v>18.5</v>
      </c>
      <c r="D235" s="382">
        <v>18.5</v>
      </c>
      <c r="E235" s="382">
        <v>18.5</v>
      </c>
      <c r="F235" s="382">
        <v>18.5</v>
      </c>
      <c r="G235" s="382">
        <v>18.5</v>
      </c>
      <c r="H235" s="382">
        <v>18.5</v>
      </c>
      <c r="I235" s="382">
        <v>18.5</v>
      </c>
      <c r="J235" s="83">
        <v>12.5</v>
      </c>
      <c r="K235" s="368">
        <v>12.5</v>
      </c>
      <c r="L235" s="368">
        <v>12.5</v>
      </c>
      <c r="M235" s="368">
        <v>12.5</v>
      </c>
      <c r="N235" s="368">
        <v>12.5</v>
      </c>
    </row>
    <row r="236" spans="1:14" x14ac:dyDescent="0.25">
      <c r="A236" s="302">
        <v>8</v>
      </c>
      <c r="B236" s="360" t="s">
        <v>504</v>
      </c>
      <c r="C236" s="352">
        <v>3.8</v>
      </c>
      <c r="D236" s="352">
        <v>3.8</v>
      </c>
      <c r="E236" s="352">
        <v>3.8</v>
      </c>
      <c r="F236" s="352">
        <v>3.8</v>
      </c>
      <c r="G236" s="352">
        <v>3.8</v>
      </c>
      <c r="H236" s="352">
        <v>3.8</v>
      </c>
      <c r="I236" s="80">
        <v>3.8</v>
      </c>
      <c r="J236" s="80">
        <v>3.5</v>
      </c>
      <c r="K236" s="335">
        <v>3.5</v>
      </c>
      <c r="L236" s="335">
        <v>3.5</v>
      </c>
      <c r="M236" s="335">
        <v>3.5</v>
      </c>
      <c r="N236" s="335">
        <v>3.5</v>
      </c>
    </row>
    <row r="237" spans="1:14" x14ac:dyDescent="0.25">
      <c r="A237" s="302">
        <v>9</v>
      </c>
      <c r="B237" s="360" t="s">
        <v>498</v>
      </c>
      <c r="C237" s="80"/>
      <c r="D237" s="80"/>
      <c r="E237" s="80"/>
      <c r="F237" s="80"/>
      <c r="G237" s="80"/>
      <c r="H237" s="382"/>
      <c r="I237" s="83"/>
      <c r="J237" s="83"/>
      <c r="K237" s="83"/>
      <c r="L237" s="83"/>
      <c r="M237" s="83"/>
      <c r="N237" s="83"/>
    </row>
    <row r="238" spans="1:14" x14ac:dyDescent="0.25">
      <c r="A238" s="302">
        <v>10</v>
      </c>
      <c r="B238" s="360" t="s">
        <v>499</v>
      </c>
      <c r="C238" s="83">
        <v>6.5</v>
      </c>
      <c r="D238" s="83">
        <v>6.5</v>
      </c>
      <c r="E238" s="83">
        <v>6.5</v>
      </c>
      <c r="F238" s="83">
        <v>6.5</v>
      </c>
      <c r="G238" s="83">
        <v>6.5</v>
      </c>
      <c r="H238" s="83">
        <v>6.5</v>
      </c>
      <c r="I238" s="83">
        <v>6.5</v>
      </c>
      <c r="J238" s="83">
        <v>6.5</v>
      </c>
      <c r="K238" s="368">
        <v>6.5</v>
      </c>
      <c r="L238" s="368">
        <v>6.5</v>
      </c>
      <c r="M238" s="368">
        <v>6.5</v>
      </c>
      <c r="N238" s="368">
        <v>6.5</v>
      </c>
    </row>
    <row r="239" spans="1:14" x14ac:dyDescent="0.25">
      <c r="A239" s="302">
        <v>11</v>
      </c>
      <c r="B239" s="360" t="s">
        <v>500</v>
      </c>
      <c r="C239" s="83">
        <v>7.8</v>
      </c>
      <c r="D239" s="83">
        <v>7.8</v>
      </c>
      <c r="E239" s="83">
        <v>7.8</v>
      </c>
      <c r="F239" s="83">
        <v>7.8</v>
      </c>
      <c r="G239" s="83">
        <v>7.8</v>
      </c>
      <c r="H239" s="83">
        <v>7.8</v>
      </c>
      <c r="I239" s="83">
        <v>7.8</v>
      </c>
      <c r="J239" s="83">
        <v>7.8</v>
      </c>
      <c r="K239" s="368">
        <v>7.8</v>
      </c>
      <c r="L239" s="368">
        <v>7.8</v>
      </c>
      <c r="M239" s="368">
        <v>7.8</v>
      </c>
      <c r="N239" s="368">
        <v>7.8</v>
      </c>
    </row>
    <row r="240" spans="1:14" s="316" customFormat="1" x14ac:dyDescent="0.25">
      <c r="A240" s="317">
        <v>12</v>
      </c>
      <c r="B240" s="360" t="s">
        <v>385</v>
      </c>
      <c r="C240" s="83">
        <v>3.5</v>
      </c>
      <c r="D240" s="83">
        <v>3.5</v>
      </c>
      <c r="E240" s="83">
        <v>3.5</v>
      </c>
      <c r="F240" s="83">
        <v>3.5</v>
      </c>
      <c r="G240" s="83">
        <v>3.5</v>
      </c>
      <c r="H240" s="83">
        <v>3.5</v>
      </c>
      <c r="I240" s="83">
        <v>3.5</v>
      </c>
      <c r="J240" s="83">
        <v>3.5</v>
      </c>
      <c r="K240" s="368">
        <v>3.5</v>
      </c>
      <c r="L240" s="368">
        <v>3.5</v>
      </c>
      <c r="M240" s="368">
        <v>3.5</v>
      </c>
      <c r="N240" s="368">
        <v>3.5</v>
      </c>
    </row>
    <row r="241" spans="1:14" x14ac:dyDescent="0.25">
      <c r="A241" s="302">
        <v>13</v>
      </c>
      <c r="B241" s="360" t="s">
        <v>501</v>
      </c>
      <c r="C241" s="80">
        <v>10</v>
      </c>
      <c r="D241" s="80">
        <v>10</v>
      </c>
      <c r="E241" s="80">
        <v>10</v>
      </c>
      <c r="F241" s="80">
        <v>10</v>
      </c>
      <c r="G241" s="80">
        <v>10</v>
      </c>
      <c r="H241" s="382">
        <v>10</v>
      </c>
      <c r="I241" s="83">
        <v>7</v>
      </c>
      <c r="J241" s="368">
        <v>10</v>
      </c>
      <c r="K241" s="368">
        <v>10</v>
      </c>
      <c r="L241" s="368">
        <v>10</v>
      </c>
      <c r="M241" s="368">
        <v>10</v>
      </c>
      <c r="N241" s="368">
        <v>10</v>
      </c>
    </row>
    <row r="242" spans="1:14" x14ac:dyDescent="0.25">
      <c r="A242" s="302">
        <v>14</v>
      </c>
      <c r="B242" s="360" t="s">
        <v>502</v>
      </c>
      <c r="C242" s="382">
        <v>10</v>
      </c>
      <c r="D242" s="382">
        <v>10</v>
      </c>
      <c r="E242" s="382">
        <v>10</v>
      </c>
      <c r="F242" s="382">
        <v>10</v>
      </c>
      <c r="G242" s="382">
        <v>10</v>
      </c>
      <c r="H242" s="382">
        <v>10</v>
      </c>
      <c r="I242" s="83">
        <v>10</v>
      </c>
      <c r="J242" s="368">
        <v>5</v>
      </c>
      <c r="K242" s="368">
        <v>5</v>
      </c>
      <c r="L242" s="368">
        <v>5</v>
      </c>
      <c r="M242" s="368">
        <v>5</v>
      </c>
      <c r="N242" s="368">
        <v>5</v>
      </c>
    </row>
    <row r="243" spans="1:14" x14ac:dyDescent="0.25">
      <c r="A243" s="302">
        <v>15</v>
      </c>
      <c r="B243" s="360" t="s">
        <v>503</v>
      </c>
      <c r="C243" s="368">
        <v>8.5</v>
      </c>
      <c r="D243" s="368">
        <v>8.5</v>
      </c>
      <c r="E243" s="368">
        <v>8.5</v>
      </c>
      <c r="F243" s="368">
        <v>8.5</v>
      </c>
      <c r="G243" s="368">
        <v>8.5</v>
      </c>
      <c r="H243" s="368">
        <v>8.5</v>
      </c>
      <c r="I243" s="368">
        <v>8.5</v>
      </c>
      <c r="J243" s="368">
        <v>8.5</v>
      </c>
      <c r="K243" s="368">
        <v>8.5</v>
      </c>
      <c r="L243" s="368">
        <v>8.5</v>
      </c>
      <c r="M243" s="368">
        <v>8.5</v>
      </c>
      <c r="N243" s="368">
        <v>8.5</v>
      </c>
    </row>
    <row r="244" spans="1:14" x14ac:dyDescent="0.25">
      <c r="A244" s="302">
        <v>16</v>
      </c>
      <c r="B244" s="424"/>
      <c r="C244" s="83"/>
      <c r="K244" s="319"/>
      <c r="L244" s="319"/>
      <c r="M244" s="319"/>
    </row>
    <row r="245" spans="1:14" x14ac:dyDescent="0.25">
      <c r="A245" s="302">
        <v>17</v>
      </c>
      <c r="B245" s="424"/>
      <c r="C245" s="83"/>
    </row>
    <row r="246" spans="1:14" x14ac:dyDescent="0.25">
      <c r="A246" s="302">
        <v>18</v>
      </c>
      <c r="B246" s="424"/>
      <c r="C246" s="83"/>
      <c r="G246" s="9"/>
      <c r="H246" s="9"/>
      <c r="I246" s="9"/>
      <c r="J246" s="9"/>
      <c r="K246" s="9"/>
      <c r="L246" s="9"/>
      <c r="M246" s="9"/>
      <c r="N246" s="9"/>
    </row>
    <row r="247" spans="1:14" x14ac:dyDescent="0.25">
      <c r="A247" s="302">
        <v>19</v>
      </c>
      <c r="B247" s="424"/>
      <c r="C247" s="83"/>
      <c r="G247" s="9"/>
      <c r="H247" s="9"/>
      <c r="N247" s="321"/>
    </row>
    <row r="248" spans="1:14" x14ac:dyDescent="0.25">
      <c r="A248" s="302">
        <v>20</v>
      </c>
      <c r="B248" s="424"/>
      <c r="C248" s="83"/>
    </row>
    <row r="249" spans="1:14" x14ac:dyDescent="0.25">
      <c r="A249" s="302">
        <v>21</v>
      </c>
      <c r="B249" s="424"/>
      <c r="C249" s="83"/>
    </row>
    <row r="250" spans="1:14" x14ac:dyDescent="0.25">
      <c r="A250" s="302">
        <v>22</v>
      </c>
      <c r="B250" s="424"/>
      <c r="C250" s="83"/>
    </row>
    <row r="251" spans="1:14" x14ac:dyDescent="0.25">
      <c r="A251" s="302">
        <v>23</v>
      </c>
      <c r="B251" s="424"/>
      <c r="C251" s="83"/>
    </row>
    <row r="252" spans="1:14" x14ac:dyDescent="0.25">
      <c r="A252" s="302">
        <v>24</v>
      </c>
      <c r="B252" s="424"/>
      <c r="C252" s="80"/>
      <c r="I252" s="313"/>
      <c r="N252" s="321"/>
    </row>
    <row r="253" spans="1:14" x14ac:dyDescent="0.25">
      <c r="A253" s="302">
        <v>25</v>
      </c>
      <c r="B253" s="424"/>
      <c r="C253" s="82"/>
      <c r="I253" s="313"/>
      <c r="J253" s="313"/>
      <c r="K253" s="313"/>
      <c r="L253" s="313"/>
      <c r="M253" s="313"/>
      <c r="N253" s="313"/>
    </row>
    <row r="254" spans="1:14" ht="16.5" thickBot="1" x14ac:dyDescent="0.3">
      <c r="A254" s="302">
        <v>26</v>
      </c>
      <c r="B254" s="427"/>
      <c r="C254" s="90"/>
      <c r="N254" s="321"/>
    </row>
    <row r="255" spans="1:14" s="69" customFormat="1" ht="16.5" thickBot="1" x14ac:dyDescent="0.3">
      <c r="A255" s="304"/>
      <c r="B255" s="184" t="s">
        <v>383</v>
      </c>
      <c r="C255" s="76">
        <f t="shared" ref="C255" si="24">GEOMEAN(C229:C254)</f>
        <v>6.9952763537756244</v>
      </c>
      <c r="D255" s="72">
        <f t="shared" ref="D255:N255" si="25">GEOMEAN(D229:D254)</f>
        <v>6.9952763537756244</v>
      </c>
      <c r="E255" s="72">
        <f t="shared" si="25"/>
        <v>6.9952763537756244</v>
      </c>
      <c r="F255" s="72">
        <f t="shared" si="25"/>
        <v>6.9952763537756244</v>
      </c>
      <c r="G255" s="72">
        <f t="shared" si="25"/>
        <v>6.9952763537756244</v>
      </c>
      <c r="H255" s="72">
        <f t="shared" si="25"/>
        <v>7.0467510523161856</v>
      </c>
      <c r="I255" s="72">
        <f t="shared" si="25"/>
        <v>7.1027268488508604</v>
      </c>
      <c r="J255" s="72">
        <f t="shared" si="25"/>
        <v>6.1838867891871088</v>
      </c>
      <c r="K255" s="72">
        <f t="shared" si="25"/>
        <v>6.1838867891871088</v>
      </c>
      <c r="L255" s="72">
        <f t="shared" si="25"/>
        <v>6.1838867891871088</v>
      </c>
      <c r="M255" s="72">
        <f t="shared" si="25"/>
        <v>6.1838867891871088</v>
      </c>
      <c r="N255" s="72">
        <f t="shared" si="25"/>
        <v>6.1838867891871088</v>
      </c>
    </row>
    <row r="258" spans="1:14" ht="19.5" thickBot="1" x14ac:dyDescent="0.3">
      <c r="A258" s="303" t="s">
        <v>91</v>
      </c>
      <c r="B258" s="186" t="s">
        <v>233</v>
      </c>
    </row>
    <row r="259" spans="1:14" x14ac:dyDescent="0.25">
      <c r="A259" s="302">
        <v>1</v>
      </c>
      <c r="B259" s="346" t="s">
        <v>490</v>
      </c>
      <c r="C259" s="79">
        <v>1.6</v>
      </c>
      <c r="D259" s="79">
        <v>1.6</v>
      </c>
      <c r="E259" s="79">
        <v>1.6</v>
      </c>
      <c r="F259" s="79">
        <v>1.6</v>
      </c>
      <c r="G259" s="79">
        <v>1.6</v>
      </c>
      <c r="H259" s="406">
        <v>1.5</v>
      </c>
      <c r="I259" s="79">
        <v>1.5</v>
      </c>
      <c r="J259" s="79">
        <v>1.5</v>
      </c>
      <c r="K259" s="79">
        <v>1.6</v>
      </c>
      <c r="L259" s="395">
        <v>1.6</v>
      </c>
      <c r="M259" s="79">
        <v>1.6</v>
      </c>
      <c r="N259" s="79">
        <v>1.5</v>
      </c>
    </row>
    <row r="260" spans="1:14" x14ac:dyDescent="0.25">
      <c r="A260" s="302">
        <v>2</v>
      </c>
      <c r="B260" s="68" t="s">
        <v>491</v>
      </c>
      <c r="C260" s="80">
        <v>1.7</v>
      </c>
      <c r="D260" s="80">
        <v>1.7</v>
      </c>
      <c r="E260" s="80">
        <v>1.7</v>
      </c>
      <c r="F260" s="80">
        <v>1.7</v>
      </c>
      <c r="G260" s="80">
        <v>1.7</v>
      </c>
      <c r="H260" s="352">
        <v>1.7</v>
      </c>
      <c r="I260" s="80">
        <v>1.7</v>
      </c>
      <c r="J260" s="80">
        <v>1.7</v>
      </c>
      <c r="K260" s="80">
        <v>1.7</v>
      </c>
      <c r="L260" s="396">
        <v>1.7</v>
      </c>
      <c r="M260" s="396">
        <v>1.7</v>
      </c>
      <c r="N260" s="80">
        <v>0.9</v>
      </c>
    </row>
    <row r="261" spans="1:14" x14ac:dyDescent="0.25">
      <c r="A261" s="302">
        <v>3</v>
      </c>
      <c r="B261" s="361" t="s">
        <v>492</v>
      </c>
      <c r="C261" s="83">
        <v>1</v>
      </c>
      <c r="D261" s="83">
        <v>1</v>
      </c>
      <c r="E261" s="83">
        <v>1</v>
      </c>
      <c r="F261" s="83">
        <v>1</v>
      </c>
      <c r="G261" s="80">
        <v>1.2</v>
      </c>
      <c r="H261" s="382">
        <v>1</v>
      </c>
      <c r="I261" s="83">
        <v>1</v>
      </c>
      <c r="J261" s="83">
        <v>1.2</v>
      </c>
      <c r="K261" s="83">
        <v>1</v>
      </c>
      <c r="L261" s="83">
        <v>1</v>
      </c>
      <c r="M261" s="83">
        <v>0.7</v>
      </c>
      <c r="N261" s="83">
        <v>0.7</v>
      </c>
    </row>
    <row r="262" spans="1:14" x14ac:dyDescent="0.25">
      <c r="A262" s="302">
        <v>4</v>
      </c>
      <c r="B262" s="361" t="s">
        <v>493</v>
      </c>
      <c r="C262" s="83">
        <v>1</v>
      </c>
      <c r="D262" s="83">
        <v>1</v>
      </c>
      <c r="E262" s="83">
        <v>1.2</v>
      </c>
      <c r="F262" s="83">
        <v>1</v>
      </c>
      <c r="G262" s="80">
        <v>1.2</v>
      </c>
      <c r="H262" s="382">
        <v>1</v>
      </c>
      <c r="I262" s="83">
        <v>1.2</v>
      </c>
      <c r="J262" s="83">
        <v>1</v>
      </c>
      <c r="K262" s="83">
        <v>1</v>
      </c>
      <c r="L262" s="83">
        <v>1.2</v>
      </c>
      <c r="M262" s="83">
        <v>1</v>
      </c>
      <c r="N262" s="83">
        <v>1.2</v>
      </c>
    </row>
    <row r="263" spans="1:14" x14ac:dyDescent="0.25">
      <c r="A263" s="302">
        <v>5</v>
      </c>
      <c r="B263" s="360" t="s">
        <v>494</v>
      </c>
      <c r="C263" s="83">
        <v>0.8</v>
      </c>
      <c r="D263" s="83">
        <v>0.8</v>
      </c>
      <c r="E263" s="83">
        <v>0.8</v>
      </c>
      <c r="F263" s="83">
        <v>0.8</v>
      </c>
      <c r="G263" s="80">
        <v>0.8</v>
      </c>
      <c r="H263" s="80">
        <v>0.8</v>
      </c>
      <c r="I263" s="80">
        <v>0.8</v>
      </c>
      <c r="J263" s="83">
        <v>1</v>
      </c>
      <c r="K263" s="83">
        <v>1</v>
      </c>
      <c r="L263" s="83">
        <v>1</v>
      </c>
      <c r="M263" s="83">
        <v>1</v>
      </c>
      <c r="N263" s="83">
        <v>1</v>
      </c>
    </row>
    <row r="264" spans="1:14" x14ac:dyDescent="0.25">
      <c r="A264" s="302">
        <v>6</v>
      </c>
      <c r="B264" s="360" t="s">
        <v>495</v>
      </c>
      <c r="C264" s="83">
        <v>0.4</v>
      </c>
      <c r="D264" s="83">
        <v>0.4</v>
      </c>
      <c r="E264" s="83">
        <v>0.4</v>
      </c>
      <c r="F264" s="83">
        <v>0.4</v>
      </c>
      <c r="G264" s="83">
        <v>0.4</v>
      </c>
      <c r="H264" s="83">
        <v>0.4</v>
      </c>
      <c r="I264" s="83">
        <v>0.4</v>
      </c>
      <c r="J264" s="83">
        <v>1</v>
      </c>
      <c r="K264" s="83">
        <v>1</v>
      </c>
      <c r="L264" s="83">
        <v>1</v>
      </c>
      <c r="M264" s="83">
        <v>1</v>
      </c>
      <c r="N264" s="83">
        <v>1</v>
      </c>
    </row>
    <row r="265" spans="1:14" x14ac:dyDescent="0.25">
      <c r="A265" s="302">
        <v>7</v>
      </c>
      <c r="B265" s="360" t="s">
        <v>496</v>
      </c>
      <c r="C265" s="83">
        <v>1</v>
      </c>
      <c r="D265" s="83">
        <v>1</v>
      </c>
      <c r="E265" s="83">
        <v>1</v>
      </c>
      <c r="F265" s="83">
        <v>1</v>
      </c>
      <c r="G265" s="80">
        <v>1</v>
      </c>
      <c r="H265" s="382">
        <v>1</v>
      </c>
      <c r="I265" s="83">
        <v>1</v>
      </c>
      <c r="J265" s="83">
        <v>1</v>
      </c>
      <c r="K265" s="83">
        <v>1</v>
      </c>
      <c r="L265" s="83">
        <v>1</v>
      </c>
      <c r="M265" s="83">
        <v>1</v>
      </c>
      <c r="N265" s="83">
        <v>1</v>
      </c>
    </row>
    <row r="266" spans="1:14" x14ac:dyDescent="0.25">
      <c r="A266" s="302">
        <v>8</v>
      </c>
      <c r="B266" s="360" t="s">
        <v>504</v>
      </c>
      <c r="C266" s="80">
        <v>2</v>
      </c>
      <c r="D266" s="80">
        <v>2</v>
      </c>
      <c r="E266" s="80">
        <v>1</v>
      </c>
      <c r="F266" s="80">
        <v>2</v>
      </c>
      <c r="G266" s="80">
        <v>1.5</v>
      </c>
      <c r="H266" s="352">
        <v>1</v>
      </c>
      <c r="I266" s="80">
        <v>1</v>
      </c>
      <c r="J266" s="80">
        <v>1</v>
      </c>
      <c r="K266" s="80">
        <v>1</v>
      </c>
      <c r="L266" s="80">
        <v>1</v>
      </c>
      <c r="M266" s="80">
        <v>1</v>
      </c>
      <c r="N266" s="80">
        <v>1</v>
      </c>
    </row>
    <row r="267" spans="1:14" x14ac:dyDescent="0.25">
      <c r="A267" s="302">
        <v>9</v>
      </c>
      <c r="B267" s="360" t="s">
        <v>498</v>
      </c>
      <c r="C267" s="83">
        <v>0.9</v>
      </c>
      <c r="D267" s="83">
        <v>0.9</v>
      </c>
      <c r="E267" s="83">
        <v>0.9</v>
      </c>
      <c r="F267" s="83">
        <v>0.9</v>
      </c>
      <c r="G267" s="80">
        <v>0.9</v>
      </c>
      <c r="H267" s="382">
        <v>0.9</v>
      </c>
      <c r="I267" s="83">
        <v>0.9</v>
      </c>
      <c r="J267" s="83">
        <v>0.9</v>
      </c>
      <c r="K267" s="83">
        <v>0.9</v>
      </c>
      <c r="L267" s="83">
        <v>0.9</v>
      </c>
      <c r="M267" s="83">
        <v>0.9</v>
      </c>
      <c r="N267" s="83">
        <v>1</v>
      </c>
    </row>
    <row r="268" spans="1:14" x14ac:dyDescent="0.25">
      <c r="A268" s="302">
        <v>10</v>
      </c>
      <c r="B268" s="360" t="s">
        <v>499</v>
      </c>
      <c r="C268" s="83">
        <v>1.45</v>
      </c>
      <c r="D268" s="83">
        <v>1.45</v>
      </c>
      <c r="E268" s="83">
        <v>1.45</v>
      </c>
      <c r="F268" s="83">
        <v>1.45</v>
      </c>
      <c r="G268" s="83">
        <v>1.45</v>
      </c>
      <c r="H268" s="83">
        <v>1.45</v>
      </c>
      <c r="I268" s="83">
        <v>1.45</v>
      </c>
      <c r="J268" s="83">
        <v>1.45</v>
      </c>
      <c r="K268" s="83">
        <v>1.45</v>
      </c>
      <c r="L268" s="83">
        <v>1.45</v>
      </c>
      <c r="M268" s="83">
        <v>1.45</v>
      </c>
      <c r="N268" s="83">
        <v>1.45</v>
      </c>
    </row>
    <row r="269" spans="1:14" x14ac:dyDescent="0.25">
      <c r="A269" s="302">
        <v>11</v>
      </c>
      <c r="B269" s="360" t="s">
        <v>500</v>
      </c>
      <c r="C269" s="83">
        <v>1.7</v>
      </c>
      <c r="D269" s="83">
        <v>1.7</v>
      </c>
      <c r="E269" s="83">
        <v>1.7</v>
      </c>
      <c r="F269" s="83">
        <v>1.7</v>
      </c>
      <c r="G269" s="83">
        <v>1.7</v>
      </c>
      <c r="H269" s="382">
        <v>1.7</v>
      </c>
      <c r="I269" s="83">
        <v>1.7</v>
      </c>
      <c r="J269" s="83">
        <v>1</v>
      </c>
      <c r="K269" s="83">
        <v>1</v>
      </c>
      <c r="L269" s="83">
        <v>1</v>
      </c>
      <c r="M269" s="83">
        <v>1</v>
      </c>
      <c r="N269" s="83">
        <v>1</v>
      </c>
    </row>
    <row r="270" spans="1:14" x14ac:dyDescent="0.25">
      <c r="A270" s="302">
        <v>12</v>
      </c>
      <c r="B270" s="360" t="s">
        <v>385</v>
      </c>
      <c r="C270" s="83">
        <v>1.6</v>
      </c>
      <c r="D270" s="83">
        <v>1.6</v>
      </c>
      <c r="E270" s="83">
        <v>1.6</v>
      </c>
      <c r="F270" s="83">
        <v>1.6</v>
      </c>
      <c r="G270" s="83">
        <v>1.6</v>
      </c>
      <c r="H270" s="382">
        <v>1</v>
      </c>
      <c r="I270" s="83">
        <v>1</v>
      </c>
      <c r="J270" s="83">
        <v>0.7</v>
      </c>
      <c r="K270" s="83">
        <v>0.7</v>
      </c>
      <c r="L270" s="83">
        <v>0.7</v>
      </c>
      <c r="M270" s="83">
        <v>0.7</v>
      </c>
      <c r="N270" s="83">
        <v>0.7</v>
      </c>
    </row>
    <row r="271" spans="1:14" x14ac:dyDescent="0.25">
      <c r="A271" s="302">
        <v>13</v>
      </c>
      <c r="B271" s="360" t="s">
        <v>501</v>
      </c>
      <c r="C271" s="83">
        <v>0.9</v>
      </c>
      <c r="D271" s="83">
        <v>0.9</v>
      </c>
      <c r="E271" s="83">
        <v>0.9</v>
      </c>
      <c r="F271" s="83">
        <v>0.9</v>
      </c>
      <c r="G271" s="80">
        <v>0.9</v>
      </c>
      <c r="H271" s="382">
        <v>0.9</v>
      </c>
      <c r="I271" s="83">
        <v>0.9</v>
      </c>
      <c r="J271" s="83">
        <v>0.9</v>
      </c>
      <c r="K271" s="83">
        <v>0.9</v>
      </c>
      <c r="L271" s="83">
        <v>0.9</v>
      </c>
      <c r="M271" s="83">
        <v>0.9</v>
      </c>
      <c r="N271" s="83">
        <v>0.9</v>
      </c>
    </row>
    <row r="272" spans="1:14" x14ac:dyDescent="0.25">
      <c r="A272" s="302">
        <v>14</v>
      </c>
      <c r="B272" s="360" t="s">
        <v>502</v>
      </c>
      <c r="C272" s="83">
        <v>1</v>
      </c>
      <c r="D272" s="83">
        <v>1</v>
      </c>
      <c r="E272" s="83">
        <v>1</v>
      </c>
      <c r="F272" s="83">
        <v>1</v>
      </c>
      <c r="G272" s="80">
        <v>1</v>
      </c>
      <c r="H272" s="382">
        <v>1</v>
      </c>
      <c r="I272" s="83">
        <v>1</v>
      </c>
      <c r="J272" s="83">
        <v>1</v>
      </c>
      <c r="K272" s="83">
        <v>1</v>
      </c>
      <c r="L272" s="83">
        <v>1</v>
      </c>
      <c r="M272" s="83">
        <v>1</v>
      </c>
      <c r="N272" s="83">
        <v>1</v>
      </c>
    </row>
    <row r="273" spans="1:14" x14ac:dyDescent="0.25">
      <c r="A273" s="302">
        <v>15</v>
      </c>
      <c r="B273" s="360" t="s">
        <v>503</v>
      </c>
      <c r="C273" s="83">
        <v>1</v>
      </c>
      <c r="D273" s="83">
        <v>1</v>
      </c>
      <c r="E273" s="83">
        <v>1</v>
      </c>
      <c r="F273" s="83">
        <v>1</v>
      </c>
      <c r="G273" s="83">
        <v>1</v>
      </c>
      <c r="H273" s="83">
        <v>1</v>
      </c>
      <c r="I273" s="368">
        <v>1</v>
      </c>
      <c r="J273" s="368">
        <v>1</v>
      </c>
      <c r="K273" s="368">
        <v>1</v>
      </c>
      <c r="L273" s="368">
        <v>1</v>
      </c>
      <c r="M273" s="368">
        <v>1</v>
      </c>
      <c r="N273" s="368">
        <v>1</v>
      </c>
    </row>
    <row r="274" spans="1:14" x14ac:dyDescent="0.25">
      <c r="A274" s="302">
        <v>16</v>
      </c>
      <c r="B274" s="424"/>
      <c r="C274" s="83"/>
    </row>
    <row r="275" spans="1:14" x14ac:dyDescent="0.25">
      <c r="A275" s="302">
        <v>17</v>
      </c>
      <c r="B275" s="424"/>
      <c r="C275" s="83"/>
    </row>
    <row r="276" spans="1:14" x14ac:dyDescent="0.25">
      <c r="A276" s="302">
        <v>18</v>
      </c>
      <c r="B276" s="424"/>
      <c r="C276" s="83"/>
      <c r="G276" s="9"/>
      <c r="H276" s="9"/>
      <c r="I276" s="9"/>
      <c r="J276" s="9"/>
      <c r="K276" s="9"/>
      <c r="L276" s="9"/>
      <c r="M276" s="9"/>
      <c r="N276" s="9"/>
    </row>
    <row r="277" spans="1:14" x14ac:dyDescent="0.25">
      <c r="A277" s="302">
        <v>19</v>
      </c>
      <c r="B277" s="424"/>
      <c r="C277" s="83"/>
      <c r="G277" s="9"/>
      <c r="H277" s="9"/>
    </row>
    <row r="278" spans="1:14" x14ac:dyDescent="0.25">
      <c r="A278" s="302">
        <v>20</v>
      </c>
      <c r="B278" s="424"/>
      <c r="C278" s="83"/>
    </row>
    <row r="279" spans="1:14" x14ac:dyDescent="0.25">
      <c r="A279" s="302">
        <v>21</v>
      </c>
      <c r="B279" s="424"/>
      <c r="C279" s="83"/>
    </row>
    <row r="280" spans="1:14" x14ac:dyDescent="0.25">
      <c r="A280" s="302">
        <v>22</v>
      </c>
      <c r="B280" s="424"/>
      <c r="C280" s="83"/>
    </row>
    <row r="281" spans="1:14" x14ac:dyDescent="0.25">
      <c r="A281" s="302">
        <v>23</v>
      </c>
      <c r="B281" s="424"/>
      <c r="C281" s="83"/>
    </row>
    <row r="282" spans="1:14" x14ac:dyDescent="0.25">
      <c r="A282" s="302">
        <v>24</v>
      </c>
      <c r="B282" s="424"/>
      <c r="C282" s="80"/>
    </row>
    <row r="283" spans="1:14" x14ac:dyDescent="0.25">
      <c r="A283" s="302">
        <v>25</v>
      </c>
      <c r="B283" s="424"/>
      <c r="C283" s="82"/>
    </row>
    <row r="284" spans="1:14" ht="16.5" thickBot="1" x14ac:dyDescent="0.3">
      <c r="A284" s="302">
        <v>26</v>
      </c>
      <c r="B284" s="427"/>
      <c r="C284" s="90"/>
    </row>
    <row r="285" spans="1:14" s="69" customFormat="1" ht="16.5" thickBot="1" x14ac:dyDescent="0.3">
      <c r="A285" s="304"/>
      <c r="B285" s="184" t="s">
        <v>383</v>
      </c>
      <c r="C285" s="76">
        <f t="shared" ref="C285" si="26">GEOMEAN(C259:C284)</f>
        <v>1.1211870000212438</v>
      </c>
      <c r="D285" s="72">
        <f t="shared" ref="D285:N285" si="27">GEOMEAN(D259:D284)</f>
        <v>1.1211870000212438</v>
      </c>
      <c r="E285" s="72">
        <f t="shared" si="27"/>
        <v>1.0836477582594737</v>
      </c>
      <c r="F285" s="72">
        <f t="shared" si="27"/>
        <v>1.1211870000212438</v>
      </c>
      <c r="G285" s="72">
        <f t="shared" si="27"/>
        <v>1.1269542971980082</v>
      </c>
      <c r="H285" s="72">
        <f t="shared" si="27"/>
        <v>1.0330772712966905</v>
      </c>
      <c r="I285" s="72">
        <f t="shared" si="27"/>
        <v>1.0457107111333845</v>
      </c>
      <c r="J285" s="72">
        <f t="shared" si="27"/>
        <v>1.0634363452100224</v>
      </c>
      <c r="K285" s="72">
        <f t="shared" si="27"/>
        <v>1.0551187263621542</v>
      </c>
      <c r="L285" s="72">
        <f t="shared" si="27"/>
        <v>1.0680217098275966</v>
      </c>
      <c r="M285" s="72">
        <f t="shared" si="27"/>
        <v>1.0303257020479664</v>
      </c>
      <c r="N285" s="72">
        <f t="shared" si="27"/>
        <v>1.002354721488329</v>
      </c>
    </row>
    <row r="288" spans="1:14" ht="18.75" x14ac:dyDescent="0.25">
      <c r="A288" s="303" t="s">
        <v>91</v>
      </c>
      <c r="B288" s="186" t="s">
        <v>424</v>
      </c>
    </row>
    <row r="289" spans="1:14" ht="16.5" thickBot="1" x14ac:dyDescent="0.3">
      <c r="B289" s="297" t="s">
        <v>474</v>
      </c>
    </row>
    <row r="290" spans="1:14" x14ac:dyDescent="0.25">
      <c r="A290" s="302">
        <v>1</v>
      </c>
      <c r="B290" s="346" t="s">
        <v>490</v>
      </c>
      <c r="C290" s="79"/>
      <c r="D290" s="79"/>
      <c r="E290" s="79"/>
      <c r="F290" s="79"/>
      <c r="G290" s="452"/>
      <c r="H290" s="406"/>
      <c r="I290" s="79"/>
      <c r="J290" s="79"/>
      <c r="K290" s="79"/>
      <c r="L290" s="79"/>
      <c r="M290" s="79"/>
      <c r="N290" s="79"/>
    </row>
    <row r="291" spans="1:14" x14ac:dyDescent="0.25">
      <c r="A291" s="302">
        <v>2</v>
      </c>
      <c r="B291" s="68" t="s">
        <v>491</v>
      </c>
      <c r="C291" s="80">
        <v>6.4</v>
      </c>
      <c r="D291" s="80">
        <v>6.4</v>
      </c>
      <c r="E291" s="80">
        <v>6.4</v>
      </c>
      <c r="F291" s="80">
        <v>6.4</v>
      </c>
      <c r="G291" s="80">
        <v>6.4</v>
      </c>
      <c r="H291" s="80">
        <v>6.4</v>
      </c>
      <c r="I291" s="80">
        <v>6.4</v>
      </c>
      <c r="J291" s="335">
        <v>6.4</v>
      </c>
      <c r="K291" s="335">
        <v>6.4</v>
      </c>
      <c r="L291" s="335">
        <v>6.4</v>
      </c>
      <c r="M291" s="335">
        <v>6.4</v>
      </c>
      <c r="N291" s="335">
        <v>6.4</v>
      </c>
    </row>
    <row r="292" spans="1:14" x14ac:dyDescent="0.25">
      <c r="A292" s="302">
        <v>3</v>
      </c>
      <c r="B292" s="361" t="s">
        <v>492</v>
      </c>
      <c r="C292" s="83">
        <v>9.5</v>
      </c>
      <c r="D292" s="83">
        <v>8.5</v>
      </c>
      <c r="E292" s="83">
        <v>8.5</v>
      </c>
      <c r="F292" s="83">
        <v>9.5</v>
      </c>
      <c r="G292" s="83">
        <v>9.5</v>
      </c>
      <c r="H292" s="382">
        <v>9.5</v>
      </c>
      <c r="I292" s="83">
        <v>9.5</v>
      </c>
      <c r="J292" s="83">
        <v>8.5</v>
      </c>
      <c r="K292" s="83">
        <v>9.5</v>
      </c>
      <c r="L292" s="83">
        <v>9.5</v>
      </c>
      <c r="M292" s="83">
        <v>9.5</v>
      </c>
      <c r="N292" s="83">
        <v>9.5</v>
      </c>
    </row>
    <row r="293" spans="1:14" x14ac:dyDescent="0.25">
      <c r="A293" s="302">
        <v>4</v>
      </c>
      <c r="B293" s="361" t="s">
        <v>493</v>
      </c>
      <c r="C293" s="83"/>
      <c r="D293" s="83"/>
      <c r="E293" s="83"/>
      <c r="F293" s="83"/>
      <c r="G293" s="288"/>
      <c r="H293" s="382"/>
      <c r="I293" s="83"/>
      <c r="J293" s="83"/>
      <c r="K293" s="83"/>
      <c r="L293" s="83"/>
      <c r="M293" s="83"/>
      <c r="N293" s="83"/>
    </row>
    <row r="294" spans="1:14" x14ac:dyDescent="0.25">
      <c r="A294" s="302">
        <v>5</v>
      </c>
      <c r="B294" s="360" t="s">
        <v>494</v>
      </c>
      <c r="C294" s="83"/>
      <c r="D294" s="83"/>
      <c r="E294" s="83"/>
      <c r="F294" s="83"/>
      <c r="G294" s="288"/>
      <c r="H294" s="382"/>
      <c r="I294" s="83"/>
      <c r="J294" s="83"/>
      <c r="K294" s="83"/>
      <c r="L294" s="83"/>
      <c r="M294" s="83"/>
      <c r="N294" s="83"/>
    </row>
    <row r="295" spans="1:14" x14ac:dyDescent="0.25">
      <c r="A295" s="302">
        <v>6</v>
      </c>
      <c r="B295" s="360" t="s">
        <v>495</v>
      </c>
      <c r="C295" s="83"/>
      <c r="D295" s="83"/>
      <c r="E295" s="83"/>
      <c r="F295" s="83"/>
      <c r="G295" s="288"/>
      <c r="H295" s="382"/>
      <c r="I295" s="83"/>
      <c r="J295" s="83"/>
      <c r="K295" s="83"/>
      <c r="L295" s="83"/>
      <c r="M295" s="83"/>
      <c r="N295" s="83"/>
    </row>
    <row r="296" spans="1:14" x14ac:dyDescent="0.25">
      <c r="A296" s="302">
        <v>7</v>
      </c>
      <c r="B296" s="360" t="s">
        <v>496</v>
      </c>
      <c r="C296" s="83">
        <v>10</v>
      </c>
      <c r="D296" s="83">
        <v>10</v>
      </c>
      <c r="E296" s="83">
        <v>10</v>
      </c>
      <c r="F296" s="83">
        <v>10</v>
      </c>
      <c r="G296" s="83">
        <v>10</v>
      </c>
      <c r="H296" s="83">
        <v>10</v>
      </c>
      <c r="I296" s="83">
        <v>10</v>
      </c>
      <c r="J296" s="368">
        <v>7.5</v>
      </c>
      <c r="K296" s="368">
        <v>7.5</v>
      </c>
      <c r="L296" s="368">
        <v>7.5</v>
      </c>
      <c r="M296" s="368">
        <v>5</v>
      </c>
      <c r="N296" s="368">
        <v>10</v>
      </c>
    </row>
    <row r="297" spans="1:14" x14ac:dyDescent="0.25">
      <c r="A297" s="302">
        <v>8</v>
      </c>
      <c r="B297" s="360" t="s">
        <v>504</v>
      </c>
      <c r="C297" s="80"/>
      <c r="D297" s="80"/>
      <c r="E297" s="80"/>
      <c r="F297" s="80"/>
      <c r="G297" s="288"/>
      <c r="H297" s="352"/>
      <c r="I297" s="80"/>
      <c r="J297" s="80"/>
      <c r="K297" s="80"/>
      <c r="L297" s="80"/>
      <c r="M297" s="80"/>
      <c r="N297" s="80"/>
    </row>
    <row r="298" spans="1:14" x14ac:dyDescent="0.25">
      <c r="A298" s="302">
        <v>9</v>
      </c>
      <c r="B298" s="360" t="s">
        <v>498</v>
      </c>
      <c r="C298" s="83"/>
      <c r="D298" s="83"/>
      <c r="E298" s="83"/>
      <c r="F298" s="83"/>
      <c r="G298" s="288"/>
      <c r="H298" s="382"/>
      <c r="I298" s="83"/>
      <c r="J298" s="83"/>
      <c r="K298" s="83"/>
      <c r="L298" s="83"/>
      <c r="M298" s="83"/>
      <c r="N298" s="83"/>
    </row>
    <row r="299" spans="1:14" x14ac:dyDescent="0.25">
      <c r="A299" s="302">
        <v>10</v>
      </c>
      <c r="B299" s="360" t="s">
        <v>499</v>
      </c>
      <c r="C299" s="382">
        <v>8.5</v>
      </c>
      <c r="D299" s="382">
        <v>8.5</v>
      </c>
      <c r="E299" s="382">
        <v>8.5</v>
      </c>
      <c r="F299" s="382">
        <v>8.5</v>
      </c>
      <c r="G299" s="382">
        <v>8.5</v>
      </c>
      <c r="H299" s="382">
        <v>8.5</v>
      </c>
      <c r="I299" s="382">
        <v>8.5</v>
      </c>
      <c r="J299" s="432">
        <v>8.5</v>
      </c>
      <c r="K299" s="432">
        <v>8.5</v>
      </c>
      <c r="L299" s="432">
        <v>8.5</v>
      </c>
      <c r="M299" s="432">
        <v>8.5</v>
      </c>
      <c r="N299" s="432">
        <v>8.5</v>
      </c>
    </row>
    <row r="300" spans="1:14" x14ac:dyDescent="0.25">
      <c r="A300" s="302">
        <v>11</v>
      </c>
      <c r="B300" s="360" t="s">
        <v>500</v>
      </c>
      <c r="C300" s="83">
        <v>5.4</v>
      </c>
      <c r="D300" s="83">
        <v>5.4</v>
      </c>
      <c r="E300" s="83">
        <v>5.4</v>
      </c>
      <c r="F300" s="83">
        <v>5.4</v>
      </c>
      <c r="G300" s="83">
        <v>5.4</v>
      </c>
      <c r="H300" s="83">
        <v>5.4</v>
      </c>
      <c r="I300" s="83">
        <v>5.4</v>
      </c>
      <c r="J300" s="368">
        <v>5.4</v>
      </c>
      <c r="K300" s="368">
        <v>5.4</v>
      </c>
      <c r="L300" s="368">
        <v>5.4</v>
      </c>
      <c r="M300" s="368">
        <v>5.4</v>
      </c>
      <c r="N300" s="368">
        <v>5.4</v>
      </c>
    </row>
    <row r="301" spans="1:14" x14ac:dyDescent="0.25">
      <c r="A301" s="302">
        <v>12</v>
      </c>
      <c r="B301" s="360" t="s">
        <v>385</v>
      </c>
      <c r="C301" s="83"/>
      <c r="D301" s="83"/>
      <c r="E301" s="83"/>
      <c r="F301" s="83"/>
      <c r="G301" s="288"/>
      <c r="H301" s="382"/>
      <c r="I301" s="83"/>
      <c r="J301" s="83"/>
      <c r="K301" s="83"/>
      <c r="L301" s="83"/>
      <c r="M301" s="83"/>
      <c r="N301" s="83"/>
    </row>
    <row r="302" spans="1:14" x14ac:dyDescent="0.25">
      <c r="A302" s="302">
        <v>13</v>
      </c>
      <c r="B302" s="360" t="s">
        <v>501</v>
      </c>
      <c r="C302" s="83"/>
      <c r="D302" s="83"/>
      <c r="E302" s="83"/>
      <c r="F302" s="83"/>
      <c r="G302" s="288"/>
      <c r="H302" s="382"/>
      <c r="I302" s="83"/>
      <c r="J302" s="83"/>
      <c r="K302" s="83"/>
      <c r="L302" s="83"/>
      <c r="M302" s="83"/>
      <c r="N302" s="83"/>
    </row>
    <row r="303" spans="1:14" x14ac:dyDescent="0.25">
      <c r="A303" s="302">
        <v>14</v>
      </c>
      <c r="B303" s="360" t="s">
        <v>502</v>
      </c>
      <c r="C303" s="382">
        <v>5.75</v>
      </c>
      <c r="D303" s="382">
        <v>5.75</v>
      </c>
      <c r="E303" s="382">
        <v>5.75</v>
      </c>
      <c r="F303" s="382">
        <v>5.75</v>
      </c>
      <c r="G303" s="382">
        <v>5.75</v>
      </c>
      <c r="H303" s="382">
        <v>5.75</v>
      </c>
      <c r="I303" s="382">
        <v>5.75</v>
      </c>
      <c r="J303" s="432">
        <v>5.75</v>
      </c>
      <c r="K303" s="432">
        <v>5.75</v>
      </c>
      <c r="L303" s="432">
        <v>5.75</v>
      </c>
      <c r="M303" s="432">
        <v>5.75</v>
      </c>
      <c r="N303" s="432">
        <v>5.75</v>
      </c>
    </row>
    <row r="304" spans="1:14" x14ac:dyDescent="0.25">
      <c r="A304" s="302">
        <v>15</v>
      </c>
      <c r="B304" s="360" t="s">
        <v>503</v>
      </c>
      <c r="C304" s="83"/>
      <c r="D304" s="83"/>
      <c r="E304" s="83"/>
      <c r="F304" s="83"/>
      <c r="G304" s="288"/>
      <c r="H304" s="382"/>
      <c r="I304" s="83"/>
      <c r="J304" s="83"/>
      <c r="K304" s="83"/>
      <c r="L304" s="83"/>
      <c r="M304" s="83"/>
      <c r="N304" s="83"/>
    </row>
    <row r="305" spans="1:14" x14ac:dyDescent="0.25">
      <c r="A305" s="302">
        <v>16</v>
      </c>
      <c r="B305" s="424"/>
      <c r="C305" s="83"/>
    </row>
    <row r="306" spans="1:14" s="316" customFormat="1" ht="15" x14ac:dyDescent="0.25">
      <c r="A306" s="317">
        <v>17</v>
      </c>
      <c r="B306" s="433"/>
      <c r="C306" s="434"/>
      <c r="J306" s="319"/>
      <c r="K306" s="321"/>
      <c r="L306" s="321"/>
      <c r="M306" s="321"/>
      <c r="N306" s="325"/>
    </row>
    <row r="307" spans="1:14" s="316" customFormat="1" ht="15" x14ac:dyDescent="0.25">
      <c r="A307" s="317">
        <v>18</v>
      </c>
      <c r="B307" s="433"/>
      <c r="C307" s="434"/>
    </row>
    <row r="308" spans="1:14" x14ac:dyDescent="0.25">
      <c r="A308" s="302">
        <v>19</v>
      </c>
      <c r="B308" s="424"/>
      <c r="C308" s="83"/>
      <c r="N308" s="9"/>
    </row>
    <row r="309" spans="1:14" s="316" customFormat="1" ht="15" x14ac:dyDescent="0.25">
      <c r="A309" s="317">
        <v>20</v>
      </c>
      <c r="B309" s="433"/>
      <c r="C309" s="434"/>
      <c r="J309" s="319"/>
      <c r="K309" s="321"/>
      <c r="L309" s="321"/>
      <c r="M309" s="321"/>
      <c r="N309" s="321"/>
    </row>
    <row r="310" spans="1:14" x14ac:dyDescent="0.25">
      <c r="A310" s="302">
        <v>21</v>
      </c>
      <c r="B310" s="424"/>
      <c r="C310" s="83"/>
      <c r="I310" s="313"/>
    </row>
    <row r="311" spans="1:14" x14ac:dyDescent="0.25">
      <c r="A311" s="302">
        <v>22</v>
      </c>
      <c r="B311" s="424"/>
      <c r="C311" s="83"/>
    </row>
    <row r="312" spans="1:14" x14ac:dyDescent="0.25">
      <c r="A312" s="302">
        <v>23</v>
      </c>
      <c r="B312" s="424"/>
      <c r="C312" s="83"/>
    </row>
    <row r="313" spans="1:14" x14ac:dyDescent="0.25">
      <c r="A313" s="302">
        <v>24</v>
      </c>
      <c r="B313" s="424"/>
      <c r="C313" s="80"/>
      <c r="I313" s="313"/>
    </row>
    <row r="314" spans="1:14" x14ac:dyDescent="0.25">
      <c r="A314" s="302">
        <v>25</v>
      </c>
      <c r="B314" s="424"/>
      <c r="C314" s="82"/>
    </row>
    <row r="315" spans="1:14" ht="16.5" thickBot="1" x14ac:dyDescent="0.3">
      <c r="A315" s="302">
        <v>26</v>
      </c>
      <c r="B315" s="427"/>
      <c r="C315" s="90"/>
      <c r="I315" s="313"/>
      <c r="J315" s="313"/>
    </row>
    <row r="316" spans="1:14" s="69" customFormat="1" ht="16.5" thickBot="1" x14ac:dyDescent="0.3">
      <c r="A316" s="304"/>
      <c r="B316" s="184" t="s">
        <v>383</v>
      </c>
      <c r="C316" s="76">
        <f t="shared" ref="C316" si="28">GEOMEAN(C290:C315)</f>
        <v>7.3716383078321241</v>
      </c>
      <c r="D316" s="72">
        <f t="shared" ref="D316:K316" si="29">GEOMEAN(D290:D315)</f>
        <v>7.2362445972552374</v>
      </c>
      <c r="E316" s="72">
        <f t="shared" si="29"/>
        <v>7.2362445972552374</v>
      </c>
      <c r="F316" s="72">
        <f t="shared" si="29"/>
        <v>7.3716383078321241</v>
      </c>
      <c r="G316" s="72">
        <f t="shared" si="29"/>
        <v>7.3716383078321241</v>
      </c>
      <c r="H316" s="72">
        <f t="shared" si="29"/>
        <v>7.3716383078321241</v>
      </c>
      <c r="I316" s="72">
        <f t="shared" si="29"/>
        <v>7.3716383078321241</v>
      </c>
      <c r="J316" s="72">
        <f t="shared" si="29"/>
        <v>6.8974746903876358</v>
      </c>
      <c r="K316" s="72">
        <f t="shared" si="29"/>
        <v>7.0265298486800978</v>
      </c>
      <c r="L316" s="72">
        <f>GEOMEAN(L290:L315)</f>
        <v>7.0265298486800978</v>
      </c>
      <c r="M316" s="72">
        <f>GEOMEAN(M290:M315)</f>
        <v>6.5673831190418595</v>
      </c>
      <c r="N316" s="72">
        <f>GEOMEAN(N290:N315)</f>
        <v>7.3716383078321241</v>
      </c>
    </row>
    <row r="319" spans="1:14" ht="19.5" thickBot="1" x14ac:dyDescent="0.3">
      <c r="A319" s="303" t="s">
        <v>91</v>
      </c>
      <c r="B319" s="186" t="s">
        <v>235</v>
      </c>
    </row>
    <row r="320" spans="1:14" x14ac:dyDescent="0.25">
      <c r="A320" s="302">
        <v>1</v>
      </c>
      <c r="B320" s="346" t="s">
        <v>490</v>
      </c>
      <c r="C320" s="79">
        <v>0.6</v>
      </c>
      <c r="D320" s="79">
        <v>0.6</v>
      </c>
      <c r="E320" s="79">
        <v>0.6</v>
      </c>
      <c r="F320" s="79">
        <v>0.6</v>
      </c>
      <c r="G320" s="79">
        <v>0.6</v>
      </c>
      <c r="H320" s="79">
        <v>0.6</v>
      </c>
      <c r="I320" s="79">
        <v>0.6</v>
      </c>
      <c r="J320" s="79">
        <v>0.6</v>
      </c>
      <c r="K320" s="350">
        <v>1.5</v>
      </c>
      <c r="L320" s="350">
        <v>1.5</v>
      </c>
      <c r="M320" s="350">
        <v>1.5</v>
      </c>
      <c r="N320" s="350">
        <v>1.5</v>
      </c>
    </row>
    <row r="321" spans="1:14" x14ac:dyDescent="0.25">
      <c r="A321" s="302">
        <v>2</v>
      </c>
      <c r="B321" s="68" t="s">
        <v>491</v>
      </c>
      <c r="C321" s="80">
        <v>1.2</v>
      </c>
      <c r="D321" s="80">
        <v>1.2</v>
      </c>
      <c r="E321" s="80">
        <v>1.2</v>
      </c>
      <c r="F321" s="80">
        <v>1.2</v>
      </c>
      <c r="G321" s="80">
        <v>1.2</v>
      </c>
      <c r="H321" s="352">
        <v>1.2</v>
      </c>
      <c r="I321" s="80">
        <v>1.2</v>
      </c>
      <c r="J321" s="80">
        <v>1</v>
      </c>
      <c r="K321" s="80">
        <v>1</v>
      </c>
      <c r="L321" s="80">
        <v>0.5</v>
      </c>
      <c r="M321" s="80">
        <v>0.5</v>
      </c>
      <c r="N321" s="80">
        <v>0.5</v>
      </c>
    </row>
    <row r="322" spans="1:14" x14ac:dyDescent="0.25">
      <c r="A322" s="302">
        <v>3</v>
      </c>
      <c r="B322" s="361" t="s">
        <v>492</v>
      </c>
      <c r="C322" s="83">
        <v>1</v>
      </c>
      <c r="D322" s="83">
        <v>1</v>
      </c>
      <c r="E322" s="83">
        <v>1</v>
      </c>
      <c r="F322" s="83">
        <v>1</v>
      </c>
      <c r="G322" s="80">
        <v>1</v>
      </c>
      <c r="H322" s="382">
        <v>1</v>
      </c>
      <c r="I322" s="83">
        <v>1</v>
      </c>
      <c r="J322" s="83">
        <v>1</v>
      </c>
      <c r="K322" s="83">
        <v>1</v>
      </c>
      <c r="L322" s="83">
        <v>1</v>
      </c>
      <c r="M322" s="83">
        <v>1</v>
      </c>
      <c r="N322" s="83">
        <v>1</v>
      </c>
    </row>
    <row r="323" spans="1:14" x14ac:dyDescent="0.25">
      <c r="A323" s="302">
        <v>4</v>
      </c>
      <c r="B323" s="361" t="s">
        <v>493</v>
      </c>
      <c r="C323" s="83">
        <v>1.3</v>
      </c>
      <c r="D323" s="83">
        <v>1</v>
      </c>
      <c r="E323" s="83">
        <v>1</v>
      </c>
      <c r="F323" s="83">
        <v>1.3</v>
      </c>
      <c r="G323" s="80">
        <v>1</v>
      </c>
      <c r="H323" s="382">
        <v>1</v>
      </c>
      <c r="I323" s="83">
        <v>1</v>
      </c>
      <c r="J323" s="83">
        <v>1</v>
      </c>
      <c r="K323" s="83">
        <v>1</v>
      </c>
      <c r="L323" s="83">
        <v>1</v>
      </c>
      <c r="M323" s="83">
        <v>1</v>
      </c>
      <c r="N323" s="83">
        <v>1</v>
      </c>
    </row>
    <row r="324" spans="1:14" x14ac:dyDescent="0.25">
      <c r="A324" s="302">
        <v>5</v>
      </c>
      <c r="B324" s="360" t="s">
        <v>494</v>
      </c>
      <c r="C324" s="80">
        <v>1</v>
      </c>
      <c r="D324" s="80">
        <v>1</v>
      </c>
      <c r="E324" s="80">
        <v>1</v>
      </c>
      <c r="F324" s="80">
        <v>1</v>
      </c>
      <c r="G324" s="80">
        <v>1</v>
      </c>
      <c r="H324" s="80">
        <v>1</v>
      </c>
      <c r="I324" s="83">
        <v>1.2</v>
      </c>
      <c r="J324" s="83">
        <v>1</v>
      </c>
      <c r="K324" s="83">
        <v>1</v>
      </c>
      <c r="L324" s="83">
        <v>1</v>
      </c>
      <c r="M324" s="83">
        <v>1</v>
      </c>
      <c r="N324" s="83">
        <v>1</v>
      </c>
    </row>
    <row r="325" spans="1:14" x14ac:dyDescent="0.25">
      <c r="A325" s="302">
        <v>6</v>
      </c>
      <c r="B325" s="360" t="s">
        <v>495</v>
      </c>
      <c r="C325" s="83">
        <v>1.4</v>
      </c>
      <c r="D325" s="83">
        <v>1.4</v>
      </c>
      <c r="E325" s="83">
        <v>1.4</v>
      </c>
      <c r="F325" s="83">
        <v>1.4</v>
      </c>
      <c r="G325" s="83">
        <v>1.4</v>
      </c>
      <c r="H325" s="83">
        <v>1.4</v>
      </c>
      <c r="I325" s="83">
        <v>1.4</v>
      </c>
      <c r="J325" s="83">
        <v>1.4</v>
      </c>
      <c r="K325" s="83">
        <v>1.4</v>
      </c>
      <c r="L325" s="83">
        <v>1.4</v>
      </c>
      <c r="M325" s="83">
        <v>1.4</v>
      </c>
      <c r="N325" s="83">
        <v>1.4</v>
      </c>
    </row>
    <row r="326" spans="1:14" x14ac:dyDescent="0.25">
      <c r="A326" s="302">
        <v>7</v>
      </c>
      <c r="B326" s="360" t="s">
        <v>496</v>
      </c>
      <c r="C326" s="83">
        <v>0.5</v>
      </c>
      <c r="D326" s="83">
        <v>0.5</v>
      </c>
      <c r="E326" s="83">
        <v>0.5</v>
      </c>
      <c r="F326" s="83">
        <v>0.5</v>
      </c>
      <c r="G326" s="80">
        <v>0.5</v>
      </c>
      <c r="H326" s="382">
        <v>0.5</v>
      </c>
      <c r="I326" s="83">
        <v>0.5</v>
      </c>
      <c r="J326" s="83">
        <v>0.5</v>
      </c>
      <c r="K326" s="83">
        <v>0.5</v>
      </c>
      <c r="L326" s="83">
        <v>0.5</v>
      </c>
      <c r="M326" s="83">
        <v>0.5</v>
      </c>
      <c r="N326" s="83">
        <v>0.5</v>
      </c>
    </row>
    <row r="327" spans="1:14" x14ac:dyDescent="0.25">
      <c r="A327" s="302">
        <v>8</v>
      </c>
      <c r="B327" s="360" t="s">
        <v>504</v>
      </c>
      <c r="C327" s="80">
        <v>1</v>
      </c>
      <c r="D327" s="80">
        <v>1.2</v>
      </c>
      <c r="E327" s="80">
        <v>1.2</v>
      </c>
      <c r="F327" s="80">
        <v>1</v>
      </c>
      <c r="G327" s="80">
        <v>1</v>
      </c>
      <c r="H327" s="352">
        <v>1</v>
      </c>
      <c r="I327" s="352">
        <v>1</v>
      </c>
      <c r="J327" s="80">
        <v>1.2</v>
      </c>
      <c r="K327" s="80">
        <v>1</v>
      </c>
      <c r="L327" s="80">
        <v>1.2</v>
      </c>
      <c r="M327" s="80">
        <v>1</v>
      </c>
      <c r="N327" s="80">
        <v>1</v>
      </c>
    </row>
    <row r="328" spans="1:14" x14ac:dyDescent="0.25">
      <c r="A328" s="302">
        <v>9</v>
      </c>
      <c r="B328" s="360" t="s">
        <v>498</v>
      </c>
      <c r="C328" s="83">
        <v>1.2</v>
      </c>
      <c r="D328" s="83">
        <v>1.2</v>
      </c>
      <c r="E328" s="83">
        <v>1.2</v>
      </c>
      <c r="F328" s="83">
        <v>1.2</v>
      </c>
      <c r="G328" s="83">
        <v>1.2</v>
      </c>
      <c r="H328" s="382">
        <v>1</v>
      </c>
      <c r="I328" s="83">
        <v>1</v>
      </c>
      <c r="J328" s="83">
        <v>1</v>
      </c>
      <c r="K328" s="83">
        <v>1</v>
      </c>
      <c r="L328" s="83">
        <v>1</v>
      </c>
      <c r="M328" s="83">
        <v>1</v>
      </c>
      <c r="N328" s="83">
        <v>1</v>
      </c>
    </row>
    <row r="329" spans="1:14" x14ac:dyDescent="0.25">
      <c r="A329" s="302">
        <v>10</v>
      </c>
      <c r="B329" s="360" t="s">
        <v>499</v>
      </c>
      <c r="C329" s="382">
        <v>1</v>
      </c>
      <c r="D329" s="382">
        <v>1</v>
      </c>
      <c r="E329" s="382">
        <v>1</v>
      </c>
      <c r="F329" s="382">
        <v>1</v>
      </c>
      <c r="G329" s="382">
        <v>1</v>
      </c>
      <c r="H329" s="382">
        <v>1</v>
      </c>
      <c r="I329" s="382">
        <v>1</v>
      </c>
      <c r="J329" s="83">
        <v>0.6</v>
      </c>
      <c r="K329" s="83">
        <v>0.5</v>
      </c>
      <c r="L329" s="83">
        <v>0.5</v>
      </c>
      <c r="M329" s="83">
        <v>1</v>
      </c>
      <c r="N329" s="83">
        <v>1</v>
      </c>
    </row>
    <row r="330" spans="1:14" x14ac:dyDescent="0.25">
      <c r="A330" s="302">
        <v>11</v>
      </c>
      <c r="B330" s="360" t="s">
        <v>500</v>
      </c>
      <c r="C330" s="83">
        <v>1</v>
      </c>
      <c r="D330" s="83">
        <v>1</v>
      </c>
      <c r="E330" s="83">
        <v>1</v>
      </c>
      <c r="F330" s="83">
        <v>1</v>
      </c>
      <c r="G330" s="80">
        <v>1</v>
      </c>
      <c r="H330" s="382">
        <v>1</v>
      </c>
      <c r="I330" s="83">
        <v>1</v>
      </c>
      <c r="J330" s="83">
        <v>1</v>
      </c>
      <c r="K330" s="83">
        <v>1</v>
      </c>
      <c r="L330" s="83">
        <v>1</v>
      </c>
      <c r="M330" s="83">
        <v>1</v>
      </c>
      <c r="N330" s="83">
        <v>1</v>
      </c>
    </row>
    <row r="331" spans="1:14" x14ac:dyDescent="0.25">
      <c r="A331" s="302">
        <v>12</v>
      </c>
      <c r="B331" s="360" t="s">
        <v>385</v>
      </c>
      <c r="C331" s="83">
        <v>1.2</v>
      </c>
      <c r="D331" s="83">
        <v>1.2</v>
      </c>
      <c r="E331" s="83">
        <v>1.2</v>
      </c>
      <c r="F331" s="83">
        <v>1.2</v>
      </c>
      <c r="G331" s="80">
        <v>1.2</v>
      </c>
      <c r="H331" s="382">
        <v>1.2</v>
      </c>
      <c r="I331" s="83">
        <v>1.2</v>
      </c>
      <c r="J331" s="83">
        <v>1.2</v>
      </c>
      <c r="K331" s="83">
        <v>1.2</v>
      </c>
      <c r="L331" s="83">
        <v>1.2</v>
      </c>
      <c r="M331" s="83">
        <v>1.2</v>
      </c>
      <c r="N331" s="83">
        <v>1.2</v>
      </c>
    </row>
    <row r="332" spans="1:14" x14ac:dyDescent="0.25">
      <c r="A332" s="302">
        <v>13</v>
      </c>
      <c r="B332" s="360" t="s">
        <v>501</v>
      </c>
      <c r="C332" s="83">
        <v>0.7</v>
      </c>
      <c r="D332" s="83">
        <v>0.7</v>
      </c>
      <c r="E332" s="83">
        <v>0.7</v>
      </c>
      <c r="F332" s="83">
        <v>0.7</v>
      </c>
      <c r="G332" s="80">
        <v>0.7</v>
      </c>
      <c r="H332" s="382">
        <v>0.7</v>
      </c>
      <c r="I332" s="83">
        <v>0.7</v>
      </c>
      <c r="J332" s="83">
        <v>0.7</v>
      </c>
      <c r="K332" s="83">
        <v>0.7</v>
      </c>
      <c r="L332" s="83">
        <v>0.7</v>
      </c>
      <c r="M332" s="83">
        <v>0.7</v>
      </c>
      <c r="N332" s="83">
        <v>0.7</v>
      </c>
    </row>
    <row r="333" spans="1:14" x14ac:dyDescent="0.25">
      <c r="A333" s="302">
        <v>14</v>
      </c>
      <c r="B333" s="360" t="s">
        <v>502</v>
      </c>
      <c r="C333" s="83">
        <v>1</v>
      </c>
      <c r="D333" s="83">
        <v>1</v>
      </c>
      <c r="E333" s="83">
        <v>1</v>
      </c>
      <c r="F333" s="83">
        <v>1</v>
      </c>
      <c r="G333" s="80">
        <v>1</v>
      </c>
      <c r="H333" s="382">
        <v>1</v>
      </c>
      <c r="I333" s="83">
        <v>1</v>
      </c>
      <c r="J333" s="83">
        <v>1</v>
      </c>
      <c r="K333" s="83">
        <v>1</v>
      </c>
      <c r="L333" s="83">
        <v>1</v>
      </c>
      <c r="M333" s="83">
        <v>1</v>
      </c>
      <c r="N333" s="83">
        <v>1</v>
      </c>
    </row>
    <row r="334" spans="1:14" x14ac:dyDescent="0.25">
      <c r="A334" s="302">
        <v>15</v>
      </c>
      <c r="B334" s="360" t="s">
        <v>503</v>
      </c>
      <c r="C334" s="83">
        <v>1.2</v>
      </c>
      <c r="D334" s="83">
        <v>1.2</v>
      </c>
      <c r="E334" s="83">
        <v>1.2</v>
      </c>
      <c r="F334" s="83">
        <v>1.2</v>
      </c>
      <c r="G334" s="80">
        <v>1.2</v>
      </c>
      <c r="H334" s="382">
        <v>1.2</v>
      </c>
      <c r="I334" s="83">
        <v>1.2</v>
      </c>
      <c r="J334" s="83">
        <v>1</v>
      </c>
      <c r="K334" s="83">
        <v>1.2</v>
      </c>
      <c r="L334" s="83">
        <v>1.2</v>
      </c>
      <c r="M334" s="83">
        <v>1.2</v>
      </c>
      <c r="N334" s="83">
        <v>1</v>
      </c>
    </row>
    <row r="335" spans="1:14" x14ac:dyDescent="0.25">
      <c r="A335" s="302">
        <v>16</v>
      </c>
      <c r="B335" s="424"/>
      <c r="C335" s="83"/>
    </row>
    <row r="336" spans="1:14" x14ac:dyDescent="0.25">
      <c r="A336" s="302">
        <v>17</v>
      </c>
      <c r="B336" s="424"/>
      <c r="C336" s="83"/>
    </row>
    <row r="337" spans="1:14" x14ac:dyDescent="0.25">
      <c r="A337" s="302">
        <v>18</v>
      </c>
      <c r="B337" s="424"/>
      <c r="C337" s="83"/>
      <c r="G337" s="9"/>
      <c r="H337" s="9"/>
      <c r="I337" s="9"/>
      <c r="J337" s="9"/>
      <c r="K337" s="9"/>
      <c r="L337" s="9"/>
      <c r="M337" s="9"/>
      <c r="N337" s="9"/>
    </row>
    <row r="338" spans="1:14" x14ac:dyDescent="0.25">
      <c r="A338" s="302">
        <v>19</v>
      </c>
      <c r="B338" s="424"/>
      <c r="C338" s="83"/>
      <c r="G338" s="9"/>
      <c r="H338" s="9"/>
      <c r="N338" s="321"/>
    </row>
    <row r="339" spans="1:14" x14ac:dyDescent="0.25">
      <c r="A339" s="302">
        <v>20</v>
      </c>
      <c r="B339" s="424"/>
      <c r="C339" s="83"/>
    </row>
    <row r="340" spans="1:14" x14ac:dyDescent="0.25">
      <c r="A340" s="302">
        <v>21</v>
      </c>
      <c r="B340" s="424"/>
      <c r="C340" s="83"/>
    </row>
    <row r="341" spans="1:14" x14ac:dyDescent="0.25">
      <c r="A341" s="302">
        <v>22</v>
      </c>
      <c r="B341" s="424"/>
      <c r="C341" s="83"/>
    </row>
    <row r="342" spans="1:14" x14ac:dyDescent="0.25">
      <c r="A342" s="302">
        <v>23</v>
      </c>
      <c r="B342" s="424"/>
      <c r="C342" s="83"/>
    </row>
    <row r="343" spans="1:14" x14ac:dyDescent="0.25">
      <c r="A343" s="302">
        <v>24</v>
      </c>
      <c r="B343" s="424"/>
      <c r="C343" s="80"/>
    </row>
    <row r="344" spans="1:14" x14ac:dyDescent="0.25">
      <c r="A344" s="302">
        <v>25</v>
      </c>
      <c r="B344" s="424"/>
      <c r="C344" s="82"/>
    </row>
    <row r="345" spans="1:14" ht="16.5" thickBot="1" x14ac:dyDescent="0.3">
      <c r="A345" s="302">
        <v>26</v>
      </c>
      <c r="B345" s="427"/>
      <c r="C345" s="90"/>
      <c r="I345" s="313"/>
    </row>
    <row r="346" spans="1:14" s="69" customFormat="1" ht="16.5" thickBot="1" x14ac:dyDescent="0.3">
      <c r="A346" s="304"/>
      <c r="B346" s="184" t="s">
        <v>383</v>
      </c>
      <c r="C346" s="76">
        <f t="shared" ref="C346" si="30">GEOMEAN(C320:C345)</f>
        <v>0.98461786440775589</v>
      </c>
      <c r="D346" s="72">
        <f t="shared" ref="D346:N346" si="31">GEOMEAN(D320:D345)</f>
        <v>0.97937775925610426</v>
      </c>
      <c r="E346" s="72">
        <f t="shared" si="31"/>
        <v>0.97937775925610426</v>
      </c>
      <c r="F346" s="72">
        <f t="shared" si="31"/>
        <v>0.98461786440775589</v>
      </c>
      <c r="G346" s="72">
        <f t="shared" si="31"/>
        <v>0.96754570105183479</v>
      </c>
      <c r="H346" s="72">
        <f t="shared" si="31"/>
        <v>0.95585658830454157</v>
      </c>
      <c r="I346" s="72">
        <f t="shared" si="31"/>
        <v>0.96754570105183479</v>
      </c>
      <c r="J346" s="72">
        <f t="shared" si="31"/>
        <v>0.91269163788504715</v>
      </c>
      <c r="K346" s="72">
        <f t="shared" si="31"/>
        <v>0.95846146272979615</v>
      </c>
      <c r="L346" s="72">
        <f t="shared" si="31"/>
        <v>0.9263705478618286</v>
      </c>
      <c r="M346" s="72">
        <f t="shared" si="31"/>
        <v>0.95846146272979615</v>
      </c>
      <c r="N346" s="72">
        <f t="shared" si="31"/>
        <v>0.94688209847898652</v>
      </c>
    </row>
    <row r="349" spans="1:14" ht="19.5" thickBot="1" x14ac:dyDescent="0.3">
      <c r="A349" s="303" t="s">
        <v>91</v>
      </c>
      <c r="B349" s="186" t="s">
        <v>236</v>
      </c>
    </row>
    <row r="350" spans="1:14" x14ac:dyDescent="0.25">
      <c r="A350" s="302">
        <v>1</v>
      </c>
      <c r="B350" s="346" t="s">
        <v>490</v>
      </c>
      <c r="C350" s="406">
        <v>0.5</v>
      </c>
      <c r="D350" s="406">
        <v>0.5</v>
      </c>
      <c r="E350" s="406">
        <v>0.5</v>
      </c>
      <c r="F350" s="406">
        <v>0.5</v>
      </c>
      <c r="G350" s="406">
        <v>0.5</v>
      </c>
      <c r="H350" s="406">
        <v>0.5</v>
      </c>
      <c r="I350" s="79">
        <v>0.2</v>
      </c>
      <c r="J350" s="79">
        <v>0.2</v>
      </c>
      <c r="K350" s="79">
        <v>0.5</v>
      </c>
      <c r="L350" s="79">
        <v>0.5</v>
      </c>
      <c r="M350" s="79">
        <v>0.5</v>
      </c>
      <c r="N350" s="79">
        <v>0.6</v>
      </c>
    </row>
    <row r="351" spans="1:14" x14ac:dyDescent="0.25">
      <c r="A351" s="302">
        <v>2</v>
      </c>
      <c r="B351" s="68" t="s">
        <v>491</v>
      </c>
      <c r="C351" s="80">
        <v>0.4</v>
      </c>
      <c r="D351" s="80">
        <v>0.4</v>
      </c>
      <c r="E351" s="80">
        <v>0.4</v>
      </c>
      <c r="F351" s="80">
        <v>0.4</v>
      </c>
      <c r="G351" s="80">
        <v>0.4</v>
      </c>
      <c r="H351" s="80">
        <v>0.4</v>
      </c>
      <c r="I351" s="80">
        <v>0.4</v>
      </c>
      <c r="J351" s="80">
        <v>0.4</v>
      </c>
      <c r="K351" s="80">
        <v>0.4</v>
      </c>
      <c r="L351" s="80">
        <v>0.4</v>
      </c>
      <c r="M351" s="80">
        <v>1</v>
      </c>
      <c r="N351" s="80">
        <v>1</v>
      </c>
    </row>
    <row r="352" spans="1:14" x14ac:dyDescent="0.25">
      <c r="A352" s="302">
        <v>3</v>
      </c>
      <c r="B352" s="361" t="s">
        <v>492</v>
      </c>
      <c r="C352" s="83">
        <v>0.5</v>
      </c>
      <c r="D352" s="83">
        <v>0.5</v>
      </c>
      <c r="E352" s="83">
        <v>0.5</v>
      </c>
      <c r="F352" s="83">
        <v>0.5</v>
      </c>
      <c r="G352" s="83">
        <v>0.5</v>
      </c>
      <c r="H352" s="83">
        <v>0.5</v>
      </c>
      <c r="I352" s="83">
        <v>0.5</v>
      </c>
      <c r="J352" s="83">
        <v>6</v>
      </c>
      <c r="K352" s="83">
        <v>5</v>
      </c>
      <c r="L352" s="83">
        <v>0.5</v>
      </c>
      <c r="M352" s="83">
        <v>0.5</v>
      </c>
      <c r="N352" s="83">
        <v>0.5</v>
      </c>
    </row>
    <row r="353" spans="1:14" x14ac:dyDescent="0.25">
      <c r="A353" s="302">
        <v>4</v>
      </c>
      <c r="B353" s="361" t="s">
        <v>493</v>
      </c>
      <c r="C353" s="83"/>
      <c r="D353" s="83"/>
      <c r="E353" s="83"/>
      <c r="F353" s="83"/>
      <c r="G353" s="80"/>
      <c r="H353" s="382"/>
      <c r="I353" s="83"/>
      <c r="J353" s="83"/>
      <c r="K353" s="83"/>
      <c r="L353" s="83"/>
      <c r="M353" s="83"/>
      <c r="N353" s="83"/>
    </row>
    <row r="354" spans="1:14" x14ac:dyDescent="0.25">
      <c r="A354" s="302">
        <v>5</v>
      </c>
      <c r="B354" s="360" t="s">
        <v>494</v>
      </c>
      <c r="C354" s="83">
        <v>0.5</v>
      </c>
      <c r="D354" s="83">
        <v>0.5</v>
      </c>
      <c r="E354" s="83">
        <v>0.5</v>
      </c>
      <c r="F354" s="83">
        <v>0.5</v>
      </c>
      <c r="G354" s="83">
        <v>0.5</v>
      </c>
      <c r="H354" s="83">
        <v>0.5</v>
      </c>
      <c r="I354" s="83">
        <v>0.5</v>
      </c>
      <c r="J354" s="83">
        <v>0.5</v>
      </c>
      <c r="K354" s="83">
        <v>0.5</v>
      </c>
      <c r="L354" s="83">
        <v>0.5</v>
      </c>
      <c r="M354" s="83">
        <v>0.5</v>
      </c>
      <c r="N354" s="83">
        <v>0.5</v>
      </c>
    </row>
    <row r="355" spans="1:14" x14ac:dyDescent="0.25">
      <c r="A355" s="302">
        <v>6</v>
      </c>
      <c r="B355" s="360" t="s">
        <v>495</v>
      </c>
      <c r="C355" s="83">
        <v>2</v>
      </c>
      <c r="D355" s="83">
        <v>2</v>
      </c>
      <c r="E355" s="83">
        <v>2</v>
      </c>
      <c r="F355" s="83">
        <v>2</v>
      </c>
      <c r="G355" s="83">
        <v>2</v>
      </c>
      <c r="H355" s="83">
        <v>2</v>
      </c>
      <c r="I355" s="83">
        <v>2</v>
      </c>
      <c r="J355" s="83">
        <v>2</v>
      </c>
      <c r="K355" s="83">
        <v>3.2</v>
      </c>
      <c r="L355" s="83">
        <v>2</v>
      </c>
      <c r="M355" s="83">
        <v>2</v>
      </c>
      <c r="N355" s="83">
        <v>2</v>
      </c>
    </row>
    <row r="356" spans="1:14" x14ac:dyDescent="0.25">
      <c r="A356" s="302">
        <v>7</v>
      </c>
      <c r="B356" s="360" t="s">
        <v>496</v>
      </c>
      <c r="C356" s="83">
        <v>0.5</v>
      </c>
      <c r="D356" s="83">
        <v>0.5</v>
      </c>
      <c r="E356" s="83">
        <v>0.5</v>
      </c>
      <c r="F356" s="83">
        <v>0.5</v>
      </c>
      <c r="G356" s="83">
        <v>0.5</v>
      </c>
      <c r="H356" s="83">
        <v>0.5</v>
      </c>
      <c r="I356" s="83">
        <v>0.5</v>
      </c>
      <c r="J356" s="83">
        <v>0.5</v>
      </c>
      <c r="K356" s="83">
        <v>0.5</v>
      </c>
      <c r="L356" s="83">
        <v>0.5</v>
      </c>
      <c r="M356" s="83">
        <v>0.5</v>
      </c>
      <c r="N356" s="83">
        <v>0.5</v>
      </c>
    </row>
    <row r="357" spans="1:14" x14ac:dyDescent="0.25">
      <c r="A357" s="302">
        <v>8</v>
      </c>
      <c r="B357" s="360" t="s">
        <v>504</v>
      </c>
      <c r="C357" s="80">
        <v>2.4</v>
      </c>
      <c r="D357" s="80">
        <v>2.4</v>
      </c>
      <c r="E357" s="80">
        <v>2.4</v>
      </c>
      <c r="F357" s="80">
        <v>2.4</v>
      </c>
      <c r="G357" s="80">
        <v>2.4</v>
      </c>
      <c r="H357" s="80">
        <v>2.4</v>
      </c>
      <c r="I357" s="80">
        <v>2.4</v>
      </c>
      <c r="J357" s="80">
        <v>2.4</v>
      </c>
      <c r="K357" s="80">
        <v>2.4</v>
      </c>
      <c r="L357" s="80">
        <v>2.4</v>
      </c>
      <c r="M357" s="80">
        <v>2.4</v>
      </c>
      <c r="N357" s="80">
        <v>2.4</v>
      </c>
    </row>
    <row r="358" spans="1:14" x14ac:dyDescent="0.25">
      <c r="A358" s="302">
        <v>9</v>
      </c>
      <c r="B358" s="360" t="s">
        <v>498</v>
      </c>
      <c r="C358" s="83">
        <v>0.4</v>
      </c>
      <c r="D358" s="83">
        <v>0.4</v>
      </c>
      <c r="E358" s="83">
        <v>0.4</v>
      </c>
      <c r="F358" s="83">
        <v>0.4</v>
      </c>
      <c r="G358" s="83">
        <v>0.4</v>
      </c>
      <c r="H358" s="83">
        <v>0.4</v>
      </c>
      <c r="I358" s="83">
        <v>0.4</v>
      </c>
      <c r="J358" s="83">
        <v>0.4</v>
      </c>
      <c r="K358" s="83">
        <v>0.4</v>
      </c>
      <c r="L358" s="83">
        <v>0.4</v>
      </c>
      <c r="M358" s="83">
        <v>0.4</v>
      </c>
      <c r="N358" s="83">
        <v>0.4</v>
      </c>
    </row>
    <row r="359" spans="1:14" x14ac:dyDescent="0.25">
      <c r="A359" s="302">
        <v>10</v>
      </c>
      <c r="B359" s="360" t="s">
        <v>499</v>
      </c>
      <c r="C359" s="83">
        <v>3</v>
      </c>
      <c r="D359" s="83">
        <v>3</v>
      </c>
      <c r="E359" s="83">
        <v>3</v>
      </c>
      <c r="F359" s="83">
        <v>3</v>
      </c>
      <c r="G359" s="83">
        <v>3</v>
      </c>
      <c r="H359" s="83">
        <v>3</v>
      </c>
      <c r="I359" s="83">
        <v>3</v>
      </c>
      <c r="J359" s="83">
        <v>3</v>
      </c>
      <c r="K359" s="83">
        <v>3</v>
      </c>
      <c r="L359" s="83">
        <v>3</v>
      </c>
      <c r="M359" s="83">
        <v>3</v>
      </c>
      <c r="N359" s="83">
        <v>3</v>
      </c>
    </row>
    <row r="360" spans="1:14" x14ac:dyDescent="0.25">
      <c r="A360" s="302">
        <v>11</v>
      </c>
      <c r="B360" s="360" t="s">
        <v>500</v>
      </c>
      <c r="C360" s="83">
        <v>0.5</v>
      </c>
      <c r="D360" s="83">
        <v>0.5</v>
      </c>
      <c r="E360" s="83">
        <v>0.5</v>
      </c>
      <c r="F360" s="83">
        <v>0.5</v>
      </c>
      <c r="G360" s="83">
        <v>0.5</v>
      </c>
      <c r="H360" s="83">
        <v>0.5</v>
      </c>
      <c r="I360" s="83">
        <v>0.5</v>
      </c>
      <c r="J360" s="83">
        <v>0.5</v>
      </c>
      <c r="K360" s="83">
        <v>0.5</v>
      </c>
      <c r="L360" s="83">
        <v>0.5</v>
      </c>
      <c r="M360" s="83">
        <v>0.5</v>
      </c>
      <c r="N360" s="83">
        <v>0.5</v>
      </c>
    </row>
    <row r="361" spans="1:14" x14ac:dyDescent="0.25">
      <c r="A361" s="302">
        <v>12</v>
      </c>
      <c r="B361" s="360" t="s">
        <v>385</v>
      </c>
      <c r="C361" s="83">
        <v>4.5</v>
      </c>
      <c r="D361" s="83">
        <v>4.5</v>
      </c>
      <c r="E361" s="83">
        <v>4.5</v>
      </c>
      <c r="F361" s="83">
        <v>4.5</v>
      </c>
      <c r="G361" s="83">
        <v>4.5</v>
      </c>
      <c r="H361" s="83">
        <v>4.5</v>
      </c>
      <c r="I361" s="83">
        <v>4.5</v>
      </c>
      <c r="J361" s="83">
        <v>3.5</v>
      </c>
      <c r="K361" s="83">
        <v>3.5</v>
      </c>
      <c r="L361" s="83">
        <v>3.5</v>
      </c>
      <c r="M361" s="83">
        <v>3.5</v>
      </c>
      <c r="N361" s="83">
        <v>3.5</v>
      </c>
    </row>
    <row r="362" spans="1:14" x14ac:dyDescent="0.25">
      <c r="A362" s="302">
        <v>13</v>
      </c>
      <c r="B362" s="360" t="s">
        <v>501</v>
      </c>
      <c r="C362" s="83"/>
      <c r="D362" s="83"/>
      <c r="E362" s="83"/>
      <c r="F362" s="83"/>
      <c r="G362" s="80"/>
      <c r="H362" s="382"/>
      <c r="I362" s="83"/>
      <c r="J362" s="83"/>
      <c r="K362" s="83"/>
      <c r="L362" s="83"/>
      <c r="M362" s="83"/>
      <c r="N362" s="83"/>
    </row>
    <row r="363" spans="1:14" x14ac:dyDescent="0.25">
      <c r="A363" s="302">
        <v>14</v>
      </c>
      <c r="B363" s="360" t="s">
        <v>502</v>
      </c>
      <c r="C363" s="83">
        <v>4</v>
      </c>
      <c r="D363" s="83">
        <v>4</v>
      </c>
      <c r="E363" s="83">
        <v>4</v>
      </c>
      <c r="F363" s="83">
        <v>4</v>
      </c>
      <c r="G363" s="83">
        <v>4</v>
      </c>
      <c r="H363" s="83">
        <v>4</v>
      </c>
      <c r="I363" s="83">
        <v>4</v>
      </c>
      <c r="J363" s="83">
        <v>4</v>
      </c>
      <c r="K363" s="83">
        <v>4</v>
      </c>
      <c r="L363" s="83">
        <v>4</v>
      </c>
      <c r="M363" s="83">
        <v>4</v>
      </c>
      <c r="N363" s="83">
        <v>4</v>
      </c>
    </row>
    <row r="364" spans="1:14" x14ac:dyDescent="0.25">
      <c r="A364" s="302">
        <v>15</v>
      </c>
      <c r="B364" s="360" t="s">
        <v>503</v>
      </c>
      <c r="C364" s="83">
        <v>5.8</v>
      </c>
      <c r="D364" s="83">
        <v>5.8</v>
      </c>
      <c r="E364" s="83">
        <v>5.8</v>
      </c>
      <c r="F364" s="83">
        <v>5.8</v>
      </c>
      <c r="G364" s="83">
        <v>5.8</v>
      </c>
      <c r="H364" s="83">
        <v>5.8</v>
      </c>
      <c r="I364" s="83">
        <v>5.8</v>
      </c>
      <c r="J364" s="83">
        <v>5.8</v>
      </c>
      <c r="K364" s="83">
        <v>5.8</v>
      </c>
      <c r="L364" s="83">
        <v>5.8</v>
      </c>
      <c r="M364" s="83">
        <v>5.8</v>
      </c>
      <c r="N364" s="83">
        <v>5.8</v>
      </c>
    </row>
    <row r="365" spans="1:14" x14ac:dyDescent="0.25">
      <c r="A365" s="302">
        <v>16</v>
      </c>
      <c r="B365" s="424"/>
      <c r="C365" s="83"/>
    </row>
    <row r="366" spans="1:14" x14ac:dyDescent="0.25">
      <c r="A366" s="302">
        <v>17</v>
      </c>
      <c r="B366" s="424"/>
      <c r="C366" s="83"/>
    </row>
    <row r="367" spans="1:14" x14ac:dyDescent="0.25">
      <c r="A367" s="302">
        <v>18</v>
      </c>
      <c r="B367" s="424"/>
      <c r="C367" s="83"/>
      <c r="G367" s="9"/>
      <c r="H367" s="9"/>
      <c r="I367" s="9"/>
      <c r="J367" s="9"/>
      <c r="K367" s="9"/>
      <c r="L367" s="9"/>
      <c r="M367" s="9"/>
      <c r="N367" s="9"/>
    </row>
    <row r="368" spans="1:14" x14ac:dyDescent="0.25">
      <c r="A368" s="302">
        <v>19</v>
      </c>
      <c r="B368" s="424"/>
      <c r="C368" s="83"/>
      <c r="G368" s="9"/>
      <c r="H368" s="9"/>
    </row>
    <row r="369" spans="1:14" x14ac:dyDescent="0.25">
      <c r="A369" s="302">
        <v>20</v>
      </c>
      <c r="B369" s="424"/>
      <c r="C369" s="83"/>
    </row>
    <row r="370" spans="1:14" x14ac:dyDescent="0.25">
      <c r="A370" s="302">
        <v>21</v>
      </c>
      <c r="B370" s="424"/>
      <c r="C370" s="83"/>
      <c r="G370" s="9"/>
      <c r="H370" s="9"/>
      <c r="I370" s="9"/>
    </row>
    <row r="371" spans="1:14" x14ac:dyDescent="0.25">
      <c r="A371" s="302">
        <v>22</v>
      </c>
      <c r="B371" s="424"/>
      <c r="C371" s="83"/>
      <c r="J371" s="316"/>
      <c r="K371" s="316"/>
      <c r="L371" s="316"/>
      <c r="M371" s="316"/>
      <c r="N371" s="316"/>
    </row>
    <row r="372" spans="1:14" x14ac:dyDescent="0.25">
      <c r="A372" s="302">
        <v>23</v>
      </c>
      <c r="B372" s="424"/>
      <c r="C372" s="83"/>
    </row>
    <row r="373" spans="1:14" x14ac:dyDescent="0.25">
      <c r="A373" s="302">
        <v>24</v>
      </c>
      <c r="B373" s="424"/>
      <c r="C373" s="80"/>
    </row>
    <row r="374" spans="1:14" x14ac:dyDescent="0.25">
      <c r="A374" s="302">
        <v>25</v>
      </c>
      <c r="B374" s="424"/>
      <c r="C374" s="82"/>
      <c r="I374" s="313"/>
      <c r="J374" s="313"/>
      <c r="K374" s="313"/>
      <c r="L374" s="313"/>
      <c r="M374" s="313"/>
    </row>
    <row r="375" spans="1:14" ht="16.5" thickBot="1" x14ac:dyDescent="0.3">
      <c r="A375" s="302">
        <v>26</v>
      </c>
      <c r="B375" s="427"/>
      <c r="C375" s="90"/>
      <c r="I375" s="313"/>
      <c r="J375" s="313"/>
    </row>
    <row r="376" spans="1:14" s="69" customFormat="1" ht="16.5" thickBot="1" x14ac:dyDescent="0.3">
      <c r="A376" s="304"/>
      <c r="B376" s="184" t="s">
        <v>383</v>
      </c>
      <c r="C376" s="76">
        <f t="shared" ref="C376" si="32">GEOMEAN(C350:C375)</f>
        <v>1.1678502376992654</v>
      </c>
      <c r="D376" s="72">
        <f t="shared" ref="D376:N376" si="33">GEOMEAN(D350:D375)</f>
        <v>1.1678502376992654</v>
      </c>
      <c r="E376" s="72">
        <f t="shared" si="33"/>
        <v>1.1678502376992654</v>
      </c>
      <c r="F376" s="72">
        <f t="shared" si="33"/>
        <v>1.1678502376992654</v>
      </c>
      <c r="G376" s="72">
        <f t="shared" si="33"/>
        <v>1.1678502376992654</v>
      </c>
      <c r="H376" s="72">
        <f t="shared" si="33"/>
        <v>1.1678502376992654</v>
      </c>
      <c r="I376" s="72">
        <f t="shared" si="33"/>
        <v>1.0883695520639911</v>
      </c>
      <c r="J376" s="72">
        <f t="shared" si="33"/>
        <v>1.2923930002342876</v>
      </c>
      <c r="K376" s="72">
        <f t="shared" si="33"/>
        <v>1.417803483619279</v>
      </c>
      <c r="L376" s="72">
        <f t="shared" si="33"/>
        <v>1.1454903240334868</v>
      </c>
      <c r="M376" s="72">
        <f t="shared" si="33"/>
        <v>1.2291423852015864</v>
      </c>
      <c r="N376" s="72">
        <f t="shared" si="33"/>
        <v>1.2465022306722815</v>
      </c>
    </row>
    <row r="379" spans="1:14" ht="19.5" thickBot="1" x14ac:dyDescent="0.3">
      <c r="A379" s="303" t="s">
        <v>92</v>
      </c>
      <c r="B379" s="186" t="s">
        <v>237</v>
      </c>
    </row>
    <row r="380" spans="1:14" x14ac:dyDescent="0.25">
      <c r="A380" s="302">
        <v>1</v>
      </c>
      <c r="B380" s="460" t="s">
        <v>587</v>
      </c>
      <c r="C380" s="79">
        <v>20</v>
      </c>
      <c r="D380" s="79">
        <v>20</v>
      </c>
      <c r="E380" s="79">
        <v>20</v>
      </c>
      <c r="F380" s="79">
        <v>20</v>
      </c>
      <c r="G380" s="79">
        <v>20</v>
      </c>
      <c r="H380" s="79">
        <v>10</v>
      </c>
      <c r="I380" s="79">
        <v>10</v>
      </c>
      <c r="J380" s="79">
        <v>10</v>
      </c>
      <c r="K380" s="79">
        <v>10</v>
      </c>
      <c r="L380" s="79">
        <v>10</v>
      </c>
      <c r="M380" s="79">
        <v>10</v>
      </c>
      <c r="N380" s="79">
        <v>10</v>
      </c>
    </row>
    <row r="381" spans="1:14" x14ac:dyDescent="0.25">
      <c r="A381" s="302">
        <v>2</v>
      </c>
      <c r="B381" s="68"/>
      <c r="C381" s="80"/>
    </row>
    <row r="382" spans="1:14" ht="16.5" thickBot="1" x14ac:dyDescent="0.3">
      <c r="B382" s="268"/>
      <c r="C382" s="83"/>
    </row>
    <row r="383" spans="1:14" s="69" customFormat="1" ht="16.5" thickBot="1" x14ac:dyDescent="0.3">
      <c r="A383" s="304"/>
      <c r="B383" s="184" t="s">
        <v>383</v>
      </c>
      <c r="C383" s="76">
        <f t="shared" ref="C383" si="34">GEOMEAN(C380:C382)</f>
        <v>20</v>
      </c>
      <c r="D383" s="72">
        <f t="shared" ref="D383:N383" si="35">GEOMEAN(D380:D382)</f>
        <v>20</v>
      </c>
      <c r="E383" s="72">
        <f t="shared" si="35"/>
        <v>20</v>
      </c>
      <c r="F383" s="72">
        <f t="shared" si="35"/>
        <v>20</v>
      </c>
      <c r="G383" s="72">
        <f t="shared" si="35"/>
        <v>20</v>
      </c>
      <c r="H383" s="72">
        <f t="shared" si="35"/>
        <v>10</v>
      </c>
      <c r="I383" s="72">
        <f t="shared" si="35"/>
        <v>10</v>
      </c>
      <c r="J383" s="72">
        <f t="shared" si="35"/>
        <v>10</v>
      </c>
      <c r="K383" s="72">
        <f t="shared" si="35"/>
        <v>10</v>
      </c>
      <c r="L383" s="72">
        <f t="shared" si="35"/>
        <v>10</v>
      </c>
      <c r="M383" s="72">
        <f t="shared" si="35"/>
        <v>10</v>
      </c>
      <c r="N383" s="72">
        <f t="shared" si="35"/>
        <v>10</v>
      </c>
    </row>
    <row r="386" spans="1:14" ht="19.5" thickBot="1" x14ac:dyDescent="0.3">
      <c r="A386" s="303" t="s">
        <v>93</v>
      </c>
      <c r="B386" s="186" t="s">
        <v>238</v>
      </c>
    </row>
    <row r="387" spans="1:14" x14ac:dyDescent="0.25">
      <c r="A387" s="302">
        <v>1</v>
      </c>
      <c r="B387" s="346" t="s">
        <v>583</v>
      </c>
      <c r="C387" s="79">
        <v>15</v>
      </c>
      <c r="D387" s="79">
        <v>15</v>
      </c>
      <c r="E387" s="79">
        <v>15</v>
      </c>
      <c r="F387" s="79">
        <v>15</v>
      </c>
      <c r="G387" s="79">
        <v>15</v>
      </c>
      <c r="H387" s="79">
        <v>15</v>
      </c>
      <c r="I387" s="79">
        <v>15</v>
      </c>
      <c r="J387" s="79">
        <v>15</v>
      </c>
      <c r="K387" s="79">
        <v>15</v>
      </c>
      <c r="L387" s="79">
        <v>15</v>
      </c>
      <c r="M387" s="79">
        <v>15</v>
      </c>
      <c r="N387" s="79">
        <v>15</v>
      </c>
    </row>
    <row r="388" spans="1:14" x14ac:dyDescent="0.25">
      <c r="A388" s="302">
        <v>2</v>
      </c>
      <c r="B388" s="68"/>
      <c r="C388" s="80"/>
    </row>
    <row r="389" spans="1:14" ht="16.5" thickBot="1" x14ac:dyDescent="0.3">
      <c r="B389" s="268"/>
      <c r="C389" s="83"/>
    </row>
    <row r="390" spans="1:14" s="69" customFormat="1" ht="16.5" thickBot="1" x14ac:dyDescent="0.3">
      <c r="A390" s="304"/>
      <c r="B390" s="184" t="s">
        <v>383</v>
      </c>
      <c r="C390" s="76">
        <f t="shared" ref="C390" si="36">GEOMEAN(C387:C389)</f>
        <v>15</v>
      </c>
      <c r="D390" s="72">
        <f t="shared" ref="D390:N390" si="37">GEOMEAN(D387:D389)</f>
        <v>15</v>
      </c>
      <c r="E390" s="72">
        <f t="shared" si="37"/>
        <v>15</v>
      </c>
      <c r="F390" s="72">
        <f t="shared" si="37"/>
        <v>15</v>
      </c>
      <c r="G390" s="72">
        <f t="shared" si="37"/>
        <v>15</v>
      </c>
      <c r="H390" s="72">
        <f t="shared" si="37"/>
        <v>15</v>
      </c>
      <c r="I390" s="72">
        <f t="shared" si="37"/>
        <v>15</v>
      </c>
      <c r="J390" s="72">
        <f t="shared" si="37"/>
        <v>15</v>
      </c>
      <c r="K390" s="72">
        <f t="shared" si="37"/>
        <v>15</v>
      </c>
      <c r="L390" s="72">
        <f t="shared" si="37"/>
        <v>15</v>
      </c>
      <c r="M390" s="72">
        <f t="shared" si="37"/>
        <v>15</v>
      </c>
      <c r="N390" s="72">
        <f t="shared" si="37"/>
        <v>15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2AE90-25B2-2049-A082-5B00EFB13A28}">
  <sheetPr codeName="Sheet7"/>
  <dimension ref="A1:T171"/>
  <sheetViews>
    <sheetView zoomScale="60" zoomScaleNormal="60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E8" sqref="E8"/>
    </sheetView>
  </sheetViews>
  <sheetFormatPr defaultColWidth="11.25" defaultRowHeight="15.75" x14ac:dyDescent="0.25"/>
  <cols>
    <col min="1" max="1" width="20.75" customWidth="1"/>
    <col min="3" max="3" width="14.25" customWidth="1"/>
    <col min="4" max="4" width="34.5" bestFit="1" customWidth="1"/>
    <col min="5" max="5" width="13" style="85" customWidth="1"/>
    <col min="6" max="6" width="13.25" style="66" customWidth="1"/>
  </cols>
  <sheetData>
    <row r="1" spans="1:20" ht="21" x14ac:dyDescent="0.35">
      <c r="A1" s="29" t="s">
        <v>12</v>
      </c>
    </row>
    <row r="4" spans="1:20" x14ac:dyDescent="0.25">
      <c r="F4" s="102" t="s">
        <v>239</v>
      </c>
    </row>
    <row r="5" spans="1:20" x14ac:dyDescent="0.25">
      <c r="B5" s="56" t="s">
        <v>253</v>
      </c>
      <c r="F5" s="102" t="s">
        <v>240</v>
      </c>
    </row>
    <row r="6" spans="1:20" x14ac:dyDescent="0.25">
      <c r="A6" s="56" t="s">
        <v>255</v>
      </c>
      <c r="B6" s="56" t="s">
        <v>254</v>
      </c>
      <c r="C6" s="56" t="s">
        <v>94</v>
      </c>
      <c r="D6" s="56" t="s">
        <v>11</v>
      </c>
      <c r="E6" s="290" t="s">
        <v>244</v>
      </c>
      <c r="F6" s="103">
        <v>45444</v>
      </c>
      <c r="G6" s="100">
        <v>45444</v>
      </c>
      <c r="H6" s="93">
        <v>45474</v>
      </c>
      <c r="I6" s="93">
        <v>45505</v>
      </c>
      <c r="J6" s="93">
        <v>45536</v>
      </c>
      <c r="K6" s="93">
        <v>45566</v>
      </c>
      <c r="L6" s="93">
        <v>45597</v>
      </c>
      <c r="M6" s="93">
        <v>45627</v>
      </c>
      <c r="N6" s="93">
        <v>45658</v>
      </c>
      <c r="O6" s="93">
        <v>45689</v>
      </c>
      <c r="P6" s="93">
        <v>45717</v>
      </c>
      <c r="Q6" s="93">
        <v>45748</v>
      </c>
      <c r="R6" s="93">
        <v>45778</v>
      </c>
      <c r="S6" s="93">
        <v>45809</v>
      </c>
      <c r="T6" s="93"/>
    </row>
    <row r="7" spans="1:20" s="31" customFormat="1" ht="18.600000000000001" customHeight="1" thickBot="1" x14ac:dyDescent="0.3">
      <c r="A7" s="473" t="s">
        <v>392</v>
      </c>
      <c r="B7" s="473"/>
      <c r="C7" s="473"/>
      <c r="D7" s="473"/>
      <c r="E7" s="291" t="e">
        <f>SUM(E8:E58)</f>
        <v>#N/A</v>
      </c>
      <c r="F7" s="159"/>
      <c r="G7" s="160"/>
    </row>
    <row r="8" spans="1:20" x14ac:dyDescent="0.25">
      <c r="A8" s="470" t="s">
        <v>2</v>
      </c>
      <c r="B8" s="1" t="s">
        <v>4</v>
      </c>
      <c r="C8" s="1">
        <v>111001099</v>
      </c>
      <c r="D8" s="4" t="s">
        <v>5</v>
      </c>
      <c r="E8" s="85">
        <f>VLOOKUP(D8,'Index_calculation_&amp;aggregtion'!D6:E365,2,FALSE)</f>
        <v>76.009083677395452</v>
      </c>
      <c r="F8" s="9">
        <f>'Div 1 Food'!C36</f>
        <v>30.548884284755122</v>
      </c>
      <c r="G8" s="9">
        <f>'Div 1 Food'!C36</f>
        <v>30.548884284755122</v>
      </c>
      <c r="H8" s="9">
        <f>'Div 1 Food'!D36</f>
        <v>30.548884284755122</v>
      </c>
      <c r="I8" s="9">
        <f>'Div 1 Food'!E36</f>
        <v>31.113073030493531</v>
      </c>
      <c r="J8" s="9">
        <f>'Div 1 Food'!F36</f>
        <v>29.673500292651671</v>
      </c>
      <c r="K8" s="9">
        <f>'Div 1 Food'!G36</f>
        <v>30.728377741813777</v>
      </c>
      <c r="L8" s="9">
        <f>'Div 1 Food'!H36</f>
        <v>30.531061880548705</v>
      </c>
      <c r="M8" s="9">
        <f>'Div 1 Food'!I36</f>
        <v>30.476499311028178</v>
      </c>
      <c r="N8" s="9">
        <f>'Div 1 Food'!J36</f>
        <v>29.932021459064561</v>
      </c>
      <c r="O8" s="9">
        <f>'Div 1 Food'!K36</f>
        <v>30.155706416468586</v>
      </c>
      <c r="P8" s="9">
        <f>'Div 1 Food'!L36</f>
        <v>30.526361441011197</v>
      </c>
      <c r="Q8" s="9">
        <f>'Div 1 Food'!M36</f>
        <v>30.526361441011197</v>
      </c>
      <c r="R8" s="9">
        <f>'Div 1 Food'!N36</f>
        <v>33.509268814800308</v>
      </c>
    </row>
    <row r="9" spans="1:20" x14ac:dyDescent="0.25">
      <c r="A9" s="471"/>
      <c r="B9" s="2" t="s">
        <v>4</v>
      </c>
      <c r="C9" s="2">
        <v>111003099</v>
      </c>
      <c r="D9" s="5" t="s">
        <v>6</v>
      </c>
      <c r="E9" s="85">
        <f>VLOOKUP(D9,'Index_calculation_&amp;aggregtion'!D7:E366,2,FALSE)</f>
        <v>13.572234047755384</v>
      </c>
      <c r="F9" s="9">
        <f>'Div 1 Food'!C52</f>
        <v>4.4721359549995796</v>
      </c>
      <c r="G9" s="9">
        <f>'Div 1 Food'!C52</f>
        <v>4.4721359549995796</v>
      </c>
      <c r="H9" s="9">
        <f>'Div 1 Food'!D52</f>
        <v>4.4721359549995796</v>
      </c>
      <c r="I9" s="9">
        <f>'Div 1 Food'!E52</f>
        <v>3.872983346207417</v>
      </c>
      <c r="J9" s="9">
        <f>'Div 1 Food'!F52</f>
        <v>3.872983346207417</v>
      </c>
      <c r="K9" s="9">
        <f>'Div 1 Food'!G52</f>
        <v>3.872983346207417</v>
      </c>
      <c r="L9" s="9">
        <f>'Div 1 Food'!H52</f>
        <v>3.872983346207417</v>
      </c>
      <c r="M9" s="9">
        <f>'Div 1 Food'!I52</f>
        <v>3.872983346207417</v>
      </c>
      <c r="N9" s="9">
        <f>'Div 1 Food'!J52</f>
        <v>3.872983346207417</v>
      </c>
      <c r="O9" s="9">
        <f>'Div 1 Food'!K52</f>
        <v>3.872983346207417</v>
      </c>
      <c r="P9" s="9">
        <f>'Div 1 Food'!L52</f>
        <v>3.872983346207417</v>
      </c>
      <c r="Q9" s="9">
        <f>'Div 1 Food'!M52</f>
        <v>3.872983346207417</v>
      </c>
      <c r="R9" s="9">
        <f>'Div 1 Food'!N52</f>
        <v>3.872983346207417</v>
      </c>
    </row>
    <row r="10" spans="1:20" x14ac:dyDescent="0.25">
      <c r="A10" s="471"/>
      <c r="B10" s="2" t="s">
        <v>4</v>
      </c>
      <c r="C10" s="2">
        <v>111007098</v>
      </c>
      <c r="D10" s="5" t="s">
        <v>7</v>
      </c>
      <c r="E10" s="85">
        <f>VLOOKUP(D10,'Index_calculation_&amp;aggregtion'!D8:E367,2,FALSE)</f>
        <v>13.249643246501348</v>
      </c>
      <c r="F10" s="9">
        <f>'Div 1 Food'!C66</f>
        <v>5</v>
      </c>
      <c r="G10" s="9">
        <f>'Div 1 Food'!C66</f>
        <v>5</v>
      </c>
      <c r="H10" s="9">
        <f>'Div 1 Food'!D66</f>
        <v>5</v>
      </c>
      <c r="I10" s="9">
        <f>'Div 1 Food'!E66</f>
        <v>5</v>
      </c>
      <c r="J10" s="9">
        <f>'Div 1 Food'!F66</f>
        <v>5</v>
      </c>
      <c r="K10" s="9">
        <f>'Div 1 Food'!G66</f>
        <v>5</v>
      </c>
      <c r="L10" s="9">
        <f>'Div 1 Food'!H66</f>
        <v>5</v>
      </c>
      <c r="M10" s="9">
        <f>'Div 1 Food'!I66</f>
        <v>5</v>
      </c>
      <c r="N10" s="9">
        <f>'Div 1 Food'!J66</f>
        <v>5</v>
      </c>
      <c r="O10" s="9">
        <f>'Div 1 Food'!K66</f>
        <v>5</v>
      </c>
      <c r="P10" s="9">
        <f>'Div 1 Food'!L66</f>
        <v>5</v>
      </c>
      <c r="Q10" s="9">
        <f>'Div 1 Food'!M66</f>
        <v>6</v>
      </c>
      <c r="R10" s="9">
        <f>'Div 1 Food'!N66</f>
        <v>6</v>
      </c>
    </row>
    <row r="11" spans="1:20" x14ac:dyDescent="0.25">
      <c r="A11" s="471"/>
      <c r="B11" s="2" t="s">
        <v>4</v>
      </c>
      <c r="C11" s="2">
        <v>111009099</v>
      </c>
      <c r="D11" s="5" t="s">
        <v>8</v>
      </c>
      <c r="E11" s="85">
        <f>VLOOKUP(D11,'Index_calculation_&amp;aggregtion'!D9:E368,2,FALSE)</f>
        <v>13.236207421120342</v>
      </c>
      <c r="F11" s="9">
        <f>'Div 1 Food'!C96</f>
        <v>2.2065101657672699</v>
      </c>
      <c r="G11" s="9">
        <f>'Div 1 Food'!C96</f>
        <v>2.2065101657672699</v>
      </c>
      <c r="H11" s="9">
        <f>'Div 1 Food'!D96</f>
        <v>2.2065101657672699</v>
      </c>
      <c r="I11" s="9">
        <f>'Div 1 Food'!E96</f>
        <v>2.2303601519585836</v>
      </c>
      <c r="J11" s="9">
        <f>'Div 1 Food'!F96</f>
        <v>2.2303601519585836</v>
      </c>
      <c r="K11" s="9">
        <f>'Div 1 Food'!G96</f>
        <v>2.2303601519585836</v>
      </c>
      <c r="L11" s="9">
        <f>'Div 1 Food'!H96</f>
        <v>2.2447115905277548</v>
      </c>
      <c r="M11" s="9">
        <f>'Div 1 Food'!I96</f>
        <v>2.2085357497819587</v>
      </c>
      <c r="N11" s="9">
        <f>'Div 1 Food'!J96</f>
        <v>2.2268654136158088</v>
      </c>
      <c r="O11" s="9">
        <f>'Div 1 Food'!K96</f>
        <v>2.2293239319480311</v>
      </c>
      <c r="P11" s="9">
        <f>'Div 1 Food'!L96</f>
        <v>2.2590673407318986</v>
      </c>
      <c r="Q11" s="9">
        <f>'Div 1 Food'!M96</f>
        <v>2.2748190583017274</v>
      </c>
      <c r="R11" s="9">
        <f>'Div 1 Food'!N96</f>
        <v>2.2748190583017274</v>
      </c>
    </row>
    <row r="12" spans="1:20" x14ac:dyDescent="0.25">
      <c r="A12" s="471"/>
      <c r="B12" s="2" t="s">
        <v>4</v>
      </c>
      <c r="C12" s="2">
        <v>111005006</v>
      </c>
      <c r="D12" s="5" t="s">
        <v>9</v>
      </c>
      <c r="E12" s="85">
        <f>VLOOKUP(D12,'Index_calculation_&amp;aggregtion'!D10:E369,2,FALSE)</f>
        <v>7.9519879957611908</v>
      </c>
      <c r="F12" s="9">
        <f>'Div 1 Food'!C126</f>
        <v>2.4832250103934834</v>
      </c>
      <c r="G12" s="9">
        <f>'Div 1 Food'!C126</f>
        <v>2.4832250103934834</v>
      </c>
      <c r="H12" s="9">
        <f>'Div 1 Food'!D126</f>
        <v>2.4832250103934834</v>
      </c>
      <c r="I12" s="9">
        <f>'Div 1 Food'!E126</f>
        <v>2.4832250103934834</v>
      </c>
      <c r="J12" s="9">
        <f>'Div 1 Food'!F126</f>
        <v>2.5034080634087417</v>
      </c>
      <c r="K12" s="9">
        <f>'Div 1 Food'!G126</f>
        <v>2.5050668768282369</v>
      </c>
      <c r="L12" s="9">
        <f>'Div 1 Food'!H126</f>
        <v>2.4585583139573237</v>
      </c>
      <c r="M12" s="9">
        <f>'Div 1 Food'!I126</f>
        <v>2.3194745209097958</v>
      </c>
      <c r="N12" s="9">
        <f>'Div 1 Food'!J126</f>
        <v>2.4482469407536986</v>
      </c>
      <c r="O12" s="9">
        <f>'Div 1 Food'!K126</f>
        <v>2.4411186010415902</v>
      </c>
      <c r="P12" s="9">
        <f>'Div 1 Food'!L126</f>
        <v>2.4809820545768586</v>
      </c>
      <c r="Q12" s="9">
        <f>'Div 1 Food'!M126</f>
        <v>2.5577765585571757</v>
      </c>
      <c r="R12" s="9">
        <f>'Div 1 Food'!N126</f>
        <v>2.5577765585571757</v>
      </c>
    </row>
    <row r="13" spans="1:20" ht="16.5" thickBot="1" x14ac:dyDescent="0.3">
      <c r="A13" s="472"/>
      <c r="B13" s="3" t="s">
        <v>4</v>
      </c>
      <c r="C13" s="10">
        <v>111002099</v>
      </c>
      <c r="D13" s="6" t="s">
        <v>10</v>
      </c>
      <c r="E13" s="85">
        <f>VLOOKUP(D13,'Index_calculation_&amp;aggregtion'!D11:E370,2,FALSE)</f>
        <v>7.3925492385076081</v>
      </c>
      <c r="F13" s="9">
        <f>'Div 1 Food'!C156</f>
        <v>41.470344847933134</v>
      </c>
      <c r="G13" s="9">
        <f>'Div 1 Food'!C156</f>
        <v>41.470344847933134</v>
      </c>
      <c r="H13" s="9">
        <f>'Div 1 Food'!D156</f>
        <v>41.470344847933134</v>
      </c>
      <c r="I13" s="9">
        <f>'Div 1 Food'!E156</f>
        <v>41.470344847933134</v>
      </c>
      <c r="J13" s="9">
        <f>'Div 1 Food'!F156</f>
        <v>41.470344847933134</v>
      </c>
      <c r="K13" s="9">
        <f>'Div 1 Food'!G156</f>
        <v>41.470344847933134</v>
      </c>
      <c r="L13" s="9">
        <f>'Div 1 Food'!H156</f>
        <v>41.470344847933134</v>
      </c>
      <c r="M13" s="9">
        <f>'Div 1 Food'!I156</f>
        <v>41.470344847933134</v>
      </c>
      <c r="N13" s="9">
        <f>'Div 1 Food'!J156</f>
        <v>41.470344847933134</v>
      </c>
      <c r="O13" s="9">
        <f>'Div 1 Food'!K156</f>
        <v>41.767058659882188</v>
      </c>
      <c r="P13" s="9">
        <f>'Div 1 Food'!L156</f>
        <v>42.170528290008434</v>
      </c>
      <c r="Q13" s="9">
        <f>'Div 1 Food'!M156</f>
        <v>42.170528290008434</v>
      </c>
      <c r="R13" s="9">
        <f>'Div 1 Food'!N156</f>
        <v>42.918880113749921</v>
      </c>
    </row>
    <row r="14" spans="1:20" x14ac:dyDescent="0.25">
      <c r="A14" s="470" t="s">
        <v>13</v>
      </c>
      <c r="B14" s="1" t="s">
        <v>14</v>
      </c>
      <c r="C14" s="1">
        <v>112020001</v>
      </c>
      <c r="D14" s="4" t="s">
        <v>95</v>
      </c>
      <c r="E14" s="85">
        <f>VLOOKUP(D14,'Index_calculation_&amp;aggregtion'!D12:E371,2,FALSE)</f>
        <v>26.413559170606984</v>
      </c>
      <c r="F14" s="9">
        <f>'Div 1 Food'!C188</f>
        <v>9.6639551237090551</v>
      </c>
      <c r="G14" s="9">
        <f>'Div 1 Food'!C188</f>
        <v>9.6639551237090551</v>
      </c>
      <c r="H14" s="9">
        <f>'Div 1 Food'!D188</f>
        <v>9.7900319030265468</v>
      </c>
      <c r="I14" s="9">
        <f>'Div 1 Food'!E188</f>
        <v>9.8114102114937669</v>
      </c>
      <c r="J14" s="9">
        <f>'Div 1 Food'!F188</f>
        <v>9.8161181926824419</v>
      </c>
      <c r="K14" s="9">
        <f>'Div 1 Food'!G188</f>
        <v>9.7200945353889932</v>
      </c>
      <c r="L14" s="9">
        <f>'Div 1 Food'!H188</f>
        <v>9.8439018817282129</v>
      </c>
      <c r="M14" s="9">
        <f>'Div 1 Food'!I188</f>
        <v>9.7173634024273881</v>
      </c>
      <c r="N14" s="9">
        <f>'Div 1 Food'!J188</f>
        <v>10.008421135276885</v>
      </c>
      <c r="O14" s="9">
        <f>'Div 1 Food'!K188</f>
        <v>10.008421135276885</v>
      </c>
      <c r="P14" s="9">
        <f>'Div 1 Food'!L188</f>
        <v>10.034830415147285</v>
      </c>
      <c r="Q14" s="9">
        <f>'Div 1 Food'!M188</f>
        <v>9.8876611827705609</v>
      </c>
      <c r="R14" s="9">
        <f>'Div 1 Food'!N188</f>
        <v>9.8569582397508047</v>
      </c>
    </row>
    <row r="15" spans="1:20" x14ac:dyDescent="0.25">
      <c r="A15" s="471"/>
      <c r="B15" s="2" t="s">
        <v>14</v>
      </c>
      <c r="C15" s="2">
        <v>112015099</v>
      </c>
      <c r="D15" s="5" t="s">
        <v>96</v>
      </c>
      <c r="E15" s="85">
        <f>VLOOKUP(D15,'Index_calculation_&amp;aggregtion'!D13:E372,2,FALSE)</f>
        <v>24.900429779441989</v>
      </c>
      <c r="F15" s="9">
        <f>'Div 1 Food'!C219</f>
        <v>14.83142319860444</v>
      </c>
      <c r="G15" s="9">
        <f>'Div 1 Food'!C219</f>
        <v>14.83142319860444</v>
      </c>
      <c r="H15" s="9">
        <f>'Div 1 Food'!D219</f>
        <v>14.83142319860444</v>
      </c>
      <c r="I15" s="9">
        <f>'Div 1 Food'!E219</f>
        <v>14.83142319860444</v>
      </c>
      <c r="J15" s="9">
        <f>'Div 1 Food'!F219</f>
        <v>14.83142319860444</v>
      </c>
      <c r="K15" s="9">
        <f>'Div 1 Food'!G219</f>
        <v>14.547457556815688</v>
      </c>
      <c r="L15" s="9">
        <f>'Div 1 Food'!H219</f>
        <v>14.510348473994062</v>
      </c>
      <c r="M15" s="9">
        <f>'Div 1 Food'!I219</f>
        <v>14.181877708738226</v>
      </c>
      <c r="N15" s="9">
        <f>'Div 1 Food'!J219</f>
        <v>13.507634931070042</v>
      </c>
      <c r="O15" s="9">
        <f>'Div 1 Food'!K219</f>
        <v>13.183890748340836</v>
      </c>
      <c r="P15" s="9">
        <f>'Div 1 Food'!L219</f>
        <v>13.268723593839502</v>
      </c>
      <c r="Q15" s="9">
        <f>'Div 1 Food'!M219</f>
        <v>13.477903926391264</v>
      </c>
      <c r="R15" s="9">
        <f>'Div 1 Food'!N219</f>
        <v>13.591594413769618</v>
      </c>
    </row>
    <row r="16" spans="1:20" x14ac:dyDescent="0.25">
      <c r="A16" s="471"/>
      <c r="B16" s="2" t="s">
        <v>14</v>
      </c>
      <c r="C16" s="2">
        <v>112020009</v>
      </c>
      <c r="D16" s="5" t="s">
        <v>97</v>
      </c>
      <c r="E16" s="85">
        <f>VLOOKUP(D16,'Index_calculation_&amp;aggregtion'!D14:E373,2,FALSE)</f>
        <v>6.4830658755840904</v>
      </c>
      <c r="F16" s="9">
        <f>'Div 1 Food'!C249</f>
        <v>6.0445232614514044</v>
      </c>
      <c r="G16" s="9">
        <f>'Div 1 Food'!C249</f>
        <v>6.0445232614514044</v>
      </c>
      <c r="H16" s="9">
        <f>'Div 1 Food'!D249</f>
        <v>6.0445232614514044</v>
      </c>
      <c r="I16" s="9">
        <f>'Div 1 Food'!E249</f>
        <v>6.0445232614514044</v>
      </c>
      <c r="J16" s="9">
        <f>'Div 1 Food'!F249</f>
        <v>6.0445232614514044</v>
      </c>
      <c r="K16" s="9">
        <f>'Div 1 Food'!G249</f>
        <v>6.5057714887371194</v>
      </c>
      <c r="L16" s="9">
        <f>'Div 1 Food'!H249</f>
        <v>6.3289055169814752</v>
      </c>
      <c r="M16" s="9">
        <f>'Div 1 Food'!I249</f>
        <v>6.1674953926108431</v>
      </c>
      <c r="N16" s="9">
        <f>'Div 1 Food'!J249</f>
        <v>6.6951052312533506</v>
      </c>
      <c r="O16" s="9">
        <f>'Div 1 Food'!K249</f>
        <v>6.8226844091762446</v>
      </c>
      <c r="P16" s="9">
        <f>'Div 1 Food'!L249</f>
        <v>6.8688046205401259</v>
      </c>
      <c r="Q16" s="9">
        <f>'Div 1 Food'!M249</f>
        <v>6.8688046205401259</v>
      </c>
      <c r="R16" s="9">
        <f>'Div 1 Food'!N249</f>
        <v>6.114733840093149</v>
      </c>
    </row>
    <row r="17" spans="1:18" ht="16.5" thickBot="1" x14ac:dyDescent="0.3">
      <c r="A17" s="472"/>
      <c r="B17" s="2" t="s">
        <v>14</v>
      </c>
      <c r="C17" s="2">
        <v>112020099</v>
      </c>
      <c r="D17" s="5" t="s">
        <v>98</v>
      </c>
      <c r="E17" s="85">
        <f>VLOOKUP(D17,'Index_calculation_&amp;aggregtion'!D15:E374,2,FALSE)</f>
        <v>1.9948401575939023</v>
      </c>
      <c r="F17" s="9">
        <f>'Div 1 Food'!C280</f>
        <v>3.0593353723814793</v>
      </c>
      <c r="G17" s="9">
        <f>'Div 1 Food'!C280</f>
        <v>3.0593353723814793</v>
      </c>
      <c r="H17" s="9">
        <f>'Div 1 Food'!D280</f>
        <v>3.0593353723814793</v>
      </c>
      <c r="I17" s="9">
        <f>'Div 1 Food'!E280</f>
        <v>3.0876722273595014</v>
      </c>
      <c r="J17" s="9">
        <f>'Div 1 Food'!F280</f>
        <v>3.082075691806109</v>
      </c>
      <c r="K17" s="9">
        <f>'Div 1 Food'!G280</f>
        <v>3.0407828332621767</v>
      </c>
      <c r="L17" s="9">
        <f>'Div 1 Food'!H280</f>
        <v>3.1819261401306291</v>
      </c>
      <c r="M17" s="9">
        <f>'Div 1 Food'!I280</f>
        <v>3.1402485829788804</v>
      </c>
      <c r="N17" s="9">
        <f>'Div 1 Food'!J280</f>
        <v>3.229577792014874</v>
      </c>
      <c r="O17" s="9">
        <f>'Div 1 Food'!K280</f>
        <v>3.2185978410260079</v>
      </c>
      <c r="P17" s="9">
        <f>'Div 1 Food'!L280</f>
        <v>3.199746736236627</v>
      </c>
      <c r="Q17" s="9">
        <f>'Div 1 Food'!M280</f>
        <v>3.1922836176502329</v>
      </c>
      <c r="R17" s="9">
        <f>'Div 1 Food'!N280</f>
        <v>3.1677500177489688</v>
      </c>
    </row>
    <row r="18" spans="1:18" x14ac:dyDescent="0.25">
      <c r="A18" s="470" t="s">
        <v>15</v>
      </c>
      <c r="B18" s="1" t="s">
        <v>16</v>
      </c>
      <c r="C18" s="1">
        <v>113022093</v>
      </c>
      <c r="D18" s="4" t="s">
        <v>99</v>
      </c>
      <c r="E18" s="85">
        <f>VLOOKUP(D18,'Index_calculation_&amp;aggregtion'!D16:E375,2,FALSE)</f>
        <v>10.658233879889847</v>
      </c>
      <c r="F18" s="9">
        <f>'Div 1 Food'!C288</f>
        <v>1</v>
      </c>
      <c r="G18" s="9">
        <f>'Div 1 Food'!C288</f>
        <v>1</v>
      </c>
      <c r="H18" s="9">
        <f>'Div 1 Food'!D288</f>
        <v>1</v>
      </c>
      <c r="I18" s="9">
        <f>'Div 1 Food'!E288</f>
        <v>1</v>
      </c>
      <c r="J18" s="9">
        <f>'Div 1 Food'!F288</f>
        <v>1</v>
      </c>
      <c r="K18" s="9">
        <f>'Div 1 Food'!G288</f>
        <v>1</v>
      </c>
      <c r="L18" s="9">
        <f>'Div 1 Food'!H288</f>
        <v>1</v>
      </c>
      <c r="M18" s="9">
        <f>'Div 1 Food'!I288</f>
        <v>1</v>
      </c>
      <c r="N18" s="9">
        <f>'Div 1 Food'!J288</f>
        <v>1</v>
      </c>
      <c r="O18" s="9">
        <f>'Div 1 Food'!K288</f>
        <v>1.5</v>
      </c>
      <c r="P18" s="9">
        <f>'Div 1 Food'!L288</f>
        <v>1.5</v>
      </c>
      <c r="Q18" s="9">
        <f>'Div 1 Food'!M288</f>
        <v>1.5</v>
      </c>
      <c r="R18" s="9">
        <f>'Div 1 Food'!N288</f>
        <v>1.5</v>
      </c>
    </row>
    <row r="19" spans="1:18" x14ac:dyDescent="0.25">
      <c r="A19" s="471"/>
      <c r="B19" s="2" t="s">
        <v>16</v>
      </c>
      <c r="C19" s="2">
        <v>113022097</v>
      </c>
      <c r="D19" s="5" t="s">
        <v>100</v>
      </c>
      <c r="E19" s="85">
        <f>VLOOKUP(D19,'Index_calculation_&amp;aggregtion'!D17:E376,2,FALSE)</f>
        <v>34.659313539819507</v>
      </c>
      <c r="F19" s="9">
        <f>'Div 1 Food'!C295</f>
        <v>1.3964240043768943</v>
      </c>
      <c r="G19" s="9">
        <f>'Div 1 Food'!C295</f>
        <v>1.3964240043768943</v>
      </c>
      <c r="H19" s="9">
        <f>'Div 1 Food'!D295</f>
        <v>1.3964240043768943</v>
      </c>
      <c r="I19" s="9">
        <f>'Div 1 Food'!E295</f>
        <v>1.3964240043768943</v>
      </c>
      <c r="J19" s="9">
        <f>'Div 1 Food'!F295</f>
        <v>1.3964240043768943</v>
      </c>
      <c r="K19" s="9">
        <f>'Div 1 Food'!G295</f>
        <v>1.3964240043768943</v>
      </c>
      <c r="L19" s="9">
        <f>'Div 1 Food'!H295</f>
        <v>2.5</v>
      </c>
      <c r="M19" s="9">
        <f>'Div 1 Food'!I295</f>
        <v>2.5</v>
      </c>
      <c r="N19" s="9">
        <f>'Div 1 Food'!J295</f>
        <v>2.5</v>
      </c>
      <c r="O19" s="9">
        <f>'Div 1 Food'!K295</f>
        <v>3</v>
      </c>
      <c r="P19" s="9">
        <f>'Div 1 Food'!L295</f>
        <v>2.7386127875258306</v>
      </c>
      <c r="Q19" s="9">
        <f>'Div 1 Food'!M295</f>
        <v>3.2403703492039302</v>
      </c>
      <c r="R19" s="9">
        <f>'Div 1 Food'!N295</f>
        <v>3</v>
      </c>
    </row>
    <row r="20" spans="1:18" x14ac:dyDescent="0.25">
      <c r="A20" s="471"/>
      <c r="B20" s="2" t="s">
        <v>16</v>
      </c>
      <c r="C20" s="2">
        <v>113025016</v>
      </c>
      <c r="D20" s="5" t="s">
        <v>101</v>
      </c>
      <c r="E20" s="85">
        <f>VLOOKUP(D20,'Index_calculation_&amp;aggregtion'!D18:E377,2,FALSE)</f>
        <v>17.447478526098443</v>
      </c>
      <c r="F20" s="9">
        <f>'Div 1 Food'!C325</f>
        <v>2.6021116062046703</v>
      </c>
      <c r="G20" s="9">
        <f>'Div 1 Food'!C325</f>
        <v>2.6021116062046703</v>
      </c>
      <c r="H20" s="9">
        <f>'Div 1 Food'!D325</f>
        <v>2.6021116062046703</v>
      </c>
      <c r="I20" s="9">
        <f>'Div 1 Food'!E325</f>
        <v>2.5512690131410523</v>
      </c>
      <c r="J20" s="9">
        <f>'Div 1 Food'!F325</f>
        <v>2.607007676127735</v>
      </c>
      <c r="K20" s="9">
        <f>'Div 1 Food'!G325</f>
        <v>2.5792206333442729</v>
      </c>
      <c r="L20" s="9">
        <f>'Div 1 Food'!H325</f>
        <v>2.5486687575194917</v>
      </c>
      <c r="M20" s="9">
        <f>'Div 1 Food'!I325</f>
        <v>2.575945279247855</v>
      </c>
      <c r="N20" s="9">
        <f>'Div 1 Food'!J325</f>
        <v>2.6141800177822616</v>
      </c>
      <c r="O20" s="9">
        <f>'Div 1 Food'!K325</f>
        <v>2.6806718576867561</v>
      </c>
      <c r="P20" s="9">
        <f>'Div 1 Food'!L325</f>
        <v>2.7492389253114573</v>
      </c>
      <c r="Q20" s="9">
        <f>'Div 1 Food'!M325</f>
        <v>2.7894205595399102</v>
      </c>
      <c r="R20" s="9">
        <f>'Div 1 Food'!N325</f>
        <v>2.8376996613321586</v>
      </c>
    </row>
    <row r="21" spans="1:18" x14ac:dyDescent="0.25">
      <c r="A21" s="471"/>
      <c r="B21" s="2" t="s">
        <v>16</v>
      </c>
      <c r="C21" s="2">
        <v>113022095</v>
      </c>
      <c r="D21" s="5" t="s">
        <v>102</v>
      </c>
      <c r="E21" s="85">
        <f>VLOOKUP(D21,'Index_calculation_&amp;aggregtion'!D19:E378,2,FALSE)</f>
        <v>10.96489697518226</v>
      </c>
      <c r="F21" s="9">
        <f>'Div 1 Food'!C332</f>
        <v>2</v>
      </c>
      <c r="G21" s="9">
        <f>'Div 1 Food'!C332</f>
        <v>2</v>
      </c>
      <c r="H21" s="9">
        <f>'Div 1 Food'!D332</f>
        <v>2</v>
      </c>
      <c r="I21" s="9">
        <f>'Div 1 Food'!E332</f>
        <v>2</v>
      </c>
      <c r="J21" s="9">
        <f>'Div 1 Food'!F332</f>
        <v>2</v>
      </c>
      <c r="K21" s="9">
        <f>'Div 1 Food'!G332</f>
        <v>2</v>
      </c>
      <c r="L21" s="9">
        <f>'Div 1 Food'!H332</f>
        <v>2</v>
      </c>
      <c r="M21" s="9">
        <f>'Div 1 Food'!I332</f>
        <v>2</v>
      </c>
      <c r="N21" s="9">
        <f>'Div 1 Food'!J332</f>
        <v>2</v>
      </c>
      <c r="O21" s="9">
        <f>'Div 1 Food'!K332</f>
        <v>2.7386127875258306</v>
      </c>
      <c r="P21" s="9">
        <f>'Div 1 Food'!L332</f>
        <v>2.5</v>
      </c>
      <c r="Q21" s="9">
        <f>'Div 1 Food'!M332</f>
        <v>2.7386127875258306</v>
      </c>
      <c r="R21" s="9">
        <f>'Div 1 Food'!N332</f>
        <v>2.7386127875258306</v>
      </c>
    </row>
    <row r="22" spans="1:18" ht="16.5" thickBot="1" x14ac:dyDescent="0.3">
      <c r="A22" s="472"/>
      <c r="B22" s="10" t="s">
        <v>16</v>
      </c>
      <c r="C22" s="10">
        <v>113025007</v>
      </c>
      <c r="D22" s="6" t="s">
        <v>103</v>
      </c>
      <c r="E22" s="85">
        <f>VLOOKUP(D22,'Index_calculation_&amp;aggregtion'!D20:E379,2,FALSE)</f>
        <v>1.6595788794227837</v>
      </c>
      <c r="F22" s="9">
        <f>'Div 1 Food'!C362</f>
        <v>2.2642382910488923</v>
      </c>
      <c r="G22" s="9">
        <f>'Div 1 Food'!C362</f>
        <v>2.2642382910488923</v>
      </c>
      <c r="H22" s="9">
        <f>'Div 1 Food'!D362</f>
        <v>2.2642382910488923</v>
      </c>
      <c r="I22" s="9">
        <f>'Div 1 Food'!E362</f>
        <v>2.1884343902600247</v>
      </c>
      <c r="J22" s="9">
        <f>'Div 1 Food'!F362</f>
        <v>2.186570549070828</v>
      </c>
      <c r="K22" s="9">
        <f>'Div 1 Food'!G362</f>
        <v>2.1870038339106443</v>
      </c>
      <c r="L22" s="9">
        <f>'Div 1 Food'!H362</f>
        <v>2.181996912166297</v>
      </c>
      <c r="M22" s="9">
        <f>'Div 1 Food'!I362</f>
        <v>2.1102214617897928</v>
      </c>
      <c r="N22" s="9">
        <f>'Div 1 Food'!J362</f>
        <v>2.1273728320679499</v>
      </c>
      <c r="O22" s="9">
        <f>'Div 1 Food'!K362</f>
        <v>2.2597826540969743</v>
      </c>
      <c r="P22" s="9">
        <f>'Div 1 Food'!L362</f>
        <v>2.1678288998212856</v>
      </c>
      <c r="Q22" s="9">
        <f>'Div 1 Food'!M362</f>
        <v>2.1838568547697141</v>
      </c>
      <c r="R22" s="9">
        <f>'Div 1 Food'!N362</f>
        <v>2.2360754802797667</v>
      </c>
    </row>
    <row r="23" spans="1:18" x14ac:dyDescent="0.25">
      <c r="A23" s="470" t="s">
        <v>17</v>
      </c>
      <c r="B23" s="1" t="s">
        <v>18</v>
      </c>
      <c r="C23" s="1">
        <v>114030099</v>
      </c>
      <c r="D23" s="4" t="s">
        <v>104</v>
      </c>
      <c r="E23" s="85">
        <f>VLOOKUP(D23,'Index_calculation_&amp;aggregtion'!D21:E380,2,FALSE)</f>
        <v>10.665106406427615</v>
      </c>
      <c r="F23" s="9">
        <f>'Div 1 Food'!C393</f>
        <v>9.2403851820045126</v>
      </c>
      <c r="G23" s="9">
        <f>'Div 1 Food'!C393</f>
        <v>9.2403851820045126</v>
      </c>
      <c r="H23" s="9">
        <f>'Div 1 Food'!D393</f>
        <v>9.2403851820045126</v>
      </c>
      <c r="I23" s="9">
        <f>'Div 1 Food'!E393</f>
        <v>9.2595576445819496</v>
      </c>
      <c r="J23" s="9">
        <f>'Div 1 Food'!F393</f>
        <v>9.232229383581549</v>
      </c>
      <c r="K23" s="9">
        <f>'Div 1 Food'!G393</f>
        <v>9.2002826188585143</v>
      </c>
      <c r="L23" s="9">
        <f>'Div 1 Food'!H393</f>
        <v>9.2002826188585143</v>
      </c>
      <c r="M23" s="9">
        <f>'Div 1 Food'!I393</f>
        <v>9.2836918572578391</v>
      </c>
      <c r="N23" s="9">
        <f>'Div 1 Food'!J393</f>
        <v>9.5736757342058425</v>
      </c>
      <c r="O23" s="9">
        <f>'Div 1 Food'!K393</f>
        <v>9.5409939534055255</v>
      </c>
      <c r="P23" s="9">
        <f>'Div 1 Food'!L393</f>
        <v>9.6116364567538763</v>
      </c>
      <c r="Q23" s="9">
        <f>'Div 1 Food'!M393</f>
        <v>9.7037390145733244</v>
      </c>
      <c r="R23" s="9">
        <f>'Div 1 Food'!N393</f>
        <v>9.6140888197731034</v>
      </c>
    </row>
    <row r="24" spans="1:18" x14ac:dyDescent="0.25">
      <c r="A24" s="471"/>
      <c r="B24" s="2" t="s">
        <v>18</v>
      </c>
      <c r="C24" s="2">
        <v>114028001</v>
      </c>
      <c r="D24" s="5" t="s">
        <v>105</v>
      </c>
      <c r="E24" s="85">
        <f>VLOOKUP(D24,'Index_calculation_&amp;aggregtion'!D22:E381,2,FALSE)</f>
        <v>2.9287033833310323</v>
      </c>
      <c r="F24" s="9">
        <f>'Div 1 Food'!C422</f>
        <v>1.9867961171190995</v>
      </c>
      <c r="G24" s="9">
        <f>'Div 1 Food'!C422</f>
        <v>1.9867961171190995</v>
      </c>
      <c r="H24" s="9">
        <f>'Div 1 Food'!D422</f>
        <v>1.9215826651375085</v>
      </c>
      <c r="I24" s="9">
        <f>'Div 1 Food'!E422</f>
        <v>1.964999361580599</v>
      </c>
      <c r="J24" s="9">
        <f>'Div 1 Food'!F422</f>
        <v>2.0232539912189806</v>
      </c>
      <c r="K24" s="9">
        <f>'Div 1 Food'!G422</f>
        <v>2.2584522401189266</v>
      </c>
      <c r="L24" s="9">
        <f>'Div 1 Food'!H422</f>
        <v>2.3096743511750621</v>
      </c>
      <c r="M24" s="9">
        <f>'Div 1 Food'!I422</f>
        <v>2.3693909126867743</v>
      </c>
      <c r="N24" s="9">
        <f>'Div 1 Food'!J422</f>
        <v>2.4059335009014147</v>
      </c>
      <c r="O24" s="9">
        <f>'Div 1 Food'!K422</f>
        <v>2.5068952804486067</v>
      </c>
      <c r="P24" s="9">
        <f>'Div 1 Food'!L422</f>
        <v>2.4504637388431925</v>
      </c>
      <c r="Q24" s="9">
        <f>'Div 1 Food'!M422</f>
        <v>2.5131748426729339</v>
      </c>
      <c r="R24" s="9">
        <f>'Div 1 Food'!N422</f>
        <v>2.5131748426729339</v>
      </c>
    </row>
    <row r="25" spans="1:18" x14ac:dyDescent="0.25">
      <c r="A25" s="471"/>
      <c r="B25" s="2" t="s">
        <v>18</v>
      </c>
      <c r="C25" s="2">
        <v>11403009917</v>
      </c>
      <c r="D25" s="5" t="s">
        <v>106</v>
      </c>
      <c r="E25" s="85">
        <f>VLOOKUP(D25,'Index_calculation_&amp;aggregtion'!D23:E382,2,FALSE)</f>
        <v>1.1850118229364015</v>
      </c>
      <c r="F25" s="9">
        <f>'Div 1 Food'!C452</f>
        <v>25.601534798827267</v>
      </c>
      <c r="G25" s="9">
        <f>'Div 1 Food'!C452</f>
        <v>25.601534798827267</v>
      </c>
      <c r="H25" s="9">
        <f>'Div 1 Food'!D452</f>
        <v>25.601534798827267</v>
      </c>
      <c r="I25" s="9">
        <f>'Div 1 Food'!E452</f>
        <v>25.601534798827267</v>
      </c>
      <c r="J25" s="9">
        <f>'Div 1 Food'!F452</f>
        <v>25.601534798827267</v>
      </c>
      <c r="K25" s="9">
        <f>'Div 1 Food'!G452</f>
        <v>25.601534798827267</v>
      </c>
      <c r="L25" s="9">
        <f>'Div 1 Food'!H452</f>
        <v>27.844120370390591</v>
      </c>
      <c r="M25" s="9">
        <f>'Div 1 Food'!I452</f>
        <v>27.844120370390591</v>
      </c>
      <c r="N25" s="9">
        <f>'Div 1 Food'!J452</f>
        <v>26.015802851507893</v>
      </c>
      <c r="O25" s="9">
        <f>'Div 1 Food'!K452</f>
        <v>24.082314134028842</v>
      </c>
      <c r="P25" s="9">
        <f>'Div 1 Food'!L452</f>
        <v>24.017628363217096</v>
      </c>
      <c r="Q25" s="9">
        <f>'Div 1 Food'!M452</f>
        <v>23.720932333288847</v>
      </c>
      <c r="R25" s="9">
        <f>'Div 1 Food'!N452</f>
        <v>23.755014413846339</v>
      </c>
    </row>
    <row r="26" spans="1:18" ht="16.5" thickBot="1" x14ac:dyDescent="0.3">
      <c r="A26" s="472"/>
      <c r="B26" s="10" t="s">
        <v>18</v>
      </c>
      <c r="C26" s="10">
        <v>114035001</v>
      </c>
      <c r="D26" s="6" t="s">
        <v>107</v>
      </c>
      <c r="E26" s="85">
        <f>VLOOKUP(D26,'Index_calculation_&amp;aggregtion'!D24:E383,2,FALSE)</f>
        <v>2.1596822190357612</v>
      </c>
      <c r="F26" s="9">
        <f>'Div 1 Food'!C482</f>
        <v>1.5651719500260171</v>
      </c>
      <c r="G26" s="9">
        <f>'Div 1 Food'!C482</f>
        <v>1.5651719500260171</v>
      </c>
      <c r="H26" s="9">
        <f>'Div 1 Food'!D482</f>
        <v>1.5651719500260171</v>
      </c>
      <c r="I26" s="9">
        <f>'Div 1 Food'!E482</f>
        <v>1.5651719500260171</v>
      </c>
      <c r="J26" s="9">
        <f>'Div 1 Food'!F482</f>
        <v>1.5651719500260171</v>
      </c>
      <c r="K26" s="9">
        <f>'Div 1 Food'!G482</f>
        <v>1.5651719500260171</v>
      </c>
      <c r="L26" s="9">
        <f>'Div 1 Food'!H482</f>
        <v>1.5872006775230469</v>
      </c>
      <c r="M26" s="9">
        <f>'Div 1 Food'!I482</f>
        <v>1.5872006775230469</v>
      </c>
      <c r="N26" s="9">
        <f>'Div 1 Food'!J482</f>
        <v>1.4484125068675171</v>
      </c>
      <c r="O26" s="9">
        <f>'Div 1 Food'!K482</f>
        <v>1.3730478576903737</v>
      </c>
      <c r="P26" s="9">
        <f>'Div 1 Food'!L482</f>
        <v>1.3730478576903737</v>
      </c>
      <c r="Q26" s="9">
        <f>'Div 1 Food'!M482</f>
        <v>1.3730478576903737</v>
      </c>
      <c r="R26" s="9">
        <f>'Div 1 Food'!N482</f>
        <v>1.3730478576903737</v>
      </c>
    </row>
    <row r="27" spans="1:18" x14ac:dyDescent="0.25">
      <c r="A27" s="470" t="s">
        <v>19</v>
      </c>
      <c r="B27" s="1" t="s">
        <v>20</v>
      </c>
      <c r="C27" s="1">
        <v>115036099</v>
      </c>
      <c r="D27" s="4" t="s">
        <v>108</v>
      </c>
      <c r="E27" s="85">
        <f>VLOOKUP(D27,'Index_calculation_&amp;aggregtion'!D25:E384,2,FALSE)</f>
        <v>2.5172001602229419</v>
      </c>
      <c r="F27" s="9">
        <f>'Div 1 Food'!C513</f>
        <v>3.7209179541794151</v>
      </c>
      <c r="G27" s="9">
        <f>'Div 1 Food'!C513</f>
        <v>3.7209179541794151</v>
      </c>
      <c r="H27" s="9">
        <f>'Div 1 Food'!D513</f>
        <v>3.7397612579566113</v>
      </c>
      <c r="I27" s="9">
        <f>'Div 1 Food'!E513</f>
        <v>3.7397612579566113</v>
      </c>
      <c r="J27" s="9">
        <f>'Div 1 Food'!F513</f>
        <v>3.7397612579566113</v>
      </c>
      <c r="K27" s="9">
        <f>'Div 1 Food'!G513</f>
        <v>3.7495516556083777</v>
      </c>
      <c r="L27" s="9">
        <f>'Div 1 Food'!H513</f>
        <v>3.5570043682673598</v>
      </c>
      <c r="M27" s="9">
        <f>'Div 1 Food'!I513</f>
        <v>3.6764465273129461</v>
      </c>
      <c r="N27" s="9">
        <f>'Div 1 Food'!J513</f>
        <v>3.6764465273129461</v>
      </c>
      <c r="O27" s="9">
        <f>'Div 1 Food'!K513</f>
        <v>3.6764465273129461</v>
      </c>
      <c r="P27" s="9">
        <f>'Div 1 Food'!L513</f>
        <v>3.6045765971776484</v>
      </c>
      <c r="Q27" s="9">
        <f>'Div 1 Food'!M513</f>
        <v>3.6045765971776484</v>
      </c>
      <c r="R27" s="9">
        <f>'Div 1 Food'!N513</f>
        <v>3.6045765971776484</v>
      </c>
    </row>
    <row r="28" spans="1:18" ht="16.5" thickBot="1" x14ac:dyDescent="0.3">
      <c r="A28" s="472"/>
      <c r="B28" s="2" t="s">
        <v>20</v>
      </c>
      <c r="C28" s="2">
        <v>115040004</v>
      </c>
      <c r="D28" s="5" t="s">
        <v>109</v>
      </c>
      <c r="E28" s="85">
        <f>VLOOKUP(D28,'Index_calculation_&amp;aggregtion'!D26:E385,2,FALSE)</f>
        <v>9.2486052974871491</v>
      </c>
      <c r="F28" s="9">
        <f>'Div 1 Food'!C544</f>
        <v>2.4641083981248548</v>
      </c>
      <c r="G28" s="9">
        <f>'Div 1 Food'!C544</f>
        <v>2.4641083981248548</v>
      </c>
      <c r="H28" s="9">
        <f>'Div 1 Food'!D544</f>
        <v>2.5136556746100056</v>
      </c>
      <c r="I28" s="9">
        <f>'Div 1 Food'!E544</f>
        <v>2.5540413881836863</v>
      </c>
      <c r="J28" s="9">
        <f>'Div 1 Food'!F544</f>
        <v>2.4641083981248548</v>
      </c>
      <c r="K28" s="9">
        <f>'Div 1 Food'!G544</f>
        <v>2.624813735212109</v>
      </c>
      <c r="L28" s="9">
        <f>'Div 1 Food'!H544</f>
        <v>2.624813735212109</v>
      </c>
      <c r="M28" s="9">
        <f>'Div 1 Food'!I544</f>
        <v>2.5672586148028693</v>
      </c>
      <c r="N28" s="9">
        <f>'Div 1 Food'!J544</f>
        <v>2.4607037408447847</v>
      </c>
      <c r="O28" s="9">
        <f>'Div 1 Food'!K544</f>
        <v>2.4627961971718721</v>
      </c>
      <c r="P28" s="9">
        <f>'Div 1 Food'!L544</f>
        <v>2.4476790244413178</v>
      </c>
      <c r="Q28" s="9">
        <f>'Div 1 Food'!M544</f>
        <v>2.4627961971718721</v>
      </c>
      <c r="R28" s="9">
        <f>'Div 1 Food'!N544</f>
        <v>2.447050446813007</v>
      </c>
    </row>
    <row r="29" spans="1:18" x14ac:dyDescent="0.25">
      <c r="A29" s="470" t="s">
        <v>21</v>
      </c>
      <c r="B29" s="1" t="s">
        <v>22</v>
      </c>
      <c r="C29" s="1">
        <v>116042007</v>
      </c>
      <c r="D29" s="4" t="s">
        <v>110</v>
      </c>
      <c r="E29" s="85">
        <f>VLOOKUP(D29,'Index_calculation_&amp;aggregtion'!D27:E386,2,FALSE)</f>
        <v>3.1555749512421332</v>
      </c>
      <c r="F29" s="9">
        <f>'Div 1 Food'!C551</f>
        <v>3</v>
      </c>
      <c r="G29" s="9">
        <f>'Div 1 Food'!C551</f>
        <v>3</v>
      </c>
      <c r="H29" s="9">
        <f>'Div 1 Food'!D551</f>
        <v>3</v>
      </c>
      <c r="I29" s="9">
        <f>'Div 1 Food'!E551</f>
        <v>3</v>
      </c>
      <c r="J29" s="9">
        <f>'Div 1 Food'!F551</f>
        <v>3</v>
      </c>
      <c r="K29" s="9">
        <f>'Div 1 Food'!G551</f>
        <v>3</v>
      </c>
      <c r="L29" s="9">
        <f>'Div 1 Food'!H551</f>
        <v>3</v>
      </c>
      <c r="M29" s="9">
        <f>'Div 1 Food'!I551</f>
        <v>3</v>
      </c>
      <c r="N29" s="9">
        <f>'Div 1 Food'!J551</f>
        <v>3</v>
      </c>
      <c r="O29" s="9">
        <f>'Div 1 Food'!K551</f>
        <v>3</v>
      </c>
      <c r="P29" s="9">
        <f>'Div 1 Food'!L551</f>
        <v>3</v>
      </c>
      <c r="Q29" s="9">
        <f>'Div 1 Food'!M551</f>
        <v>3</v>
      </c>
      <c r="R29" s="9">
        <f>'Div 1 Food'!N551</f>
        <v>3</v>
      </c>
    </row>
    <row r="30" spans="1:18" x14ac:dyDescent="0.25">
      <c r="A30" s="471"/>
      <c r="B30" s="2" t="s">
        <v>22</v>
      </c>
      <c r="C30" s="2">
        <v>116042004</v>
      </c>
      <c r="D30" s="5" t="s">
        <v>111</v>
      </c>
      <c r="E30" s="85">
        <f>VLOOKUP(D30,'Index_calculation_&amp;aggregtion'!D28:E387,2,FALSE)</f>
        <v>1.8107547808322526</v>
      </c>
      <c r="F30" s="9">
        <f>'Div 1 Food'!C557</f>
        <v>0.5</v>
      </c>
      <c r="G30" s="9">
        <f>'Div 1 Food'!C557</f>
        <v>0.5</v>
      </c>
      <c r="H30" s="9">
        <f>'Div 1 Food'!D557</f>
        <v>0.5</v>
      </c>
      <c r="I30" s="9">
        <f>'Div 1 Food'!E557</f>
        <v>0.5</v>
      </c>
      <c r="J30" s="9">
        <f>'Div 1 Food'!F557</f>
        <v>0.5</v>
      </c>
      <c r="K30" s="9">
        <f>'Div 1 Food'!G557</f>
        <v>0.5</v>
      </c>
      <c r="L30" s="9">
        <f>'Div 1 Food'!H557</f>
        <v>0.5</v>
      </c>
      <c r="M30" s="9">
        <f>'Div 1 Food'!I557</f>
        <v>0.5</v>
      </c>
      <c r="N30" s="9">
        <f>'Div 1 Food'!J557</f>
        <v>0.5</v>
      </c>
      <c r="O30" s="9">
        <f>'Div 1 Food'!K557</f>
        <v>0.5</v>
      </c>
      <c r="P30" s="9">
        <f>'Div 1 Food'!L557</f>
        <v>0.5</v>
      </c>
      <c r="Q30" s="9">
        <f>'Div 1 Food'!M557</f>
        <v>0.5</v>
      </c>
      <c r="R30" s="9">
        <f>'Div 1 Food'!N557</f>
        <v>0.5</v>
      </c>
    </row>
    <row r="31" spans="1:18" x14ac:dyDescent="0.25">
      <c r="A31" s="471"/>
      <c r="B31" s="2" t="s">
        <v>22</v>
      </c>
      <c r="C31" s="2">
        <v>116042034</v>
      </c>
      <c r="D31" s="5" t="s">
        <v>112</v>
      </c>
      <c r="E31" s="85">
        <f>VLOOKUP(D31,'Index_calculation_&amp;aggregtion'!D29:E388,2,FALSE)</f>
        <v>1.6897785658919908</v>
      </c>
      <c r="F31" s="9">
        <f>'Div 1 Food'!C587</f>
        <v>4.5349408541669129</v>
      </c>
      <c r="G31" s="9">
        <f>'Div 1 Food'!C587</f>
        <v>4.5349408541669129</v>
      </c>
      <c r="H31" s="9">
        <f>'Div 1 Food'!D587</f>
        <v>4.5349408541669129</v>
      </c>
      <c r="I31" s="9">
        <f>'Div 1 Food'!E587</f>
        <v>4.5349408541669129</v>
      </c>
      <c r="J31" s="9">
        <f>'Div 1 Food'!F587</f>
        <v>4.5349408541669129</v>
      </c>
      <c r="K31" s="9">
        <f>'Div 1 Food'!G587</f>
        <v>4.5349408541669129</v>
      </c>
      <c r="L31" s="9">
        <f>'Div 1 Food'!H587</f>
        <v>4.5349408541669129</v>
      </c>
      <c r="M31" s="9">
        <f>'Div 1 Food'!I587</f>
        <v>4.5349408541669129</v>
      </c>
      <c r="N31" s="9">
        <f>'Div 1 Food'!J587</f>
        <v>4.4913086164936527</v>
      </c>
      <c r="O31" s="9">
        <f>'Div 1 Food'!K587</f>
        <v>4.3622698325275655</v>
      </c>
      <c r="P31" s="9">
        <f>'Div 1 Food'!L587</f>
        <v>4.3622698325275655</v>
      </c>
      <c r="Q31" s="9">
        <f>'Div 1 Food'!M587</f>
        <v>4.3622698325275655</v>
      </c>
      <c r="R31" s="9">
        <f>'Div 1 Food'!N587</f>
        <v>3.8738215077452276</v>
      </c>
    </row>
    <row r="32" spans="1:18" x14ac:dyDescent="0.25">
      <c r="A32" s="471"/>
      <c r="B32" s="2" t="s">
        <v>22</v>
      </c>
      <c r="C32" s="2">
        <v>116042013</v>
      </c>
      <c r="D32" s="5" t="s">
        <v>113</v>
      </c>
      <c r="E32" s="85">
        <f>VLOOKUP(D32,'Index_calculation_&amp;aggregtion'!D30:E389,2,FALSE)</f>
        <v>0.81438137279423062</v>
      </c>
      <c r="F32" s="9">
        <f>'Div 1 Food'!C593</f>
        <v>1</v>
      </c>
      <c r="G32" s="9">
        <f>'Div 1 Food'!C593</f>
        <v>1</v>
      </c>
      <c r="H32" s="9">
        <f>'Div 1 Food'!D593</f>
        <v>1</v>
      </c>
      <c r="I32" s="9">
        <f>'Div 1 Food'!E593</f>
        <v>1</v>
      </c>
      <c r="J32" s="9">
        <f>'Div 1 Food'!F593</f>
        <v>1</v>
      </c>
      <c r="K32" s="9">
        <f>'Div 1 Food'!G593</f>
        <v>1</v>
      </c>
      <c r="L32" s="9">
        <f>'Div 1 Food'!H593</f>
        <v>1</v>
      </c>
      <c r="M32" s="9">
        <f>'Div 1 Food'!I593</f>
        <v>1</v>
      </c>
      <c r="N32" s="9">
        <f>'Div 1 Food'!J593</f>
        <v>1</v>
      </c>
      <c r="O32" s="9">
        <f>'Div 1 Food'!K593</f>
        <v>1</v>
      </c>
      <c r="P32" s="9">
        <f>'Div 1 Food'!L593</f>
        <v>1</v>
      </c>
      <c r="Q32" s="9">
        <f>'Div 1 Food'!M593</f>
        <v>1</v>
      </c>
      <c r="R32" s="9">
        <f>'Div 1 Food'!N593</f>
        <v>1</v>
      </c>
    </row>
    <row r="33" spans="1:18" x14ac:dyDescent="0.25">
      <c r="A33" s="471"/>
      <c r="B33" s="2" t="s">
        <v>23</v>
      </c>
      <c r="C33" s="2">
        <v>117045015</v>
      </c>
      <c r="D33" s="5" t="s">
        <v>114</v>
      </c>
      <c r="E33" s="85">
        <f>VLOOKUP(D33,'Index_calculation_&amp;aggregtion'!D31:E390,2,FALSE)</f>
        <v>7.1518203241683445</v>
      </c>
      <c r="F33" s="9">
        <f>'Div 1 Food'!C623</f>
        <v>2.8308634120197502</v>
      </c>
      <c r="G33" s="9">
        <f>'Div 1 Food'!C623</f>
        <v>2.8308634120197502</v>
      </c>
      <c r="H33" s="9">
        <f>'Div 1 Food'!D623</f>
        <v>2.8308634120197502</v>
      </c>
      <c r="I33" s="9">
        <f>'Div 1 Food'!E623</f>
        <v>2.8308634120197502</v>
      </c>
      <c r="J33" s="9">
        <f>'Div 1 Food'!F623</f>
        <v>2.8308634120197502</v>
      </c>
      <c r="K33" s="9">
        <f>'Div 1 Food'!G623</f>
        <v>2.9017643819783383</v>
      </c>
      <c r="L33" s="9">
        <f>'Div 1 Food'!H623</f>
        <v>2.9666944397952757</v>
      </c>
      <c r="M33" s="9">
        <f>'Div 1 Food'!I623</f>
        <v>2.8693173693819429</v>
      </c>
      <c r="N33" s="9">
        <f>'Div 1 Food'!J623</f>
        <v>2.8354946636423115</v>
      </c>
      <c r="O33" s="9">
        <f>'Div 1 Food'!K623</f>
        <v>2.6661690882442834</v>
      </c>
      <c r="P33" s="9">
        <f>'Div 1 Food'!L623</f>
        <v>3.664648336257136</v>
      </c>
      <c r="Q33" s="9">
        <f>'Div 1 Food'!M623</f>
        <v>3.1558158208763758</v>
      </c>
      <c r="R33" s="9">
        <f>'Div 1 Food'!N623</f>
        <v>3.340019028014376</v>
      </c>
    </row>
    <row r="34" spans="1:18" x14ac:dyDescent="0.25">
      <c r="A34" s="471"/>
      <c r="B34" s="2" t="s">
        <v>23</v>
      </c>
      <c r="C34" s="2">
        <v>117045010</v>
      </c>
      <c r="D34" s="5" t="s">
        <v>115</v>
      </c>
      <c r="E34" s="85">
        <f>VLOOKUP(D34,'Index_calculation_&amp;aggregtion'!D32:E391,2,FALSE)</f>
        <v>5.0762644874177072</v>
      </c>
      <c r="F34" s="9">
        <f>'Div 1 Food'!C629</f>
        <v>1</v>
      </c>
      <c r="G34" s="9">
        <f>'Div 1 Food'!C629</f>
        <v>1</v>
      </c>
      <c r="H34" s="9">
        <f>'Div 1 Food'!D629</f>
        <v>1</v>
      </c>
      <c r="I34" s="9">
        <f>'Div 1 Food'!E629</f>
        <v>1</v>
      </c>
      <c r="J34" s="9">
        <f>'Div 1 Food'!F629</f>
        <v>1</v>
      </c>
      <c r="K34" s="9">
        <f>'Div 1 Food'!G629</f>
        <v>1</v>
      </c>
      <c r="L34" s="9">
        <f>'Div 1 Food'!H629</f>
        <v>1</v>
      </c>
      <c r="M34" s="9">
        <f>'Div 1 Food'!I629</f>
        <v>1</v>
      </c>
      <c r="N34" s="9">
        <f>'Div 1 Food'!J629</f>
        <v>1</v>
      </c>
      <c r="O34" s="9">
        <f>'Div 1 Food'!K629</f>
        <v>1</v>
      </c>
      <c r="P34" s="9">
        <f>'Div 1 Food'!L629</f>
        <v>1</v>
      </c>
      <c r="Q34" s="9">
        <f>'Div 1 Food'!M629</f>
        <v>1</v>
      </c>
      <c r="R34" s="9">
        <f>'Div 1 Food'!N629</f>
        <v>1</v>
      </c>
    </row>
    <row r="35" spans="1:18" x14ac:dyDescent="0.25">
      <c r="A35" s="471"/>
      <c r="B35" s="2" t="s">
        <v>23</v>
      </c>
      <c r="C35" s="2">
        <v>117045016</v>
      </c>
      <c r="D35" s="5" t="s">
        <v>116</v>
      </c>
      <c r="E35" s="85">
        <f>VLOOKUP(D35,'Index_calculation_&amp;aggregtion'!D33:E392,2,FALSE)</f>
        <v>3.6990157773781762</v>
      </c>
      <c r="F35" s="9">
        <f>'Div 1 Food'!C660</f>
        <v>3.6243768794845508</v>
      </c>
      <c r="G35" s="9">
        <f>'Div 1 Food'!C660</f>
        <v>3.6243768794845508</v>
      </c>
      <c r="H35" s="9">
        <f>'Div 1 Food'!D660</f>
        <v>3.6243768794845508</v>
      </c>
      <c r="I35" s="9">
        <f>'Div 1 Food'!E660</f>
        <v>3.6243768794845508</v>
      </c>
      <c r="J35" s="9">
        <f>'Div 1 Food'!F660</f>
        <v>3.6243768794845508</v>
      </c>
      <c r="K35" s="9">
        <f>'Div 1 Food'!G660</f>
        <v>3.6031491549516868</v>
      </c>
      <c r="L35" s="9">
        <f>'Div 1 Food'!H660</f>
        <v>3.5987631294485998</v>
      </c>
      <c r="M35" s="9">
        <f>'Div 1 Food'!I660</f>
        <v>3.5180334770275139</v>
      </c>
      <c r="N35" s="9">
        <f>'Div 1 Food'!J660</f>
        <v>3.530971141599617</v>
      </c>
      <c r="O35" s="9">
        <f>'Div 1 Food'!K660</f>
        <v>3.5705373570597931</v>
      </c>
      <c r="P35" s="9">
        <f>'Div 1 Food'!L660</f>
        <v>3.5555622625025007</v>
      </c>
      <c r="Q35" s="9">
        <f>'Div 1 Food'!M660</f>
        <v>3.5983307675847684</v>
      </c>
      <c r="R35" s="9">
        <f>'Div 1 Food'!N660</f>
        <v>3.6180572504300135</v>
      </c>
    </row>
    <row r="36" spans="1:18" x14ac:dyDescent="0.25">
      <c r="A36" s="471"/>
      <c r="B36" s="2" t="s">
        <v>23</v>
      </c>
      <c r="C36" s="2">
        <v>117045009</v>
      </c>
      <c r="D36" s="5" t="s">
        <v>117</v>
      </c>
      <c r="E36" s="85">
        <f>VLOOKUP(D36,'Index_calculation_&amp;aggregtion'!D34:E393,2,FALSE)</f>
        <v>3.0645744274193936</v>
      </c>
      <c r="F36" s="9">
        <f>'Div 1 Food'!C690</f>
        <v>5.5381722995928495</v>
      </c>
      <c r="G36" s="9">
        <f>'Div 1 Food'!C690</f>
        <v>5.5381722995928495</v>
      </c>
      <c r="H36" s="9">
        <f>'Div 1 Food'!D690</f>
        <v>5.5381722995928495</v>
      </c>
      <c r="I36" s="9">
        <f>'Div 1 Food'!E690</f>
        <v>5.5381722995928495</v>
      </c>
      <c r="J36" s="9">
        <f>'Div 1 Food'!F690</f>
        <v>5.5381722995928495</v>
      </c>
      <c r="K36" s="9">
        <f>'Div 1 Food'!G690</f>
        <v>5.5381722995928495</v>
      </c>
      <c r="L36" s="9">
        <f>'Div 1 Food'!H690</f>
        <v>4.7648058765315717</v>
      </c>
      <c r="M36" s="9">
        <f>'Div 1 Food'!I690</f>
        <v>4.5647887691279223</v>
      </c>
      <c r="N36" s="9">
        <f>'Div 1 Food'!J690</f>
        <v>4.7634904183233839</v>
      </c>
      <c r="O36" s="9">
        <f>'Div 1 Food'!K690</f>
        <v>4.8028259800181674</v>
      </c>
      <c r="P36" s="9">
        <f>'Div 1 Food'!L690</f>
        <v>4.8028259800181674</v>
      </c>
      <c r="Q36" s="9">
        <f>'Div 1 Food'!M690</f>
        <v>4.8028259800181674</v>
      </c>
      <c r="R36" s="9">
        <f>'Div 1 Food'!N690</f>
        <v>4.5876078685437127</v>
      </c>
    </row>
    <row r="37" spans="1:18" x14ac:dyDescent="0.25">
      <c r="A37" s="471"/>
      <c r="B37" s="2" t="s">
        <v>23</v>
      </c>
      <c r="C37" s="2">
        <v>117046004</v>
      </c>
      <c r="D37" s="5" t="s">
        <v>118</v>
      </c>
      <c r="E37" s="85">
        <f>VLOOKUP(D37,'Index_calculation_&amp;aggregtion'!D35:E394,2,FALSE)</f>
        <v>1.3262879205794429</v>
      </c>
      <c r="F37" s="9">
        <f>'Div 1 Food'!C720</f>
        <v>6.4060531640506984</v>
      </c>
      <c r="G37" s="9">
        <f>'Div 1 Food'!C720</f>
        <v>6.4060531640506984</v>
      </c>
      <c r="H37" s="9">
        <f>'Div 1 Food'!D720</f>
        <v>6.4060531640506984</v>
      </c>
      <c r="I37" s="9">
        <f>'Div 1 Food'!E720</f>
        <v>6.4060531640506984</v>
      </c>
      <c r="J37" s="9">
        <f>'Div 1 Food'!F720</f>
        <v>6.4060531640506984</v>
      </c>
      <c r="K37" s="9">
        <f>'Div 1 Food'!G720</f>
        <v>6.4060531640506984</v>
      </c>
      <c r="L37" s="9">
        <f>'Div 1 Food'!H720</f>
        <v>6.4060531640506984</v>
      </c>
      <c r="M37" s="9">
        <f>'Div 1 Food'!I720</f>
        <v>6.4060531640506984</v>
      </c>
      <c r="N37" s="9">
        <f>'Div 1 Food'!J720</f>
        <v>6.4060531640506984</v>
      </c>
      <c r="O37" s="9">
        <f>'Div 1 Food'!K720</f>
        <v>6.4060531640506984</v>
      </c>
      <c r="P37" s="9">
        <f>'Div 1 Food'!L720</f>
        <v>6.58400577404222</v>
      </c>
      <c r="Q37" s="9">
        <f>'Div 1 Food'!M720</f>
        <v>6.58400577404222</v>
      </c>
      <c r="R37" s="9">
        <f>'Div 1 Food'!N720</f>
        <v>6.769895748726154</v>
      </c>
    </row>
    <row r="38" spans="1:18" ht="16.5" thickBot="1" x14ac:dyDescent="0.3">
      <c r="A38" s="472"/>
      <c r="B38" s="10" t="s">
        <v>23</v>
      </c>
      <c r="C38" s="10">
        <v>117045002</v>
      </c>
      <c r="D38" s="6" t="s">
        <v>119</v>
      </c>
      <c r="E38" s="85">
        <f>VLOOKUP(D38,'Index_calculation_&amp;aggregtion'!D36:E395,2,FALSE)</f>
        <v>1.1025762076645822</v>
      </c>
      <c r="F38" s="9">
        <f>'Div 1 Food'!C750</f>
        <v>5.3835632709552952</v>
      </c>
      <c r="G38" s="9">
        <f>'Div 1 Food'!C750</f>
        <v>5.3835632709552952</v>
      </c>
      <c r="H38" s="9">
        <f>'Div 1 Food'!D750</f>
        <v>5.3835632709552952</v>
      </c>
      <c r="I38" s="9">
        <f>'Div 1 Food'!E750</f>
        <v>5.3835632709552952</v>
      </c>
      <c r="J38" s="9">
        <f>'Div 1 Food'!F750</f>
        <v>5.3835632709552952</v>
      </c>
      <c r="K38" s="9">
        <f>'Div 1 Food'!G750</f>
        <v>5.3835632709552952</v>
      </c>
      <c r="L38" s="9">
        <f>'Div 1 Food'!H750</f>
        <v>3.0274001040350909</v>
      </c>
      <c r="M38" s="9">
        <f>'Div 1 Food'!I750</f>
        <v>3.0274001040350909</v>
      </c>
      <c r="N38" s="9">
        <f>'Div 1 Food'!J750</f>
        <v>4.9242980521049171</v>
      </c>
      <c r="O38" s="9">
        <f>'Div 1 Food'!K750</f>
        <v>5.6346264945225153</v>
      </c>
      <c r="P38" s="9">
        <f>'Div 1 Food'!L750</f>
        <v>5.6346264945225153</v>
      </c>
      <c r="Q38" s="9">
        <f>'Div 1 Food'!M750</f>
        <v>5.6346264945225153</v>
      </c>
      <c r="R38" s="9">
        <f>'Div 1 Food'!N750</f>
        <v>5.8222566535992968</v>
      </c>
    </row>
    <row r="39" spans="1:18" x14ac:dyDescent="0.25">
      <c r="A39" s="470" t="s">
        <v>24</v>
      </c>
      <c r="B39" s="1" t="s">
        <v>25</v>
      </c>
      <c r="C39" s="1">
        <v>118049099</v>
      </c>
      <c r="D39" s="4" t="s">
        <v>120</v>
      </c>
      <c r="E39" s="85">
        <f>VLOOKUP(D39,'Index_calculation_&amp;aggregtion'!D37:E396,2,FALSE)</f>
        <v>33.924118485321472</v>
      </c>
      <c r="F39" s="9">
        <f>'Div 1 Food'!C781</f>
        <v>1.6635618503270808</v>
      </c>
      <c r="G39" s="9">
        <f>'Div 1 Food'!C781</f>
        <v>1.6635618503270808</v>
      </c>
      <c r="H39" s="9">
        <f>'Div 1 Food'!D781</f>
        <v>1.59417324934288</v>
      </c>
      <c r="I39" s="9">
        <f>'Div 1 Food'!E781</f>
        <v>1.59417324934288</v>
      </c>
      <c r="J39" s="9">
        <f>'Div 1 Food'!F781</f>
        <v>1.6635618503270808</v>
      </c>
      <c r="K39" s="9">
        <f>'Div 1 Food'!G781</f>
        <v>1.6339404911749884</v>
      </c>
      <c r="L39" s="9">
        <f>'Div 1 Food'!H781</f>
        <v>1.5786544847113444</v>
      </c>
      <c r="M39" s="9">
        <f>'Div 1 Food'!I781</f>
        <v>1.5405763494139706</v>
      </c>
      <c r="N39" s="9">
        <f>'Div 1 Food'!J781</f>
        <v>1.5482064482123274</v>
      </c>
      <c r="O39" s="9">
        <f>'Div 1 Food'!K781</f>
        <v>1.5791929082829756</v>
      </c>
      <c r="P39" s="9">
        <f>'Div 1 Food'!L781</f>
        <v>1.5791929082829756</v>
      </c>
      <c r="Q39" s="9">
        <f>'Div 1 Food'!M781</f>
        <v>1.5719460502189091</v>
      </c>
      <c r="R39" s="9">
        <f>'Div 1 Food'!N781</f>
        <v>1.6558321345981242</v>
      </c>
    </row>
    <row r="40" spans="1:18" x14ac:dyDescent="0.25">
      <c r="A40" s="471"/>
      <c r="B40" s="2" t="s">
        <v>25</v>
      </c>
      <c r="C40" s="2">
        <v>118058001</v>
      </c>
      <c r="D40" s="5" t="s">
        <v>121</v>
      </c>
      <c r="E40" s="85">
        <f>VLOOKUP(D40,'Index_calculation_&amp;aggregtion'!D38:E397,2,FALSE)</f>
        <v>3.0236190397632718</v>
      </c>
      <c r="F40" s="9">
        <f>'Div 1 Food'!C811</f>
        <v>1.4740544451093505</v>
      </c>
      <c r="G40" s="9">
        <f>'Div 1 Food'!C811</f>
        <v>1.4740544451093505</v>
      </c>
      <c r="H40" s="9">
        <f>'Div 1 Food'!D811</f>
        <v>1.4740544451093505</v>
      </c>
      <c r="I40" s="9">
        <f>'Div 1 Food'!E811</f>
        <v>1.4935962380406731</v>
      </c>
      <c r="J40" s="9">
        <f>'Div 1 Food'!F811</f>
        <v>2</v>
      </c>
      <c r="K40" s="9">
        <f>'Div 1 Food'!G811</f>
        <v>1.5187357093801892</v>
      </c>
      <c r="L40" s="9">
        <f>'Div 1 Food'!H811</f>
        <v>1.4650918833966795</v>
      </c>
      <c r="M40" s="9">
        <f>'Div 1 Food'!I811</f>
        <v>1.6027583010278521</v>
      </c>
      <c r="N40" s="9">
        <f>'Div 1 Food'!J811</f>
        <v>1.7700241202358471</v>
      </c>
      <c r="O40" s="9">
        <f>'Div 1 Food'!K811</f>
        <v>1.670410804459431</v>
      </c>
      <c r="P40" s="9">
        <f>'Div 1 Food'!L811</f>
        <v>1.6274650987779071</v>
      </c>
      <c r="Q40" s="9">
        <f>'Div 1 Food'!M811</f>
        <v>1.6274650987779071</v>
      </c>
      <c r="R40" s="9">
        <f>'Div 1 Food'!N811</f>
        <v>1.6274650987779071</v>
      </c>
    </row>
    <row r="41" spans="1:18" x14ac:dyDescent="0.25">
      <c r="A41" s="471"/>
      <c r="B41" s="2" t="s">
        <v>25</v>
      </c>
      <c r="C41" s="2">
        <v>118055003</v>
      </c>
      <c r="D41" s="5" t="s">
        <v>122</v>
      </c>
      <c r="E41" s="85">
        <f>VLOOKUP(D41,'Index_calculation_&amp;aggregtion'!D39:E398,2,FALSE)</f>
        <v>0.66802983703230401</v>
      </c>
      <c r="F41" s="9">
        <f>'Div 1 Food'!C841</f>
        <v>0.41003050138562125</v>
      </c>
      <c r="G41" s="9">
        <f>'Div 1 Food'!C841</f>
        <v>0.41003050138562125</v>
      </c>
      <c r="H41" s="9">
        <f>'Div 1 Food'!D841</f>
        <v>0.39533915074981035</v>
      </c>
      <c r="I41" s="9">
        <f>'Div 1 Food'!E841</f>
        <v>0.42526780296784095</v>
      </c>
      <c r="J41" s="9">
        <f>'Div 1 Food'!F841</f>
        <v>0.43776440982017351</v>
      </c>
      <c r="K41" s="9">
        <f>'Div 1 Food'!G841</f>
        <v>0.45998385978465589</v>
      </c>
      <c r="L41" s="9">
        <f>'Div 1 Food'!H841</f>
        <v>0.43084227138124959</v>
      </c>
      <c r="M41" s="9">
        <f>'Div 1 Food'!I841</f>
        <v>0.38083611513601962</v>
      </c>
      <c r="N41" s="9">
        <f>'Div 1 Food'!J841</f>
        <v>0.27534870301539227</v>
      </c>
      <c r="O41" s="9">
        <f>'Div 1 Food'!K841</f>
        <v>0.28343989746949777</v>
      </c>
      <c r="P41" s="9">
        <f>'Div 1 Food'!L841</f>
        <v>0.31920128590295599</v>
      </c>
      <c r="Q41" s="9">
        <f>'Div 1 Food'!M841</f>
        <v>0.29371952521999645</v>
      </c>
      <c r="R41" s="9">
        <f>'Div 1 Food'!N841</f>
        <v>0.29258738429108699</v>
      </c>
    </row>
    <row r="42" spans="1:18" ht="16.5" thickBot="1" x14ac:dyDescent="0.3">
      <c r="A42" s="472"/>
      <c r="B42" s="10" t="s">
        <v>25</v>
      </c>
      <c r="C42" s="10">
        <v>118056001</v>
      </c>
      <c r="D42" s="6" t="s">
        <v>123</v>
      </c>
      <c r="E42" s="85">
        <f>VLOOKUP(D42,'Index_calculation_&amp;aggregtion'!D40:E399,2,FALSE)</f>
        <v>0.57617807643573626</v>
      </c>
      <c r="F42" s="9">
        <f>'Div 1 Food'!C871</f>
        <v>0.17176679104342307</v>
      </c>
      <c r="G42" s="9">
        <f>'Div 1 Food'!C871</f>
        <v>0.17176679104342307</v>
      </c>
      <c r="H42" s="9">
        <f>'Div 1 Food'!D871</f>
        <v>0.15142810088261069</v>
      </c>
      <c r="I42" s="9">
        <f>'Div 1 Food'!E871</f>
        <v>0.16733282197478311</v>
      </c>
      <c r="J42" s="9">
        <f>'Div 1 Food'!F871</f>
        <v>0.17821633101508633</v>
      </c>
      <c r="K42" s="9">
        <f>'Div 1 Food'!G871</f>
        <v>0.17821633101508633</v>
      </c>
      <c r="L42" s="9">
        <f>'Div 1 Food'!H871</f>
        <v>0.1571139589203763</v>
      </c>
      <c r="M42" s="9">
        <f>'Div 1 Food'!I871</f>
        <v>0.15142810088261069</v>
      </c>
      <c r="N42" s="9">
        <f>'Div 1 Food'!J871</f>
        <v>0.15142810088261069</v>
      </c>
      <c r="O42" s="9">
        <f>'Div 1 Food'!K871</f>
        <v>0.15544062817709192</v>
      </c>
      <c r="P42" s="9">
        <f>'Div 1 Food'!L871</f>
        <v>0.16127714953584027</v>
      </c>
      <c r="Q42" s="9">
        <f>'Div 1 Food'!M871</f>
        <v>0.14594801056814463</v>
      </c>
      <c r="R42" s="9">
        <f>'Div 1 Food'!N871</f>
        <v>0.15142810088261069</v>
      </c>
    </row>
    <row r="43" spans="1:18" x14ac:dyDescent="0.25">
      <c r="A43" s="470" t="s">
        <v>26</v>
      </c>
      <c r="B43" s="1" t="s">
        <v>27</v>
      </c>
      <c r="C43" s="1">
        <v>119060099</v>
      </c>
      <c r="D43" s="4" t="s">
        <v>124</v>
      </c>
      <c r="E43" s="85">
        <f>VLOOKUP(D43,'Index_calculation_&amp;aggregtion'!D41:E400,2,FALSE)</f>
        <v>2.9549857498552705</v>
      </c>
      <c r="F43" s="9">
        <f>'Div 1 Food'!C902</f>
        <v>0.93563797768576806</v>
      </c>
      <c r="G43" s="9">
        <f>'Div 1 Food'!C902</f>
        <v>0.93563797768576806</v>
      </c>
      <c r="H43" s="9">
        <f>'Div 1 Food'!D902</f>
        <v>0.96528003348740221</v>
      </c>
      <c r="I43" s="9">
        <f>'Div 1 Food'!E902</f>
        <v>1.0123570967739806</v>
      </c>
      <c r="J43" s="9">
        <f>'Div 1 Food'!F902</f>
        <v>0.93563797768576806</v>
      </c>
      <c r="K43" s="9">
        <f>'Div 1 Food'!G902</f>
        <v>0.91971490589407656</v>
      </c>
      <c r="L43" s="9">
        <f>'Div 1 Food'!H902</f>
        <v>0.92607662545782987</v>
      </c>
      <c r="M43" s="9">
        <f>'Div 1 Food'!I902</f>
        <v>1.082643410803322</v>
      </c>
      <c r="N43" s="9">
        <f>'Div 1 Food'!J902</f>
        <v>0.92607662545782987</v>
      </c>
      <c r="O43" s="9">
        <f>'Div 1 Food'!K902</f>
        <v>0.98199197669263338</v>
      </c>
      <c r="P43" s="9">
        <f>'Div 1 Food'!L902</f>
        <v>1.1284747277996534</v>
      </c>
      <c r="Q43" s="9">
        <f>'Div 1 Food'!M902</f>
        <v>1.2923930002342876</v>
      </c>
      <c r="R43" s="9">
        <f>'Div 1 Food'!N902</f>
        <v>1.2923930002342876</v>
      </c>
    </row>
    <row r="44" spans="1:18" x14ac:dyDescent="0.25">
      <c r="A44" s="471"/>
      <c r="B44" s="2" t="s">
        <v>27</v>
      </c>
      <c r="C44" s="2">
        <v>119063010</v>
      </c>
      <c r="D44" s="5" t="s">
        <v>125</v>
      </c>
      <c r="E44" s="85">
        <f>VLOOKUP(D44,'Index_calculation_&amp;aggregtion'!D42:E401,2,FALSE)</f>
        <v>7.4472744930352794</v>
      </c>
      <c r="F44" s="9">
        <f>'Div 1 Food'!C932</f>
        <v>2.9943360355216631</v>
      </c>
      <c r="G44" s="9">
        <f>'Div 1 Food'!C932</f>
        <v>2.9943360355216631</v>
      </c>
      <c r="H44" s="9">
        <f>'Div 1 Food'!D932</f>
        <v>2.9491260148656568</v>
      </c>
      <c r="I44" s="9">
        <f>'Div 1 Food'!E932</f>
        <v>3.0208631188471626</v>
      </c>
      <c r="J44" s="9">
        <f>'Div 1 Food'!F932</f>
        <v>3.0479120053404953</v>
      </c>
      <c r="K44" s="9">
        <f>'Div 1 Food'!G932</f>
        <v>3.0809922113017123</v>
      </c>
      <c r="L44" s="9">
        <f>'Div 1 Food'!H932</f>
        <v>3.1043598032865822</v>
      </c>
      <c r="M44" s="9">
        <f>'Div 1 Food'!I932</f>
        <v>3.1996248243892733</v>
      </c>
      <c r="N44" s="9">
        <f>'Div 1 Food'!J932</f>
        <v>2.8975314950230384</v>
      </c>
      <c r="O44" s="9">
        <f>'Div 1 Food'!K932</f>
        <v>2.9501880538715413</v>
      </c>
      <c r="P44" s="9">
        <f>'Div 1 Food'!L932</f>
        <v>2.8489522432772785</v>
      </c>
      <c r="Q44" s="9">
        <f>'Div 1 Food'!M932</f>
        <v>2.9813703043307136</v>
      </c>
      <c r="R44" s="9">
        <f>'Div 1 Food'!N932</f>
        <v>3.0574601508648658</v>
      </c>
    </row>
    <row r="45" spans="1:18" x14ac:dyDescent="0.25">
      <c r="A45" s="471"/>
      <c r="B45" s="11" t="s">
        <v>27</v>
      </c>
      <c r="C45" s="11">
        <v>119066001</v>
      </c>
      <c r="D45" s="20" t="s">
        <v>126</v>
      </c>
      <c r="E45" s="85">
        <f>VLOOKUP(D45,'Index_calculation_&amp;aggregtion'!D43:E402,2,FALSE)</f>
        <v>2.4440110080519104</v>
      </c>
      <c r="F45" s="9">
        <f>'Div 1 Food'!C962</f>
        <v>0.76314024543846581</v>
      </c>
      <c r="G45" s="9">
        <f>'Div 1 Food'!C962</f>
        <v>0.76314024543846581</v>
      </c>
      <c r="H45" s="9">
        <f>'Div 1 Food'!D962</f>
        <v>0.76314024543846581</v>
      </c>
      <c r="I45" s="9">
        <f>'Div 1 Food'!E962</f>
        <v>0.76314024543846581</v>
      </c>
      <c r="J45" s="9">
        <f>'Div 1 Food'!F962</f>
        <v>0.76314024543846581</v>
      </c>
      <c r="K45" s="9">
        <f>'Div 1 Food'!G962</f>
        <v>0.76314024543846581</v>
      </c>
      <c r="L45" s="9">
        <f>'Div 1 Food'!H962</f>
        <v>0.76314024543846581</v>
      </c>
      <c r="M45" s="9">
        <f>'Div 1 Food'!I962</f>
        <v>0.76314024543846581</v>
      </c>
      <c r="N45" s="9">
        <f>'Div 1 Food'!J962</f>
        <v>0.75469538650665891</v>
      </c>
      <c r="O45" s="9">
        <f>'Div 1 Food'!K962</f>
        <v>0.75469538650665891</v>
      </c>
      <c r="P45" s="9">
        <f>'Div 1 Food'!L962</f>
        <v>0.74732409509533015</v>
      </c>
      <c r="Q45" s="9">
        <f>'Div 1 Food'!M962</f>
        <v>0.74732409509533015</v>
      </c>
      <c r="R45" s="9">
        <f>'Div 1 Food'!N962</f>
        <v>0.74732409509533015</v>
      </c>
    </row>
    <row r="46" spans="1:18" x14ac:dyDescent="0.25">
      <c r="A46" s="471"/>
      <c r="B46" s="11" t="s">
        <v>27</v>
      </c>
      <c r="C46" s="11">
        <v>119063012</v>
      </c>
      <c r="D46" s="20" t="s">
        <v>127</v>
      </c>
      <c r="E46" s="85">
        <f>VLOOKUP(D46,'Index_calculation_&amp;aggregtion'!D44:E403,2,FALSE)</f>
        <v>1.07673698960451</v>
      </c>
      <c r="F46" s="9">
        <f>'Div 1 Food'!C992</f>
        <v>3.3005652625319692</v>
      </c>
      <c r="G46" s="9">
        <f>'Div 1 Food'!C992</f>
        <v>3.3005652625319692</v>
      </c>
      <c r="H46" s="9">
        <f>'Div 1 Food'!D992</f>
        <v>3.3005652625319692</v>
      </c>
      <c r="I46" s="9">
        <f>'Div 1 Food'!E992</f>
        <v>3.3005652625319692</v>
      </c>
      <c r="J46" s="9">
        <f>'Div 1 Food'!F992</f>
        <v>3.3005652625319692</v>
      </c>
      <c r="K46" s="9">
        <f>'Div 1 Food'!G992</f>
        <v>3.3005652625319692</v>
      </c>
      <c r="L46" s="9">
        <f>'Div 1 Food'!H992</f>
        <v>3.3005652625319692</v>
      </c>
      <c r="M46" s="9">
        <f>'Div 1 Food'!I992</f>
        <v>3.3005652625319692</v>
      </c>
      <c r="N46" s="9">
        <f>'Div 1 Food'!J992</f>
        <v>3.0974589272828523</v>
      </c>
      <c r="O46" s="9">
        <f>'Div 1 Food'!K992</f>
        <v>3.1153187686334354</v>
      </c>
      <c r="P46" s="9">
        <f>'Div 1 Food'!L992</f>
        <v>3.1956162579873082</v>
      </c>
      <c r="Q46" s="9">
        <f>'Div 1 Food'!M992</f>
        <v>3.2676461644503965</v>
      </c>
      <c r="R46" s="9">
        <f>'Div 1 Food'!N992</f>
        <v>3.2555473917833613</v>
      </c>
    </row>
    <row r="47" spans="1:18" ht="16.5" thickBot="1" x14ac:dyDescent="0.3">
      <c r="A47" s="472"/>
      <c r="B47" s="11" t="s">
        <v>27</v>
      </c>
      <c r="C47" s="11">
        <v>119066008</v>
      </c>
      <c r="D47" s="20" t="s">
        <v>386</v>
      </c>
      <c r="E47" s="85">
        <f>VLOOKUP(D47,'Index_calculation_&amp;aggregtion'!D45:E404,2,FALSE)</f>
        <v>1.0151670994343382</v>
      </c>
      <c r="F47" s="9">
        <f>'Div 1 Food'!C1022</f>
        <v>5.2029902746231196</v>
      </c>
      <c r="G47" s="9">
        <f>'Div 1 Food'!C1022</f>
        <v>5.2029902746231196</v>
      </c>
      <c r="H47" s="9">
        <f>'Div 1 Food'!D1022</f>
        <v>5.2029902746231196</v>
      </c>
      <c r="I47" s="9">
        <f>'Div 1 Food'!E1022</f>
        <v>5.2029902746231196</v>
      </c>
      <c r="J47" s="9">
        <f>'Div 1 Food'!F1022</f>
        <v>5.2029902746231196</v>
      </c>
      <c r="K47" s="9">
        <f>'Div 1 Food'!G1022</f>
        <v>5.2029902746231196</v>
      </c>
      <c r="L47" s="9">
        <f>'Div 1 Food'!H1022</f>
        <v>5.2029902746231196</v>
      </c>
      <c r="M47" s="9">
        <f>'Div 1 Food'!I1022</f>
        <v>5.2029902746231196</v>
      </c>
      <c r="N47" s="9">
        <f>'Div 1 Food'!J1022</f>
        <v>5.148181230333674</v>
      </c>
      <c r="O47" s="9">
        <f>'Div 1 Food'!K1022</f>
        <v>5.3854192989504357</v>
      </c>
      <c r="P47" s="9">
        <f>'Div 1 Food'!L1022</f>
        <v>5.3854192989504357</v>
      </c>
      <c r="Q47" s="9">
        <f>'Div 1 Food'!M1022</f>
        <v>5.4717814721143405</v>
      </c>
      <c r="R47" s="9">
        <f>'Div 1 Food'!N1022</f>
        <v>5.4717814721143405</v>
      </c>
    </row>
    <row r="48" spans="1:18" x14ac:dyDescent="0.25">
      <c r="A48" s="467" t="s">
        <v>28</v>
      </c>
      <c r="B48" s="13" t="s">
        <v>29</v>
      </c>
      <c r="C48" s="1">
        <v>121068099</v>
      </c>
      <c r="D48" s="4" t="s">
        <v>128</v>
      </c>
      <c r="E48" s="85">
        <f>VLOOKUP(D48,'Index_calculation_&amp;aggregtion'!D46:E405,2,FALSE)</f>
        <v>4.7339348558540006</v>
      </c>
      <c r="F48" s="9">
        <f>'Div 1 Food'!C1053</f>
        <v>3.7528798965977619</v>
      </c>
      <c r="G48" s="9">
        <f>'Div 1 Food'!C1053</f>
        <v>3.7528798965977619</v>
      </c>
      <c r="H48" s="9">
        <f>'Div 1 Food'!D1053</f>
        <v>3.7528798965977619</v>
      </c>
      <c r="I48" s="9">
        <f>'Div 1 Food'!E1053</f>
        <v>3.7528798965977619</v>
      </c>
      <c r="J48" s="9">
        <f>'Div 1 Food'!F1053</f>
        <v>3.7528798965977619</v>
      </c>
      <c r="K48" s="9">
        <f>'Div 1 Food'!G1053</f>
        <v>3.7528798965977619</v>
      </c>
      <c r="L48" s="9">
        <f>'Div 1 Food'!H1053</f>
        <v>3.7528798965977619</v>
      </c>
      <c r="M48" s="9">
        <f>'Div 1 Food'!I1053</f>
        <v>3.7528798965977619</v>
      </c>
      <c r="N48" s="9">
        <f>'Div 1 Food'!J1053</f>
        <v>3.7528798965977619</v>
      </c>
      <c r="O48" s="9">
        <f>'Div 1 Food'!K1053</f>
        <v>3.7528798965977619</v>
      </c>
      <c r="P48" s="9">
        <f>'Div 1 Food'!L1053</f>
        <v>3.7092367302769977</v>
      </c>
      <c r="Q48" s="9">
        <f>'Div 1 Food'!M1053</f>
        <v>3.699749569939013</v>
      </c>
      <c r="R48" s="9">
        <f>'Div 1 Food'!N1053</f>
        <v>4.0269886665040167</v>
      </c>
    </row>
    <row r="49" spans="1:18" ht="16.149999999999999" customHeight="1" x14ac:dyDescent="0.25">
      <c r="A49" s="468"/>
      <c r="B49" s="15" t="s">
        <v>29</v>
      </c>
      <c r="C49" s="2">
        <v>121067004</v>
      </c>
      <c r="D49" s="5" t="s">
        <v>129</v>
      </c>
      <c r="E49" s="85">
        <f>VLOOKUP(D49,'Index_calculation_&amp;aggregtion'!D47:E406,2,FALSE)</f>
        <v>3.5398125041919091</v>
      </c>
      <c r="F49" s="9">
        <f>'Div 1 Food'!C1083</f>
        <v>3.0398310201025951</v>
      </c>
      <c r="G49" s="9">
        <f>'Div 1 Food'!C1083</f>
        <v>3.0398310201025951</v>
      </c>
      <c r="H49" s="9">
        <f>'Div 1 Food'!D1083</f>
        <v>3.0398310201025951</v>
      </c>
      <c r="I49" s="9">
        <f>'Div 1 Food'!E1083</f>
        <v>3.0398310201025951</v>
      </c>
      <c r="J49" s="9">
        <f>'Div 1 Food'!F1083</f>
        <v>3.0398310201025951</v>
      </c>
      <c r="K49" s="9">
        <f>'Div 1 Food'!G1083</f>
        <v>3.0398310201025951</v>
      </c>
      <c r="L49" s="9">
        <f>'Div 1 Food'!H1083</f>
        <v>3.0398310201025951</v>
      </c>
      <c r="M49" s="9">
        <f>'Div 1 Food'!I1083</f>
        <v>3.0398310201025951</v>
      </c>
      <c r="N49" s="9">
        <f>'Div 1 Food'!J1083</f>
        <v>3.0398310201025951</v>
      </c>
      <c r="O49" s="9">
        <f>'Div 1 Food'!K1083</f>
        <v>3.0398310201025951</v>
      </c>
      <c r="P49" s="9">
        <f>'Div 1 Food'!L1083</f>
        <v>3.4112599851780798</v>
      </c>
      <c r="Q49" s="9">
        <f>'Div 1 Food'!M1083</f>
        <v>3.4130206410807342</v>
      </c>
      <c r="R49" s="9">
        <f>'Div 1 Food'!N1083</f>
        <v>3.8384869958677048</v>
      </c>
    </row>
    <row r="50" spans="1:18" ht="30" x14ac:dyDescent="0.25">
      <c r="A50" s="468"/>
      <c r="B50" s="15" t="s">
        <v>29</v>
      </c>
      <c r="C50" s="2">
        <v>121070001</v>
      </c>
      <c r="D50" s="21" t="s">
        <v>130</v>
      </c>
      <c r="E50" s="85">
        <f>VLOOKUP(D50,'Index_calculation_&amp;aggregtion'!D48:E407,2,FALSE)</f>
        <v>2.6482782586635207</v>
      </c>
      <c r="F50" s="9">
        <f>'Div 1 Food'!C1113</f>
        <v>4.0280048460311333</v>
      </c>
      <c r="G50" s="9">
        <f>'Div 1 Food'!C1113</f>
        <v>4.0280048460311333</v>
      </c>
      <c r="H50" s="9">
        <f>'Div 1 Food'!D1113</f>
        <v>4.0280048460311333</v>
      </c>
      <c r="I50" s="9">
        <f>'Div 1 Food'!E1113</f>
        <v>4.0280048460311333</v>
      </c>
      <c r="J50" s="9">
        <f>'Div 1 Food'!F1113</f>
        <v>4.0280048460311333</v>
      </c>
      <c r="K50" s="9">
        <f>'Div 1 Food'!G1113</f>
        <v>4.0231074893809113</v>
      </c>
      <c r="L50" s="9">
        <f>'Div 1 Food'!H1113</f>
        <v>4.0280048460311333</v>
      </c>
      <c r="M50" s="9">
        <f>'Div 1 Food'!I1113</f>
        <v>4.0280048460311333</v>
      </c>
      <c r="N50" s="9">
        <f>'Div 1 Food'!J1113</f>
        <v>3.569441488645817</v>
      </c>
      <c r="O50" s="9">
        <f>'Div 1 Food'!K1113</f>
        <v>3.5233378169237461</v>
      </c>
      <c r="P50" s="9">
        <f>'Div 1 Food'!L1113</f>
        <v>3.5233378169237461</v>
      </c>
      <c r="Q50" s="9">
        <f>'Div 1 Food'!M1113</f>
        <v>3.5233378169237461</v>
      </c>
      <c r="R50" s="9">
        <f>'Div 1 Food'!N1113</f>
        <v>3.5233378169237461</v>
      </c>
    </row>
    <row r="51" spans="1:18" x14ac:dyDescent="0.25">
      <c r="A51" s="468"/>
      <c r="B51" s="15" t="s">
        <v>29</v>
      </c>
      <c r="C51" s="2">
        <v>121069001</v>
      </c>
      <c r="D51" s="5" t="s">
        <v>131</v>
      </c>
      <c r="E51" s="85">
        <f>VLOOKUP(D51,'Index_calculation_&amp;aggregtion'!D49:E408,2,FALSE)</f>
        <v>0.15449689980124903</v>
      </c>
      <c r="F51" s="9">
        <f>'Div 1 Food'!C1143</f>
        <v>4.9866676458852579</v>
      </c>
      <c r="G51" s="9">
        <f>'Div 1 Food'!C1143</f>
        <v>4.9866676458852579</v>
      </c>
      <c r="H51" s="9">
        <f>'Div 1 Food'!D1143</f>
        <v>4.9866676458852579</v>
      </c>
      <c r="I51" s="9">
        <f>'Div 1 Food'!E1143</f>
        <v>4.9866676458852579</v>
      </c>
      <c r="J51" s="9">
        <f>'Div 1 Food'!F1143</f>
        <v>4.9866676458852579</v>
      </c>
      <c r="K51" s="9">
        <f>'Div 1 Food'!G1143</f>
        <v>4.9866676458852579</v>
      </c>
      <c r="L51" s="9">
        <f>'Div 1 Food'!H1143</f>
        <v>4.9866676458852579</v>
      </c>
      <c r="M51" s="9">
        <f>'Div 1 Food'!I1143</f>
        <v>4.9866676458852579</v>
      </c>
      <c r="N51" s="9">
        <f>'Div 1 Food'!J1143</f>
        <v>4.9866676458852579</v>
      </c>
      <c r="O51" s="9">
        <f>'Div 1 Food'!K1143</f>
        <v>4.9866676458852579</v>
      </c>
      <c r="P51" s="9">
        <f>'Div 1 Food'!L1143</f>
        <v>4.8966131887358921</v>
      </c>
      <c r="Q51" s="9">
        <f>'Div 1 Food'!M1143</f>
        <v>5.2672031403973856</v>
      </c>
      <c r="R51" s="9">
        <f>'Div 1 Food'!N1143</f>
        <v>5.2672031403973856</v>
      </c>
    </row>
    <row r="52" spans="1:18" x14ac:dyDescent="0.25">
      <c r="A52" s="468"/>
      <c r="B52" s="15" t="s">
        <v>30</v>
      </c>
      <c r="C52" s="2">
        <v>122071001</v>
      </c>
      <c r="D52" s="5" t="s">
        <v>132</v>
      </c>
      <c r="E52" s="85">
        <f>VLOOKUP(D52,'Index_calculation_&amp;aggregtion'!D50:E409,2,FALSE)</f>
        <v>1.7421845778730003</v>
      </c>
      <c r="F52" s="9">
        <f>'Div 1 Food'!C1173</f>
        <v>3.0491052440017059</v>
      </c>
      <c r="G52" s="9">
        <f>'Div 1 Food'!C1173</f>
        <v>3.0491052440017059</v>
      </c>
      <c r="H52" s="9">
        <f>'Div 1 Food'!D1173</f>
        <v>2.9620642040475285</v>
      </c>
      <c r="I52" s="9">
        <f>'Div 1 Food'!E1173</f>
        <v>2.9441015404848536</v>
      </c>
      <c r="J52" s="9">
        <f>'Div 1 Food'!F1173</f>
        <v>3.0491052440017059</v>
      </c>
      <c r="K52" s="9">
        <f>'Div 1 Food'!G1173</f>
        <v>2.9826932253685117</v>
      </c>
      <c r="L52" s="9">
        <f>'Div 1 Food'!H1173</f>
        <v>3.006181227997875</v>
      </c>
      <c r="M52" s="9">
        <f>'Div 1 Food'!I1173</f>
        <v>2.997428401364</v>
      </c>
      <c r="N52" s="9">
        <f>'Div 1 Food'!J1173</f>
        <v>2.997428401364</v>
      </c>
      <c r="O52" s="9">
        <f>'Div 1 Food'!K1173</f>
        <v>3.0935342385336297</v>
      </c>
      <c r="P52" s="9">
        <f>'Div 1 Food'!L1173</f>
        <v>2.9500316420807882</v>
      </c>
      <c r="Q52" s="9">
        <f>'Div 1 Food'!M1173</f>
        <v>2.9826932253685117</v>
      </c>
      <c r="R52" s="9">
        <f>'Div 1 Food'!N1173</f>
        <v>2.9826932253685117</v>
      </c>
    </row>
    <row r="53" spans="1:18" x14ac:dyDescent="0.25">
      <c r="A53" s="468"/>
      <c r="B53" s="15" t="s">
        <v>30</v>
      </c>
      <c r="C53" s="2">
        <v>122075001</v>
      </c>
      <c r="D53" s="5" t="s">
        <v>133</v>
      </c>
      <c r="E53" s="85">
        <f>VLOOKUP(D53,'Index_calculation_&amp;aggregtion'!D51:E410,2,FALSE)</f>
        <v>3.1649950394437729</v>
      </c>
      <c r="F53" s="9">
        <f>'Div 1 Food'!C1203</f>
        <v>4.4195437925224335</v>
      </c>
      <c r="G53" s="9">
        <f>'Div 1 Food'!C1203</f>
        <v>4.4195437925224335</v>
      </c>
      <c r="H53" s="9">
        <f>'Div 1 Food'!D1203</f>
        <v>4.4195437925224335</v>
      </c>
      <c r="I53" s="9">
        <f>'Div 1 Food'!E1203</f>
        <v>4.4195437925224335</v>
      </c>
      <c r="J53" s="9">
        <f>'Div 1 Food'!F1203</f>
        <v>4.4195437925224335</v>
      </c>
      <c r="K53" s="9">
        <f>'Div 1 Food'!G1203</f>
        <v>4.4195437925224335</v>
      </c>
      <c r="L53" s="9">
        <f>'Div 1 Food'!H1203</f>
        <v>4.4195437925224335</v>
      </c>
      <c r="M53" s="9">
        <f>'Div 1 Food'!I1203</f>
        <v>4.4195437925224335</v>
      </c>
      <c r="N53" s="9">
        <f>'Div 1 Food'!J1203</f>
        <v>4.4195437925224335</v>
      </c>
      <c r="O53" s="9">
        <f>'Div 1 Food'!K1203</f>
        <v>4.4450546015039309</v>
      </c>
      <c r="P53" s="9">
        <f>'Div 1 Food'!L1203</f>
        <v>4.4816959905230416</v>
      </c>
      <c r="Q53" s="9">
        <f>'Div 1 Food'!M1203</f>
        <v>4.4801148637630055</v>
      </c>
      <c r="R53" s="9">
        <f>'Div 1 Food'!N1203</f>
        <v>4.5403650469711074</v>
      </c>
    </row>
    <row r="54" spans="1:18" x14ac:dyDescent="0.25">
      <c r="A54" s="468"/>
      <c r="B54" s="15" t="s">
        <v>30</v>
      </c>
      <c r="C54" s="2">
        <v>122072002</v>
      </c>
      <c r="D54" s="5" t="s">
        <v>134</v>
      </c>
      <c r="E54" s="85">
        <f>VLOOKUP(D54,'Index_calculation_&amp;aggregtion'!D52:E411,2,FALSE)</f>
        <v>1.1697152072817645</v>
      </c>
      <c r="F54" s="9">
        <f>'Div 1 Food'!C1234</f>
        <v>1.9953891269574302</v>
      </c>
      <c r="G54" s="9">
        <f>'Div 1 Food'!C1234</f>
        <v>1.9953891269574302</v>
      </c>
      <c r="H54" s="9">
        <f>'Div 1 Food'!D1234</f>
        <v>1.9953891269574302</v>
      </c>
      <c r="I54" s="9">
        <f>'Div 1 Food'!E1234</f>
        <v>2.0186875598242016</v>
      </c>
      <c r="J54" s="9">
        <f>'Div 1 Food'!F1234</f>
        <v>2.0186875598242016</v>
      </c>
      <c r="K54" s="9">
        <f>'Div 1 Food'!G1234</f>
        <v>2.0522023899147075</v>
      </c>
      <c r="L54" s="9">
        <f>'Div 1 Food'!H1234</f>
        <v>2.0339370097944314</v>
      </c>
      <c r="M54" s="9">
        <f>'Div 1 Food'!I1234</f>
        <v>2.0605981337658106</v>
      </c>
      <c r="N54" s="9">
        <f>'Div 1 Food'!J1234</f>
        <v>1.9736263190270291</v>
      </c>
      <c r="O54" s="9">
        <f>'Div 1 Food'!K1234</f>
        <v>2.0122171410746938</v>
      </c>
      <c r="P54" s="9">
        <f>'Div 1 Food'!L1234</f>
        <v>2.0445464795470767</v>
      </c>
      <c r="Q54" s="9">
        <f>'Div 1 Food'!M1234</f>
        <v>1.9971305358974967</v>
      </c>
      <c r="R54" s="9">
        <f>'Div 1 Food'!N1234</f>
        <v>1.9971305358974967</v>
      </c>
    </row>
    <row r="55" spans="1:18" x14ac:dyDescent="0.25">
      <c r="A55" s="468"/>
      <c r="B55" s="15" t="s">
        <v>30</v>
      </c>
      <c r="C55" s="2">
        <v>122072002</v>
      </c>
      <c r="D55" s="5" t="s">
        <v>135</v>
      </c>
      <c r="E55" s="85">
        <f>VLOOKUP(D55,'Index_calculation_&amp;aggregtion'!D53:E412,2,FALSE)</f>
        <v>1.1697152072817645</v>
      </c>
      <c r="F55" s="9">
        <f>'Div 1 Food'!C1265</f>
        <v>1.8990021604954781</v>
      </c>
      <c r="G55" s="9">
        <f>'Div 1 Food'!C1265</f>
        <v>1.8990021604954781</v>
      </c>
      <c r="H55" s="9">
        <f>'Div 1 Food'!D1265</f>
        <v>1.8990021604954781</v>
      </c>
      <c r="I55" s="9">
        <f>'Div 1 Food'!E1265</f>
        <v>1.8689742378140408</v>
      </c>
      <c r="J55" s="9">
        <f>'Div 1 Food'!F1265</f>
        <v>1.8689742378140408</v>
      </c>
      <c r="K55" s="9">
        <f>'Div 1 Food'!G1265</f>
        <v>1.993619357870791</v>
      </c>
      <c r="L55" s="9">
        <f>'Div 1 Food'!H1265</f>
        <v>1.993619357870791</v>
      </c>
      <c r="M55" s="9">
        <f>'Div 1 Food'!I1265</f>
        <v>1.9758753889690863</v>
      </c>
      <c r="N55" s="9">
        <f>'Div 1 Food'!J1265</f>
        <v>2.0834713215272567</v>
      </c>
      <c r="O55" s="9">
        <f>'Div 1 Food'!K1265</f>
        <v>2.1024338308815107</v>
      </c>
      <c r="P55" s="9">
        <f>'Div 1 Food'!L1265</f>
        <v>2.037871777620055</v>
      </c>
      <c r="Q55" s="9">
        <f>'Div 1 Food'!M1265</f>
        <v>2.0031904378377958</v>
      </c>
      <c r="R55" s="9">
        <f>'Div 1 Food'!N1265</f>
        <v>1.9690993193551793</v>
      </c>
    </row>
    <row r="56" spans="1:18" x14ac:dyDescent="0.25">
      <c r="A56" s="468"/>
      <c r="B56" s="15" t="s">
        <v>30</v>
      </c>
      <c r="C56" s="2">
        <v>122073003</v>
      </c>
      <c r="D56" s="5" t="s">
        <v>136</v>
      </c>
      <c r="E56" s="85" t="e">
        <f>VLOOKUP(D56,'Index_calculation_&amp;aggregtion'!D54:E413,2,FALSE)</f>
        <v>#N/A</v>
      </c>
      <c r="F56" s="9">
        <f>'Div 1 Food'!C1295</f>
        <v>4.6575973193488256</v>
      </c>
      <c r="G56" s="9">
        <f>'Div 1 Food'!C1295</f>
        <v>4.6575973193488256</v>
      </c>
      <c r="H56" s="9">
        <f>'Div 1 Food'!D1295</f>
        <v>4.6575973193488256</v>
      </c>
      <c r="I56" s="9">
        <f>'Div 1 Food'!E1295</f>
        <v>4.6575973193488256</v>
      </c>
      <c r="J56" s="9">
        <f>'Div 1 Food'!F1295</f>
        <v>4.6575973193488256</v>
      </c>
      <c r="K56" s="9">
        <f>'Div 1 Food'!G1295</f>
        <v>4.6575973193488256</v>
      </c>
      <c r="L56" s="9">
        <f>'Div 1 Food'!H1295</f>
        <v>4.6751748239588782</v>
      </c>
      <c r="M56" s="9">
        <f>'Div 1 Food'!I1295</f>
        <v>4.6751748239588782</v>
      </c>
      <c r="N56" s="9">
        <f>'Div 1 Food'!J1295</f>
        <v>4.5280975428776769</v>
      </c>
      <c r="O56" s="9">
        <f>'Div 1 Food'!K1295</f>
        <v>4.3521559085953765</v>
      </c>
      <c r="P56" s="9">
        <f>'Div 1 Food'!L1295</f>
        <v>4.6063221306738988</v>
      </c>
      <c r="Q56" s="9">
        <f>'Div 1 Food'!M1295</f>
        <v>4.0628682887124112</v>
      </c>
      <c r="R56" s="9">
        <f>'Div 1 Food'!N1295</f>
        <v>4.2827989345093069</v>
      </c>
    </row>
    <row r="57" spans="1:18" x14ac:dyDescent="0.25">
      <c r="A57" s="468"/>
      <c r="B57" s="15" t="s">
        <v>30</v>
      </c>
      <c r="C57" s="2">
        <v>122073001</v>
      </c>
      <c r="D57" s="5" t="s">
        <v>137</v>
      </c>
      <c r="E57" s="85">
        <f>VLOOKUP(D57,'Index_calculation_&amp;aggregtion'!D55:E414,2,FALSE)</f>
        <v>1.3256870801515039</v>
      </c>
      <c r="F57" s="9">
        <f>'Div 1 Food'!C1301</f>
        <v>2.2360679774997898</v>
      </c>
      <c r="G57" s="9">
        <f>'Div 1 Food'!C1301</f>
        <v>2.2360679774997898</v>
      </c>
      <c r="H57" s="9">
        <f>'Div 1 Food'!D1301</f>
        <v>2.2360679774997898</v>
      </c>
      <c r="I57" s="9">
        <f>'Div 1 Food'!E1301</f>
        <v>2.2360679774997898</v>
      </c>
      <c r="J57" s="9">
        <f>'Div 1 Food'!F1301</f>
        <v>2.2360679774997898</v>
      </c>
      <c r="K57" s="9">
        <f>'Div 1 Food'!G1301</f>
        <v>2.2360679774997898</v>
      </c>
      <c r="L57" s="9">
        <f>'Div 1 Food'!H1301</f>
        <v>2.2360679774997898</v>
      </c>
      <c r="M57" s="9">
        <f>'Div 1 Food'!I1301</f>
        <v>2.2360679774997898</v>
      </c>
      <c r="N57" s="9">
        <f>'Div 1 Food'!J1301</f>
        <v>5</v>
      </c>
      <c r="O57" s="9">
        <f>'Div 1 Food'!K1301</f>
        <v>4.4721359549995796</v>
      </c>
      <c r="P57" s="9">
        <f>'Div 1 Food'!L1301</f>
        <v>4.4721359549995796</v>
      </c>
      <c r="Q57" s="9">
        <f>'Div 1 Food'!M1301</f>
        <v>4.4721359549995796</v>
      </c>
      <c r="R57" s="9">
        <f>'Div 1 Food'!N1301</f>
        <v>4.4721359549995796</v>
      </c>
    </row>
    <row r="58" spans="1:18" ht="16.5" thickBot="1" x14ac:dyDescent="0.3">
      <c r="A58" s="469"/>
      <c r="B58" s="17" t="s">
        <v>30</v>
      </c>
      <c r="C58" s="10">
        <v>122072001</v>
      </c>
      <c r="D58" s="6" t="s">
        <v>138</v>
      </c>
      <c r="E58" s="85" t="e">
        <f>VLOOKUP(D58,'Index_calculation_&amp;aggregtion'!D56:E415,2,FALSE)</f>
        <v>#N/A</v>
      </c>
      <c r="F58" s="9">
        <f>'Div 1 Food'!C1331</f>
        <v>1.8990456028740557</v>
      </c>
      <c r="G58" s="9">
        <f>'Div 1 Food'!C1331</f>
        <v>1.8990456028740557</v>
      </c>
      <c r="H58" s="9">
        <f>'Div 1 Food'!D1331</f>
        <v>1.8990456028740557</v>
      </c>
      <c r="I58" s="9">
        <f>'Div 1 Food'!E1331</f>
        <v>2.0093486463426355</v>
      </c>
      <c r="J58" s="9">
        <f>'Div 1 Food'!F1331</f>
        <v>2.0093486463426355</v>
      </c>
      <c r="K58" s="9">
        <f>'Div 1 Food'!G1331</f>
        <v>2.0093486463426355</v>
      </c>
      <c r="L58" s="9">
        <f>'Div 1 Food'!H1331</f>
        <v>1.9885576484655723</v>
      </c>
      <c r="M58" s="9">
        <f>'Div 1 Food'!I1331</f>
        <v>1.954715556808762</v>
      </c>
      <c r="N58" s="9">
        <f>'Div 1 Food'!J1331</f>
        <v>2.0047397086856282</v>
      </c>
      <c r="O58" s="9">
        <f>'Div 1 Food'!K1331</f>
        <v>2.0646798409852911</v>
      </c>
      <c r="P58" s="9">
        <f>'Div 1 Food'!L1331</f>
        <v>2.0194915736496464</v>
      </c>
      <c r="Q58" s="9">
        <f>'Div 1 Food'!M1331</f>
        <v>1.9489769508609931</v>
      </c>
      <c r="R58" s="9">
        <f>'Div 1 Food'!N1331</f>
        <v>1.9851230357355738</v>
      </c>
    </row>
    <row r="59" spans="1:18" s="31" customFormat="1" ht="18.600000000000001" customHeight="1" thickBot="1" x14ac:dyDescent="0.3">
      <c r="A59" s="474" t="s">
        <v>391</v>
      </c>
      <c r="B59" s="475"/>
      <c r="C59" s="475"/>
      <c r="D59" s="476"/>
      <c r="E59" s="291">
        <f>SUM(E60:E65)</f>
        <v>110.24170769392323</v>
      </c>
      <c r="F59" s="69"/>
      <c r="G59" s="69"/>
    </row>
    <row r="60" spans="1:18" ht="15.6" customHeight="1" x14ac:dyDescent="0.25">
      <c r="A60" s="467" t="s">
        <v>31</v>
      </c>
      <c r="B60" s="13" t="s">
        <v>32</v>
      </c>
      <c r="C60" s="1">
        <v>211076099</v>
      </c>
      <c r="D60" s="4" t="s">
        <v>139</v>
      </c>
      <c r="E60" s="85">
        <f>VLOOKUP(D60,'Index_calculation_&amp;aggregtion'!D58:E417,2,FALSE)</f>
        <v>2.2092881313542794</v>
      </c>
      <c r="F60" s="9">
        <f>'Div 2 ,3 Alc &amp; Tobac, clothing'!C15</f>
        <v>76.339605770730742</v>
      </c>
      <c r="G60" s="9">
        <f>'Div 2 ,3 Alc &amp; Tobac, clothing'!C15</f>
        <v>76.339605770730742</v>
      </c>
      <c r="H60" s="9">
        <f>'Div 2 ,3 Alc &amp; Tobac, clothing'!D15</f>
        <v>76.339605770730742</v>
      </c>
      <c r="I60" s="9">
        <f>'Div 2 ,3 Alc &amp; Tobac, clothing'!E15</f>
        <v>29.718278662008416</v>
      </c>
      <c r="J60" s="9">
        <f>'Div 2 ,3 Alc &amp; Tobac, clothing'!F15</f>
        <v>76.339605770730742</v>
      </c>
      <c r="K60" s="9">
        <f>'Div 2 ,3 Alc &amp; Tobac, clothing'!G15</f>
        <v>74.827181369257573</v>
      </c>
      <c r="L60" s="9">
        <f>'Div 2 ,3 Alc &amp; Tobac, clothing'!H15</f>
        <v>65.270833308823001</v>
      </c>
      <c r="M60" s="9">
        <f>'Div 2 ,3 Alc &amp; Tobac, clothing'!I15</f>
        <v>63.733972120980972</v>
      </c>
      <c r="N60" s="9">
        <f>'Div 2 ,3 Alc &amp; Tobac, clothing'!J15</f>
        <v>63.331844968674972</v>
      </c>
      <c r="O60" s="9">
        <f>'Div 2 ,3 Alc &amp; Tobac, clothing'!K15</f>
        <v>61.494179238671094</v>
      </c>
      <c r="P60" s="9">
        <f>'Div 2 ,3 Alc &amp; Tobac, clothing'!L15</f>
        <v>75.314680642997558</v>
      </c>
      <c r="Q60" s="9">
        <f>'Div 2 ,3 Alc &amp; Tobac, clothing'!M15</f>
        <v>54.923771044964411</v>
      </c>
      <c r="R60" s="9">
        <f>'Div 2 ,3 Alc &amp; Tobac, clothing'!N15</f>
        <v>71.629528917522009</v>
      </c>
    </row>
    <row r="61" spans="1:18" ht="16.149999999999999" customHeight="1" x14ac:dyDescent="0.25">
      <c r="A61" s="468"/>
      <c r="B61" s="15" t="s">
        <v>33</v>
      </c>
      <c r="C61" s="2">
        <v>213081002</v>
      </c>
      <c r="D61" s="5" t="s">
        <v>140</v>
      </c>
      <c r="E61" s="85">
        <f>VLOOKUP(D61,'Index_calculation_&amp;aggregtion'!D59:E418,2,FALSE)</f>
        <v>4.5100398113408717</v>
      </c>
      <c r="F61" s="9">
        <f>'Div 2 ,3 Alc &amp; Tobac, clothing'!C22</f>
        <v>10</v>
      </c>
      <c r="G61" s="9">
        <f>'Div 2 ,3 Alc &amp; Tobac, clothing'!C22</f>
        <v>10</v>
      </c>
      <c r="H61" s="9">
        <f>'Div 2 ,3 Alc &amp; Tobac, clothing'!D22</f>
        <v>10</v>
      </c>
      <c r="I61" s="9">
        <f>'Div 2 ,3 Alc &amp; Tobac, clothing'!E22</f>
        <v>10</v>
      </c>
      <c r="J61" s="9">
        <f>'Div 2 ,3 Alc &amp; Tobac, clothing'!F22</f>
        <v>10</v>
      </c>
      <c r="K61" s="9">
        <f>'Div 2 ,3 Alc &amp; Tobac, clothing'!G22</f>
        <v>10</v>
      </c>
      <c r="L61" s="9">
        <f>'Div 2 ,3 Alc &amp; Tobac, clothing'!H22</f>
        <v>10</v>
      </c>
      <c r="M61" s="9">
        <f>'Div 2 ,3 Alc &amp; Tobac, clothing'!I22</f>
        <v>10</v>
      </c>
      <c r="N61" s="9">
        <f>'Div 2 ,3 Alc &amp; Tobac, clothing'!J22</f>
        <v>10</v>
      </c>
      <c r="O61" s="9">
        <f>'Div 2 ,3 Alc &amp; Tobac, clothing'!K22</f>
        <v>10</v>
      </c>
      <c r="P61" s="9">
        <f>'Div 2 ,3 Alc &amp; Tobac, clothing'!L22</f>
        <v>10</v>
      </c>
      <c r="Q61" s="9">
        <f>'Div 2 ,3 Alc &amp; Tobac, clothing'!M22</f>
        <v>10</v>
      </c>
      <c r="R61" s="9">
        <f>'Div 2 ,3 Alc &amp; Tobac, clothing'!N22</f>
        <v>10</v>
      </c>
    </row>
    <row r="62" spans="1:18" x14ac:dyDescent="0.25">
      <c r="A62" s="468"/>
      <c r="B62" s="15" t="s">
        <v>34</v>
      </c>
      <c r="C62" s="2">
        <v>213080099</v>
      </c>
      <c r="D62" s="5" t="s">
        <v>141</v>
      </c>
      <c r="E62" s="85">
        <f>VLOOKUP(D62,'Index_calculation_&amp;aggregtion'!D60:E419,2,FALSE)</f>
        <v>18.224003115897617</v>
      </c>
      <c r="F62" s="9">
        <f>'Div 2 ,3 Alc &amp; Tobac, clothing'!C52</f>
        <v>4.4529480262253935</v>
      </c>
      <c r="G62" s="9">
        <f>'Div 2 ,3 Alc &amp; Tobac, clothing'!C52</f>
        <v>4.4529480262253935</v>
      </c>
      <c r="H62" s="9">
        <f>'Div 2 ,3 Alc &amp; Tobac, clothing'!D52</f>
        <v>4.4529480262253935</v>
      </c>
      <c r="I62" s="9">
        <f>'Div 2 ,3 Alc &amp; Tobac, clothing'!E52</f>
        <v>4.1619713183025642</v>
      </c>
      <c r="J62" s="9">
        <f>'Div 2 ,3 Alc &amp; Tobac, clothing'!F52</f>
        <v>4.4529480262253935</v>
      </c>
      <c r="K62" s="9">
        <f>'Div 2 ,3 Alc &amp; Tobac, clothing'!G52</f>
        <v>4.4529480262253935</v>
      </c>
      <c r="L62" s="9">
        <f>'Div 2 ,3 Alc &amp; Tobac, clothing'!H52</f>
        <v>4.4529480262253935</v>
      </c>
      <c r="M62" s="9">
        <f>'Div 2 ,3 Alc &amp; Tobac, clothing'!I52</f>
        <v>4.4529480262253935</v>
      </c>
      <c r="N62" s="9">
        <f>'Div 2 ,3 Alc &amp; Tobac, clothing'!J52</f>
        <v>4.0250757103226471</v>
      </c>
      <c r="O62" s="9">
        <f>'Div 2 ,3 Alc &amp; Tobac, clothing'!K52</f>
        <v>3.8287037086698645</v>
      </c>
      <c r="P62" s="9">
        <f>'Div 2 ,3 Alc &amp; Tobac, clothing'!L52</f>
        <v>3.8287037086698645</v>
      </c>
      <c r="Q62" s="9">
        <f>'Div 2 ,3 Alc &amp; Tobac, clothing'!M52</f>
        <v>3.7849303181582332</v>
      </c>
      <c r="R62" s="9">
        <f>'Div 2 ,3 Alc &amp; Tobac, clothing'!N52</f>
        <v>3.7849303181582332</v>
      </c>
    </row>
    <row r="63" spans="1:18" x14ac:dyDescent="0.25">
      <c r="A63" s="468"/>
      <c r="B63" s="18" t="s">
        <v>35</v>
      </c>
      <c r="C63" s="99">
        <v>221082002</v>
      </c>
      <c r="D63" s="5" t="s">
        <v>142</v>
      </c>
      <c r="E63" s="85">
        <f>VLOOKUP(D63,'Index_calculation_&amp;aggregtion'!D61:E420,2,FALSE)</f>
        <v>21.786048521296976</v>
      </c>
      <c r="F63" s="9">
        <f>'Div 2 ,3 Alc &amp; Tobac, clothing'!C82</f>
        <v>7.8685498502376374</v>
      </c>
      <c r="G63" s="9">
        <f>'Div 2 ,3 Alc &amp; Tobac, clothing'!C82</f>
        <v>7.8685498502376374</v>
      </c>
      <c r="H63" s="9">
        <f>'Div 2 ,3 Alc &amp; Tobac, clothing'!D82</f>
        <v>7.8685498502376374</v>
      </c>
      <c r="I63" s="9">
        <f>'Div 2 ,3 Alc &amp; Tobac, clothing'!E82</f>
        <v>7.8685498502376374</v>
      </c>
      <c r="J63" s="9">
        <f>'Div 2 ,3 Alc &amp; Tobac, clothing'!F82</f>
        <v>7.8685498502376374</v>
      </c>
      <c r="K63" s="9">
        <f>'Div 2 ,3 Alc &amp; Tobac, clothing'!G82</f>
        <v>7.9624084808302804</v>
      </c>
      <c r="L63" s="9">
        <f>'Div 2 ,3 Alc &amp; Tobac, clothing'!H82</f>
        <v>7.9624084808302804</v>
      </c>
      <c r="M63" s="9">
        <f>'Div 2 ,3 Alc &amp; Tobac, clothing'!I82</f>
        <v>8.5170946237758471</v>
      </c>
      <c r="N63" s="9">
        <f>'Div 2 ,3 Alc &amp; Tobac, clothing'!J82</f>
        <v>8.5170946237758471</v>
      </c>
      <c r="O63" s="9">
        <f>'Div 2 ,3 Alc &amp; Tobac, clothing'!K82</f>
        <v>8.5170946237758471</v>
      </c>
      <c r="P63" s="9">
        <f>'Div 2 ,3 Alc &amp; Tobac, clothing'!L82</f>
        <v>8.8584300604612967</v>
      </c>
      <c r="Q63" s="9">
        <f>'Div 2 ,3 Alc &amp; Tobac, clothing'!M82</f>
        <v>8.8584300604612967</v>
      </c>
      <c r="R63" s="9">
        <f>'Div 2 ,3 Alc &amp; Tobac, clothing'!N82</f>
        <v>7.4205087877572371</v>
      </c>
    </row>
    <row r="64" spans="1:18" x14ac:dyDescent="0.25">
      <c r="A64" s="468"/>
      <c r="B64" s="15" t="s">
        <v>35</v>
      </c>
      <c r="C64" s="2">
        <v>221082003</v>
      </c>
      <c r="D64" s="5" t="s">
        <v>143</v>
      </c>
      <c r="E64" s="85">
        <f>VLOOKUP(D64,'Index_calculation_&amp;aggregtion'!D62:E421,2,FALSE)</f>
        <v>12.737471791106136</v>
      </c>
      <c r="F64" s="9">
        <f>'Div 2 ,3 Alc &amp; Tobac, clothing'!C90</f>
        <v>1</v>
      </c>
      <c r="G64" s="9">
        <f>'Div 2 ,3 Alc &amp; Tobac, clothing'!C90</f>
        <v>1</v>
      </c>
      <c r="H64" s="9">
        <f>'Div 2 ,3 Alc &amp; Tobac, clothing'!D90</f>
        <v>1</v>
      </c>
      <c r="I64" s="9">
        <f>'Div 2 ,3 Alc &amp; Tobac, clothing'!E90</f>
        <v>1</v>
      </c>
      <c r="J64" s="9">
        <f>'Div 2 ,3 Alc &amp; Tobac, clothing'!F90</f>
        <v>1</v>
      </c>
      <c r="K64" s="9">
        <f>'Div 2 ,3 Alc &amp; Tobac, clothing'!G90</f>
        <v>1</v>
      </c>
      <c r="L64" s="9">
        <f>'Div 2 ,3 Alc &amp; Tobac, clothing'!H90</f>
        <v>1</v>
      </c>
      <c r="M64" s="9">
        <f>'Div 2 ,3 Alc &amp; Tobac, clothing'!I90</f>
        <v>1</v>
      </c>
      <c r="N64" s="9">
        <f>'Div 2 ,3 Alc &amp; Tobac, clothing'!J90</f>
        <v>1</v>
      </c>
      <c r="O64" s="9">
        <f>'Div 2 ,3 Alc &amp; Tobac, clothing'!K90</f>
        <v>1</v>
      </c>
      <c r="P64" s="9">
        <f>'Div 2 ,3 Alc &amp; Tobac, clothing'!L90</f>
        <v>1</v>
      </c>
      <c r="Q64" s="9">
        <f>'Div 2 ,3 Alc &amp; Tobac, clothing'!M90</f>
        <v>1</v>
      </c>
      <c r="R64" s="9">
        <f>'Div 2 ,3 Alc &amp; Tobac, clothing'!N90</f>
        <v>1</v>
      </c>
    </row>
    <row r="65" spans="1:18" ht="16.5" thickBot="1" x14ac:dyDescent="0.3">
      <c r="A65" s="469"/>
      <c r="B65" s="17" t="s">
        <v>36</v>
      </c>
      <c r="C65" s="10">
        <v>231087099</v>
      </c>
      <c r="D65" s="6" t="s">
        <v>144</v>
      </c>
      <c r="E65" s="85">
        <f>VLOOKUP(D65,'Index_calculation_&amp;aggregtion'!D63:E422,2,FALSE)</f>
        <v>50.774856322927349</v>
      </c>
      <c r="F65" s="9">
        <f>'Div 2 ,3 Alc &amp; Tobac, clothing'!C97</f>
        <v>80.543178615466417</v>
      </c>
      <c r="G65" s="9">
        <f>'Div 2 ,3 Alc &amp; Tobac, clothing'!C97</f>
        <v>80.543178615466417</v>
      </c>
      <c r="H65" s="9">
        <f>'Div 2 ,3 Alc &amp; Tobac, clothing'!D97</f>
        <v>80.543178615466417</v>
      </c>
      <c r="I65" s="9">
        <f>'Div 2 ,3 Alc &amp; Tobac, clothing'!E97</f>
        <v>79.104598934652017</v>
      </c>
      <c r="J65" s="9">
        <f>'Div 2 ,3 Alc &amp; Tobac, clothing'!F97</f>
        <v>80.543178615466417</v>
      </c>
      <c r="K65" s="9">
        <f>'Div 2 ,3 Alc &amp; Tobac, clothing'!G97</f>
        <v>80.543178615466417</v>
      </c>
      <c r="L65" s="9">
        <f>'Div 2 ,3 Alc &amp; Tobac, clothing'!H97</f>
        <v>80.543178615466417</v>
      </c>
      <c r="M65" s="9">
        <f>'Div 2 ,3 Alc &amp; Tobac, clothing'!I97</f>
        <v>80.543178615466417</v>
      </c>
      <c r="N65" s="9">
        <f>'Div 2 ,3 Alc &amp; Tobac, clothing'!J97</f>
        <v>54.387135618713124</v>
      </c>
      <c r="O65" s="9">
        <f>'Div 2 ,3 Alc &amp; Tobac, clothing'!K97</f>
        <v>52.293215317559834</v>
      </c>
      <c r="P65" s="9">
        <f>'Div 2 ,3 Alc &amp; Tobac, clothing'!L97</f>
        <v>64.812080509493583</v>
      </c>
      <c r="Q65" s="9">
        <f>'Div 2 ,3 Alc &amp; Tobac, clothing'!M97</f>
        <v>42.54320865115006</v>
      </c>
      <c r="R65" s="9">
        <f>'Div 2 ,3 Alc &amp; Tobac, clothing'!N97</f>
        <v>44.979414452754142</v>
      </c>
    </row>
    <row r="66" spans="1:18" s="31" customFormat="1" ht="18.600000000000001" customHeight="1" thickBot="1" x14ac:dyDescent="0.3">
      <c r="A66" s="474" t="s">
        <v>389</v>
      </c>
      <c r="B66" s="475"/>
      <c r="C66" s="475"/>
      <c r="D66" s="476"/>
      <c r="E66" s="291" t="e">
        <f>SUM(E67:E83)</f>
        <v>#N/A</v>
      </c>
      <c r="F66" s="69"/>
      <c r="G66" s="69"/>
    </row>
    <row r="67" spans="1:18" x14ac:dyDescent="0.25">
      <c r="A67" s="467" t="s">
        <v>37</v>
      </c>
      <c r="B67" s="13" t="s">
        <v>38</v>
      </c>
      <c r="C67" s="1">
        <v>311091002</v>
      </c>
      <c r="D67" s="4" t="s">
        <v>145</v>
      </c>
      <c r="E67" s="85">
        <f>VLOOKUP(D67,'Index_calculation_&amp;aggregtion'!D65:E424,2,FALSE)</f>
        <v>1.1299291488675614</v>
      </c>
      <c r="F67" s="9">
        <f>'Div 2 ,3 Alc &amp; Tobac, clothing'!C115</f>
        <v>4.1191617996021348</v>
      </c>
      <c r="G67" s="9">
        <f>'Div 2 ,3 Alc &amp; Tobac, clothing'!C115</f>
        <v>4.1191617996021348</v>
      </c>
      <c r="H67" s="9">
        <f>'Div 2 ,3 Alc &amp; Tobac, clothing'!D115</f>
        <v>4.1191617996021348</v>
      </c>
      <c r="I67" s="9">
        <f>'Div 2 ,3 Alc &amp; Tobac, clothing'!E115</f>
        <v>4.073278388727628</v>
      </c>
      <c r="J67" s="9">
        <f>'Div 2 ,3 Alc &amp; Tobac, clothing'!F115</f>
        <v>4.1191617996021348</v>
      </c>
      <c r="K67" s="9">
        <f>'Div 2 ,3 Alc &amp; Tobac, clothing'!G115</f>
        <v>3.8932885496263361</v>
      </c>
      <c r="L67" s="9">
        <f>'Div 2 ,3 Alc &amp; Tobac, clothing'!H115</f>
        <v>3.6833219140507629</v>
      </c>
      <c r="M67" s="9">
        <f>'Div 2 ,3 Alc &amp; Tobac, clothing'!I115</f>
        <v>3.6833219140507629</v>
      </c>
      <c r="N67" s="9">
        <f>'Div 2 ,3 Alc &amp; Tobac, clothing'!J115</f>
        <v>3.6833219140507629</v>
      </c>
      <c r="O67" s="9">
        <f>'Div 2 ,3 Alc &amp; Tobac, clothing'!K115</f>
        <v>3.6965823947161982</v>
      </c>
      <c r="P67" s="9">
        <f>'Div 2 ,3 Alc &amp; Tobac, clothing'!L115</f>
        <v>3.7588014367834406</v>
      </c>
      <c r="Q67" s="9">
        <f>'Div 2 ,3 Alc &amp; Tobac, clothing'!M115</f>
        <v>3.6965823947161982</v>
      </c>
      <c r="R67" s="9">
        <f>'Div 2 ,3 Alc &amp; Tobac, clothing'!N115</f>
        <v>3.6965823947161982</v>
      </c>
    </row>
    <row r="68" spans="1:18" ht="16.149999999999999" customHeight="1" x14ac:dyDescent="0.25">
      <c r="A68" s="468"/>
      <c r="B68" s="15" t="s">
        <v>39</v>
      </c>
      <c r="C68" s="2">
        <v>312093004</v>
      </c>
      <c r="D68" s="5" t="s">
        <v>146</v>
      </c>
      <c r="E68" s="85">
        <f>VLOOKUP(D68,'Index_calculation_&amp;aggregtion'!D66:E425,2,FALSE)</f>
        <v>2.0604266188367535</v>
      </c>
      <c r="F68" s="9">
        <f>'Div 2 ,3 Alc &amp; Tobac, clothing'!C129</f>
        <v>20.515377188551817</v>
      </c>
      <c r="G68" s="9">
        <f>'Div 2 ,3 Alc &amp; Tobac, clothing'!C129</f>
        <v>20.515377188551817</v>
      </c>
      <c r="H68" s="9">
        <f>'Div 2 ,3 Alc &amp; Tobac, clothing'!D129</f>
        <v>20.515377188551817</v>
      </c>
      <c r="I68" s="9">
        <f>'Div 2 ,3 Alc &amp; Tobac, clothing'!E129</f>
        <v>20.515377188551817</v>
      </c>
      <c r="J68" s="9">
        <f>'Div 2 ,3 Alc &amp; Tobac, clothing'!F129</f>
        <v>20.515377188551817</v>
      </c>
      <c r="K68" s="9">
        <f>'Div 2 ,3 Alc &amp; Tobac, clothing'!G129</f>
        <v>21.052289114517887</v>
      </c>
      <c r="L68" s="9">
        <f>'Div 2 ,3 Alc &amp; Tobac, clothing'!H129</f>
        <v>20.209463642417553</v>
      </c>
      <c r="M68" s="9">
        <f>'Div 2 ,3 Alc &amp; Tobac, clothing'!I129</f>
        <v>20.040621000582387</v>
      </c>
      <c r="N68" s="9">
        <f>'Div 2 ,3 Alc &amp; Tobac, clothing'!J129</f>
        <v>20.276609650524922</v>
      </c>
      <c r="O68" s="9">
        <f>'Div 2 ,3 Alc &amp; Tobac, clothing'!K129</f>
        <v>20.012978413874364</v>
      </c>
      <c r="P68" s="9">
        <f>'Div 2 ,3 Alc &amp; Tobac, clothing'!L129</f>
        <v>19.734390041771107</v>
      </c>
      <c r="Q68" s="9">
        <f>'Div 2 ,3 Alc &amp; Tobac, clothing'!M129</f>
        <v>21.022290042882727</v>
      </c>
      <c r="R68" s="9">
        <f>'Div 2 ,3 Alc &amp; Tobac, clothing'!N129</f>
        <v>21.03038800545395</v>
      </c>
    </row>
    <row r="69" spans="1:18" x14ac:dyDescent="0.25">
      <c r="A69" s="468"/>
      <c r="B69" s="15" t="s">
        <v>39</v>
      </c>
      <c r="C69" s="2">
        <v>312093004</v>
      </c>
      <c r="D69" s="5" t="s">
        <v>147</v>
      </c>
      <c r="E69" s="85">
        <f>VLOOKUP(D69,'Index_calculation_&amp;aggregtion'!D67:E426,2,FALSE)</f>
        <v>2.0604266188367535</v>
      </c>
      <c r="F69" s="9">
        <f>'Div 2 ,3 Alc &amp; Tobac, clothing'!C144</f>
        <v>27.782732931244436</v>
      </c>
      <c r="G69" s="9">
        <f>'Div 2 ,3 Alc &amp; Tobac, clothing'!C144</f>
        <v>27.782732931244436</v>
      </c>
      <c r="H69" s="9">
        <f>'Div 2 ,3 Alc &amp; Tobac, clothing'!D144</f>
        <v>26.296874306317203</v>
      </c>
      <c r="I69" s="9">
        <f>'Div 2 ,3 Alc &amp; Tobac, clothing'!E144</f>
        <v>24.78083333515259</v>
      </c>
      <c r="J69" s="9">
        <f>'Div 2 ,3 Alc &amp; Tobac, clothing'!F144</f>
        <v>27.782732931244436</v>
      </c>
      <c r="K69" s="9">
        <f>'Div 2 ,3 Alc &amp; Tobac, clothing'!G144</f>
        <v>28.86037214663957</v>
      </c>
      <c r="L69" s="9">
        <f>'Div 2 ,3 Alc &amp; Tobac, clothing'!H144</f>
        <v>26.527253763906156</v>
      </c>
      <c r="M69" s="9">
        <f>'Div 2 ,3 Alc &amp; Tobac, clothing'!I144</f>
        <v>26.137310377231689</v>
      </c>
      <c r="N69" s="9">
        <f>'Div 2 ,3 Alc &amp; Tobac, clothing'!J144</f>
        <v>26.757290038581576</v>
      </c>
      <c r="O69" s="9">
        <f>'Div 2 ,3 Alc &amp; Tobac, clothing'!K144</f>
        <v>26.757290038581576</v>
      </c>
      <c r="P69" s="9">
        <f>'Div 2 ,3 Alc &amp; Tobac, clothing'!L144</f>
        <v>26.757290038581576</v>
      </c>
      <c r="Q69" s="9">
        <f>'Div 2 ,3 Alc &amp; Tobac, clothing'!M144</f>
        <v>26.757290038581576</v>
      </c>
      <c r="R69" s="9">
        <f>'Div 2 ,3 Alc &amp; Tobac, clothing'!N144</f>
        <v>26.757290038581576</v>
      </c>
    </row>
    <row r="70" spans="1:18" x14ac:dyDescent="0.25">
      <c r="A70" s="468"/>
      <c r="B70" s="15" t="s">
        <v>39</v>
      </c>
      <c r="C70" s="2">
        <v>312093004</v>
      </c>
      <c r="D70" s="5" t="s">
        <v>148</v>
      </c>
      <c r="E70" s="85">
        <f>VLOOKUP(D70,'Index_calculation_&amp;aggregtion'!D68:E427,2,FALSE)</f>
        <v>2.0604266188367535</v>
      </c>
      <c r="F70" s="9">
        <f>'Div 2 ,3 Alc &amp; Tobac, clothing'!C156</f>
        <v>12.310422444958261</v>
      </c>
      <c r="G70" s="9">
        <f>'Div 2 ,3 Alc &amp; Tobac, clothing'!C156</f>
        <v>12.310422444958261</v>
      </c>
      <c r="H70" s="9">
        <f>'Div 2 ,3 Alc &amp; Tobac, clothing'!D156</f>
        <v>12.310422444958261</v>
      </c>
      <c r="I70" s="9">
        <f>'Div 2 ,3 Alc &amp; Tobac, clothing'!E156</f>
        <v>12.310422444958261</v>
      </c>
      <c r="J70" s="9">
        <f>'Div 2 ,3 Alc &amp; Tobac, clothing'!F156</f>
        <v>12.310422444958261</v>
      </c>
      <c r="K70" s="9">
        <f>'Div 2 ,3 Alc &amp; Tobac, clothing'!G156</f>
        <v>12.310422444958261</v>
      </c>
      <c r="L70" s="9">
        <f>'Div 2 ,3 Alc &amp; Tobac, clothing'!H156</f>
        <v>13.223248485056297</v>
      </c>
      <c r="M70" s="9">
        <f>'Div 2 ,3 Alc &amp; Tobac, clothing'!I156</f>
        <v>12.22695072419487</v>
      </c>
      <c r="N70" s="9">
        <f>'Div 2 ,3 Alc &amp; Tobac, clothing'!J156</f>
        <v>12.22695072419487</v>
      </c>
      <c r="O70" s="9">
        <f>'Div 2 ,3 Alc &amp; Tobac, clothing'!K156</f>
        <v>12.22695072419487</v>
      </c>
      <c r="P70" s="9">
        <f>'Div 2 ,3 Alc &amp; Tobac, clothing'!L156</f>
        <v>12.22695072419487</v>
      </c>
      <c r="Q70" s="9">
        <f>'Div 2 ,3 Alc &amp; Tobac, clothing'!M156</f>
        <v>12.22695072419487</v>
      </c>
      <c r="R70" s="9">
        <f>'Div 2 ,3 Alc &amp; Tobac, clothing'!N156</f>
        <v>12.22695072419487</v>
      </c>
    </row>
    <row r="71" spans="1:18" x14ac:dyDescent="0.25">
      <c r="A71" s="468"/>
      <c r="B71" s="15" t="s">
        <v>39</v>
      </c>
      <c r="C71" s="2">
        <v>312093004</v>
      </c>
      <c r="D71" s="5" t="s">
        <v>149</v>
      </c>
      <c r="E71" s="85">
        <f>VLOOKUP(D71,'Index_calculation_&amp;aggregtion'!D69:E428,2,FALSE)</f>
        <v>2.0604266188367535</v>
      </c>
      <c r="F71" s="9">
        <f>'Div 2 ,3 Alc &amp; Tobac, clothing'!C169</f>
        <v>16.131185932080733</v>
      </c>
      <c r="G71" s="9">
        <f>'Div 2 ,3 Alc &amp; Tobac, clothing'!C169</f>
        <v>16.131185932080733</v>
      </c>
      <c r="H71" s="9">
        <f>'Div 2 ,3 Alc &amp; Tobac, clothing'!D169</f>
        <v>16.97701438753041</v>
      </c>
      <c r="I71" s="9">
        <f>'Div 2 ,3 Alc &amp; Tobac, clothing'!E169</f>
        <v>17.19214185358322</v>
      </c>
      <c r="J71" s="9">
        <f>'Div 2 ,3 Alc &amp; Tobac, clothing'!F169</f>
        <v>16.131185932080733</v>
      </c>
      <c r="K71" s="9">
        <f>'Div 2 ,3 Alc &amp; Tobac, clothing'!G169</f>
        <v>15.736151126145312</v>
      </c>
      <c r="L71" s="9">
        <f>'Div 2 ,3 Alc &amp; Tobac, clothing'!H169</f>
        <v>15.865344971138132</v>
      </c>
      <c r="M71" s="9">
        <f>'Div 2 ,3 Alc &amp; Tobac, clothing'!I169</f>
        <v>15.865344971138132</v>
      </c>
      <c r="N71" s="9">
        <f>'Div 2 ,3 Alc &amp; Tobac, clothing'!J169</f>
        <v>16.299447129581019</v>
      </c>
      <c r="O71" s="9">
        <f>'Div 2 ,3 Alc &amp; Tobac, clothing'!K169</f>
        <v>16.299447129581019</v>
      </c>
      <c r="P71" s="9">
        <f>'Div 2 ,3 Alc &amp; Tobac, clothing'!L169</f>
        <v>16.299447129581019</v>
      </c>
      <c r="Q71" s="9">
        <f>'Div 2 ,3 Alc &amp; Tobac, clothing'!M169</f>
        <v>16.299447129581019</v>
      </c>
      <c r="R71" s="9">
        <f>'Div 2 ,3 Alc &amp; Tobac, clothing'!N169</f>
        <v>16.299447129581019</v>
      </c>
    </row>
    <row r="72" spans="1:18" x14ac:dyDescent="0.25">
      <c r="A72" s="468"/>
      <c r="B72" s="15" t="s">
        <v>39</v>
      </c>
      <c r="C72" s="2">
        <v>312093003</v>
      </c>
      <c r="D72" s="5" t="s">
        <v>150</v>
      </c>
      <c r="E72" s="85">
        <f>VLOOKUP(D72,'Index_calculation_&amp;aggregtion'!D70:E429,2,FALSE)</f>
        <v>2.7896665625742307</v>
      </c>
      <c r="F72" s="9">
        <f>'Div 2 ,3 Alc &amp; Tobac, clothing'!C184</f>
        <v>16.279424601209016</v>
      </c>
      <c r="G72" s="9">
        <f>'Div 2 ,3 Alc &amp; Tobac, clothing'!C184</f>
        <v>16.279424601209016</v>
      </c>
      <c r="H72" s="9">
        <f>'Div 2 ,3 Alc &amp; Tobac, clothing'!D184</f>
        <v>16.054593374038586</v>
      </c>
      <c r="I72" s="9">
        <f>'Div 2 ,3 Alc &amp; Tobac, clothing'!E184</f>
        <v>16.054593374038586</v>
      </c>
      <c r="J72" s="9">
        <f>'Div 2 ,3 Alc &amp; Tobac, clothing'!F184</f>
        <v>16.279424601209016</v>
      </c>
      <c r="K72" s="9">
        <f>'Div 2 ,3 Alc &amp; Tobac, clothing'!G184</f>
        <v>15.112479089322587</v>
      </c>
      <c r="L72" s="9">
        <f>'Div 2 ,3 Alc &amp; Tobac, clothing'!H184</f>
        <v>14.500525916040939</v>
      </c>
      <c r="M72" s="9">
        <f>'Div 2 ,3 Alc &amp; Tobac, clothing'!I184</f>
        <v>14.703593721021413</v>
      </c>
      <c r="N72" s="9">
        <f>'Div 2 ,3 Alc &amp; Tobac, clothing'!J184</f>
        <v>15.577156943237602</v>
      </c>
      <c r="O72" s="9">
        <f>'Div 2 ,3 Alc &amp; Tobac, clothing'!K184</f>
        <v>15.577156943237602</v>
      </c>
      <c r="P72" s="9">
        <f>'Div 2 ,3 Alc &amp; Tobac, clothing'!L184</f>
        <v>15.577156943237602</v>
      </c>
      <c r="Q72" s="9">
        <f>'Div 2 ,3 Alc &amp; Tobac, clothing'!M184</f>
        <v>15.577156943237602</v>
      </c>
      <c r="R72" s="9">
        <f>'Div 2 ,3 Alc &amp; Tobac, clothing'!N184</f>
        <v>15.577156943237602</v>
      </c>
    </row>
    <row r="73" spans="1:18" x14ac:dyDescent="0.25">
      <c r="A73" s="468"/>
      <c r="B73" s="15" t="s">
        <v>39</v>
      </c>
      <c r="C73" s="2">
        <v>312093003</v>
      </c>
      <c r="D73" s="5" t="s">
        <v>151</v>
      </c>
      <c r="E73" s="85">
        <f>VLOOKUP(D73,'Index_calculation_&amp;aggregtion'!D71:E430,2,FALSE)</f>
        <v>2.7076175460279304</v>
      </c>
      <c r="F73" s="9">
        <f>'Div 2 ,3 Alc &amp; Tobac, clothing'!C198</f>
        <v>17.199138604350864</v>
      </c>
      <c r="G73" s="9">
        <f>'Div 2 ,3 Alc &amp; Tobac, clothing'!C198</f>
        <v>17.199138604350864</v>
      </c>
      <c r="H73" s="9">
        <f>'Div 2 ,3 Alc &amp; Tobac, clothing'!D198</f>
        <v>15.596814791096378</v>
      </c>
      <c r="I73" s="9">
        <f>'Div 2 ,3 Alc &amp; Tobac, clothing'!E198</f>
        <v>15.596814791096378</v>
      </c>
      <c r="J73" s="9">
        <f>'Div 2 ,3 Alc &amp; Tobac, clothing'!F198</f>
        <v>17.199138604350864</v>
      </c>
      <c r="K73" s="9">
        <f>'Div 2 ,3 Alc &amp; Tobac, clothing'!G198</f>
        <v>15.655974405435538</v>
      </c>
      <c r="L73" s="9">
        <f>'Div 2 ,3 Alc &amp; Tobac, clothing'!H198</f>
        <v>15.729149108288636</v>
      </c>
      <c r="M73" s="9">
        <f>'Div 2 ,3 Alc &amp; Tobac, clothing'!I198</f>
        <v>16.592499790321796</v>
      </c>
      <c r="N73" s="9">
        <f>'Div 2 ,3 Alc &amp; Tobac, clothing'!J198</f>
        <v>19.477832207922816</v>
      </c>
      <c r="O73" s="9">
        <f>'Div 2 ,3 Alc &amp; Tobac, clothing'!K198</f>
        <v>19.477832207922816</v>
      </c>
      <c r="P73" s="9">
        <f>'Div 2 ,3 Alc &amp; Tobac, clothing'!L198</f>
        <v>19.477832207922816</v>
      </c>
      <c r="Q73" s="9">
        <f>'Div 2 ,3 Alc &amp; Tobac, clothing'!M198</f>
        <v>19.477832207922816</v>
      </c>
      <c r="R73" s="9">
        <f>'Div 2 ,3 Alc &amp; Tobac, clothing'!N198</f>
        <v>19.477832207922816</v>
      </c>
    </row>
    <row r="74" spans="1:18" x14ac:dyDescent="0.25">
      <c r="A74" s="468"/>
      <c r="B74" s="15" t="s">
        <v>39</v>
      </c>
      <c r="C74" s="2">
        <v>312093003</v>
      </c>
      <c r="D74" s="5" t="s">
        <v>152</v>
      </c>
      <c r="E74" s="85">
        <f>VLOOKUP(D74,'Index_calculation_&amp;aggregtion'!D72:E431,2,FALSE)</f>
        <v>2.7076175460279304</v>
      </c>
      <c r="F74" s="9">
        <f>'Div 2 ,3 Alc &amp; Tobac, clothing'!C205</f>
        <v>1</v>
      </c>
      <c r="G74" s="9">
        <f>'Div 2 ,3 Alc &amp; Tobac, clothing'!C205</f>
        <v>1</v>
      </c>
      <c r="H74" s="9">
        <f>'Div 2 ,3 Alc &amp; Tobac, clothing'!D205</f>
        <v>1</v>
      </c>
      <c r="I74" s="9">
        <f>'Div 2 ,3 Alc &amp; Tobac, clothing'!E205</f>
        <v>1</v>
      </c>
      <c r="J74" s="9">
        <f>'Div 2 ,3 Alc &amp; Tobac, clothing'!F205</f>
        <v>1</v>
      </c>
      <c r="K74" s="9">
        <f>'Div 2 ,3 Alc &amp; Tobac, clothing'!G205</f>
        <v>1</v>
      </c>
      <c r="L74" s="9">
        <f>'Div 2 ,3 Alc &amp; Tobac, clothing'!H205</f>
        <v>1</v>
      </c>
      <c r="M74" s="9">
        <f>'Div 2 ,3 Alc &amp; Tobac, clothing'!I205</f>
        <v>1</v>
      </c>
      <c r="N74" s="9">
        <f>'Div 2 ,3 Alc &amp; Tobac, clothing'!J205</f>
        <v>1</v>
      </c>
      <c r="O74" s="9">
        <f>'Div 2 ,3 Alc &amp; Tobac, clothing'!K205</f>
        <v>1</v>
      </c>
      <c r="P74" s="9">
        <f>'Div 2 ,3 Alc &amp; Tobac, clothing'!L205</f>
        <v>1</v>
      </c>
      <c r="Q74" s="9">
        <f>'Div 2 ,3 Alc &amp; Tobac, clothing'!M205</f>
        <v>1</v>
      </c>
      <c r="R74" s="9">
        <f>'Div 2 ,3 Alc &amp; Tobac, clothing'!N205</f>
        <v>1</v>
      </c>
    </row>
    <row r="75" spans="1:18" x14ac:dyDescent="0.25">
      <c r="A75" s="468"/>
      <c r="B75" s="15" t="s">
        <v>39</v>
      </c>
      <c r="C75" s="2">
        <v>312093005</v>
      </c>
      <c r="D75" s="5" t="s">
        <v>153</v>
      </c>
      <c r="E75" s="85">
        <f>VLOOKUP(D75,'Index_calculation_&amp;aggregtion'!D73:E432,2,FALSE)</f>
        <v>1.2005434510444635</v>
      </c>
      <c r="F75" s="9">
        <f>'Div 2 ,3 Alc &amp; Tobac, clothing'!C217</f>
        <v>25.762940109235227</v>
      </c>
      <c r="G75" s="9">
        <f>'Div 2 ,3 Alc &amp; Tobac, clothing'!C217</f>
        <v>25.762940109235227</v>
      </c>
      <c r="H75" s="9">
        <f>'Div 2 ,3 Alc &amp; Tobac, clothing'!D217</f>
        <v>25.762940109235227</v>
      </c>
      <c r="I75" s="9">
        <f>'Div 2 ,3 Alc &amp; Tobac, clothing'!E217</f>
        <v>25.762940109235227</v>
      </c>
      <c r="J75" s="9">
        <f>'Div 2 ,3 Alc &amp; Tobac, clothing'!F217</f>
        <v>25.762940109235227</v>
      </c>
      <c r="K75" s="9">
        <f>'Div 2 ,3 Alc &amp; Tobac, clothing'!G217</f>
        <v>25.762940109235227</v>
      </c>
      <c r="L75" s="9">
        <f>'Div 2 ,3 Alc &amp; Tobac, clothing'!H217</f>
        <v>25.762940109235227</v>
      </c>
      <c r="M75" s="9">
        <f>'Div 2 ,3 Alc &amp; Tobac, clothing'!I217</f>
        <v>26.843788900265199</v>
      </c>
      <c r="N75" s="9">
        <f>'Div 2 ,3 Alc &amp; Tobac, clothing'!J217</f>
        <v>24.215405742082368</v>
      </c>
      <c r="O75" s="9">
        <f>'Div 2 ,3 Alc &amp; Tobac, clothing'!K217</f>
        <v>24.215405742082368</v>
      </c>
      <c r="P75" s="9">
        <f>'Div 2 ,3 Alc &amp; Tobac, clothing'!L217</f>
        <v>24.215405742082368</v>
      </c>
      <c r="Q75" s="9">
        <f>'Div 2 ,3 Alc &amp; Tobac, clothing'!M217</f>
        <v>24.215405742082368</v>
      </c>
      <c r="R75" s="9">
        <f>'Div 2 ,3 Alc &amp; Tobac, clothing'!N217</f>
        <v>24.215405742082368</v>
      </c>
    </row>
    <row r="76" spans="1:18" x14ac:dyDescent="0.25">
      <c r="A76" s="468"/>
      <c r="B76" s="15" t="s">
        <v>39</v>
      </c>
      <c r="C76" s="2">
        <v>312093005</v>
      </c>
      <c r="D76" s="5" t="s">
        <v>154</v>
      </c>
      <c r="E76" s="85">
        <f>VLOOKUP(D76,'Index_calculation_&amp;aggregtion'!D74:E433,2,FALSE)</f>
        <v>1.2005434510444635</v>
      </c>
      <c r="F76" s="9">
        <f>'Div 2 ,3 Alc &amp; Tobac, clothing'!C224</f>
        <v>37.416573867739416</v>
      </c>
      <c r="G76" s="9">
        <f>'Div 2 ,3 Alc &amp; Tobac, clothing'!C224</f>
        <v>37.416573867739416</v>
      </c>
      <c r="H76" s="9">
        <f>'Div 2 ,3 Alc &amp; Tobac, clothing'!D224</f>
        <v>28.372248270095273</v>
      </c>
      <c r="I76" s="9">
        <f>'Div 2 ,3 Alc &amp; Tobac, clothing'!E224</f>
        <v>26.152261602214825</v>
      </c>
      <c r="J76" s="9">
        <f>'Div 2 ,3 Alc &amp; Tobac, clothing'!F224</f>
        <v>24.795504551381402</v>
      </c>
      <c r="K76" s="9">
        <f>'Div 2 ,3 Alc &amp; Tobac, clothing'!G224</f>
        <v>25.06772430775483</v>
      </c>
      <c r="L76" s="9">
        <f>'Div 2 ,3 Alc &amp; Tobac, clothing'!H224</f>
        <v>25.536482795767405</v>
      </c>
      <c r="M76" s="9">
        <f>'Div 2 ,3 Alc &amp; Tobac, clothing'!I224</f>
        <v>25.536482795767405</v>
      </c>
      <c r="N76" s="9">
        <f>'Div 2 ,3 Alc &amp; Tobac, clothing'!J224</f>
        <v>37.193256827072105</v>
      </c>
      <c r="O76" s="9">
        <f>'Div 2 ,3 Alc &amp; Tobac, clothing'!K224</f>
        <v>37.193256827072105</v>
      </c>
      <c r="P76" s="9">
        <f>'Div 2 ,3 Alc &amp; Tobac, clothing'!L224</f>
        <v>37.193256827072105</v>
      </c>
      <c r="Q76" s="9">
        <f>'Div 2 ,3 Alc &amp; Tobac, clothing'!M224</f>
        <v>37.193256827072105</v>
      </c>
      <c r="R76" s="9">
        <f>'Div 2 ,3 Alc &amp; Tobac, clothing'!N224</f>
        <v>37.193256827072105</v>
      </c>
    </row>
    <row r="77" spans="1:18" x14ac:dyDescent="0.25">
      <c r="A77" s="468"/>
      <c r="B77" s="18" t="s">
        <v>39</v>
      </c>
      <c r="C77" s="99">
        <v>312093006</v>
      </c>
      <c r="D77" s="5" t="s">
        <v>155</v>
      </c>
      <c r="E77" s="85">
        <f>VLOOKUP(D77,'Index_calculation_&amp;aggregtion'!D75:E434,2,FALSE)</f>
        <v>2.0825474243433275</v>
      </c>
      <c r="F77" s="9">
        <f>'Div 2 ,3 Alc &amp; Tobac, clothing'!C237</f>
        <v>6.4783490951832787</v>
      </c>
      <c r="G77" s="9">
        <f>'Div 2 ,3 Alc &amp; Tobac, clothing'!C237</f>
        <v>6.4783490951832787</v>
      </c>
      <c r="H77" s="9">
        <f>'Div 2 ,3 Alc &amp; Tobac, clothing'!D237</f>
        <v>6.5816049055719992</v>
      </c>
      <c r="I77" s="9">
        <f>'Div 2 ,3 Alc &amp; Tobac, clothing'!E237</f>
        <v>6.4783490951832787</v>
      </c>
      <c r="J77" s="9">
        <f>'Div 2 ,3 Alc &amp; Tobac, clothing'!F237</f>
        <v>6.4783490951832787</v>
      </c>
      <c r="K77" s="9">
        <f>'Div 2 ,3 Alc &amp; Tobac, clothing'!G237</f>
        <v>6.4209884784586935</v>
      </c>
      <c r="L77" s="9">
        <f>'Div 2 ,3 Alc &amp; Tobac, clothing'!H237</f>
        <v>5.7848257165973527</v>
      </c>
      <c r="M77" s="9">
        <f>'Div 2 ,3 Alc &amp; Tobac, clothing'!I237</f>
        <v>6.1215707121331064</v>
      </c>
      <c r="N77" s="9">
        <f>'Div 2 ,3 Alc &amp; Tobac, clothing'!J237</f>
        <v>6.4921708878246633</v>
      </c>
      <c r="O77" s="9">
        <f>'Div 2 ,3 Alc &amp; Tobac, clothing'!K237</f>
        <v>6.4921708878246633</v>
      </c>
      <c r="P77" s="9">
        <f>'Div 2 ,3 Alc &amp; Tobac, clothing'!L237</f>
        <v>6.4921708878246633</v>
      </c>
      <c r="Q77" s="9">
        <f>'Div 2 ,3 Alc &amp; Tobac, clothing'!M237</f>
        <v>6.4921708878246633</v>
      </c>
      <c r="R77" s="9">
        <f>'Div 2 ,3 Alc &amp; Tobac, clothing'!N237</f>
        <v>6.4921708878246633</v>
      </c>
    </row>
    <row r="78" spans="1:18" x14ac:dyDescent="0.25">
      <c r="A78" s="468"/>
      <c r="B78" s="15" t="s">
        <v>39</v>
      </c>
      <c r="C78" s="2">
        <v>312093002</v>
      </c>
      <c r="D78" s="5" t="s">
        <v>156</v>
      </c>
      <c r="E78" s="85">
        <f>VLOOKUP(D78,'Index_calculation_&amp;aggregtion'!D76:E435,2,FALSE)</f>
        <v>1.4104527023702607</v>
      </c>
      <c r="F78" s="9">
        <f>'Div 2 ,3 Alc &amp; Tobac, clothing'!C244</f>
        <v>22.360679774997898</v>
      </c>
      <c r="G78" s="9">
        <f>'Div 2 ,3 Alc &amp; Tobac, clothing'!C244</f>
        <v>22.360679774997898</v>
      </c>
      <c r="H78" s="9">
        <f>'Div 2 ,3 Alc &amp; Tobac, clothing'!D244</f>
        <v>22.360679774997898</v>
      </c>
      <c r="I78" s="9">
        <f>'Div 2 ,3 Alc &amp; Tobac, clothing'!E244</f>
        <v>25</v>
      </c>
      <c r="J78" s="9">
        <f>'Div 2 ,3 Alc &amp; Tobac, clothing'!F244</f>
        <v>22.360679774997898</v>
      </c>
      <c r="K78" s="9">
        <f>'Div 2 ,3 Alc &amp; Tobac, clothing'!G244</f>
        <v>25</v>
      </c>
      <c r="L78" s="9">
        <f>'Div 2 ,3 Alc &amp; Tobac, clothing'!H244</f>
        <v>22.360679774997898</v>
      </c>
      <c r="M78" s="9">
        <f>'Div 2 ,3 Alc &amp; Tobac, clothing'!I244</f>
        <v>22.360679774997898</v>
      </c>
      <c r="N78" s="9">
        <f>'Div 2 ,3 Alc &amp; Tobac, clothing'!J244</f>
        <v>25</v>
      </c>
      <c r="O78" s="9">
        <f>'Div 2 ,3 Alc &amp; Tobac, clothing'!K244</f>
        <v>25</v>
      </c>
      <c r="P78" s="9">
        <f>'Div 2 ,3 Alc &amp; Tobac, clothing'!L244</f>
        <v>25</v>
      </c>
      <c r="Q78" s="9">
        <f>'Div 2 ,3 Alc &amp; Tobac, clothing'!M244</f>
        <v>25</v>
      </c>
      <c r="R78" s="9">
        <f>'Div 2 ,3 Alc &amp; Tobac, clothing'!N244</f>
        <v>25</v>
      </c>
    </row>
    <row r="79" spans="1:18" x14ac:dyDescent="0.25">
      <c r="A79" s="468"/>
      <c r="B79" s="15" t="s">
        <v>39</v>
      </c>
      <c r="C79" s="2">
        <v>312093001</v>
      </c>
      <c r="D79" s="5" t="s">
        <v>157</v>
      </c>
      <c r="E79" s="85">
        <f>VLOOKUP(D79,'Index_calculation_&amp;aggregtion'!D77:E436,2,FALSE)</f>
        <v>1.4098006625228476</v>
      </c>
      <c r="F79" s="9">
        <f>'Div 2 ,3 Alc &amp; Tobac, clothing'!C251</f>
        <v>25</v>
      </c>
      <c r="G79" s="9">
        <f>'Div 2 ,3 Alc &amp; Tobac, clothing'!C251</f>
        <v>25</v>
      </c>
      <c r="H79" s="9">
        <f>'Div 2 ,3 Alc &amp; Tobac, clothing'!D251</f>
        <v>25</v>
      </c>
      <c r="I79" s="9">
        <f>'Div 2 ,3 Alc &amp; Tobac, clothing'!E251</f>
        <v>22.360679774997898</v>
      </c>
      <c r="J79" s="9">
        <f>'Div 2 ,3 Alc &amp; Tobac, clothing'!F251</f>
        <v>25</v>
      </c>
      <c r="K79" s="9">
        <f>'Div 2 ,3 Alc &amp; Tobac, clothing'!G251</f>
        <v>25</v>
      </c>
      <c r="L79" s="9">
        <f>'Div 2 ,3 Alc &amp; Tobac, clothing'!H251</f>
        <v>25</v>
      </c>
      <c r="M79" s="9">
        <f>'Div 2 ,3 Alc &amp; Tobac, clothing'!I251</f>
        <v>25</v>
      </c>
      <c r="N79" s="9">
        <f>'Div 2 ,3 Alc &amp; Tobac, clothing'!J251</f>
        <v>25</v>
      </c>
      <c r="O79" s="9">
        <f>'Div 2 ,3 Alc &amp; Tobac, clothing'!K251</f>
        <v>25</v>
      </c>
      <c r="P79" s="9">
        <f>'Div 2 ,3 Alc &amp; Tobac, clothing'!L251</f>
        <v>25</v>
      </c>
      <c r="Q79" s="9">
        <f>'Div 2 ,3 Alc &amp; Tobac, clothing'!M251</f>
        <v>25</v>
      </c>
      <c r="R79" s="9">
        <f>'Div 2 ,3 Alc &amp; Tobac, clothing'!N251</f>
        <v>25</v>
      </c>
    </row>
    <row r="80" spans="1:18" x14ac:dyDescent="0.25">
      <c r="A80" s="468"/>
      <c r="B80" s="15" t="s">
        <v>40</v>
      </c>
      <c r="C80" s="2">
        <v>312093007</v>
      </c>
      <c r="D80" s="5" t="s">
        <v>158</v>
      </c>
      <c r="E80" s="85">
        <f>VLOOKUP(D80,'Index_calculation_&amp;aggregtion'!D78:E437,2,FALSE)</f>
        <v>0.76630959475964</v>
      </c>
      <c r="F80" s="9">
        <f>'Div 2 ,3 Alc &amp; Tobac, clothing'!C265</f>
        <v>11.373516288363954</v>
      </c>
      <c r="G80" s="9">
        <f>'Div 2 ,3 Alc &amp; Tobac, clothing'!C265</f>
        <v>11.373516288363954</v>
      </c>
      <c r="H80" s="9">
        <f>'Div 2 ,3 Alc &amp; Tobac, clothing'!D265</f>
        <v>11.373516288363954</v>
      </c>
      <c r="I80" s="9">
        <f>'Div 2 ,3 Alc &amp; Tobac, clothing'!E265</f>
        <v>12.402907460055152</v>
      </c>
      <c r="J80" s="9">
        <f>'Div 2 ,3 Alc &amp; Tobac, clothing'!F265</f>
        <v>11.373516288363954</v>
      </c>
      <c r="K80" s="9">
        <f>'Div 2 ,3 Alc &amp; Tobac, clothing'!G265</f>
        <v>11.373516288363954</v>
      </c>
      <c r="L80" s="9">
        <f>'Div 2 ,3 Alc &amp; Tobac, clothing'!H265</f>
        <v>11.373516288363954</v>
      </c>
      <c r="M80" s="9">
        <f>'Div 2 ,3 Alc &amp; Tobac, clothing'!I265</f>
        <v>11.373516288363954</v>
      </c>
      <c r="N80" s="9">
        <f>'Div 2 ,3 Alc &amp; Tobac, clothing'!J265</f>
        <v>11.44309270386371</v>
      </c>
      <c r="O80" s="9">
        <f>'Div 2 ,3 Alc &amp; Tobac, clothing'!K265</f>
        <v>11.44309270386371</v>
      </c>
      <c r="P80" s="9">
        <f>'Div 2 ,3 Alc &amp; Tobac, clothing'!L265</f>
        <v>11.44309270386371</v>
      </c>
      <c r="Q80" s="9">
        <f>'Div 2 ,3 Alc &amp; Tobac, clothing'!M265</f>
        <v>11.44309270386371</v>
      </c>
      <c r="R80" s="9">
        <f>'Div 2 ,3 Alc &amp; Tobac, clothing'!N265</f>
        <v>11.44309270386371</v>
      </c>
    </row>
    <row r="81" spans="1:18" x14ac:dyDescent="0.25">
      <c r="A81" s="468"/>
      <c r="B81" s="15" t="s">
        <v>40</v>
      </c>
      <c r="C81" s="2">
        <v>313096001</v>
      </c>
      <c r="D81" s="5" t="s">
        <v>159</v>
      </c>
      <c r="E81" s="85">
        <f>VLOOKUP(D81,'Index_calculation_&amp;aggregtion'!D79:E438,2,FALSE)</f>
        <v>0.53902805010046839</v>
      </c>
      <c r="F81" s="9">
        <f>'Div 2 ,3 Alc &amp; Tobac, clothing'!C279</f>
        <v>4.8143260308737235</v>
      </c>
      <c r="G81" s="9">
        <f>'Div 2 ,3 Alc &amp; Tobac, clothing'!C279</f>
        <v>4.8143260308737235</v>
      </c>
      <c r="H81" s="9">
        <f>'Div 2 ,3 Alc &amp; Tobac, clothing'!D279</f>
        <v>4.6402980685329931</v>
      </c>
      <c r="I81" s="9">
        <f>'Div 2 ,3 Alc &amp; Tobac, clothing'!E279</f>
        <v>5.904912135088118</v>
      </c>
      <c r="J81" s="9">
        <f>'Div 2 ,3 Alc &amp; Tobac, clothing'!F279</f>
        <v>4.8143260308737235</v>
      </c>
      <c r="K81" s="9">
        <f>'Div 2 ,3 Alc &amp; Tobac, clothing'!G279</f>
        <v>4.6964285398074397</v>
      </c>
      <c r="L81" s="9">
        <f>'Div 2 ,3 Alc &amp; Tobac, clothing'!H279</f>
        <v>5.8376569738693753</v>
      </c>
      <c r="M81" s="9">
        <f>'Div 2 ,3 Alc &amp; Tobac, clothing'!I279</f>
        <v>5.8112386218190153</v>
      </c>
      <c r="N81" s="9">
        <f>'Div 2 ,3 Alc &amp; Tobac, clothing'!J279</f>
        <v>4.1841034498904994</v>
      </c>
      <c r="O81" s="9">
        <f>'Div 2 ,3 Alc &amp; Tobac, clothing'!K279</f>
        <v>4.1841034498904994</v>
      </c>
      <c r="P81" s="9">
        <f>'Div 2 ,3 Alc &amp; Tobac, clothing'!L279</f>
        <v>4.1841034498904994</v>
      </c>
      <c r="Q81" s="9">
        <f>'Div 2 ,3 Alc &amp; Tobac, clothing'!M279</f>
        <v>4.1841034498904994</v>
      </c>
      <c r="R81" s="9">
        <f>'Div 2 ,3 Alc &amp; Tobac, clothing'!N279</f>
        <v>4.1841034498904994</v>
      </c>
    </row>
    <row r="82" spans="1:18" x14ac:dyDescent="0.25">
      <c r="A82" s="468"/>
      <c r="B82" s="15" t="s">
        <v>41</v>
      </c>
      <c r="C82" s="2">
        <v>321102002</v>
      </c>
      <c r="D82" s="5" t="s">
        <v>160</v>
      </c>
      <c r="E82" s="85">
        <f>VLOOKUP(D82,'Index_calculation_&amp;aggregtion'!D80:E439,2,FALSE)</f>
        <v>0.80412341001098919</v>
      </c>
      <c r="F82" s="9">
        <f>'Div 2 ,3 Alc &amp; Tobac, clothing'!C290</f>
        <v>17.976796252524601</v>
      </c>
      <c r="G82" s="9">
        <f>'Div 2 ,3 Alc &amp; Tobac, clothing'!C290</f>
        <v>17.976796252524601</v>
      </c>
      <c r="H82" s="9">
        <f>'Div 2 ,3 Alc &amp; Tobac, clothing'!D290</f>
        <v>17.976796252524601</v>
      </c>
      <c r="I82" s="9">
        <f>'Div 2 ,3 Alc &amp; Tobac, clothing'!E290</f>
        <v>18.817582483063862</v>
      </c>
      <c r="J82" s="9">
        <f>'Div 2 ,3 Alc &amp; Tobac, clothing'!F290</f>
        <v>17.976796252524601</v>
      </c>
      <c r="K82" s="9">
        <f>'Div 2 ,3 Alc &amp; Tobac, clothing'!G290</f>
        <v>18.171205928321395</v>
      </c>
      <c r="L82" s="9">
        <f>'Div 2 ,3 Alc &amp; Tobac, clothing'!H290</f>
        <v>17.976796252524601</v>
      </c>
      <c r="M82" s="9">
        <f>'Div 2 ,3 Alc &amp; Tobac, clothing'!I290</f>
        <v>17.717979820255266</v>
      </c>
      <c r="N82" s="9">
        <f>'Div 2 ,3 Alc &amp; Tobac, clothing'!J290</f>
        <v>17.717979820255266</v>
      </c>
      <c r="O82" s="9">
        <f>'Div 2 ,3 Alc &amp; Tobac, clothing'!K290</f>
        <v>17.976796252524601</v>
      </c>
      <c r="P82" s="9">
        <f>'Div 2 ,3 Alc &amp; Tobac, clothing'!L290</f>
        <v>17.976796252524601</v>
      </c>
      <c r="Q82" s="9">
        <f>'Div 2 ,3 Alc &amp; Tobac, clothing'!M290</f>
        <v>17.976796252524601</v>
      </c>
      <c r="R82" s="9">
        <f>'Div 2 ,3 Alc &amp; Tobac, clothing'!N290</f>
        <v>17.976796252524601</v>
      </c>
    </row>
    <row r="83" spans="1:18" ht="16.5" thickBot="1" x14ac:dyDescent="0.3">
      <c r="A83" s="469"/>
      <c r="B83" s="17" t="s">
        <v>41</v>
      </c>
      <c r="C83" s="10">
        <v>321102001</v>
      </c>
      <c r="D83" s="6" t="s">
        <v>161</v>
      </c>
      <c r="E83" s="85" t="e">
        <f>VLOOKUP(D83,'Index_calculation_&amp;aggregtion'!D81:E440,2,FALSE)</f>
        <v>#N/A</v>
      </c>
      <c r="F83" s="9">
        <f>'Div 2 ,3 Alc &amp; Tobac, clothing'!C307</f>
        <v>12.91452768790686</v>
      </c>
      <c r="G83" s="9">
        <f>'Div 2 ,3 Alc &amp; Tobac, clothing'!C307</f>
        <v>12.91452768790686</v>
      </c>
      <c r="H83" s="9">
        <f>'Div 2 ,3 Alc &amp; Tobac, clothing'!D307</f>
        <v>12.91452768790686</v>
      </c>
      <c r="I83" s="9">
        <f>'Div 2 ,3 Alc &amp; Tobac, clothing'!E307</f>
        <v>13.998985423668028</v>
      </c>
      <c r="J83" s="9">
        <f>'Div 2 ,3 Alc &amp; Tobac, clothing'!F307</f>
        <v>13.669057703448638</v>
      </c>
      <c r="K83" s="9">
        <f>'Div 2 ,3 Alc &amp; Tobac, clothing'!G307</f>
        <v>13.330339804539456</v>
      </c>
      <c r="L83" s="9">
        <f>'Div 2 ,3 Alc &amp; Tobac, clothing'!H307</f>
        <v>12.64474075788946</v>
      </c>
      <c r="M83" s="9">
        <f>'Div 2 ,3 Alc &amp; Tobac, clothing'!I307</f>
        <v>13.21370995638749</v>
      </c>
      <c r="N83" s="9">
        <f>'Div 2 ,3 Alc &amp; Tobac, clothing'!J307</f>
        <v>14.255933895826175</v>
      </c>
      <c r="O83" s="9">
        <f>'Div 2 ,3 Alc &amp; Tobac, clothing'!K307</f>
        <v>13.525260457619094</v>
      </c>
      <c r="P83" s="9">
        <f>'Div 2 ,3 Alc &amp; Tobac, clothing'!L307</f>
        <v>12.891902273226936</v>
      </c>
      <c r="Q83" s="9">
        <f>'Div 2 ,3 Alc &amp; Tobac, clothing'!M307</f>
        <v>13.102407755534479</v>
      </c>
      <c r="R83" s="9">
        <f>'Div 2 ,3 Alc &amp; Tobac, clothing'!N307</f>
        <v>13.965661415136278</v>
      </c>
    </row>
    <row r="84" spans="1:18" s="31" customFormat="1" ht="18.600000000000001" customHeight="1" thickBot="1" x14ac:dyDescent="0.3">
      <c r="A84" s="474" t="s">
        <v>390</v>
      </c>
      <c r="B84" s="475"/>
      <c r="C84" s="475"/>
      <c r="D84" s="476"/>
      <c r="E84" s="291">
        <f>SUM(E85:E93)</f>
        <v>53.438948373420843</v>
      </c>
      <c r="F84" s="69"/>
      <c r="G84" s="69"/>
    </row>
    <row r="85" spans="1:18" ht="15.6" customHeight="1" x14ac:dyDescent="0.25">
      <c r="A85" s="467" t="s">
        <v>42</v>
      </c>
      <c r="B85" s="13" t="s">
        <v>43</v>
      </c>
      <c r="C85" s="1">
        <v>411109001</v>
      </c>
      <c r="D85" s="4" t="s">
        <v>162</v>
      </c>
      <c r="E85" s="85">
        <f>VLOOKUP(D85,'Index_calculation_&amp;aggregtion'!D83:E442,2,FALSE)</f>
        <v>0.35438619829878587</v>
      </c>
      <c r="F85" s="9">
        <f>'Div 4,5 energy &amp; HHD'!C17</f>
        <v>15.708032497775214</v>
      </c>
      <c r="G85" s="9">
        <f>'Div 4,5 energy &amp; HHD'!C17</f>
        <v>15.708032497775214</v>
      </c>
      <c r="H85" s="9">
        <f>'Div 4,5 energy &amp; HHD'!D17</f>
        <v>15.708032497775214</v>
      </c>
      <c r="I85" s="9">
        <f>'Div 4,5 energy &amp; HHD'!E17</f>
        <v>15.708032497775214</v>
      </c>
      <c r="J85" s="9">
        <f>'Div 4,5 energy &amp; HHD'!F17</f>
        <v>15.708032497775214</v>
      </c>
      <c r="K85" s="9">
        <f>'Div 4,5 energy &amp; HHD'!G17</f>
        <v>15.708032497775214</v>
      </c>
      <c r="L85" s="9">
        <f>'Div 4,5 energy &amp; HHD'!H17</f>
        <v>18.17912152378987</v>
      </c>
      <c r="M85" s="9">
        <f>'Div 4,5 energy &amp; HHD'!I17</f>
        <v>15.70868059913284</v>
      </c>
      <c r="N85" s="9">
        <f>'Div 4,5 energy &amp; HHD'!J17</f>
        <v>15.707708948187113</v>
      </c>
      <c r="O85" s="9">
        <f>'Div 4,5 energy &amp; HHD'!K17</f>
        <v>15.707708948187113</v>
      </c>
      <c r="P85" s="9">
        <f>'Div 4,5 energy &amp; HHD'!L17</f>
        <v>15.707708948187113</v>
      </c>
      <c r="Q85" s="9">
        <f>'Div 4,5 energy &amp; HHD'!M17</f>
        <v>15.707708948187113</v>
      </c>
      <c r="R85" s="9">
        <f>'Div 4,5 energy &amp; HHD'!N17</f>
        <v>15.70868059913284</v>
      </c>
    </row>
    <row r="86" spans="1:18" ht="16.149999999999999" customHeight="1" x14ac:dyDescent="0.25">
      <c r="A86" s="468"/>
      <c r="B86" s="15" t="s">
        <v>44</v>
      </c>
      <c r="C86" s="2">
        <v>431118008</v>
      </c>
      <c r="D86" s="5" t="s">
        <v>163</v>
      </c>
      <c r="E86" s="85">
        <f>VLOOKUP(D86,'Index_calculation_&amp;aggregtion'!D84:E443,2,FALSE)</f>
        <v>0.31824144566707269</v>
      </c>
      <c r="F86" s="9">
        <f>'Div 4,5 energy &amp; HHD'!C27</f>
        <v>36.793437462019618</v>
      </c>
      <c r="G86" s="9">
        <f>'Div 4,5 energy &amp; HHD'!C27</f>
        <v>36.793437462019618</v>
      </c>
      <c r="H86" s="9">
        <f>'Div 4,5 energy &amp; HHD'!D27</f>
        <v>36.793437462019618</v>
      </c>
      <c r="I86" s="9">
        <f>'Div 4,5 energy &amp; HHD'!E27</f>
        <v>36.793437462019618</v>
      </c>
      <c r="J86" s="9">
        <f>'Div 4,5 energy &amp; HHD'!F27</f>
        <v>36.793437462019618</v>
      </c>
      <c r="K86" s="9">
        <f>'Div 4,5 energy &amp; HHD'!G27</f>
        <v>36.4720809832071</v>
      </c>
      <c r="L86" s="9">
        <f>'Div 4,5 energy &amp; HHD'!H27</f>
        <v>36.821117320089392</v>
      </c>
      <c r="M86" s="9">
        <f>'Div 4,5 energy &amp; HHD'!I27</f>
        <v>36.821117320089392</v>
      </c>
      <c r="N86" s="9">
        <f>'Div 4,5 energy &amp; HHD'!J27</f>
        <v>36.821117320089392</v>
      </c>
      <c r="O86" s="9">
        <f>'Div 4,5 energy &amp; HHD'!K27</f>
        <v>36.821117320089392</v>
      </c>
      <c r="P86" s="9">
        <f>'Div 4,5 energy &amp; HHD'!L27</f>
        <v>36.821117320089392</v>
      </c>
      <c r="Q86" s="9">
        <f>'Div 4,5 energy &amp; HHD'!M27</f>
        <v>36.656735143067223</v>
      </c>
      <c r="R86" s="9">
        <f>'Div 4,5 energy &amp; HHD'!N27</f>
        <v>36.656735143067223</v>
      </c>
    </row>
    <row r="87" spans="1:18" x14ac:dyDescent="0.25">
      <c r="A87" s="468"/>
      <c r="B87" s="15" t="s">
        <v>45</v>
      </c>
      <c r="C87" s="2">
        <v>432119005</v>
      </c>
      <c r="D87" s="5" t="s">
        <v>164</v>
      </c>
      <c r="E87" s="85">
        <f>VLOOKUP(D87,'Index_calculation_&amp;aggregtion'!D85:E444,2,FALSE)</f>
        <v>5.0325861489280568</v>
      </c>
      <c r="F87" s="9">
        <f>'Div 4,5 energy &amp; HHD'!C33</f>
        <v>1</v>
      </c>
      <c r="G87" s="9">
        <f>'Div 4,5 energy &amp; HHD'!C33</f>
        <v>1</v>
      </c>
      <c r="H87" s="9">
        <f>'Div 4,5 energy &amp; HHD'!D33</f>
        <v>1</v>
      </c>
      <c r="I87" s="9">
        <f>'Div 4,5 energy &amp; HHD'!E33</f>
        <v>1</v>
      </c>
      <c r="J87" s="9">
        <f>'Div 4,5 energy &amp; HHD'!F33</f>
        <v>1</v>
      </c>
      <c r="K87" s="9">
        <f>'Div 4,5 energy &amp; HHD'!G33</f>
        <v>1</v>
      </c>
      <c r="L87" s="9">
        <f>'Div 4,5 energy &amp; HHD'!H33</f>
        <v>1</v>
      </c>
      <c r="M87" s="9">
        <f>'Div 4,5 energy &amp; HHD'!I33</f>
        <v>1</v>
      </c>
      <c r="N87" s="9">
        <f>'Div 4,5 energy &amp; HHD'!J33</f>
        <v>1</v>
      </c>
      <c r="O87" s="9">
        <f>'Div 4,5 energy &amp; HHD'!K33</f>
        <v>1</v>
      </c>
      <c r="P87" s="9">
        <f>'Div 4,5 energy &amp; HHD'!L33</f>
        <v>1</v>
      </c>
      <c r="Q87" s="9">
        <f>'Div 4,5 energy &amp; HHD'!M33</f>
        <v>1</v>
      </c>
      <c r="R87" s="9">
        <f>'Div 4,5 energy &amp; HHD'!N33</f>
        <v>1</v>
      </c>
    </row>
    <row r="88" spans="1:18" x14ac:dyDescent="0.25">
      <c r="A88" s="468"/>
      <c r="B88" s="15" t="s">
        <v>46</v>
      </c>
      <c r="C88" s="2">
        <v>441120001</v>
      </c>
      <c r="D88" s="5" t="s">
        <v>165</v>
      </c>
      <c r="E88" s="85">
        <f>VLOOKUP(D88,'Index_calculation_&amp;aggregtion'!D86:E445,2,FALSE)</f>
        <v>1.7394130074272669</v>
      </c>
      <c r="F88" s="9">
        <f>'Div 4,5 energy &amp; HHD'!C39</f>
        <v>1.5E-3</v>
      </c>
      <c r="G88" s="9">
        <f>'Div 4,5 energy &amp; HHD'!C39</f>
        <v>1.5E-3</v>
      </c>
      <c r="H88" s="9">
        <f>'Div 4,5 energy &amp; HHD'!D39</f>
        <v>1.5E-3</v>
      </c>
      <c r="I88" s="9">
        <f>'Div 4,5 energy &amp; HHD'!E39</f>
        <v>1.5E-3</v>
      </c>
      <c r="J88" s="9">
        <f>'Div 4,5 energy &amp; HHD'!F39</f>
        <v>1.5E-3</v>
      </c>
      <c r="K88" s="9">
        <f>'Div 4,5 energy &amp; HHD'!G39</f>
        <v>1.5E-3</v>
      </c>
      <c r="L88" s="9">
        <f>'Div 4,5 energy &amp; HHD'!H39</f>
        <v>1.5E-3</v>
      </c>
      <c r="M88" s="9">
        <f>'Div 4,5 energy &amp; HHD'!I39</f>
        <v>1.5E-3</v>
      </c>
      <c r="N88" s="9">
        <f>'Div 4,5 energy &amp; HHD'!J39</f>
        <v>1.5E-3</v>
      </c>
      <c r="O88" s="9">
        <f>'Div 4,5 energy &amp; HHD'!K39</f>
        <v>1.5E-3</v>
      </c>
      <c r="P88" s="9">
        <f>'Div 4,5 energy &amp; HHD'!L39</f>
        <v>1.5E-3</v>
      </c>
      <c r="Q88" s="9">
        <f>'Div 4,5 energy &amp; HHD'!M39</f>
        <v>1.5E-3</v>
      </c>
      <c r="R88" s="9">
        <f>'Div 4,5 energy &amp; HHD'!N39</f>
        <v>1.5E-3</v>
      </c>
    </row>
    <row r="89" spans="1:18" x14ac:dyDescent="0.25">
      <c r="A89" s="468"/>
      <c r="B89" s="15" t="s">
        <v>47</v>
      </c>
      <c r="C89" s="2">
        <v>451125001</v>
      </c>
      <c r="D89" s="5" t="s">
        <v>166</v>
      </c>
      <c r="E89" s="85">
        <f>VLOOKUP(D89,'Index_calculation_&amp;aggregtion'!D87:E446,2,FALSE)</f>
        <v>18.2960250235923</v>
      </c>
      <c r="F89" s="9">
        <f>'Div 4,5 energy &amp; HHD'!C45</f>
        <v>0.3146426544510455</v>
      </c>
      <c r="G89" s="9">
        <f>'Div 4,5 energy &amp; HHD'!C45</f>
        <v>0.3146426544510455</v>
      </c>
      <c r="H89" s="9">
        <f>'Div 4,5 energy &amp; HHD'!D45</f>
        <v>0.3146426544510455</v>
      </c>
      <c r="I89" s="9">
        <f>'Div 4,5 energy &amp; HHD'!E45</f>
        <v>0.3146426544510455</v>
      </c>
      <c r="J89" s="9">
        <f>'Div 4,5 energy &amp; HHD'!F45</f>
        <v>0.3146426544510455</v>
      </c>
      <c r="K89" s="9">
        <f>'Div 4,5 energy &amp; HHD'!G45</f>
        <v>0.3146426544510455</v>
      </c>
      <c r="L89" s="9">
        <f>'Div 4,5 energy &amp; HHD'!H45</f>
        <v>0.3146426544510455</v>
      </c>
      <c r="M89" s="9">
        <f>'Div 4,5 energy &amp; HHD'!I45</f>
        <v>0.3146426544510455</v>
      </c>
      <c r="N89" s="9">
        <f>'Div 4,5 energy &amp; HHD'!J45</f>
        <v>0.3146426544510455</v>
      </c>
      <c r="O89" s="9">
        <f>'Div 4,5 energy &amp; HHD'!K45</f>
        <v>0.3146426544510455</v>
      </c>
      <c r="P89" s="9">
        <f>'Div 4,5 energy &amp; HHD'!L45</f>
        <v>0.3146426544510455</v>
      </c>
      <c r="Q89" s="9">
        <f>'Div 4,5 energy &amp; HHD'!M45</f>
        <v>0.3146426544510455</v>
      </c>
      <c r="R89" s="9">
        <f>'Div 4,5 energy &amp; HHD'!N45</f>
        <v>0.3146426544510455</v>
      </c>
    </row>
    <row r="90" spans="1:18" x14ac:dyDescent="0.25">
      <c r="A90" s="468"/>
      <c r="B90" s="15" t="s">
        <v>48</v>
      </c>
      <c r="C90" s="2">
        <v>452127001</v>
      </c>
      <c r="D90" s="5" t="s">
        <v>167</v>
      </c>
      <c r="E90" s="85">
        <f>VLOOKUP(D90,'Index_calculation_&amp;aggregtion'!D88:E447,2,FALSE)</f>
        <v>7.7110084901083722</v>
      </c>
      <c r="F90" s="9">
        <f>'Div 4,5 energy &amp; HHD'!C76</f>
        <v>2.3226467396082988</v>
      </c>
      <c r="G90" s="9">
        <f>'Div 4,5 energy &amp; HHD'!C76</f>
        <v>2.3226467396082988</v>
      </c>
      <c r="H90" s="9">
        <f>'Div 4,5 energy &amp; HHD'!D76</f>
        <v>2.2553089405573941</v>
      </c>
      <c r="I90" s="9">
        <f>'Div 4,5 energy &amp; HHD'!E76</f>
        <v>2.2418700484251675</v>
      </c>
      <c r="J90" s="9">
        <f>'Div 4,5 energy &amp; HHD'!F76</f>
        <v>2.3226467396082988</v>
      </c>
      <c r="K90" s="9">
        <f>'Div 4,5 energy &amp; HHD'!G76</f>
        <v>2.329114319132227</v>
      </c>
      <c r="L90" s="9">
        <f>'Div 4,5 energy &amp; HHD'!H76</f>
        <v>2.315835983900044</v>
      </c>
      <c r="M90" s="9">
        <f>'Div 4,5 energy &amp; HHD'!I76</f>
        <v>2.3401437202103077</v>
      </c>
      <c r="N90" s="9">
        <f>'Div 4,5 energy &amp; HHD'!J76</f>
        <v>2.3616093190352734</v>
      </c>
      <c r="O90" s="9">
        <f>'Div 4,5 energy &amp; HHD'!K76</f>
        <v>2.3333301348913031</v>
      </c>
      <c r="P90" s="9">
        <f>'Div 4,5 energy &amp; HHD'!L76</f>
        <v>2.3478771699783336</v>
      </c>
      <c r="Q90" s="9">
        <f>'Div 4,5 energy &amp; HHD'!M76</f>
        <v>2.3708186435412313</v>
      </c>
      <c r="R90" s="9">
        <f>'Div 4,5 energy &amp; HHD'!N76</f>
        <v>2.4018956579545239</v>
      </c>
    </row>
    <row r="91" spans="1:18" x14ac:dyDescent="0.25">
      <c r="A91" s="468"/>
      <c r="B91" s="15" t="s">
        <v>48</v>
      </c>
      <c r="C91" s="2">
        <v>452127002</v>
      </c>
      <c r="D91" s="5" t="s">
        <v>168</v>
      </c>
      <c r="E91" s="85">
        <f>VLOOKUP(D91,'Index_calculation_&amp;aggregtion'!D89:E448,2,FALSE)</f>
        <v>3.6819948680022763</v>
      </c>
      <c r="F91" s="9">
        <f>'Div 4,5 energy &amp; HHD'!C84</f>
        <v>90</v>
      </c>
      <c r="G91" s="9">
        <f>'Div 4,5 energy &amp; HHD'!C84</f>
        <v>90</v>
      </c>
      <c r="H91" s="9">
        <f>'Div 4,5 energy &amp; HHD'!D84</f>
        <v>90</v>
      </c>
      <c r="I91" s="9">
        <f>'Div 4,5 energy &amp; HHD'!E84</f>
        <v>90</v>
      </c>
      <c r="J91" s="9">
        <f>'Div 4,5 energy &amp; HHD'!F84</f>
        <v>90</v>
      </c>
      <c r="K91" s="9">
        <f>'Div 4,5 energy &amp; HHD'!G84</f>
        <v>90</v>
      </c>
      <c r="L91" s="9">
        <f>'Div 4,5 energy &amp; HHD'!H84</f>
        <v>90</v>
      </c>
      <c r="M91" s="9">
        <f>'Div 4,5 energy &amp; HHD'!I84</f>
        <v>90</v>
      </c>
      <c r="N91" s="9">
        <f>'Div 4,5 energy &amp; HHD'!J84</f>
        <v>76.485292703891773</v>
      </c>
      <c r="O91" s="9">
        <f>'Div 4,5 energy &amp; HHD'!K84</f>
        <v>76.485292703891773</v>
      </c>
      <c r="P91" s="9">
        <f>'Div 4,5 energy &amp; HHD'!L84</f>
        <v>76.485292703891773</v>
      </c>
      <c r="Q91" s="9">
        <f>'Div 4,5 energy &amp; HHD'!M84</f>
        <v>76.485292703891773</v>
      </c>
      <c r="R91" s="9">
        <f>'Div 4,5 energy &amp; HHD'!N84</f>
        <v>76.485292703891773</v>
      </c>
    </row>
    <row r="92" spans="1:18" x14ac:dyDescent="0.25">
      <c r="A92" s="468"/>
      <c r="B92" s="15" t="s">
        <v>49</v>
      </c>
      <c r="C92" s="2">
        <v>453128005</v>
      </c>
      <c r="D92" s="5" t="s">
        <v>169</v>
      </c>
      <c r="E92" s="85">
        <f>VLOOKUP(D92,'Index_calculation_&amp;aggregtion'!D90:E449,2,FALSE)</f>
        <v>14.882882346400212</v>
      </c>
      <c r="F92" s="9">
        <f>'Div 4,5 energy &amp; HHD'!C95</f>
        <v>1.2</v>
      </c>
      <c r="G92" s="9">
        <f>'Div 4,5 energy &amp; HHD'!C95</f>
        <v>1.2</v>
      </c>
      <c r="H92" s="9">
        <f>'Div 4,5 energy &amp; HHD'!D95</f>
        <v>1.2</v>
      </c>
      <c r="I92" s="9">
        <f>'Div 4,5 energy &amp; HHD'!E95</f>
        <v>1.2</v>
      </c>
      <c r="J92" s="9">
        <f>'Div 4,5 energy &amp; HHD'!F95</f>
        <v>1.2</v>
      </c>
      <c r="K92" s="9">
        <f>'Div 4,5 energy &amp; HHD'!G95</f>
        <v>1.2</v>
      </c>
      <c r="L92" s="9">
        <f>'Div 4,5 energy &amp; HHD'!H95</f>
        <v>1.2</v>
      </c>
      <c r="M92" s="9">
        <f>'Div 4,5 energy &amp; HHD'!I95</f>
        <v>1.2</v>
      </c>
      <c r="N92" s="9">
        <f>'Div 4,5 energy &amp; HHD'!J95</f>
        <v>2</v>
      </c>
      <c r="O92" s="9">
        <f>'Div 4,5 energy &amp; HHD'!K95</f>
        <v>2</v>
      </c>
      <c r="P92" s="9">
        <f>'Div 4,5 energy &amp; HHD'!L95</f>
        <v>2</v>
      </c>
      <c r="Q92" s="9">
        <f>'Div 4,5 energy &amp; HHD'!M95</f>
        <v>2</v>
      </c>
      <c r="R92" s="9">
        <f>'Div 4,5 energy &amp; HHD'!N95</f>
        <v>2</v>
      </c>
    </row>
    <row r="93" spans="1:18" ht="16.5" thickBot="1" x14ac:dyDescent="0.3">
      <c r="A93" s="469"/>
      <c r="B93" s="17" t="s">
        <v>50</v>
      </c>
      <c r="C93" s="10">
        <v>454129002</v>
      </c>
      <c r="D93" s="6" t="s">
        <v>170</v>
      </c>
      <c r="E93" s="85">
        <f>VLOOKUP(D93,'Index_calculation_&amp;aggregtion'!D91:E450,2,FALSE)</f>
        <v>1.4224108449965081</v>
      </c>
      <c r="F93" s="9">
        <f>'Div 4,5 energy &amp; HHD'!C102</f>
        <v>15</v>
      </c>
      <c r="G93" s="9">
        <f>'Div 4,5 energy &amp; HHD'!C102</f>
        <v>15</v>
      </c>
      <c r="H93" s="9">
        <f>'Div 4,5 energy &amp; HHD'!D102</f>
        <v>15</v>
      </c>
      <c r="I93" s="9">
        <f>'Div 4,5 energy &amp; HHD'!E102</f>
        <v>15</v>
      </c>
      <c r="J93" s="9">
        <f>'Div 4,5 energy &amp; HHD'!F102</f>
        <v>15</v>
      </c>
      <c r="K93" s="9">
        <f>'Div 4,5 energy &amp; HHD'!G102</f>
        <v>10</v>
      </c>
      <c r="L93" s="9">
        <f>'Div 4,5 energy &amp; HHD'!H102</f>
        <v>10</v>
      </c>
      <c r="M93" s="9">
        <f>'Div 4,5 energy &amp; HHD'!I102</f>
        <v>10</v>
      </c>
      <c r="N93" s="9">
        <f>'Div 4,5 energy &amp; HHD'!J102</f>
        <v>10</v>
      </c>
      <c r="O93" s="9">
        <f>'Div 4,5 energy &amp; HHD'!K102</f>
        <v>10</v>
      </c>
      <c r="P93" s="9">
        <f>'Div 4,5 energy &amp; HHD'!L102</f>
        <v>8</v>
      </c>
      <c r="Q93" s="9">
        <f>'Div 4,5 energy &amp; HHD'!M102</f>
        <v>8</v>
      </c>
      <c r="R93" s="9">
        <f>'Div 4,5 energy &amp; HHD'!N102</f>
        <v>8</v>
      </c>
    </row>
    <row r="94" spans="1:18" s="31" customFormat="1" ht="18.600000000000001" customHeight="1" thickBot="1" x14ac:dyDescent="0.3">
      <c r="A94" s="474" t="s">
        <v>393</v>
      </c>
      <c r="B94" s="475"/>
      <c r="C94" s="475"/>
      <c r="D94" s="476"/>
      <c r="E94" s="291">
        <f>SUM(E95:E114)</f>
        <v>48.650123323081282</v>
      </c>
      <c r="F94" s="69"/>
      <c r="G94" s="69"/>
    </row>
    <row r="95" spans="1:18" ht="15.6" customHeight="1" x14ac:dyDescent="0.25">
      <c r="A95" s="467" t="s">
        <v>51</v>
      </c>
      <c r="B95" s="13" t="s">
        <v>52</v>
      </c>
      <c r="C95" s="1">
        <v>511133001</v>
      </c>
      <c r="D95" s="4" t="s">
        <v>171</v>
      </c>
      <c r="E95" s="85">
        <f>VLOOKUP(D95,'Index_calculation_&amp;aggregtion'!D93:E452,2,FALSE)</f>
        <v>1.6223308662691915</v>
      </c>
      <c r="F95" s="9">
        <f>'Div 4,5 energy &amp; HHD'!C113</f>
        <v>119.90730004669918</v>
      </c>
      <c r="G95" s="9">
        <f>'Div 4,5 energy &amp; HHD'!C113</f>
        <v>119.90730004669918</v>
      </c>
      <c r="H95" s="9">
        <f>'Div 4,5 energy &amp; HHD'!D113</f>
        <v>119.90730004669918</v>
      </c>
      <c r="I95" s="9">
        <f>'Div 4,5 energy &amp; HHD'!E113</f>
        <v>119.90730004669918</v>
      </c>
      <c r="J95" s="9">
        <f>'Div 4,5 energy &amp; HHD'!F113</f>
        <v>119.90730004669918</v>
      </c>
      <c r="K95" s="9">
        <f>'Div 4,5 energy &amp; HHD'!G113</f>
        <v>136.59811881393156</v>
      </c>
      <c r="L95" s="9">
        <f>'Div 4,5 energy &amp; HHD'!H113</f>
        <v>136.59811881393156</v>
      </c>
      <c r="M95" s="9">
        <f>'Div 4,5 energy &amp; HHD'!I113</f>
        <v>136.59811881393156</v>
      </c>
      <c r="N95" s="9">
        <f>'Div 4,5 energy &amp; HHD'!J113</f>
        <v>161.3880818206832</v>
      </c>
      <c r="O95" s="9">
        <f>'Div 4,5 energy &amp; HHD'!K113</f>
        <v>162.14401857684413</v>
      </c>
      <c r="P95" s="9">
        <f>'Div 4,5 energy &amp; HHD'!L113</f>
        <v>178.88543819998318</v>
      </c>
      <c r="Q95" s="9">
        <f>'Div 4,5 energy &amp; HHD'!M113</f>
        <v>178.88543819998318</v>
      </c>
      <c r="R95" s="9">
        <f>'Div 4,5 energy &amp; HHD'!N113</f>
        <v>178.88543819998318</v>
      </c>
    </row>
    <row r="96" spans="1:18" ht="16.149999999999999" customHeight="1" x14ac:dyDescent="0.25">
      <c r="A96" s="468"/>
      <c r="B96" s="15" t="s">
        <v>53</v>
      </c>
      <c r="C96" s="2">
        <v>512140003</v>
      </c>
      <c r="D96" s="5" t="s">
        <v>172</v>
      </c>
      <c r="E96" s="85">
        <f>VLOOKUP(D96,'Index_calculation_&amp;aggregtion'!D94:E453,2,FALSE)</f>
        <v>0.80495303649189986</v>
      </c>
      <c r="F96" s="9">
        <f>'Div 4,5 energy &amp; HHD'!C123</f>
        <v>51.146142240012225</v>
      </c>
      <c r="G96" s="9">
        <f>'Div 4,5 energy &amp; HHD'!C123</f>
        <v>51.146142240012225</v>
      </c>
      <c r="H96" s="9">
        <f>'Div 4,5 energy &amp; HHD'!D123</f>
        <v>51.146142240012225</v>
      </c>
      <c r="I96" s="9">
        <f>'Div 4,5 energy &amp; HHD'!E123</f>
        <v>51.146142240012225</v>
      </c>
      <c r="J96" s="9">
        <f>'Div 4,5 energy &amp; HHD'!F123</f>
        <v>51.146142240012225</v>
      </c>
      <c r="K96" s="9">
        <f>'Div 4,5 energy &amp; HHD'!G123</f>
        <v>51.146142240012225</v>
      </c>
      <c r="L96" s="9">
        <f>'Div 4,5 energy &amp; HHD'!H123</f>
        <v>51.146142240012225</v>
      </c>
      <c r="M96" s="9">
        <f>'Div 4,5 energy &amp; HHD'!I123</f>
        <v>51.146142240012225</v>
      </c>
      <c r="N96" s="9">
        <f>'Div 4,5 energy &amp; HHD'!J123</f>
        <v>51.146142240012225</v>
      </c>
      <c r="O96" s="9">
        <f>'Div 4,5 energy &amp; HHD'!K123</f>
        <v>51.146142240012225</v>
      </c>
      <c r="P96" s="9">
        <f>'Div 4,5 energy &amp; HHD'!L123</f>
        <v>48.446010982593151</v>
      </c>
      <c r="Q96" s="9">
        <f>'Div 4,5 energy &amp; HHD'!M123</f>
        <v>48.446010982593151</v>
      </c>
      <c r="R96" s="9">
        <f>'Div 4,5 energy &amp; HHD'!N123</f>
        <v>48.446010982593151</v>
      </c>
    </row>
    <row r="97" spans="1:18" x14ac:dyDescent="0.25">
      <c r="A97" s="468"/>
      <c r="B97" s="15" t="s">
        <v>54</v>
      </c>
      <c r="C97" s="2">
        <v>521144001</v>
      </c>
      <c r="D97" s="5" t="s">
        <v>173</v>
      </c>
      <c r="E97" s="85">
        <f>VLOOKUP(D97,'Index_calculation_&amp;aggregtion'!D95:E454,2,FALSE)</f>
        <v>1.1295089615092222</v>
      </c>
      <c r="F97" s="9">
        <f>'Div 4,5 energy &amp; HHD'!C132</f>
        <v>33.076803831818879</v>
      </c>
      <c r="G97" s="9">
        <f>'Div 4,5 energy &amp; HHD'!C132</f>
        <v>33.076803831818879</v>
      </c>
      <c r="H97" s="9">
        <f>'Div 4,5 energy &amp; HHD'!D132</f>
        <v>33.076803831818879</v>
      </c>
      <c r="I97" s="9">
        <f>'Div 4,5 energy &amp; HHD'!E132</f>
        <v>33.076803831818879</v>
      </c>
      <c r="J97" s="9">
        <f>'Div 4,5 energy &amp; HHD'!F132</f>
        <v>33.076803831818879</v>
      </c>
      <c r="K97" s="9">
        <f>'Div 4,5 energy &amp; HHD'!G132</f>
        <v>33.076803831818879</v>
      </c>
      <c r="L97" s="9">
        <f>'Div 4,5 energy &amp; HHD'!H132</f>
        <v>32.403703492039298</v>
      </c>
      <c r="M97" s="9">
        <f>'Div 4,5 energy &amp; HHD'!I132</f>
        <v>32.403703492039298</v>
      </c>
      <c r="N97" s="9">
        <f>'Div 4,5 energy &amp; HHD'!J132</f>
        <v>37.269551088105558</v>
      </c>
      <c r="O97" s="9">
        <f>'Div 4,5 energy &amp; HHD'!K132</f>
        <v>32.403703492039298</v>
      </c>
      <c r="P97" s="9">
        <f>'Div 4,5 energy &amp; HHD'!L132</f>
        <v>35.247365212891012</v>
      </c>
      <c r="Q97" s="9">
        <f>'Div 4,5 energy &amp; HHD'!M132</f>
        <v>35.247365212891012</v>
      </c>
      <c r="R97" s="9">
        <f>'Div 4,5 energy &amp; HHD'!N132</f>
        <v>35.247365212891012</v>
      </c>
    </row>
    <row r="98" spans="1:18" x14ac:dyDescent="0.25">
      <c r="A98" s="468"/>
      <c r="B98" s="18" t="s">
        <v>54</v>
      </c>
      <c r="C98" s="99">
        <v>521144002</v>
      </c>
      <c r="D98" s="5" t="s">
        <v>174</v>
      </c>
      <c r="E98" s="85">
        <f>VLOOKUP(D98,'Index_calculation_&amp;aggregtion'!D96:E455,2,FALSE)</f>
        <v>0.13621562457857214</v>
      </c>
      <c r="F98" s="9">
        <f>'Div 4,5 energy &amp; HHD'!C141</f>
        <v>29.569526653835375</v>
      </c>
      <c r="G98" s="9">
        <f>'Div 4,5 energy &amp; HHD'!C141</f>
        <v>29.569526653835375</v>
      </c>
      <c r="H98" s="9">
        <f>'Div 4,5 energy &amp; HHD'!D141</f>
        <v>27.889378969514581</v>
      </c>
      <c r="I98" s="9">
        <f>'Div 4,5 energy &amp; HHD'!E141</f>
        <v>30.554176655974413</v>
      </c>
      <c r="J98" s="9">
        <f>'Div 4,5 energy &amp; HHD'!F141</f>
        <v>30.554176655974413</v>
      </c>
      <c r="K98" s="9">
        <f>'Div 4,5 energy &amp; HHD'!G141</f>
        <v>30.554176655974413</v>
      </c>
      <c r="L98" s="9">
        <f>'Div 4,5 energy &amp; HHD'!H141</f>
        <v>29.779999199342509</v>
      </c>
      <c r="M98" s="9">
        <f>'Div 4,5 energy &amp; HHD'!I141</f>
        <v>34.11967250611427</v>
      </c>
      <c r="N98" s="9">
        <f>'Div 4,5 energy &amp; HHD'!J141</f>
        <v>40.251523879251643</v>
      </c>
      <c r="O98" s="9">
        <f>'Div 4,5 energy &amp; HHD'!K141</f>
        <v>38.985489805273275</v>
      </c>
      <c r="P98" s="9">
        <f>'Div 4,5 energy &amp; HHD'!L141</f>
        <v>35.840246342157208</v>
      </c>
      <c r="Q98" s="9">
        <f>'Div 4,5 energy &amp; HHD'!M141</f>
        <v>35.840246342157208</v>
      </c>
      <c r="R98" s="9">
        <f>'Div 4,5 energy &amp; HHD'!N141</f>
        <v>35.840246342157208</v>
      </c>
    </row>
    <row r="99" spans="1:18" x14ac:dyDescent="0.25">
      <c r="A99" s="468"/>
      <c r="B99" s="15" t="s">
        <v>54</v>
      </c>
      <c r="C99" s="2">
        <v>521146003</v>
      </c>
      <c r="D99" s="5" t="s">
        <v>175</v>
      </c>
      <c r="E99" s="85">
        <f>VLOOKUP(D99,'Index_calculation_&amp;aggregtion'!D97:E456,2,FALSE)</f>
        <v>0.8034024037242421</v>
      </c>
      <c r="F99" s="9">
        <f>'Div 4,5 energy &amp; HHD'!C155</f>
        <v>20.699517132458883</v>
      </c>
      <c r="G99" s="9">
        <f>'Div 4,5 energy &amp; HHD'!C155</f>
        <v>20.699517132458883</v>
      </c>
      <c r="H99" s="9">
        <f>'Div 4,5 energy &amp; HHD'!D155</f>
        <v>19.228835773627218</v>
      </c>
      <c r="I99" s="9">
        <f>'Div 4,5 energy &amp; HHD'!E155</f>
        <v>19.228835773627218</v>
      </c>
      <c r="J99" s="9">
        <f>'Div 4,5 energy &amp; HHD'!F155</f>
        <v>21.425290680977493</v>
      </c>
      <c r="K99" s="9">
        <f>'Div 4,5 energy &amp; HHD'!G155</f>
        <v>21.199593602208115</v>
      </c>
      <c r="L99" s="9">
        <f>'Div 4,5 energy &amp; HHD'!H155</f>
        <v>21.252594791913534</v>
      </c>
      <c r="M99" s="9">
        <f>'Div 4,5 energy &amp; HHD'!I155</f>
        <v>21.425290680977493</v>
      </c>
      <c r="N99" s="9">
        <f>'Div 4,5 energy &amp; HHD'!J155</f>
        <v>21.453880497489678</v>
      </c>
      <c r="O99" s="9">
        <f>'Div 4,5 energy &amp; HHD'!K155</f>
        <v>21.453880497489678</v>
      </c>
      <c r="P99" s="9">
        <f>'Div 4,5 energy &amp; HHD'!L155</f>
        <v>22.849801355701089</v>
      </c>
      <c r="Q99" s="9">
        <f>'Div 4,5 energy &amp; HHD'!M155</f>
        <v>21.894925564760101</v>
      </c>
      <c r="R99" s="9">
        <f>'Div 4,5 energy &amp; HHD'!N155</f>
        <v>23.959340742772444</v>
      </c>
    </row>
    <row r="100" spans="1:18" x14ac:dyDescent="0.25">
      <c r="A100" s="468"/>
      <c r="B100" s="15" t="s">
        <v>55</v>
      </c>
      <c r="C100" s="2">
        <v>531149005</v>
      </c>
      <c r="D100" s="5" t="s">
        <v>176</v>
      </c>
      <c r="E100" s="85">
        <f>VLOOKUP(D100,'Index_calculation_&amp;aggregtion'!D98:E457,2,FALSE)</f>
        <v>4.7469355167266594</v>
      </c>
      <c r="F100" s="9">
        <f>'Div 4,5 energy &amp; HHD'!C164</f>
        <v>1136.581828761425</v>
      </c>
      <c r="G100" s="9">
        <f>'Div 4,5 energy &amp; HHD'!C164</f>
        <v>1136.581828761425</v>
      </c>
      <c r="H100" s="9">
        <f>'Div 4,5 energy &amp; HHD'!D164</f>
        <v>972.37551689082625</v>
      </c>
      <c r="I100" s="9">
        <f>'Div 4,5 energy &amp; HHD'!E164</f>
        <v>1136.581828761425</v>
      </c>
      <c r="J100" s="9">
        <f>'Div 4,5 energy &amp; HHD'!F164</f>
        <v>1136.581828761425</v>
      </c>
      <c r="K100" s="9">
        <f>'Div 4,5 energy &amp; HHD'!G164</f>
        <v>1136.581828761425</v>
      </c>
      <c r="L100" s="9">
        <f>'Div 4,5 energy &amp; HHD'!H164</f>
        <v>1136.581828761425</v>
      </c>
      <c r="M100" s="9">
        <f>'Div 4,5 energy &amp; HHD'!I164</f>
        <v>1136.581828761425</v>
      </c>
      <c r="N100" s="9">
        <f>'Div 4,5 energy &amp; HHD'!J164</f>
        <v>1021.7432867584519</v>
      </c>
      <c r="O100" s="9">
        <f>'Div 4,5 energy &amp; HHD'!K164</f>
        <v>1021.7432867584519</v>
      </c>
      <c r="P100" s="9">
        <f>'Div 4,5 energy &amp; HHD'!L164</f>
        <v>1021.7432867584519</v>
      </c>
      <c r="Q100" s="9">
        <f>'Div 4,5 energy &amp; HHD'!M164</f>
        <v>1021.7432867584519</v>
      </c>
      <c r="R100" s="9">
        <f>'Div 4,5 energy &amp; HHD'!N164</f>
        <v>1021.7432867584519</v>
      </c>
    </row>
    <row r="101" spans="1:18" x14ac:dyDescent="0.25">
      <c r="A101" s="468"/>
      <c r="B101" s="15" t="s">
        <v>55</v>
      </c>
      <c r="C101" s="2">
        <v>531150002</v>
      </c>
      <c r="D101" s="5" t="s">
        <v>177</v>
      </c>
      <c r="E101" s="85">
        <f>VLOOKUP(D101,'Index_calculation_&amp;aggregtion'!D99:E458,2,FALSE)</f>
        <v>2.9495486443257191</v>
      </c>
      <c r="F101" s="9">
        <f>'Div 4,5 energy &amp; HHD'!C173</f>
        <v>581.63195288451163</v>
      </c>
      <c r="G101" s="9">
        <f>'Div 4,5 energy &amp; HHD'!C173</f>
        <v>581.63195288451163</v>
      </c>
      <c r="H101" s="9">
        <f>'Div 4,5 energy &amp; HHD'!D173</f>
        <v>596.05501295585987</v>
      </c>
      <c r="I101" s="9">
        <f>'Div 4,5 energy &amp; HHD'!E173</f>
        <v>583.75861341445204</v>
      </c>
      <c r="J101" s="9">
        <f>'Div 4,5 energy &amp; HHD'!F173</f>
        <v>581.63195288451163</v>
      </c>
      <c r="K101" s="9">
        <f>'Div 4,5 energy &amp; HHD'!G173</f>
        <v>581.63195288451163</v>
      </c>
      <c r="L101" s="9">
        <f>'Div 4,5 energy &amp; HHD'!H173</f>
        <v>609.81056773547721</v>
      </c>
      <c r="M101" s="9">
        <f>'Div 4,5 energy &amp; HHD'!I173</f>
        <v>634.54901749125611</v>
      </c>
      <c r="N101" s="9">
        <f>'Div 4,5 energy &amp; HHD'!J173</f>
        <v>581.63195288451163</v>
      </c>
      <c r="O101" s="9">
        <f>'Div 4,5 energy &amp; HHD'!K173</f>
        <v>536.70143788463611</v>
      </c>
      <c r="P101" s="9">
        <f>'Div 4,5 energy &amp; HHD'!L173</f>
        <v>509.37312426675584</v>
      </c>
      <c r="Q101" s="9">
        <f>'Div 4,5 energy &amp; HHD'!M173</f>
        <v>541.26952156336995</v>
      </c>
      <c r="R101" s="9">
        <f>'Div 4,5 energy &amp; HHD'!N173</f>
        <v>514.78517223987546</v>
      </c>
    </row>
    <row r="102" spans="1:18" x14ac:dyDescent="0.25">
      <c r="A102" s="468"/>
      <c r="B102" s="15" t="s">
        <v>55</v>
      </c>
      <c r="C102" s="2">
        <v>531149007</v>
      </c>
      <c r="D102" s="5" t="s">
        <v>178</v>
      </c>
      <c r="E102" s="85">
        <f>VLOOKUP(D102,'Index_calculation_&amp;aggregtion'!D100:E459,2,FALSE)</f>
        <v>1.5138419916492365</v>
      </c>
      <c r="F102" s="9">
        <f>'Div 4,5 energy &amp; HHD'!C183</f>
        <v>111.19900452846576</v>
      </c>
      <c r="G102" s="9">
        <f>'Div 4,5 energy &amp; HHD'!C183</f>
        <v>111.19900452846576</v>
      </c>
      <c r="H102" s="9">
        <f>'Div 4,5 energy &amp; HHD'!D183</f>
        <v>111.19900452846576</v>
      </c>
      <c r="I102" s="9">
        <f>'Div 4,5 energy &amp; HHD'!E183</f>
        <v>111.19900452846576</v>
      </c>
      <c r="J102" s="9">
        <f>'Div 4,5 energy &amp; HHD'!F183</f>
        <v>111.19900452846576</v>
      </c>
      <c r="K102" s="9">
        <f>'Div 4,5 energy &amp; HHD'!G183</f>
        <v>117.83741853658569</v>
      </c>
      <c r="L102" s="9">
        <f>'Div 4,5 energy &amp; HHD'!H183</f>
        <v>117.83741853658569</v>
      </c>
      <c r="M102" s="9">
        <f>'Div 4,5 energy &amp; HHD'!I183</f>
        <v>117.83741853658569</v>
      </c>
      <c r="N102" s="9">
        <f>'Div 4,5 energy &amp; HHD'!J183</f>
        <v>117.83741853658569</v>
      </c>
      <c r="O102" s="9">
        <f>'Div 4,5 energy &amp; HHD'!K183</f>
        <v>117.83741853658569</v>
      </c>
      <c r="P102" s="9">
        <f>'Div 4,5 energy &amp; HHD'!L183</f>
        <v>117.83741853658569</v>
      </c>
      <c r="Q102" s="9">
        <f>'Div 4,5 energy &amp; HHD'!M183</f>
        <v>117.83741853658569</v>
      </c>
      <c r="R102" s="9">
        <f>'Div 4,5 energy &amp; HHD'!N183</f>
        <v>122.9671183614682</v>
      </c>
    </row>
    <row r="103" spans="1:18" x14ac:dyDescent="0.25">
      <c r="A103" s="468"/>
      <c r="B103" s="15" t="s">
        <v>55</v>
      </c>
      <c r="C103" s="2">
        <v>531149006</v>
      </c>
      <c r="D103" s="5" t="s">
        <v>179</v>
      </c>
      <c r="E103" s="85">
        <f>VLOOKUP(D103,'Index_calculation_&amp;aggregtion'!D101:E460,2,FALSE)</f>
        <v>0.85221926439674689</v>
      </c>
      <c r="F103" s="9">
        <f>'Div 4,5 energy &amp; HHD'!C195</f>
        <v>126.57514176412447</v>
      </c>
      <c r="G103" s="9">
        <f>'Div 4,5 energy &amp; HHD'!C195</f>
        <v>126.57514176412447</v>
      </c>
      <c r="H103" s="9">
        <f>'Div 4,5 energy &amp; HHD'!D195</f>
        <v>127.61711753677658</v>
      </c>
      <c r="I103" s="9">
        <f>'Div 4,5 energy &amp; HHD'!E195</f>
        <v>125.39571111073539</v>
      </c>
      <c r="J103" s="9">
        <f>'Div 4,5 energy &amp; HHD'!F195</f>
        <v>125.39571111073539</v>
      </c>
      <c r="K103" s="9">
        <f>'Div 4,5 energy &amp; HHD'!G195</f>
        <v>121.81240630471964</v>
      </c>
      <c r="L103" s="9">
        <f>'Div 4,5 energy &amp; HHD'!H195</f>
        <v>121.81240630471964</v>
      </c>
      <c r="M103" s="9">
        <f>'Div 4,5 energy &amp; HHD'!I195</f>
        <v>121.81240630471964</v>
      </c>
      <c r="N103" s="9">
        <f>'Div 4,5 energy &amp; HHD'!J195</f>
        <v>130.32870069022766</v>
      </c>
      <c r="O103" s="9">
        <f>'Div 4,5 energy &amp; HHD'!K195</f>
        <v>130.32870069022766</v>
      </c>
      <c r="P103" s="9">
        <f>'Div 4,5 energy &amp; HHD'!L195</f>
        <v>130.32870069022766</v>
      </c>
      <c r="Q103" s="9">
        <f>'Div 4,5 energy &amp; HHD'!M195</f>
        <v>130.32870069022766</v>
      </c>
      <c r="R103" s="9">
        <f>'Div 4,5 energy &amp; HHD'!N195</f>
        <v>130.32870069022766</v>
      </c>
    </row>
    <row r="104" spans="1:18" x14ac:dyDescent="0.25">
      <c r="A104" s="468"/>
      <c r="B104" s="15" t="s">
        <v>55</v>
      </c>
      <c r="C104" s="2">
        <v>531149008</v>
      </c>
      <c r="D104" s="5" t="s">
        <v>180</v>
      </c>
      <c r="E104" s="85">
        <f>VLOOKUP(D104,'Index_calculation_&amp;aggregtion'!D102:E461,2,FALSE)</f>
        <v>0.34674210187671578</v>
      </c>
      <c r="F104" s="9">
        <f>'Div 4,5 energy &amp; HHD'!C206</f>
        <v>34.093650798929581</v>
      </c>
      <c r="G104" s="9">
        <f>'Div 4,5 energy &amp; HHD'!C206</f>
        <v>34.093650798929581</v>
      </c>
      <c r="H104" s="9">
        <f>'Div 4,5 energy &amp; HHD'!D206</f>
        <v>34.093650798929581</v>
      </c>
      <c r="I104" s="9">
        <f>'Div 4,5 energy &amp; HHD'!E206</f>
        <v>34.093650798929581</v>
      </c>
      <c r="J104" s="9">
        <f>'Div 4,5 energy &amp; HHD'!F206</f>
        <v>34.093650798929581</v>
      </c>
      <c r="K104" s="9">
        <f>'Div 4,5 energy &amp; HHD'!G206</f>
        <v>34.093650798929581</v>
      </c>
      <c r="L104" s="9">
        <f>'Div 4,5 energy &amp; HHD'!H206</f>
        <v>34.74999976459214</v>
      </c>
      <c r="M104" s="9">
        <f>'Div 4,5 energy &amp; HHD'!I206</f>
        <v>34.74999976459214</v>
      </c>
      <c r="N104" s="9">
        <f>'Div 4,5 energy &amp; HHD'!J206</f>
        <v>34.541065871129831</v>
      </c>
      <c r="O104" s="9">
        <f>'Div 4,5 energy &amp; HHD'!K206</f>
        <v>34.541065871129831</v>
      </c>
      <c r="P104" s="9">
        <f>'Div 4,5 energy &amp; HHD'!L206</f>
        <v>34.541065871129831</v>
      </c>
      <c r="Q104" s="9">
        <f>'Div 4,5 energy &amp; HHD'!M206</f>
        <v>34.541065871129831</v>
      </c>
      <c r="R104" s="9">
        <f>'Div 4,5 energy &amp; HHD'!N206</f>
        <v>34.541065871129831</v>
      </c>
    </row>
    <row r="105" spans="1:18" x14ac:dyDescent="0.25">
      <c r="A105" s="468"/>
      <c r="B105" s="15" t="s">
        <v>56</v>
      </c>
      <c r="C105" s="2">
        <v>532152005</v>
      </c>
      <c r="D105" s="5" t="s">
        <v>181</v>
      </c>
      <c r="E105" s="85">
        <f>VLOOKUP(D105,'Index_calculation_&amp;aggregtion'!D103:E462,2,FALSE)</f>
        <v>1.0294976208420652</v>
      </c>
      <c r="F105" s="9">
        <f>'Div 4,5 energy &amp; HHD'!C216</f>
        <v>98.565267701462346</v>
      </c>
      <c r="G105" s="9">
        <f>'Div 4,5 energy &amp; HHD'!C216</f>
        <v>98.565267701462346</v>
      </c>
      <c r="H105" s="9">
        <f>'Div 4,5 energy &amp; HHD'!D216</f>
        <v>98.565267701462346</v>
      </c>
      <c r="I105" s="9">
        <f>'Div 4,5 energy &amp; HHD'!E216</f>
        <v>97.309060571854943</v>
      </c>
      <c r="J105" s="9">
        <f>'Div 4,5 energy &amp; HHD'!F216</f>
        <v>98.565267701462346</v>
      </c>
      <c r="K105" s="9">
        <f>'Div 4,5 energy &amp; HHD'!G216</f>
        <v>98.565267701462346</v>
      </c>
      <c r="L105" s="9">
        <f>'Div 4,5 energy &amp; HHD'!H216</f>
        <v>99.266903168920052</v>
      </c>
      <c r="M105" s="9">
        <f>'Div 4,5 energy &amp; HHD'!I216</f>
        <v>105.34682878229944</v>
      </c>
      <c r="N105" s="9">
        <f>'Div 4,5 energy &amp; HHD'!J216</f>
        <v>104.14240341373217</v>
      </c>
      <c r="O105" s="9">
        <f>'Div 4,5 energy &amp; HHD'!K216</f>
        <v>104.14240341373217</v>
      </c>
      <c r="P105" s="9">
        <f>'Div 4,5 energy &amp; HHD'!L216</f>
        <v>104.14240341373217</v>
      </c>
      <c r="Q105" s="9">
        <f>'Div 4,5 energy &amp; HHD'!M216</f>
        <v>104.14240341373217</v>
      </c>
      <c r="R105" s="9">
        <f>'Div 4,5 energy &amp; HHD'!N216</f>
        <v>104.14240341373217</v>
      </c>
    </row>
    <row r="106" spans="1:18" x14ac:dyDescent="0.25">
      <c r="A106" s="468"/>
      <c r="B106" s="15" t="s">
        <v>57</v>
      </c>
      <c r="C106" s="2">
        <v>551159009</v>
      </c>
      <c r="D106" s="5" t="s">
        <v>182</v>
      </c>
      <c r="E106" s="85">
        <f>VLOOKUP(D106,'Index_calculation_&amp;aggregtion'!D104:E463,2,FALSE)</f>
        <v>0.54063194975932205</v>
      </c>
      <c r="F106" s="9">
        <f>'Div 4,5 energy &amp; HHD'!C224</f>
        <v>246.39058227648269</v>
      </c>
      <c r="G106" s="9">
        <f>'Div 4,5 energy &amp; HHD'!C224</f>
        <v>246.39058227648269</v>
      </c>
      <c r="H106" s="9">
        <f>'Div 4,5 energy &amp; HHD'!D224</f>
        <v>246.39058227648269</v>
      </c>
      <c r="I106" s="9">
        <f>'Div 4,5 energy &amp; HHD'!E224</f>
        <v>246.62715535960669</v>
      </c>
      <c r="J106" s="9">
        <f>'Div 4,5 energy &amp; HHD'!F224</f>
        <v>246.39058227648269</v>
      </c>
      <c r="K106" s="9">
        <f>'Div 4,5 energy &amp; HHD'!G224</f>
        <v>246.39058227648269</v>
      </c>
      <c r="L106" s="9">
        <f>'Div 4,5 energy &amp; HHD'!H224</f>
        <v>246.39058227648269</v>
      </c>
      <c r="M106" s="9">
        <f>'Div 4,5 energy &amp; HHD'!I224</f>
        <v>246.39058227648269</v>
      </c>
      <c r="N106" s="9">
        <f>'Div 4,5 energy &amp; HHD'!J224</f>
        <v>255.36482795767407</v>
      </c>
      <c r="O106" s="9">
        <f>'Div 4,5 energy &amp; HHD'!K224</f>
        <v>255.36482795767407</v>
      </c>
      <c r="P106" s="9">
        <f>'Div 4,5 energy &amp; HHD'!L224</f>
        <v>255.36482795767407</v>
      </c>
      <c r="Q106" s="9">
        <f>'Div 4,5 energy &amp; HHD'!M224</f>
        <v>255.36482795767407</v>
      </c>
      <c r="R106" s="9">
        <f>'Div 4,5 energy &amp; HHD'!N224</f>
        <v>255.36482795767407</v>
      </c>
    </row>
    <row r="107" spans="1:18" x14ac:dyDescent="0.25">
      <c r="A107" s="468"/>
      <c r="B107" s="15" t="s">
        <v>58</v>
      </c>
      <c r="C107" s="2">
        <v>552167005</v>
      </c>
      <c r="D107" s="5" t="s">
        <v>183</v>
      </c>
      <c r="E107" s="85">
        <f>VLOOKUP(D107,'Index_calculation_&amp;aggregtion'!D105:E464,2,FALSE)</f>
        <v>1.9835112516279523</v>
      </c>
      <c r="F107" s="9">
        <f>'Div 4,5 energy &amp; HHD'!C233</f>
        <v>71.13786608980125</v>
      </c>
      <c r="G107" s="9">
        <f>'Div 4,5 energy &amp; HHD'!C233</f>
        <v>71.13786608980125</v>
      </c>
      <c r="H107" s="9">
        <f>'Div 4,5 energy &amp; HHD'!D233</f>
        <v>60.822019955734</v>
      </c>
      <c r="I107" s="9">
        <f>'Div 4,5 energy &amp; HHD'!E233</f>
        <v>53.132928459130554</v>
      </c>
      <c r="J107" s="9">
        <f>'Div 4,5 energy &amp; HHD'!F233</f>
        <v>71.13786608980125</v>
      </c>
      <c r="K107" s="9">
        <f>'Div 4,5 energy &amp; HHD'!G233</f>
        <v>71.13786608980125</v>
      </c>
      <c r="L107" s="9">
        <f>'Div 4,5 energy &amp; HHD'!H233</f>
        <v>53.132928459130554</v>
      </c>
      <c r="M107" s="9">
        <f>'Div 4,5 energy &amp; HHD'!I233</f>
        <v>53.132928459130554</v>
      </c>
      <c r="N107" s="9">
        <f>'Div 4,5 energy &amp; HHD'!J233</f>
        <v>50</v>
      </c>
      <c r="O107" s="9">
        <f>'Div 4,5 energy &amp; HHD'!K233</f>
        <v>53.132928459130554</v>
      </c>
      <c r="P107" s="9">
        <f>'Div 4,5 energy &amp; HHD'!L233</f>
        <v>56.462161732861709</v>
      </c>
      <c r="Q107" s="9">
        <f>'Div 4,5 energy &amp; HHD'!M233</f>
        <v>53.132928459130554</v>
      </c>
      <c r="R107" s="9">
        <f>'Div 4,5 energy &amp; HHD'!N233</f>
        <v>37.004140224614261</v>
      </c>
    </row>
    <row r="108" spans="1:18" x14ac:dyDescent="0.25">
      <c r="A108" s="468"/>
      <c r="B108" s="15" t="s">
        <v>59</v>
      </c>
      <c r="C108" s="2">
        <v>561169003</v>
      </c>
      <c r="D108" s="5" t="s">
        <v>184</v>
      </c>
      <c r="E108" s="85">
        <f>VLOOKUP(D108,'Index_calculation_&amp;aggregtion'!D106:E465,2,FALSE)</f>
        <v>12.13639093201075</v>
      </c>
      <c r="F108" s="9">
        <f>'Div 4,5 energy &amp; HHD'!C295</f>
        <v>5.0329520100227505</v>
      </c>
      <c r="G108" s="9">
        <f>'Div 4,5 energy &amp; HHD'!C295</f>
        <v>5.0329520100227505</v>
      </c>
      <c r="H108" s="9">
        <f>'Div 4,5 energy &amp; HHD'!D295</f>
        <v>5.0329520100227505</v>
      </c>
      <c r="I108" s="9">
        <f>'Div 4,5 energy &amp; HHD'!E295</f>
        <v>5.0329520100227505</v>
      </c>
      <c r="J108" s="9">
        <f>'Div 4,5 energy &amp; HHD'!F295</f>
        <v>5.0329520100227505</v>
      </c>
      <c r="K108" s="9">
        <f>'Div 4,5 energy &amp; HHD'!G295</f>
        <v>4.9889559015974729</v>
      </c>
      <c r="L108" s="9">
        <f>'Div 4,5 energy &amp; HHD'!H295</f>
        <v>5.0695783109796801</v>
      </c>
      <c r="M108" s="9">
        <f>'Div 4,5 energy &amp; HHD'!I295</f>
        <v>5.0738260032337044</v>
      </c>
      <c r="N108" s="9">
        <f>'Div 4,5 energy &amp; HHD'!J295</f>
        <v>4.9938648987960219</v>
      </c>
      <c r="O108" s="9">
        <f>'Div 4,5 energy &amp; HHD'!K295</f>
        <v>4.9938648987960219</v>
      </c>
      <c r="P108" s="9">
        <f>'Div 4,5 energy &amp; HHD'!L295</f>
        <v>4.9938648987960219</v>
      </c>
      <c r="Q108" s="9">
        <f>'Div 4,5 energy &amp; HHD'!M295</f>
        <v>4.9938648987960219</v>
      </c>
      <c r="R108" s="9">
        <f>'Div 4,5 energy &amp; HHD'!N295</f>
        <v>4.9938648987960219</v>
      </c>
    </row>
    <row r="109" spans="1:18" x14ac:dyDescent="0.25">
      <c r="A109" s="468"/>
      <c r="B109" s="15" t="s">
        <v>59</v>
      </c>
      <c r="C109" s="2">
        <v>561169008</v>
      </c>
      <c r="D109" s="5" t="s">
        <v>185</v>
      </c>
      <c r="E109" s="85">
        <f>VLOOKUP(D109,'Index_calculation_&amp;aggregtion'!D107:E466,2,FALSE)</f>
        <v>5.8269909877948294</v>
      </c>
      <c r="F109" s="9">
        <f>'Div 4,5 energy &amp; HHD'!C327</f>
        <v>2.6886699949355535</v>
      </c>
      <c r="G109" s="9">
        <f>'Div 4,5 energy &amp; HHD'!C327</f>
        <v>2.6886699949355535</v>
      </c>
      <c r="H109" s="9">
        <f>'Div 4,5 energy &amp; HHD'!D327</f>
        <v>2.6886699949355535</v>
      </c>
      <c r="I109" s="9">
        <f>'Div 4,5 energy &amp; HHD'!E327</f>
        <v>2.6886699949355535</v>
      </c>
      <c r="J109" s="9">
        <f>'Div 4,5 energy &amp; HHD'!F327</f>
        <v>2.6886699949355535</v>
      </c>
      <c r="K109" s="9">
        <f>'Div 4,5 energy &amp; HHD'!G327</f>
        <v>2.7105228551561096</v>
      </c>
      <c r="L109" s="9">
        <f>'Div 4,5 energy &amp; HHD'!H327</f>
        <v>2.7430597279041975</v>
      </c>
      <c r="M109" s="9">
        <f>'Div 4,5 energy &amp; HHD'!I327</f>
        <v>2.7075685497515223</v>
      </c>
      <c r="N109" s="9">
        <f>'Div 4,5 energy &amp; HHD'!J327</f>
        <v>2.7295750128603253</v>
      </c>
      <c r="O109" s="9">
        <f>'Div 4,5 energy &amp; HHD'!K327</f>
        <v>2.6960746109427856</v>
      </c>
      <c r="P109" s="9">
        <f>'Div 4,5 energy &amp; HHD'!L327</f>
        <v>2.6960746109427856</v>
      </c>
      <c r="Q109" s="9">
        <f>'Div 4,5 energy &amp; HHD'!M327</f>
        <v>2.7259244824489479</v>
      </c>
      <c r="R109" s="9">
        <f>'Div 4,5 energy &amp; HHD'!N327</f>
        <v>2.6676433398786084</v>
      </c>
    </row>
    <row r="110" spans="1:18" x14ac:dyDescent="0.25">
      <c r="A110" s="468"/>
      <c r="B110" s="15" t="s">
        <v>59</v>
      </c>
      <c r="C110" s="2">
        <v>561172026</v>
      </c>
      <c r="D110" s="5" t="s">
        <v>186</v>
      </c>
      <c r="E110" s="85">
        <f>VLOOKUP(D110,'Index_calculation_&amp;aggregtion'!D108:E467,2,FALSE)</f>
        <v>4.7030084018278489</v>
      </c>
      <c r="F110" s="9">
        <f>'Div 4,5 energy &amp; HHD'!C357</f>
        <v>0.19562273371022207</v>
      </c>
      <c r="G110" s="9">
        <f>'Div 4,5 energy &amp; HHD'!C357</f>
        <v>0.19562273371022207</v>
      </c>
      <c r="H110" s="9">
        <f>'Div 4,5 energy &amp; HHD'!D357</f>
        <v>0.19562273371022207</v>
      </c>
      <c r="I110" s="9">
        <f>'Div 4,5 energy &amp; HHD'!E357</f>
        <v>0.19562273371022207</v>
      </c>
      <c r="J110" s="9">
        <f>'Div 4,5 energy &amp; HHD'!F357</f>
        <v>0.19562273371022207</v>
      </c>
      <c r="K110" s="9">
        <f>'Div 4,5 energy &amp; HHD'!G357</f>
        <v>0.20182028033295449</v>
      </c>
      <c r="L110" s="9">
        <f>'Div 4,5 energy &amp; HHD'!H357</f>
        <v>0.20182028033295449</v>
      </c>
      <c r="M110" s="9">
        <f>'Div 4,5 energy &amp; HHD'!I357</f>
        <v>0.23352985009158639</v>
      </c>
      <c r="N110" s="9">
        <f>'Div 4,5 energy &amp; HHD'!J357</f>
        <v>0.23352985009158639</v>
      </c>
      <c r="O110" s="9">
        <f>'Div 4,5 energy &amp; HHD'!K357</f>
        <v>0.23352985009158639</v>
      </c>
      <c r="P110" s="9">
        <f>'Div 4,5 energy &amp; HHD'!L357</f>
        <v>0.23352985009158639</v>
      </c>
      <c r="Q110" s="9">
        <f>'Div 4,5 energy &amp; HHD'!M357</f>
        <v>0.23352985009158639</v>
      </c>
      <c r="R110" s="9">
        <f>'Div 4,5 energy &amp; HHD'!N357</f>
        <v>0.20182028033295449</v>
      </c>
    </row>
    <row r="111" spans="1:18" x14ac:dyDescent="0.25">
      <c r="A111" s="468"/>
      <c r="B111" s="15" t="s">
        <v>59</v>
      </c>
      <c r="C111" s="2">
        <v>561172028</v>
      </c>
      <c r="D111" s="20" t="s">
        <v>187</v>
      </c>
      <c r="E111" s="85">
        <f>VLOOKUP(D111,'Index_calculation_&amp;aggregtion'!D109:E468,2,FALSE)</f>
        <v>4.2785132624279933</v>
      </c>
      <c r="F111" s="9">
        <f>'Div 4,5 energy &amp; HHD'!C387</f>
        <v>2.3209662061524003</v>
      </c>
      <c r="G111" s="9">
        <f>'Div 4,5 energy &amp; HHD'!C387</f>
        <v>2.3209662061524003</v>
      </c>
      <c r="H111" s="9">
        <f>'Div 4,5 energy &amp; HHD'!D387</f>
        <v>2.314786224727134</v>
      </c>
      <c r="I111" s="9">
        <f>'Div 4,5 energy &amp; HHD'!E387</f>
        <v>2.3495412957917088</v>
      </c>
      <c r="J111" s="9">
        <f>'Div 4,5 energy &amp; HHD'!F387</f>
        <v>2.3209662061524003</v>
      </c>
      <c r="K111" s="9">
        <f>'Div 4,5 energy &amp; HHD'!G387</f>
        <v>2.3197430300342927</v>
      </c>
      <c r="L111" s="9">
        <f>'Div 4,5 energy &amp; HHD'!H387</f>
        <v>2.1674466892552244</v>
      </c>
      <c r="M111" s="9">
        <f>'Div 4,5 energy &amp; HHD'!I387</f>
        <v>2.2103535181629397</v>
      </c>
      <c r="N111" s="9">
        <f>'Div 4,5 energy &amp; HHD'!J387</f>
        <v>2.1859526773676996</v>
      </c>
      <c r="O111" s="9">
        <f>'Div 4,5 energy &amp; HHD'!K387</f>
        <v>2.3157812922471366</v>
      </c>
      <c r="P111" s="9">
        <f>'Div 4,5 energy &amp; HHD'!L387</f>
        <v>2.3157812922471366</v>
      </c>
      <c r="Q111" s="9">
        <f>'Div 4,5 energy &amp; HHD'!M387</f>
        <v>2.3384091519890626</v>
      </c>
      <c r="R111" s="9">
        <f>'Div 4,5 energy &amp; HHD'!N387</f>
        <v>2.3574151766901759</v>
      </c>
    </row>
    <row r="112" spans="1:18" x14ac:dyDescent="0.25">
      <c r="A112" s="468"/>
      <c r="B112" s="15" t="s">
        <v>59</v>
      </c>
      <c r="C112" s="2">
        <v>561170009</v>
      </c>
      <c r="D112" s="5" t="s">
        <v>188</v>
      </c>
      <c r="E112" s="85">
        <f>VLOOKUP(D112,'Index_calculation_&amp;aggregtion'!D110:E469,2,FALSE)</f>
        <v>1.4344834835292337</v>
      </c>
      <c r="F112" s="9">
        <f>'Div 4,5 energy &amp; HHD'!C417</f>
        <v>4.9102445175943172</v>
      </c>
      <c r="G112" s="9">
        <f>'Div 4,5 energy &amp; HHD'!C417</f>
        <v>4.9102445175943172</v>
      </c>
      <c r="H112" s="9">
        <f>'Div 4,5 energy &amp; HHD'!D417</f>
        <v>4.9102445175943172</v>
      </c>
      <c r="I112" s="9">
        <f>'Div 4,5 energy &amp; HHD'!E417</f>
        <v>4.9102445175943172</v>
      </c>
      <c r="J112" s="9">
        <f>'Div 4,5 energy &amp; HHD'!F417</f>
        <v>4.9102445175943172</v>
      </c>
      <c r="K112" s="9">
        <f>'Div 4,5 energy &amp; HHD'!G417</f>
        <v>4.9102445175943172</v>
      </c>
      <c r="L112" s="9">
        <f>'Div 4,5 energy &amp; HHD'!H417</f>
        <v>4.9102445175943172</v>
      </c>
      <c r="M112" s="9">
        <f>'Div 4,5 energy &amp; HHD'!I417</f>
        <v>4.9102445175943172</v>
      </c>
      <c r="N112" s="9">
        <f>'Div 4,5 energy &amp; HHD'!J417</f>
        <v>4.7876860745479402</v>
      </c>
      <c r="O112" s="9">
        <f>'Div 4,5 energy &amp; HHD'!K417</f>
        <v>4.5701366949499533</v>
      </c>
      <c r="P112" s="9">
        <f>'Div 4,5 energy &amp; HHD'!L417</f>
        <v>4.688327610615314</v>
      </c>
      <c r="Q112" s="9">
        <f>'Div 4,5 energy &amp; HHD'!M417</f>
        <v>4.4670128204656461</v>
      </c>
      <c r="R112" s="9">
        <f>'Div 4,5 energy &amp; HHD'!N417</f>
        <v>4.4509405392809684</v>
      </c>
    </row>
    <row r="113" spans="1:18" x14ac:dyDescent="0.25">
      <c r="A113" s="468"/>
      <c r="B113" s="15" t="s">
        <v>59</v>
      </c>
      <c r="C113" s="2">
        <v>561170001</v>
      </c>
      <c r="D113" s="5" t="s">
        <v>189</v>
      </c>
      <c r="E113" s="85">
        <f>VLOOKUP(D113,'Index_calculation_&amp;aggregtion'!D111:E470,2,FALSE)</f>
        <v>0.7761946416315828</v>
      </c>
      <c r="F113" s="9">
        <f>'Div 4,5 energy &amp; HHD'!C431</f>
        <v>13.780065129688474</v>
      </c>
      <c r="G113" s="9">
        <f>'Div 4,5 energy &amp; HHD'!C431</f>
        <v>13.780065129688474</v>
      </c>
      <c r="H113" s="9">
        <f>'Div 4,5 energy &amp; HHD'!D431</f>
        <v>13.780065129688474</v>
      </c>
      <c r="I113" s="9">
        <f>'Div 4,5 energy &amp; HHD'!E431</f>
        <v>13.780065129688474</v>
      </c>
      <c r="J113" s="9">
        <f>'Div 4,5 energy &amp; HHD'!F431</f>
        <v>13.780065129688474</v>
      </c>
      <c r="K113" s="9">
        <f>'Div 4,5 energy &amp; HHD'!G431</f>
        <v>13.780065129688474</v>
      </c>
      <c r="L113" s="9">
        <f>'Div 4,5 energy &amp; HHD'!H431</f>
        <v>13.780065129688474</v>
      </c>
      <c r="M113" s="9">
        <f>'Div 4,5 energy &amp; HHD'!I431</f>
        <v>13.780065129688474</v>
      </c>
      <c r="N113" s="9">
        <f>'Div 4,5 energy &amp; HHD'!J431</f>
        <v>13.283869508674639</v>
      </c>
      <c r="O113" s="9">
        <f>'Div 4,5 energy &amp; HHD'!K431</f>
        <v>13.283869508674639</v>
      </c>
      <c r="P113" s="9">
        <f>'Div 4,5 energy &amp; HHD'!L431</f>
        <v>13.283869508674639</v>
      </c>
      <c r="Q113" s="9">
        <f>'Div 4,5 energy &amp; HHD'!M431</f>
        <v>13.283869508674639</v>
      </c>
      <c r="R113" s="9">
        <f>'Div 4,5 energy &amp; HHD'!N431</f>
        <v>13.283869508674639</v>
      </c>
    </row>
    <row r="114" spans="1:18" ht="16.5" thickBot="1" x14ac:dyDescent="0.3">
      <c r="A114" s="469"/>
      <c r="B114" s="17" t="s">
        <v>59</v>
      </c>
      <c r="C114" s="10">
        <v>540157005</v>
      </c>
      <c r="D114" s="6" t="s">
        <v>190</v>
      </c>
      <c r="E114" s="85">
        <f>VLOOKUP(D114,'Index_calculation_&amp;aggregtion'!D112:E471,2,FALSE)</f>
        <v>1.0352023800814925</v>
      </c>
      <c r="F114" s="9">
        <f>'Div 4,5 energy &amp; HHD'!C264</f>
        <v>7.2589235085702262</v>
      </c>
      <c r="G114" s="9">
        <f>'Div 4,5 energy &amp; HHD'!C264</f>
        <v>7.2589235085702262</v>
      </c>
      <c r="H114" s="9">
        <f>'Div 4,5 energy &amp; HHD'!D264</f>
        <v>7.2589235085702262</v>
      </c>
      <c r="I114" s="9">
        <f>'Div 4,5 energy &amp; HHD'!E264</f>
        <v>7.533856898346535</v>
      </c>
      <c r="J114" s="9">
        <f>'Div 4,5 energy &amp; HHD'!F264</f>
        <v>7.2990402728740715</v>
      </c>
      <c r="K114" s="9">
        <f>'Div 4,5 energy &amp; HHD'!G264</f>
        <v>7.503017381914745</v>
      </c>
      <c r="L114" s="9">
        <f>'Div 4,5 energy &amp; HHD'!H264</f>
        <v>7.3750952350108063</v>
      </c>
      <c r="M114" s="9">
        <f>'Div 4,5 energy &amp; HHD'!I264</f>
        <v>7.518139744592955</v>
      </c>
      <c r="N114" s="9">
        <f>'Div 4,5 energy &amp; HHD'!J264</f>
        <v>7.3945559422991654</v>
      </c>
      <c r="O114" s="9">
        <f>'Div 4,5 energy &amp; HHD'!K264</f>
        <v>7.3945559422991654</v>
      </c>
      <c r="P114" s="9">
        <f>'Div 4,5 energy &amp; HHD'!L264</f>
        <v>7.3945559422991654</v>
      </c>
      <c r="Q114" s="9">
        <f>'Div 4,5 energy &amp; HHD'!M264</f>
        <v>7.5730458366848072</v>
      </c>
      <c r="R114" s="9">
        <f>'Div 4,5 energy &amp; HHD'!N264</f>
        <v>7.5730458366848072</v>
      </c>
    </row>
    <row r="115" spans="1:18" s="31" customFormat="1" ht="19.5" thickBot="1" x14ac:dyDescent="0.3">
      <c r="A115" s="474" t="s">
        <v>394</v>
      </c>
      <c r="B115" s="475"/>
      <c r="C115" s="475"/>
      <c r="D115" s="476"/>
      <c r="E115" s="291">
        <f>E116</f>
        <v>0.84830092313368022</v>
      </c>
      <c r="F115" s="69"/>
      <c r="G115" s="69"/>
    </row>
    <row r="116" spans="1:18" ht="16.5" thickBot="1" x14ac:dyDescent="0.3">
      <c r="A116" s="19" t="s">
        <v>60</v>
      </c>
      <c r="B116" s="177" t="s">
        <v>61</v>
      </c>
      <c r="C116" s="178">
        <v>611179001</v>
      </c>
      <c r="D116" s="22" t="s">
        <v>191</v>
      </c>
      <c r="E116" s="85">
        <f>VLOOKUP(D116,'Index_calculation_&amp;aggregtion'!D114:E473,2,FALSE)</f>
        <v>0.84830092313368022</v>
      </c>
      <c r="F116" s="9">
        <f>'Div 6, 7 health &amp; Transport'!C12</f>
        <v>15.1657508881031</v>
      </c>
      <c r="G116" s="9">
        <f>'Div 6, 7 health &amp; Transport'!C12</f>
        <v>15.1657508881031</v>
      </c>
      <c r="H116" s="9">
        <f>'Div 6, 7 health &amp; Transport'!D12</f>
        <v>15.1657508881031</v>
      </c>
      <c r="I116" s="9">
        <f>'Div 6, 7 health &amp; Transport'!E12</f>
        <v>15.1657508881031</v>
      </c>
      <c r="J116" s="9">
        <f>'Div 6, 7 health &amp; Transport'!F12</f>
        <v>15.1657508881031</v>
      </c>
      <c r="K116" s="9">
        <f>'Div 6, 7 health &amp; Transport'!G12</f>
        <v>15.1657508881031</v>
      </c>
      <c r="L116" s="9">
        <f>'Div 6, 7 health &amp; Transport'!H12</f>
        <v>15.1657508881031</v>
      </c>
      <c r="M116" s="9">
        <f>'Div 6, 7 health &amp; Transport'!I12</f>
        <v>15.1657508881031</v>
      </c>
      <c r="N116" s="9">
        <f>'Div 6, 7 health &amp; Transport'!J12</f>
        <v>15</v>
      </c>
      <c r="O116" s="9">
        <f>'Div 6, 7 health &amp; Transport'!K12</f>
        <v>15</v>
      </c>
      <c r="P116" s="9">
        <f>'Div 6, 7 health &amp; Transport'!L12</f>
        <v>15</v>
      </c>
      <c r="Q116" s="9">
        <f>'Div 6, 7 health &amp; Transport'!M12</f>
        <v>15</v>
      </c>
      <c r="R116" s="9">
        <f>'Div 6, 7 health &amp; Transport'!N12</f>
        <v>15</v>
      </c>
    </row>
    <row r="117" spans="1:18" s="31" customFormat="1" ht="19.5" thickBot="1" x14ac:dyDescent="0.3">
      <c r="A117" s="474" t="s">
        <v>395</v>
      </c>
      <c r="B117" s="475"/>
      <c r="C117" s="475"/>
      <c r="D117" s="476"/>
      <c r="E117" s="291">
        <f>SUM(E118:E130)</f>
        <v>91.029524489870397</v>
      </c>
      <c r="F117" s="69"/>
      <c r="G117" s="69"/>
    </row>
    <row r="118" spans="1:18" x14ac:dyDescent="0.25">
      <c r="A118" s="467" t="s">
        <v>62</v>
      </c>
      <c r="B118" s="13" t="s">
        <v>63</v>
      </c>
      <c r="C118" s="1">
        <v>711191001</v>
      </c>
      <c r="D118" s="4" t="s">
        <v>192</v>
      </c>
      <c r="E118" s="85">
        <f>VLOOKUP(D118,'Index_calculation_&amp;aggregtion'!D116:E475,2,FALSE)</f>
        <v>14.770723518336149</v>
      </c>
      <c r="F118" s="9">
        <f>'Div 6, 7 health &amp; Transport'!C22</f>
        <v>1</v>
      </c>
      <c r="G118" s="9">
        <f>'Div 6, 7 health &amp; Transport'!C22</f>
        <v>1</v>
      </c>
      <c r="H118" s="9">
        <f>'Div 6, 7 health &amp; Transport'!D22</f>
        <v>1</v>
      </c>
      <c r="I118" s="9">
        <f>'Div 6, 7 health &amp; Transport'!E22</f>
        <v>1</v>
      </c>
      <c r="J118" s="9">
        <f>'Div 6, 7 health &amp; Transport'!F22</f>
        <v>1</v>
      </c>
      <c r="K118" s="9">
        <f>'Div 6, 7 health &amp; Transport'!G22</f>
        <v>1</v>
      </c>
      <c r="L118" s="9">
        <f>'Div 6, 7 health &amp; Transport'!H22</f>
        <v>1</v>
      </c>
      <c r="M118" s="9">
        <f>'Div 6, 7 health &amp; Transport'!I22</f>
        <v>1</v>
      </c>
      <c r="N118" s="9">
        <f>'Div 6, 7 health &amp; Transport'!J22</f>
        <v>1</v>
      </c>
      <c r="O118" s="9">
        <f>'Div 6, 7 health &amp; Transport'!K22</f>
        <v>1</v>
      </c>
      <c r="P118" s="9">
        <f>'Div 6, 7 health &amp; Transport'!L22</f>
        <v>1</v>
      </c>
      <c r="Q118" s="9">
        <f>'Div 6, 7 health &amp; Transport'!M22</f>
        <v>1</v>
      </c>
      <c r="R118" s="9">
        <f>'Div 6, 7 health &amp; Transport'!N22</f>
        <v>1</v>
      </c>
    </row>
    <row r="119" spans="1:18" x14ac:dyDescent="0.25">
      <c r="A119" s="468"/>
      <c r="B119" s="15" t="s">
        <v>64</v>
      </c>
      <c r="C119" s="2">
        <v>712192001</v>
      </c>
      <c r="D119" s="5" t="s">
        <v>193</v>
      </c>
      <c r="E119" s="85">
        <f>VLOOKUP(D119,'Index_calculation_&amp;aggregtion'!D117:E476,2,FALSE)</f>
        <v>8.5686197357114615</v>
      </c>
      <c r="F119" s="9">
        <f>'Div 6, 7 health &amp; Transport'!C30</f>
        <v>2237.6583603772178</v>
      </c>
      <c r="G119" s="9">
        <f>'Div 6, 7 health &amp; Transport'!C30</f>
        <v>2237.6583603772178</v>
      </c>
      <c r="H119" s="9">
        <f>'Div 6, 7 health &amp; Transport'!D30</f>
        <v>2237.6583603772178</v>
      </c>
      <c r="I119" s="9">
        <f>'Div 6, 7 health &amp; Transport'!E30</f>
        <v>2237.6583603772178</v>
      </c>
      <c r="J119" s="9">
        <f>'Div 6, 7 health &amp; Transport'!F30</f>
        <v>2237.6583603772178</v>
      </c>
      <c r="K119" s="9">
        <f>'Div 6, 7 health &amp; Transport'!G30</f>
        <v>2237.6583603772178</v>
      </c>
      <c r="L119" s="9">
        <f>'Div 6, 7 health &amp; Transport'!H30</f>
        <v>2237.6583603772178</v>
      </c>
      <c r="M119" s="9">
        <f>'Div 6, 7 health &amp; Transport'!I30</f>
        <v>2237.6583603772178</v>
      </c>
      <c r="N119" s="9">
        <f>'Div 6, 7 health &amp; Transport'!J30</f>
        <v>2247.5817007197347</v>
      </c>
      <c r="O119" s="9">
        <f>'Div 6, 7 health &amp; Transport'!K30</f>
        <v>2247.5817007197347</v>
      </c>
      <c r="P119" s="9">
        <f>'Div 6, 7 health &amp; Transport'!L30</f>
        <v>2200</v>
      </c>
      <c r="Q119" s="9">
        <f>'Div 6, 7 health &amp; Transport'!M30</f>
        <v>2200</v>
      </c>
      <c r="R119" s="9">
        <f>'Div 6, 7 health &amp; Transport'!N30</f>
        <v>2200</v>
      </c>
    </row>
    <row r="120" spans="1:18" x14ac:dyDescent="0.25">
      <c r="A120" s="468"/>
      <c r="B120" s="15" t="s">
        <v>65</v>
      </c>
      <c r="C120" s="2">
        <v>713193001</v>
      </c>
      <c r="D120" s="5" t="s">
        <v>194</v>
      </c>
      <c r="E120" s="85">
        <f>VLOOKUP(D120,'Index_calculation_&amp;aggregtion'!D118:E477,2,FALSE)</f>
        <v>1.3872032541361496</v>
      </c>
      <c r="F120" s="9">
        <f>'Div 6, 7 health &amp; Transport'!C42</f>
        <v>272.02020690627643</v>
      </c>
      <c r="G120" s="9">
        <f>'Div 6, 7 health &amp; Transport'!C42</f>
        <v>272.02020690627643</v>
      </c>
      <c r="H120" s="9">
        <f>'Div 6, 7 health &amp; Transport'!D42</f>
        <v>275.67339261747929</v>
      </c>
      <c r="I120" s="9">
        <f>'Div 6, 7 health &amp; Transport'!E42</f>
        <v>279.9239791083171</v>
      </c>
      <c r="J120" s="9">
        <f>'Div 6, 7 health &amp; Transport'!F42</f>
        <v>272.02020690627643</v>
      </c>
      <c r="K120" s="9">
        <f>'Div 6, 7 health &amp; Transport'!G42</f>
        <v>267.61417175384275</v>
      </c>
      <c r="L120" s="9">
        <f>'Div 6, 7 health &amp; Transport'!H42</f>
        <v>276.45681676366178</v>
      </c>
      <c r="M120" s="9">
        <f>'Div 6, 7 health &amp; Transport'!I42</f>
        <v>262.44345917983674</v>
      </c>
      <c r="N120" s="9">
        <f>'Div 6, 7 health &amp; Transport'!J42</f>
        <v>274.19282162256781</v>
      </c>
      <c r="O120" s="9">
        <f>'Div 6, 7 health &amp; Transport'!K42</f>
        <v>274.19282162256781</v>
      </c>
      <c r="P120" s="9">
        <f>'Div 6, 7 health &amp; Transport'!L42</f>
        <v>288.90786967781855</v>
      </c>
      <c r="Q120" s="9">
        <f>'Div 6, 7 health &amp; Transport'!M42</f>
        <v>288.90786967781855</v>
      </c>
      <c r="R120" s="9">
        <f>'Div 6, 7 health &amp; Transport'!N42</f>
        <v>273.3851639770885</v>
      </c>
    </row>
    <row r="121" spans="1:18" x14ac:dyDescent="0.25">
      <c r="A121" s="468"/>
      <c r="B121" s="15" t="s">
        <v>66</v>
      </c>
      <c r="C121" s="2">
        <v>721195010</v>
      </c>
      <c r="D121" s="5" t="s">
        <v>195</v>
      </c>
      <c r="E121" s="85">
        <f>VLOOKUP(D121,'Index_calculation_&amp;aggregtion'!D119:E478,2,FALSE)</f>
        <v>2.2980740180024499</v>
      </c>
      <c r="F121" s="9">
        <f>'Div 6, 7 health &amp; Transport'!C49</f>
        <v>246.89492708881963</v>
      </c>
      <c r="G121" s="9">
        <f>'Div 6, 7 health &amp; Transport'!C49</f>
        <v>246.89492708881963</v>
      </c>
      <c r="H121" s="9">
        <f>'Div 6, 7 health &amp; Transport'!D49</f>
        <v>246.89492708881963</v>
      </c>
      <c r="I121" s="9">
        <f>'Div 6, 7 health &amp; Transport'!E49</f>
        <v>246.89492708881963</v>
      </c>
      <c r="J121" s="9">
        <f>'Div 6, 7 health &amp; Transport'!F49</f>
        <v>246.89492708881963</v>
      </c>
      <c r="K121" s="9">
        <f>'Div 6, 7 health &amp; Transport'!G49</f>
        <v>246.89492708881963</v>
      </c>
      <c r="L121" s="9">
        <f>'Div 6, 7 health &amp; Transport'!H49</f>
        <v>246.89492708881963</v>
      </c>
      <c r="M121" s="9">
        <f>'Div 6, 7 health &amp; Transport'!I49</f>
        <v>246.89492708881963</v>
      </c>
      <c r="N121" s="9">
        <f>'Div 6, 7 health &amp; Transport'!J49</f>
        <v>173.22005254373181</v>
      </c>
      <c r="O121" s="9">
        <f>'Div 6, 7 health &amp; Transport'!K49</f>
        <v>173.22005254373181</v>
      </c>
      <c r="P121" s="9">
        <f>'Div 6, 7 health &amp; Transport'!L49</f>
        <v>173.22005254373181</v>
      </c>
      <c r="Q121" s="9">
        <f>'Div 6, 7 health &amp; Transport'!M49</f>
        <v>178.3176585828939</v>
      </c>
      <c r="R121" s="9">
        <f>'Div 6, 7 health &amp; Transport'!N49</f>
        <v>176.6510409026973</v>
      </c>
    </row>
    <row r="122" spans="1:18" x14ac:dyDescent="0.25">
      <c r="A122" s="468"/>
      <c r="B122" s="15" t="s">
        <v>66</v>
      </c>
      <c r="C122" s="2">
        <v>721195012</v>
      </c>
      <c r="D122" s="5" t="s">
        <v>196</v>
      </c>
      <c r="E122" s="85">
        <f>VLOOKUP(D122,'Index_calculation_&amp;aggregtion'!D120:E479,2,FALSE)</f>
        <v>2.6302040073081705</v>
      </c>
      <c r="F122" s="9">
        <f>'Div 6, 7 health &amp; Transport'!C57</f>
        <v>75</v>
      </c>
      <c r="G122" s="9">
        <f>'Div 6, 7 health &amp; Transport'!C57</f>
        <v>75</v>
      </c>
      <c r="H122" s="9">
        <f>'Div 6, 7 health &amp; Transport'!D57</f>
        <v>77.459666924148337</v>
      </c>
      <c r="I122" s="9">
        <f>'Div 6, 7 health &amp; Transport'!E57</f>
        <v>77.459666924148337</v>
      </c>
      <c r="J122" s="9">
        <f>'Div 6, 7 health &amp; Transport'!F57</f>
        <v>77.459666924148337</v>
      </c>
      <c r="K122" s="9">
        <f>'Div 6, 7 health &amp; Transport'!G57</f>
        <v>77.459666924148337</v>
      </c>
      <c r="L122" s="9">
        <f>'Div 6, 7 health &amp; Transport'!H57</f>
        <v>77.459666924148337</v>
      </c>
      <c r="M122" s="9">
        <f>'Div 6, 7 health &amp; Transport'!I57</f>
        <v>77.459666924148337</v>
      </c>
      <c r="N122" s="9">
        <f>'Div 6, 7 health &amp; Transport'!J57</f>
        <v>78.993670632525991</v>
      </c>
      <c r="O122" s="9">
        <f>'Div 6, 7 health &amp; Transport'!K57</f>
        <v>78.993670632525991</v>
      </c>
      <c r="P122" s="9">
        <f>'Div 6, 7 health &amp; Transport'!L57</f>
        <v>88</v>
      </c>
      <c r="Q122" s="9">
        <f>'Div 6, 7 health &amp; Transport'!M57</f>
        <v>80</v>
      </c>
      <c r="R122" s="9">
        <f>'Div 6, 7 health &amp; Transport'!N57</f>
        <v>80</v>
      </c>
    </row>
    <row r="123" spans="1:18" x14ac:dyDescent="0.25">
      <c r="A123" s="468"/>
      <c r="B123" s="15" t="s">
        <v>67</v>
      </c>
      <c r="C123" s="2">
        <v>722196010</v>
      </c>
      <c r="D123" s="5" t="s">
        <v>197</v>
      </c>
      <c r="E123" s="85">
        <f>VLOOKUP(D123,'Index_calculation_&amp;aggregtion'!D121:E480,2,FALSE)</f>
        <v>9.6729837099773501</v>
      </c>
      <c r="F123" s="9">
        <f>'Div 6, 7 health &amp; Transport'!C66</f>
        <v>1.4</v>
      </c>
      <c r="G123" s="9">
        <f>'Div 6, 7 health &amp; Transport'!C66</f>
        <v>1.4</v>
      </c>
      <c r="H123" s="9">
        <f>'Div 6, 7 health &amp; Transport'!D66</f>
        <v>1.4</v>
      </c>
      <c r="I123" s="9">
        <f>'Div 6, 7 health &amp; Transport'!E66</f>
        <v>1.4</v>
      </c>
      <c r="J123" s="9">
        <f>'Div 6, 7 health &amp; Transport'!F66</f>
        <v>1.4</v>
      </c>
      <c r="K123" s="9">
        <f>'Div 6, 7 health &amp; Transport'!G66</f>
        <v>1.4</v>
      </c>
      <c r="L123" s="9">
        <f>'Div 6, 7 health &amp; Transport'!H66</f>
        <v>1.4</v>
      </c>
      <c r="M123" s="9">
        <f>'Div 6, 7 health &amp; Transport'!I66</f>
        <v>1.4</v>
      </c>
      <c r="N123" s="9">
        <f>'Div 6, 7 health &amp; Transport'!J66</f>
        <v>2</v>
      </c>
      <c r="O123" s="9">
        <f>'Div 6, 7 health &amp; Transport'!K66</f>
        <v>2</v>
      </c>
      <c r="P123" s="9">
        <f>'Div 6, 7 health &amp; Transport'!L66</f>
        <v>2</v>
      </c>
      <c r="Q123" s="9">
        <f>'Div 6, 7 health &amp; Transport'!M66</f>
        <v>2</v>
      </c>
      <c r="R123" s="9">
        <f>'Div 6, 7 health &amp; Transport'!N66</f>
        <v>2</v>
      </c>
    </row>
    <row r="124" spans="1:18" x14ac:dyDescent="0.25">
      <c r="A124" s="468"/>
      <c r="B124" s="15" t="s">
        <v>67</v>
      </c>
      <c r="C124" s="2">
        <v>722196010</v>
      </c>
      <c r="D124" s="5" t="s">
        <v>198</v>
      </c>
      <c r="E124" s="85">
        <f>VLOOKUP(D124,'Index_calculation_&amp;aggregtion'!D122:E481,2,FALSE)</f>
        <v>9.6729837099773501</v>
      </c>
      <c r="F124" s="9">
        <f>'Div 6, 7 health &amp; Transport'!C74</f>
        <v>1.7413175382347224</v>
      </c>
      <c r="G124" s="9">
        <f>'Div 6, 7 health &amp; Transport'!C74</f>
        <v>1.7413175382347224</v>
      </c>
      <c r="H124" s="9">
        <f>'Div 6, 7 health &amp; Transport'!D74</f>
        <v>1.7791840724554524</v>
      </c>
      <c r="I124" s="9">
        <f>'Div 6, 7 health &amp; Transport'!E74</f>
        <v>1.7791840724554524</v>
      </c>
      <c r="J124" s="9">
        <f>'Div 6, 7 health &amp; Transport'!F74</f>
        <v>1.7413175382347224</v>
      </c>
      <c r="K124" s="9">
        <f>'Div 6, 7 health &amp; Transport'!G74</f>
        <v>1.7413175382347224</v>
      </c>
      <c r="L124" s="9">
        <f>'Div 6, 7 health &amp; Transport'!H74</f>
        <v>1.7791840724554524</v>
      </c>
      <c r="M124" s="9">
        <f>'Div 6, 7 health &amp; Transport'!I74</f>
        <v>1.7791840724554524</v>
      </c>
      <c r="N124" s="9">
        <f>'Div 6, 7 health &amp; Transport'!J74</f>
        <v>1.7791840724554524</v>
      </c>
      <c r="O124" s="9">
        <f>'Div 6, 7 health &amp; Transport'!K74</f>
        <v>2.2000000000000002</v>
      </c>
      <c r="P124" s="9">
        <f>'Div 6, 7 health &amp; Transport'!L74</f>
        <v>2.2000000000000002</v>
      </c>
      <c r="Q124" s="9">
        <f>'Div 6, 7 health &amp; Transport'!M74</f>
        <v>2.1</v>
      </c>
      <c r="R124" s="9">
        <f>'Div 6, 7 health &amp; Transport'!N74</f>
        <v>2.1</v>
      </c>
    </row>
    <row r="125" spans="1:18" x14ac:dyDescent="0.25">
      <c r="A125" s="468"/>
      <c r="B125" s="15"/>
      <c r="C125" s="2">
        <v>724200001</v>
      </c>
      <c r="D125" s="5" t="s">
        <v>199</v>
      </c>
      <c r="E125" s="85">
        <f>VLOOKUP(D125,'Index_calculation_&amp;aggregtion'!D123:E482,2,FALSE)</f>
        <v>2.8559166487978094</v>
      </c>
      <c r="F125" s="9">
        <f>'Div 6, 7 health &amp; Transport'!C82</f>
        <v>152.43982444638442</v>
      </c>
      <c r="G125" s="9">
        <f>'Div 6, 7 health &amp; Transport'!C82</f>
        <v>152.43982444638442</v>
      </c>
      <c r="H125" s="9">
        <f>'Div 6, 7 health &amp; Transport'!D82</f>
        <v>156.50845800732873</v>
      </c>
      <c r="I125" s="9">
        <f>'Div 6, 7 health &amp; Transport'!E82</f>
        <v>173.20508075688772</v>
      </c>
      <c r="J125" s="9">
        <f>'Div 6, 7 health &amp; Transport'!F82</f>
        <v>152.43982444638442</v>
      </c>
      <c r="K125" s="9">
        <f>'Div 6, 7 health &amp; Transport'!G82</f>
        <v>152.43982444638442</v>
      </c>
      <c r="L125" s="9">
        <f>'Div 6, 7 health &amp; Transport'!H82</f>
        <v>152.43982444638442</v>
      </c>
      <c r="M125" s="9">
        <f>'Div 6, 7 health &amp; Transport'!I82</f>
        <v>161.18548977353129</v>
      </c>
      <c r="N125" s="9">
        <f>'Div 6, 7 health &amp; Transport'!J82</f>
        <v>165.09636244473134</v>
      </c>
      <c r="O125" s="9">
        <f>'Div 6, 7 health &amp; Transport'!K82</f>
        <v>139.24766500838336</v>
      </c>
      <c r="P125" s="9">
        <f>'Div 6, 7 health &amp; Transport'!L82</f>
        <v>195.74338205844319</v>
      </c>
      <c r="Q125" s="9">
        <f>'Div 6, 7 health &amp; Transport'!M82</f>
        <v>165.09636244473134</v>
      </c>
      <c r="R125" s="9">
        <f>'Div 6, 7 health &amp; Transport'!N82</f>
        <v>195.74338205844319</v>
      </c>
    </row>
    <row r="126" spans="1:18" x14ac:dyDescent="0.25">
      <c r="A126" s="468"/>
      <c r="B126" s="15" t="s">
        <v>68</v>
      </c>
      <c r="C126" s="2">
        <v>732201002</v>
      </c>
      <c r="D126" s="5" t="s">
        <v>200</v>
      </c>
      <c r="E126" s="85">
        <f>VLOOKUP(D126,'Index_calculation_&amp;aggregtion'!D124:E483,2,FALSE)</f>
        <v>29.252460478882202</v>
      </c>
      <c r="F126" s="9">
        <f>'Div 6, 7 health &amp; Transport'!C90</f>
        <v>1</v>
      </c>
      <c r="G126" s="9">
        <f>'Div 6, 7 health &amp; Transport'!C90</f>
        <v>1</v>
      </c>
      <c r="H126" s="9">
        <f>'Div 6, 7 health &amp; Transport'!D90</f>
        <v>1</v>
      </c>
      <c r="I126" s="9">
        <f>'Div 6, 7 health &amp; Transport'!E90</f>
        <v>1</v>
      </c>
      <c r="J126" s="9">
        <f>'Div 6, 7 health &amp; Transport'!F90</f>
        <v>1</v>
      </c>
      <c r="K126" s="9">
        <f>'Div 6, 7 health &amp; Transport'!G90</f>
        <v>1</v>
      </c>
      <c r="L126" s="9">
        <f>'Div 6, 7 health &amp; Transport'!H90</f>
        <v>1</v>
      </c>
      <c r="M126" s="9">
        <f>'Div 6, 7 health &amp; Transport'!I90</f>
        <v>1</v>
      </c>
      <c r="N126" s="9">
        <f>'Div 6, 7 health &amp; Transport'!J90</f>
        <v>1</v>
      </c>
      <c r="O126" s="9">
        <f>'Div 6, 7 health &amp; Transport'!K90</f>
        <v>1</v>
      </c>
      <c r="P126" s="9">
        <f>'Div 6, 7 health &amp; Transport'!L90</f>
        <v>1</v>
      </c>
      <c r="Q126" s="9">
        <f>'Div 6, 7 health &amp; Transport'!M90</f>
        <v>1</v>
      </c>
      <c r="R126" s="9">
        <f>'Div 6, 7 health &amp; Transport'!N90</f>
        <v>1</v>
      </c>
    </row>
    <row r="127" spans="1:18" s="28" customFormat="1" x14ac:dyDescent="0.25">
      <c r="A127" s="468"/>
      <c r="B127" s="453" t="s">
        <v>69</v>
      </c>
      <c r="C127" s="455">
        <v>733202006</v>
      </c>
      <c r="D127" s="5" t="s">
        <v>201</v>
      </c>
      <c r="E127" s="456"/>
      <c r="F127" s="457">
        <f>'Div 6, 7 health &amp; Transport'!C96</f>
        <v>175.88</v>
      </c>
      <c r="G127" s="457">
        <f>'Div 6, 7 health &amp; Transport'!C96</f>
        <v>175.88</v>
      </c>
      <c r="H127" s="457">
        <f>'Div 6, 7 health &amp; Transport'!D96</f>
        <v>175.88</v>
      </c>
      <c r="I127" s="457">
        <f>'Div 6, 7 health &amp; Transport'!E96</f>
        <v>175.88</v>
      </c>
      <c r="J127" s="457">
        <f>'Div 6, 7 health &amp; Transport'!F96</f>
        <v>175.88</v>
      </c>
      <c r="K127" s="457">
        <f>'Div 6, 7 health &amp; Transport'!G96</f>
        <v>175.88</v>
      </c>
      <c r="L127" s="457">
        <f>'Div 6, 7 health &amp; Transport'!H96</f>
        <v>175.88</v>
      </c>
      <c r="M127" s="457">
        <f>'Div 6, 7 health &amp; Transport'!I96</f>
        <v>351.76</v>
      </c>
      <c r="N127" s="457">
        <f>'Div 6, 7 health &amp; Transport'!J96</f>
        <v>351.76</v>
      </c>
      <c r="O127" s="457">
        <f>'Div 6, 7 health &amp; Transport'!K96</f>
        <v>351.76</v>
      </c>
      <c r="P127" s="457">
        <f>'Div 6, 7 health &amp; Transport'!L96</f>
        <v>351.76</v>
      </c>
      <c r="Q127" s="457">
        <f>'Div 6, 7 health &amp; Transport'!M96</f>
        <v>434</v>
      </c>
      <c r="R127" s="457">
        <f>'Div 6, 7 health &amp; Transport'!N96</f>
        <v>434</v>
      </c>
    </row>
    <row r="128" spans="1:18" x14ac:dyDescent="0.25">
      <c r="A128" s="468"/>
      <c r="B128" s="15" t="s">
        <v>69</v>
      </c>
      <c r="C128" s="2">
        <v>733202001</v>
      </c>
      <c r="D128" s="5" t="s">
        <v>202</v>
      </c>
      <c r="E128" s="85">
        <f>VLOOKUP(D128,'Index_calculation_&amp;aggregtion'!D126:E485,2,FALSE)</f>
        <v>9.3279876360001914</v>
      </c>
      <c r="F128" s="9">
        <f>'Div 6, 7 health &amp; Transport'!C102</f>
        <v>1383.484730671069</v>
      </c>
      <c r="G128" s="9">
        <f>'Div 6, 7 health &amp; Transport'!C102</f>
        <v>1383.484730671069</v>
      </c>
      <c r="H128" s="9">
        <f>'Div 6, 7 health &amp; Transport'!D102</f>
        <v>1363.4331666788805</v>
      </c>
      <c r="I128" s="9">
        <f>'Div 6, 7 health &amp; Transport'!E102</f>
        <v>1383.484730671069</v>
      </c>
      <c r="J128" s="9">
        <f>'Div 6, 7 health &amp; Transport'!F102</f>
        <v>1383.484730671069</v>
      </c>
      <c r="K128" s="9">
        <f>'Div 6, 7 health &amp; Transport'!G102</f>
        <v>1317.0876963968649</v>
      </c>
      <c r="L128" s="9">
        <f>'Div 6, 7 health &amp; Transport'!H102</f>
        <v>1317.0876963968649</v>
      </c>
      <c r="M128" s="9">
        <f>'Div 6, 7 health &amp; Transport'!I102</f>
        <v>1319.6590468753661</v>
      </c>
      <c r="N128" s="9">
        <f>'Div 6, 7 health &amp; Transport'!J102</f>
        <v>1695.2935586499466</v>
      </c>
      <c r="O128" s="9">
        <f>'Div 6, 7 health &amp; Transport'!K102</f>
        <v>1250</v>
      </c>
      <c r="P128" s="9">
        <f>'Div 6, 7 health &amp; Transport'!L102</f>
        <v>1409.3544621563449</v>
      </c>
      <c r="Q128" s="9">
        <f>'Div 6, 7 health &amp; Transport'!M102</f>
        <v>2141.3266915629665</v>
      </c>
      <c r="R128" s="9">
        <f>'Div 6, 7 health &amp; Transport'!N102</f>
        <v>2141.3266915629665</v>
      </c>
    </row>
    <row r="129" spans="1:18" x14ac:dyDescent="0.25">
      <c r="A129" s="468"/>
      <c r="B129" s="15" t="s">
        <v>70</v>
      </c>
      <c r="C129" s="2">
        <v>734203001</v>
      </c>
      <c r="D129" s="5" t="s">
        <v>203</v>
      </c>
      <c r="E129" s="85">
        <f>VLOOKUP(D129,'Index_calculation_&amp;aggregtion'!D127:E486,2,FALSE)</f>
        <v>0.29618388637055759</v>
      </c>
      <c r="F129" s="9">
        <f>'Div 6, 7 health &amp; Transport'!C108</f>
        <v>10</v>
      </c>
      <c r="G129" s="9">
        <f>'Div 6, 7 health &amp; Transport'!C108</f>
        <v>10</v>
      </c>
      <c r="H129" s="9">
        <f>'Div 6, 7 health &amp; Transport'!D108</f>
        <v>10</v>
      </c>
      <c r="I129" s="9">
        <f>'Div 6, 7 health &amp; Transport'!E108</f>
        <v>10</v>
      </c>
      <c r="J129" s="9">
        <f>'Div 6, 7 health &amp; Transport'!F108</f>
        <v>10</v>
      </c>
      <c r="K129" s="9">
        <f>'Div 6, 7 health &amp; Transport'!G108</f>
        <v>10</v>
      </c>
      <c r="L129" s="9">
        <f>'Div 6, 7 health &amp; Transport'!H108</f>
        <v>10</v>
      </c>
      <c r="M129" s="9">
        <f>'Div 6, 7 health &amp; Transport'!I108</f>
        <v>10</v>
      </c>
      <c r="N129" s="9">
        <f>'Div 6, 7 health &amp; Transport'!J108</f>
        <v>10</v>
      </c>
      <c r="O129" s="9">
        <f>'Div 6, 7 health &amp; Transport'!K108</f>
        <v>10</v>
      </c>
      <c r="P129" s="9">
        <f>'Div 6, 7 health &amp; Transport'!L108</f>
        <v>10</v>
      </c>
      <c r="Q129" s="9">
        <f>'Div 6, 7 health &amp; Transport'!M108</f>
        <v>10</v>
      </c>
      <c r="R129" s="9">
        <f>'Div 6, 7 health &amp; Transport'!N108</f>
        <v>10</v>
      </c>
    </row>
    <row r="130" spans="1:18" ht="16.5" thickBot="1" x14ac:dyDescent="0.3">
      <c r="A130" s="469"/>
      <c r="B130" s="17" t="s">
        <v>70</v>
      </c>
      <c r="C130" s="10">
        <v>734203001</v>
      </c>
      <c r="D130" s="6" t="s">
        <v>204</v>
      </c>
      <c r="E130" s="85">
        <f>VLOOKUP(D130,'Index_calculation_&amp;aggregtion'!D128:E487,2,FALSE)</f>
        <v>0.29618388637055759</v>
      </c>
      <c r="F130" s="9">
        <f>'Div 6, 7 health &amp; Transport'!C114</f>
        <v>105.47231864332936</v>
      </c>
      <c r="G130" s="9">
        <f>'Div 6, 7 health &amp; Transport'!C114</f>
        <v>105.47231864332936</v>
      </c>
      <c r="H130" s="9">
        <f>'Div 6, 7 health &amp; Transport'!D114</f>
        <v>105.47231864332936</v>
      </c>
      <c r="I130" s="9">
        <f>'Div 6, 7 health &amp; Transport'!E114</f>
        <v>105.47231864332936</v>
      </c>
      <c r="J130" s="9">
        <f>'Div 6, 7 health &amp; Transport'!F114</f>
        <v>105.47231864332936</v>
      </c>
      <c r="K130" s="9">
        <f>'Div 6, 7 health &amp; Transport'!G114</f>
        <v>105.47231864332936</v>
      </c>
      <c r="L130" s="9">
        <f>'Div 6, 7 health &amp; Transport'!H114</f>
        <v>105.47231864332936</v>
      </c>
      <c r="M130" s="9">
        <f>'Div 6, 7 health &amp; Transport'!I114</f>
        <v>105.47231864332936</v>
      </c>
      <c r="N130" s="9">
        <f>'Div 6, 7 health &amp; Transport'!J114</f>
        <v>105.47231864332936</v>
      </c>
      <c r="O130" s="9">
        <f>'Div 6, 7 health &amp; Transport'!K114</f>
        <v>105.47231864332936</v>
      </c>
      <c r="P130" s="9">
        <f>'Div 6, 7 health &amp; Transport'!L114</f>
        <v>105.47231864332936</v>
      </c>
      <c r="Q130" s="9">
        <f>'Div 6, 7 health &amp; Transport'!M114</f>
        <v>105.47231864332936</v>
      </c>
      <c r="R130" s="9">
        <f>'Div 6, 7 health &amp; Transport'!N114</f>
        <v>105.47231864332936</v>
      </c>
    </row>
    <row r="131" spans="1:18" s="31" customFormat="1" ht="18.600000000000001" customHeight="1" thickBot="1" x14ac:dyDescent="0.3">
      <c r="A131" s="474" t="s">
        <v>396</v>
      </c>
      <c r="B131" s="475"/>
      <c r="C131" s="475"/>
      <c r="D131" s="476"/>
      <c r="E131" s="291">
        <f>SUM(E132:E134)</f>
        <v>51.809862132215812</v>
      </c>
      <c r="F131" s="69"/>
      <c r="G131" s="69"/>
    </row>
    <row r="132" spans="1:18" x14ac:dyDescent="0.25">
      <c r="A132" s="467" t="s">
        <v>71</v>
      </c>
      <c r="B132" s="13" t="s">
        <v>72</v>
      </c>
      <c r="C132" s="1">
        <v>811206002</v>
      </c>
      <c r="D132" s="4" t="s">
        <v>205</v>
      </c>
      <c r="E132" s="85">
        <f>VLOOKUP(D132,'Index_calculation_&amp;aggregtion'!D130:E489,2,FALSE)</f>
        <v>1.7329617866763396</v>
      </c>
      <c r="F132" s="9">
        <f>'Div 8, 9 Coms &amp; Recreation'!C12</f>
        <v>30</v>
      </c>
      <c r="G132" s="9">
        <f>'Div 8, 9 Coms &amp; Recreation'!C12</f>
        <v>30</v>
      </c>
      <c r="H132" s="9">
        <f>'Div 8, 9 Coms &amp; Recreation'!D12</f>
        <v>30</v>
      </c>
      <c r="I132" s="9">
        <f>'Div 8, 9 Coms &amp; Recreation'!E12</f>
        <v>30</v>
      </c>
      <c r="J132" s="9">
        <f>'Div 8, 9 Coms &amp; Recreation'!F12</f>
        <v>30</v>
      </c>
      <c r="K132" s="9">
        <f>'Div 8, 9 Coms &amp; Recreation'!G12</f>
        <v>30</v>
      </c>
      <c r="L132" s="9">
        <f>'Div 8, 9 Coms &amp; Recreation'!H12</f>
        <v>30</v>
      </c>
      <c r="M132" s="9">
        <f>'Div 8, 9 Coms &amp; Recreation'!I12</f>
        <v>30</v>
      </c>
      <c r="N132" s="9">
        <f>'Div 8, 9 Coms &amp; Recreation'!J12</f>
        <v>30</v>
      </c>
      <c r="O132" s="9">
        <f>'Div 8, 9 Coms &amp; Recreation'!K12</f>
        <v>30</v>
      </c>
      <c r="P132" s="9">
        <f>'Div 8, 9 Coms &amp; Recreation'!L12</f>
        <v>30</v>
      </c>
      <c r="Q132" s="9">
        <f>'Div 8, 9 Coms &amp; Recreation'!M12</f>
        <v>26</v>
      </c>
      <c r="R132" s="9">
        <f>'Div 8, 9 Coms &amp; Recreation'!N12</f>
        <v>30</v>
      </c>
    </row>
    <row r="133" spans="1:18" ht="16.149999999999999" customHeight="1" x14ac:dyDescent="0.25">
      <c r="A133" s="468"/>
      <c r="B133" s="15" t="s">
        <v>73</v>
      </c>
      <c r="C133" s="2">
        <v>820207001</v>
      </c>
      <c r="D133" s="5" t="s">
        <v>206</v>
      </c>
      <c r="E133" s="85">
        <f>VLOOKUP(D133,'Index_calculation_&amp;aggregtion'!D131:E490,2,FALSE)</f>
        <v>18.510848745755801</v>
      </c>
      <c r="F133" s="9">
        <f>'Div 8, 9 Coms &amp; Recreation'!C21</f>
        <v>254.95097567963924</v>
      </c>
      <c r="G133" s="9">
        <f>'Div 8, 9 Coms &amp; Recreation'!C21</f>
        <v>254.95097567963924</v>
      </c>
      <c r="H133" s="9">
        <f>'Div 8, 9 Coms &amp; Recreation'!D21</f>
        <v>254.95097567963924</v>
      </c>
      <c r="I133" s="9">
        <f>'Div 8, 9 Coms &amp; Recreation'!E21</f>
        <v>273.86127875258308</v>
      </c>
      <c r="J133" s="9">
        <f>'Div 8, 9 Coms &amp; Recreation'!F21</f>
        <v>254.95097567963924</v>
      </c>
      <c r="K133" s="9">
        <f>'Div 8, 9 Coms &amp; Recreation'!G21</f>
        <v>254.95097567963924</v>
      </c>
      <c r="L133" s="9">
        <f>'Div 8, 9 Coms &amp; Recreation'!H21</f>
        <v>264.57513110645908</v>
      </c>
      <c r="M133" s="9">
        <f>'Div 8, 9 Coms &amp; Recreation'!I21</f>
        <v>254.95097567963924</v>
      </c>
      <c r="N133" s="9">
        <f>'Div 8, 9 Coms &amp; Recreation'!J21</f>
        <v>384.96753109840313</v>
      </c>
      <c r="O133" s="9">
        <f>'Div 8, 9 Coms &amp; Recreation'!K21</f>
        <v>384.96753109840313</v>
      </c>
      <c r="P133" s="9">
        <f>'Div 8, 9 Coms &amp; Recreation'!L21</f>
        <v>384.96753109840313</v>
      </c>
      <c r="Q133" s="9">
        <f>'Div 8, 9 Coms &amp; Recreation'!M21</f>
        <v>384.96753109840313</v>
      </c>
      <c r="R133" s="9">
        <f>'Div 8, 9 Coms &amp; Recreation'!N21</f>
        <v>384.96753109840313</v>
      </c>
    </row>
    <row r="134" spans="1:18" ht="16.5" thickBot="1" x14ac:dyDescent="0.3">
      <c r="A134" s="469"/>
      <c r="B134" s="17" t="s">
        <v>74</v>
      </c>
      <c r="C134" s="10">
        <v>830209002</v>
      </c>
      <c r="D134" s="176" t="s">
        <v>207</v>
      </c>
      <c r="E134" s="85">
        <f>VLOOKUP(D134,'Index_calculation_&amp;aggregtion'!D132:E491,2,FALSE)</f>
        <v>31.566051599783673</v>
      </c>
      <c r="F134" s="9">
        <f>'Div 8, 9 Coms &amp; Recreation'!C27</f>
        <v>17.888543819998318</v>
      </c>
      <c r="G134" s="9">
        <f>'Div 8, 9 Coms &amp; Recreation'!C27</f>
        <v>17.888543819998318</v>
      </c>
      <c r="H134" s="9">
        <f>'Div 8, 9 Coms &amp; Recreation'!D27</f>
        <v>17.888543819998318</v>
      </c>
      <c r="I134" s="9">
        <f>'Div 8, 9 Coms &amp; Recreation'!E27</f>
        <v>10</v>
      </c>
      <c r="J134" s="9">
        <f>'Div 8, 9 Coms &amp; Recreation'!F27</f>
        <v>10</v>
      </c>
      <c r="K134" s="9">
        <f>'Div 8, 9 Coms &amp; Recreation'!G27</f>
        <v>10</v>
      </c>
      <c r="L134" s="9">
        <f>'Div 8, 9 Coms &amp; Recreation'!H27</f>
        <v>10</v>
      </c>
      <c r="M134" s="9">
        <f>'Div 8, 9 Coms &amp; Recreation'!I27</f>
        <v>10</v>
      </c>
      <c r="N134" s="9">
        <f>'Div 8, 9 Coms &amp; Recreation'!J27</f>
        <v>10</v>
      </c>
      <c r="O134" s="9">
        <f>'Div 8, 9 Coms &amp; Recreation'!K27</f>
        <v>10</v>
      </c>
      <c r="P134" s="9">
        <f>'Div 8, 9 Coms &amp; Recreation'!L27</f>
        <v>10</v>
      </c>
      <c r="Q134" s="9">
        <f>'Div 8, 9 Coms &amp; Recreation'!M27</f>
        <v>10</v>
      </c>
      <c r="R134" s="9">
        <f>'Div 8, 9 Coms &amp; Recreation'!N27</f>
        <v>10</v>
      </c>
    </row>
    <row r="135" spans="1:18" s="31" customFormat="1" ht="18.600000000000001" customHeight="1" thickBot="1" x14ac:dyDescent="0.3">
      <c r="A135" s="474" t="s">
        <v>397</v>
      </c>
      <c r="B135" s="475"/>
      <c r="C135" s="475"/>
      <c r="D135" s="476"/>
      <c r="E135" s="291">
        <f>SUM(E136:E144)</f>
        <v>57.753786320591075</v>
      </c>
      <c r="F135" s="69"/>
      <c r="G135" s="69"/>
    </row>
    <row r="136" spans="1:18" x14ac:dyDescent="0.25">
      <c r="A136" s="467" t="s">
        <v>75</v>
      </c>
      <c r="B136" s="13" t="s">
        <v>76</v>
      </c>
      <c r="C136" s="1">
        <v>911210008</v>
      </c>
      <c r="D136" s="4" t="s">
        <v>208</v>
      </c>
      <c r="E136" s="85">
        <f>VLOOKUP(D136,'Index_calculation_&amp;aggregtion'!D134:E493,2,FALSE)</f>
        <v>2.7845420870782163</v>
      </c>
      <c r="F136" s="9">
        <f>'Div 8, 9 Coms &amp; Recreation'!C40</f>
        <v>756.58127000529316</v>
      </c>
      <c r="G136" s="9">
        <f>'Div 8, 9 Coms &amp; Recreation'!C40</f>
        <v>756.58127000529316</v>
      </c>
      <c r="H136" s="9">
        <f>'Div 8, 9 Coms &amp; Recreation'!D40</f>
        <v>756.58127000529316</v>
      </c>
      <c r="I136" s="9">
        <f>'Div 8, 9 Coms &amp; Recreation'!E40</f>
        <v>722.81855256265806</v>
      </c>
      <c r="J136" s="9">
        <f>'Div 8, 9 Coms &amp; Recreation'!F40</f>
        <v>722.81855256265806</v>
      </c>
      <c r="K136" s="9">
        <f>'Div 8, 9 Coms &amp; Recreation'!G40</f>
        <v>789.03384200769426</v>
      </c>
      <c r="L136" s="9">
        <f>'Div 8, 9 Coms &amp; Recreation'!H40</f>
        <v>863.84617461998607</v>
      </c>
      <c r="M136" s="9">
        <f>'Div 8, 9 Coms &amp; Recreation'!I40</f>
        <v>863.84617461998607</v>
      </c>
      <c r="N136" s="9">
        <f>'Div 8, 9 Coms &amp; Recreation'!J40</f>
        <v>863.84617461998607</v>
      </c>
      <c r="O136" s="9">
        <f>'Div 8, 9 Coms &amp; Recreation'!K40</f>
        <v>863.84617461998607</v>
      </c>
      <c r="P136" s="9">
        <f>'Div 8, 9 Coms &amp; Recreation'!L40</f>
        <v>863.84617461998607</v>
      </c>
      <c r="Q136" s="9">
        <f>'Div 8, 9 Coms &amp; Recreation'!M40</f>
        <v>863.84617461998607</v>
      </c>
      <c r="R136" s="9">
        <f>'Div 8, 9 Coms &amp; Recreation'!N40</f>
        <v>863.84617461998607</v>
      </c>
    </row>
    <row r="137" spans="1:18" ht="16.149999999999999" customHeight="1" x14ac:dyDescent="0.25">
      <c r="A137" s="468"/>
      <c r="B137" s="15" t="s">
        <v>76</v>
      </c>
      <c r="C137" s="2">
        <v>911210009</v>
      </c>
      <c r="D137" s="5" t="s">
        <v>209</v>
      </c>
      <c r="E137" s="85">
        <f>VLOOKUP(D137,'Index_calculation_&amp;aggregtion'!D135:E494,2,FALSE)</f>
        <v>8.1207834573351317E-2</v>
      </c>
      <c r="F137" s="9">
        <f>'Div 8, 9 Coms &amp; Recreation'!C50</f>
        <v>292.94994669467457</v>
      </c>
      <c r="G137" s="9">
        <f>'Div 8, 9 Coms &amp; Recreation'!C50</f>
        <v>292.94994669467457</v>
      </c>
      <c r="H137" s="9">
        <f>'Div 8, 9 Coms &amp; Recreation'!D50</f>
        <v>292.94994669467457</v>
      </c>
      <c r="I137" s="9">
        <f>'Div 8, 9 Coms &amp; Recreation'!E50</f>
        <v>292.94994669467457</v>
      </c>
      <c r="J137" s="9">
        <f>'Div 8, 9 Coms &amp; Recreation'!F50</f>
        <v>292.94994669467457</v>
      </c>
      <c r="K137" s="9">
        <f>'Div 8, 9 Coms &amp; Recreation'!G50</f>
        <v>292.94994669467457</v>
      </c>
      <c r="L137" s="9">
        <f>'Div 8, 9 Coms &amp; Recreation'!H50</f>
        <v>292.94994669467457</v>
      </c>
      <c r="M137" s="9">
        <f>'Div 8, 9 Coms &amp; Recreation'!I50</f>
        <v>292.94994669467457</v>
      </c>
      <c r="N137" s="9">
        <f>'Div 8, 9 Coms &amp; Recreation'!J50</f>
        <v>292.94994669467457</v>
      </c>
      <c r="O137" s="9">
        <f>'Div 8, 9 Coms &amp; Recreation'!K50</f>
        <v>292.94994669467457</v>
      </c>
      <c r="P137" s="9">
        <f>'Div 8, 9 Coms &amp; Recreation'!L50</f>
        <v>292.94994669467457</v>
      </c>
      <c r="Q137" s="9">
        <f>'Div 8, 9 Coms &amp; Recreation'!M50</f>
        <v>292.94994669467457</v>
      </c>
      <c r="R137" s="9">
        <f>'Div 8, 9 Coms &amp; Recreation'!N50</f>
        <v>292.94994669467457</v>
      </c>
    </row>
    <row r="138" spans="1:18" x14ac:dyDescent="0.25">
      <c r="A138" s="468"/>
      <c r="B138" s="15" t="s">
        <v>77</v>
      </c>
      <c r="C138" s="2">
        <v>913215005</v>
      </c>
      <c r="D138" s="5" t="s">
        <v>210</v>
      </c>
      <c r="E138" s="85">
        <f>VLOOKUP(D138,'Index_calculation_&amp;aggregtion'!D136:E495,2,FALSE)</f>
        <v>11.647771502387974</v>
      </c>
      <c r="F138" s="9">
        <f>'Div 8, 9 Coms &amp; Recreation'!C59</f>
        <v>741.68595385323783</v>
      </c>
      <c r="G138" s="9">
        <f>'Div 8, 9 Coms &amp; Recreation'!C59</f>
        <v>741.68595385323783</v>
      </c>
      <c r="H138" s="9">
        <f>'Div 8, 9 Coms &amp; Recreation'!D59</f>
        <v>741.68595385323783</v>
      </c>
      <c r="I138" s="9">
        <f>'Div 8, 9 Coms &amp; Recreation'!E59</f>
        <v>788.15893450452188</v>
      </c>
      <c r="J138" s="9">
        <f>'Div 8, 9 Coms &amp; Recreation'!F59</f>
        <v>741.68595385323783</v>
      </c>
      <c r="K138" s="9">
        <f>'Div 8, 9 Coms &amp; Recreation'!G59</f>
        <v>741.68595385323783</v>
      </c>
      <c r="L138" s="9">
        <f>'Div 8, 9 Coms &amp; Recreation'!H59</f>
        <v>741.68595385323783</v>
      </c>
      <c r="M138" s="9">
        <f>'Div 8, 9 Coms &amp; Recreation'!I59</f>
        <v>741.68595385323783</v>
      </c>
      <c r="N138" s="9">
        <f>'Div 8, 9 Coms &amp; Recreation'!J59</f>
        <v>658.54592646256776</v>
      </c>
      <c r="O138" s="9">
        <f>'Div 8, 9 Coms &amp; Recreation'!K59</f>
        <v>658.54592646256776</v>
      </c>
      <c r="P138" s="9">
        <f>'Div 8, 9 Coms &amp; Recreation'!L59</f>
        <v>666.54942382682793</v>
      </c>
      <c r="Q138" s="9">
        <f>'Div 8, 9 Coms &amp; Recreation'!M59</f>
        <v>683.22002219254887</v>
      </c>
      <c r="R138" s="9">
        <f>'Div 8, 9 Coms &amp; Recreation'!N59</f>
        <v>699.11452664069373</v>
      </c>
    </row>
    <row r="139" spans="1:18" x14ac:dyDescent="0.25">
      <c r="A139" s="468"/>
      <c r="B139" s="15" t="s">
        <v>78</v>
      </c>
      <c r="C139" s="2">
        <v>921218003</v>
      </c>
      <c r="D139" s="5" t="s">
        <v>211</v>
      </c>
      <c r="E139" s="85">
        <f>VLOOKUP(D139,'Index_calculation_&amp;aggregtion'!D137:E496,2,FALSE)</f>
        <v>1.2175211014422844</v>
      </c>
      <c r="F139" s="9">
        <f>'Div 8, 9 Coms &amp; Recreation'!C65</f>
        <v>11000</v>
      </c>
      <c r="G139" s="9">
        <f>'Div 8, 9 Coms &amp; Recreation'!C65</f>
        <v>11000</v>
      </c>
      <c r="H139" s="9">
        <f>'Div 8, 9 Coms &amp; Recreation'!D65</f>
        <v>11000</v>
      </c>
      <c r="I139" s="9">
        <f>'Div 8, 9 Coms &amp; Recreation'!E65</f>
        <v>11000</v>
      </c>
      <c r="J139" s="9">
        <f>'Div 8, 9 Coms &amp; Recreation'!F65</f>
        <v>11000</v>
      </c>
      <c r="K139" s="9">
        <f>'Div 8, 9 Coms &amp; Recreation'!G65</f>
        <v>11000</v>
      </c>
      <c r="L139" s="9">
        <f>'Div 8, 9 Coms &amp; Recreation'!H65</f>
        <v>11000</v>
      </c>
      <c r="M139" s="9">
        <f>'Div 8, 9 Coms &amp; Recreation'!I65</f>
        <v>11000</v>
      </c>
      <c r="N139" s="9">
        <f>'Div 8, 9 Coms &amp; Recreation'!J65</f>
        <v>9949.8743710662002</v>
      </c>
      <c r="O139" s="9">
        <f>'Div 8, 9 Coms &amp; Recreation'!K65</f>
        <v>11000</v>
      </c>
      <c r="P139" s="9">
        <f>'Div 8, 9 Coms &amp; Recreation'!L65</f>
        <v>11000</v>
      </c>
      <c r="Q139" s="9">
        <f>'Div 8, 9 Coms &amp; Recreation'!M65</f>
        <v>11000</v>
      </c>
      <c r="R139" s="9">
        <f>'Div 8, 9 Coms &amp; Recreation'!N65</f>
        <v>11000</v>
      </c>
    </row>
    <row r="140" spans="1:18" x14ac:dyDescent="0.25">
      <c r="A140" s="468"/>
      <c r="B140" s="15" t="s">
        <v>79</v>
      </c>
      <c r="C140" s="2">
        <v>923221001</v>
      </c>
      <c r="D140" s="5" t="s">
        <v>212</v>
      </c>
      <c r="E140" s="85">
        <f>VLOOKUP(D140,'Index_calculation_&amp;aggregtion'!D138:E497,2,FALSE)</f>
        <v>0.57064241232340962</v>
      </c>
      <c r="F140" s="9">
        <f>'Div 8, 9 Coms &amp; Recreation'!C72</f>
        <v>1</v>
      </c>
      <c r="G140" s="9">
        <f>'Div 8, 9 Coms &amp; Recreation'!C72</f>
        <v>1</v>
      </c>
      <c r="H140" s="9">
        <f>'Div 8, 9 Coms &amp; Recreation'!D72</f>
        <v>1</v>
      </c>
      <c r="I140" s="9">
        <f>'Div 8, 9 Coms &amp; Recreation'!E72</f>
        <v>1</v>
      </c>
      <c r="J140" s="9">
        <f>'Div 8, 9 Coms &amp; Recreation'!F72</f>
        <v>1</v>
      </c>
      <c r="K140" s="9">
        <f>'Div 8, 9 Coms &amp; Recreation'!G72</f>
        <v>1</v>
      </c>
      <c r="L140" s="9">
        <f>'Div 8, 9 Coms &amp; Recreation'!H72</f>
        <v>1</v>
      </c>
      <c r="M140" s="9">
        <f>'Div 8, 9 Coms &amp; Recreation'!I72</f>
        <v>1</v>
      </c>
      <c r="N140" s="9">
        <f>'Div 8, 9 Coms &amp; Recreation'!J72</f>
        <v>1</v>
      </c>
      <c r="O140" s="9">
        <f>'Div 8, 9 Coms &amp; Recreation'!K72</f>
        <v>1</v>
      </c>
      <c r="P140" s="9">
        <f>'Div 8, 9 Coms &amp; Recreation'!L72</f>
        <v>1</v>
      </c>
      <c r="Q140" s="9">
        <f>'Div 8, 9 Coms &amp; Recreation'!M72</f>
        <v>1</v>
      </c>
      <c r="R140" s="9">
        <f>'Div 8, 9 Coms &amp; Recreation'!N72</f>
        <v>1</v>
      </c>
    </row>
    <row r="141" spans="1:18" x14ac:dyDescent="0.25">
      <c r="A141" s="468"/>
      <c r="B141" s="15" t="s">
        <v>80</v>
      </c>
      <c r="C141" s="2">
        <v>934236004</v>
      </c>
      <c r="D141" s="5" t="s">
        <v>213</v>
      </c>
      <c r="E141" s="85">
        <f>VLOOKUP(D141,'Index_calculation_&amp;aggregtion'!D139:E498,2,FALSE)</f>
        <v>5.6239922183098887</v>
      </c>
      <c r="F141" s="9">
        <f>'Div 8, 9 Coms &amp; Recreation'!C91</f>
        <v>38.958311051687033</v>
      </c>
      <c r="G141" s="9">
        <f>'Div 8, 9 Coms &amp; Recreation'!C91</f>
        <v>38.958311051687033</v>
      </c>
      <c r="H141" s="9">
        <f>'Div 8, 9 Coms &amp; Recreation'!D91</f>
        <v>28.342000424229834</v>
      </c>
      <c r="I141" s="9">
        <f>'Div 8, 9 Coms &amp; Recreation'!E91</f>
        <v>28.342000424229834</v>
      </c>
      <c r="J141" s="9">
        <f>'Div 8, 9 Coms &amp; Recreation'!F91</f>
        <v>28.342000424229834</v>
      </c>
      <c r="K141" s="9">
        <f>'Div 8, 9 Coms &amp; Recreation'!G91</f>
        <v>24.75901790215508</v>
      </c>
      <c r="L141" s="9">
        <f>'Div 8, 9 Coms &amp; Recreation'!H91</f>
        <v>24.75901790215508</v>
      </c>
      <c r="M141" s="9">
        <f>'Div 8, 9 Coms &amp; Recreation'!I91</f>
        <v>26.197461051871745</v>
      </c>
      <c r="N141" s="9">
        <f>'Div 8, 9 Coms &amp; Recreation'!J91</f>
        <v>26.197461051871745</v>
      </c>
      <c r="O141" s="9">
        <f>'Div 8, 9 Coms &amp; Recreation'!K91</f>
        <v>26.197461051871745</v>
      </c>
      <c r="P141" s="9">
        <f>'Div 8, 9 Coms &amp; Recreation'!L91</f>
        <v>26.197461051871745</v>
      </c>
      <c r="Q141" s="9">
        <f>'Div 8, 9 Coms &amp; Recreation'!M91</f>
        <v>26.197461051871745</v>
      </c>
      <c r="R141" s="9">
        <f>'Div 8, 9 Coms &amp; Recreation'!N91</f>
        <v>26.197461051871745</v>
      </c>
    </row>
    <row r="142" spans="1:18" x14ac:dyDescent="0.25">
      <c r="A142" s="468"/>
      <c r="B142" s="15" t="s">
        <v>81</v>
      </c>
      <c r="C142" s="2">
        <v>941240003</v>
      </c>
      <c r="D142" s="5" t="s">
        <v>214</v>
      </c>
      <c r="E142" s="85">
        <f>VLOOKUP(D142,'Index_calculation_&amp;aggregtion'!D140:E499,2,FALSE)</f>
        <v>4.802402955133247</v>
      </c>
      <c r="F142" s="9">
        <f>'Div 8, 9 Coms &amp; Recreation'!C98</f>
        <v>1</v>
      </c>
      <c r="G142" s="9">
        <f>'Div 8, 9 Coms &amp; Recreation'!C98</f>
        <v>1</v>
      </c>
      <c r="H142" s="9">
        <f>'Div 8, 9 Coms &amp; Recreation'!D98</f>
        <v>1</v>
      </c>
      <c r="I142" s="9">
        <f>'Div 8, 9 Coms &amp; Recreation'!E98</f>
        <v>1</v>
      </c>
      <c r="J142" s="9">
        <f>'Div 8, 9 Coms &amp; Recreation'!F98</f>
        <v>1</v>
      </c>
      <c r="K142" s="9">
        <f>'Div 8, 9 Coms &amp; Recreation'!G98</f>
        <v>1</v>
      </c>
      <c r="L142" s="9">
        <f>'Div 8, 9 Coms &amp; Recreation'!H98</f>
        <v>1</v>
      </c>
      <c r="M142" s="9">
        <f>'Div 8, 9 Coms &amp; Recreation'!I98</f>
        <v>1</v>
      </c>
      <c r="N142" s="9">
        <f>'Div 8, 9 Coms &amp; Recreation'!J98</f>
        <v>1</v>
      </c>
      <c r="O142" s="9">
        <f>'Div 8, 9 Coms &amp; Recreation'!K98</f>
        <v>1</v>
      </c>
      <c r="P142" s="9">
        <f>'Div 8, 9 Coms &amp; Recreation'!L98</f>
        <v>1</v>
      </c>
      <c r="Q142" s="9">
        <f>'Div 8, 9 Coms &amp; Recreation'!M98</f>
        <v>1</v>
      </c>
      <c r="R142" s="9">
        <f>'Div 8, 9 Coms &amp; Recreation'!N98</f>
        <v>1</v>
      </c>
    </row>
    <row r="143" spans="1:18" x14ac:dyDescent="0.25">
      <c r="A143" s="468"/>
      <c r="B143" s="15" t="s">
        <v>82</v>
      </c>
      <c r="C143" s="2">
        <v>943249001</v>
      </c>
      <c r="D143" s="5" t="s">
        <v>215</v>
      </c>
      <c r="E143" s="85">
        <f>VLOOKUP(D143,'Index_calculation_&amp;aggregtion'!D141:E500,2,FALSE)</f>
        <v>27.944874281265857</v>
      </c>
      <c r="F143" s="9">
        <f>'Div 8, 9 Coms &amp; Recreation'!C106</f>
        <v>1</v>
      </c>
      <c r="G143" s="9">
        <f>'Div 8, 9 Coms &amp; Recreation'!C106</f>
        <v>1</v>
      </c>
      <c r="H143" s="9">
        <f>'Div 8, 9 Coms &amp; Recreation'!D106</f>
        <v>1</v>
      </c>
      <c r="I143" s="9">
        <f>'Div 8, 9 Coms &amp; Recreation'!E106</f>
        <v>1</v>
      </c>
      <c r="J143" s="9">
        <f>'Div 8, 9 Coms &amp; Recreation'!F106</f>
        <v>1</v>
      </c>
      <c r="K143" s="9">
        <f>'Div 8, 9 Coms &amp; Recreation'!G106</f>
        <v>1</v>
      </c>
      <c r="L143" s="9">
        <f>'Div 8, 9 Coms &amp; Recreation'!H106</f>
        <v>1</v>
      </c>
      <c r="M143" s="9">
        <f>'Div 8, 9 Coms &amp; Recreation'!I106</f>
        <v>1</v>
      </c>
      <c r="N143" s="9">
        <f>'Div 8, 9 Coms &amp; Recreation'!J106</f>
        <v>1</v>
      </c>
      <c r="O143" s="9">
        <f>'Div 8, 9 Coms &amp; Recreation'!K106</f>
        <v>1</v>
      </c>
      <c r="P143" s="9">
        <f>'Div 8, 9 Coms &amp; Recreation'!L106</f>
        <v>1</v>
      </c>
      <c r="Q143" s="9">
        <f>'Div 8, 9 Coms &amp; Recreation'!M106</f>
        <v>1</v>
      </c>
      <c r="R143" s="9">
        <f>'Div 8, 9 Coms &amp; Recreation'!N106</f>
        <v>1</v>
      </c>
    </row>
    <row r="144" spans="1:18" ht="16.5" thickBot="1" x14ac:dyDescent="0.3">
      <c r="A144" s="469"/>
      <c r="B144" s="17" t="s">
        <v>83</v>
      </c>
      <c r="C144" s="10">
        <v>954254006</v>
      </c>
      <c r="D144" s="6" t="s">
        <v>216</v>
      </c>
      <c r="E144" s="85">
        <f>VLOOKUP(D144,'Index_calculation_&amp;aggregtion'!D142:E501,2,FALSE)</f>
        <v>3.0808319280768446</v>
      </c>
      <c r="F144" s="9">
        <f>'Div 8, 9 Coms &amp; Recreation'!C136</f>
        <v>0.94257915461687025</v>
      </c>
      <c r="G144" s="9">
        <f>'Div 8, 9 Coms &amp; Recreation'!C136</f>
        <v>0.94257915461687025</v>
      </c>
      <c r="H144" s="9">
        <f>'Div 8, 9 Coms &amp; Recreation'!D136</f>
        <v>0.94257915461687025</v>
      </c>
      <c r="I144" s="9">
        <f>'Div 8, 9 Coms &amp; Recreation'!E136</f>
        <v>0.94257915461687025</v>
      </c>
      <c r="J144" s="9">
        <f>'Div 8, 9 Coms &amp; Recreation'!F136</f>
        <v>0.94257915461687025</v>
      </c>
      <c r="K144" s="9">
        <f>'Div 8, 9 Coms &amp; Recreation'!G136</f>
        <v>0.97027709234045978</v>
      </c>
      <c r="L144" s="9">
        <f>'Div 8, 9 Coms &amp; Recreation'!H136</f>
        <v>0.97760670206876976</v>
      </c>
      <c r="M144" s="9">
        <f>'Div 8, 9 Coms &amp; Recreation'!I136</f>
        <v>0.97760670206876976</v>
      </c>
      <c r="N144" s="9">
        <f>'Div 8, 9 Coms &amp; Recreation'!J136</f>
        <v>0.98902136992003975</v>
      </c>
      <c r="O144" s="9">
        <f>'Div 8, 9 Coms &amp; Recreation'!K136</f>
        <v>0.96078835016970621</v>
      </c>
      <c r="P144" s="9">
        <f>'Div 8, 9 Coms &amp; Recreation'!L136</f>
        <v>0.96078835016970621</v>
      </c>
      <c r="Q144" s="9">
        <f>'Div 8, 9 Coms &amp; Recreation'!M136</f>
        <v>1.0236530657349872</v>
      </c>
      <c r="R144" s="9">
        <f>'Div 8, 9 Coms &amp; Recreation'!N136</f>
        <v>1.0236530657349872</v>
      </c>
    </row>
    <row r="145" spans="1:18" s="31" customFormat="1" ht="19.5" thickBot="1" x14ac:dyDescent="0.3">
      <c r="A145" s="474" t="s">
        <v>398</v>
      </c>
      <c r="B145" s="475"/>
      <c r="C145" s="475"/>
      <c r="D145" s="476"/>
      <c r="E145" s="291">
        <f>SUM(E146:E147)</f>
        <v>10.92404946634343</v>
      </c>
      <c r="F145" s="69"/>
      <c r="G145" s="69"/>
    </row>
    <row r="146" spans="1:18" x14ac:dyDescent="0.25">
      <c r="A146" s="467" t="s">
        <v>84</v>
      </c>
      <c r="B146" s="13" t="s">
        <v>85</v>
      </c>
      <c r="C146" s="1">
        <v>1010258004</v>
      </c>
      <c r="D146" s="4" t="s">
        <v>217</v>
      </c>
      <c r="E146" s="85">
        <f>VLOOKUP(D146,'Index_calculation_&amp;aggregtion'!D144:E503,2,FALSE)</f>
        <v>8.3957062859567309</v>
      </c>
      <c r="F146" s="9">
        <f>'Div 10, 11, 12, Ed. Rest. Micel'!C12</f>
        <v>267.5</v>
      </c>
      <c r="G146" s="9">
        <f>'Div 10, 11, 12, Ed. Rest. Micel'!C12</f>
        <v>267.5</v>
      </c>
      <c r="H146" s="9">
        <f>'Div 10, 11, 12, Ed. Rest. Micel'!D12</f>
        <v>267.5</v>
      </c>
      <c r="I146" s="9">
        <f>'Div 10, 11, 12, Ed. Rest. Micel'!E12</f>
        <v>267.5</v>
      </c>
      <c r="J146" s="9">
        <f>'Div 10, 11, 12, Ed. Rest. Micel'!F12</f>
        <v>267.5</v>
      </c>
      <c r="K146" s="9">
        <f>'Div 10, 11, 12, Ed. Rest. Micel'!G12</f>
        <v>267.5</v>
      </c>
      <c r="L146" s="9">
        <f>'Div 10, 11, 12, Ed. Rest. Micel'!H12</f>
        <v>267.5</v>
      </c>
      <c r="M146" s="9">
        <f>'Div 10, 11, 12, Ed. Rest. Micel'!I12</f>
        <v>267.5</v>
      </c>
      <c r="N146" s="9">
        <f>'Div 10, 11, 12, Ed. Rest. Micel'!J12</f>
        <v>265</v>
      </c>
      <c r="O146" s="9">
        <f>'Div 10, 11, 12, Ed. Rest. Micel'!K12</f>
        <v>265</v>
      </c>
      <c r="P146" s="9">
        <f>'Div 10, 11, 12, Ed. Rest. Micel'!L12</f>
        <v>267.5</v>
      </c>
      <c r="Q146" s="9">
        <f>'Div 10, 11, 12, Ed. Rest. Micel'!M12</f>
        <v>267.5</v>
      </c>
      <c r="R146" s="9">
        <f>'Div 10, 11, 12, Ed. Rest. Micel'!N12</f>
        <v>267.5</v>
      </c>
    </row>
    <row r="147" spans="1:18" ht="16.149999999999999" customHeight="1" thickBot="1" x14ac:dyDescent="0.3">
      <c r="A147" s="469"/>
      <c r="B147" s="17" t="s">
        <v>86</v>
      </c>
      <c r="C147" s="10">
        <v>1010258006</v>
      </c>
      <c r="D147" s="6" t="s">
        <v>218</v>
      </c>
      <c r="E147" s="85">
        <f>VLOOKUP(D147,'Index_calculation_&amp;aggregtion'!D145:E504,2,FALSE)</f>
        <v>2.5283431803866985</v>
      </c>
      <c r="F147" s="9">
        <f>'Div 10, 11, 12, Ed. Rest. Micel'!C20</f>
        <v>350</v>
      </c>
      <c r="G147" s="9">
        <f>'Div 10, 11, 12, Ed. Rest. Micel'!C20</f>
        <v>350</v>
      </c>
      <c r="H147" s="9">
        <f>'Div 10, 11, 12, Ed. Rest. Micel'!D20</f>
        <v>350</v>
      </c>
      <c r="I147" s="9">
        <f>'Div 10, 11, 12, Ed. Rest. Micel'!E20</f>
        <v>350</v>
      </c>
      <c r="J147" s="9">
        <f>'Div 10, 11, 12, Ed. Rest. Micel'!F20</f>
        <v>350</v>
      </c>
      <c r="K147" s="9">
        <f>'Div 10, 11, 12, Ed. Rest. Micel'!G20</f>
        <v>350</v>
      </c>
      <c r="L147" s="9">
        <f>'Div 10, 11, 12, Ed. Rest. Micel'!H20</f>
        <v>350</v>
      </c>
      <c r="M147" s="9">
        <f>'Div 10, 11, 12, Ed. Rest. Micel'!I20</f>
        <v>350</v>
      </c>
      <c r="N147" s="9">
        <f>'Div 10, 11, 12, Ed. Rest. Micel'!J20</f>
        <v>270</v>
      </c>
      <c r="O147" s="9">
        <f>'Div 10, 11, 12, Ed. Rest. Micel'!K20</f>
        <v>270</v>
      </c>
      <c r="P147" s="9">
        <f>'Div 10, 11, 12, Ed. Rest. Micel'!L20</f>
        <v>350</v>
      </c>
      <c r="Q147" s="9">
        <f>'Div 10, 11, 12, Ed. Rest. Micel'!M20</f>
        <v>350</v>
      </c>
      <c r="R147" s="9">
        <f>'Div 10, 11, 12, Ed. Rest. Micel'!N20</f>
        <v>350</v>
      </c>
    </row>
    <row r="148" spans="1:18" s="31" customFormat="1" ht="18.600000000000001" customHeight="1" thickBot="1" x14ac:dyDescent="0.3">
      <c r="A148" s="474" t="s">
        <v>399</v>
      </c>
      <c r="B148" s="475"/>
      <c r="C148" s="475"/>
      <c r="D148" s="476"/>
      <c r="E148" s="291">
        <f>SUM(E149:E155)</f>
        <v>80.818756579295638</v>
      </c>
      <c r="F148" s="69"/>
      <c r="G148" s="69"/>
    </row>
    <row r="149" spans="1:18" x14ac:dyDescent="0.25">
      <c r="A149" s="467" t="s">
        <v>87</v>
      </c>
      <c r="B149" s="13" t="s">
        <v>88</v>
      </c>
      <c r="C149" s="1">
        <v>1111265002</v>
      </c>
      <c r="D149" s="4" t="s">
        <v>219</v>
      </c>
      <c r="E149" s="85">
        <f>VLOOKUP(D149,'Index_calculation_&amp;aggregtion'!D147:E506,2,FALSE)</f>
        <v>40.0846228350117</v>
      </c>
      <c r="F149" s="9">
        <f>'Div 10, 11, 12, Ed. Rest. Micel'!C32</f>
        <v>4.8274469230281492</v>
      </c>
      <c r="G149" s="9">
        <f>'Div 10, 11, 12, Ed. Rest. Micel'!C32</f>
        <v>4.8274469230281492</v>
      </c>
      <c r="H149" s="9">
        <f>'Div 10, 11, 12, Ed. Rest. Micel'!D32</f>
        <v>4.6260650091827413</v>
      </c>
      <c r="I149" s="9">
        <f>'Div 10, 11, 12, Ed. Rest. Micel'!E32</f>
        <v>4.4814047465571649</v>
      </c>
      <c r="J149" s="9">
        <f>'Div 10, 11, 12, Ed. Rest. Micel'!F32</f>
        <v>4.8274469230281492</v>
      </c>
      <c r="K149" s="9">
        <f>'Div 10, 11, 12, Ed. Rest. Micel'!G32</f>
        <v>4.8274469230281492</v>
      </c>
      <c r="L149" s="9">
        <f>'Div 10, 11, 12, Ed. Rest. Micel'!H32</f>
        <v>4.8274469230281492</v>
      </c>
      <c r="M149" s="9">
        <f>'Div 10, 11, 12, Ed. Rest. Micel'!I32</f>
        <v>4.8274469230281492</v>
      </c>
      <c r="N149" s="9">
        <f>'Div 10, 11, 12, Ed. Rest. Micel'!J32</f>
        <v>4.8274469230281492</v>
      </c>
      <c r="O149" s="9">
        <f>'Div 10, 11, 12, Ed. Rest. Micel'!K32</f>
        <v>4.8274469230281492</v>
      </c>
      <c r="P149" s="9">
        <f>'Div 10, 11, 12, Ed. Rest. Micel'!L32</f>
        <v>5</v>
      </c>
      <c r="Q149" s="9">
        <f>'Div 10, 11, 12, Ed. Rest. Micel'!M32</f>
        <v>5</v>
      </c>
      <c r="R149" s="9">
        <f>'Div 10, 11, 12, Ed. Rest. Micel'!N32</f>
        <v>5</v>
      </c>
    </row>
    <row r="150" spans="1:18" ht="16.149999999999999" customHeight="1" x14ac:dyDescent="0.25">
      <c r="A150" s="468"/>
      <c r="B150" s="15" t="s">
        <v>88</v>
      </c>
      <c r="C150" s="2">
        <v>1111265007</v>
      </c>
      <c r="D150" s="5" t="s">
        <v>220</v>
      </c>
      <c r="E150" s="85">
        <f>VLOOKUP(D150,'Index_calculation_&amp;aggregtion'!D148:E507,2,FALSE)</f>
        <v>7.1080684449232843</v>
      </c>
      <c r="F150" s="9">
        <f>'Div 10, 11, 12, Ed. Rest. Micel'!C40</f>
        <v>1</v>
      </c>
      <c r="G150" s="9">
        <f>'Div 10, 11, 12, Ed. Rest. Micel'!C40</f>
        <v>1</v>
      </c>
      <c r="H150" s="9">
        <f>'Div 10, 11, 12, Ed. Rest. Micel'!D40</f>
        <v>1</v>
      </c>
      <c r="I150" s="9">
        <f>'Div 10, 11, 12, Ed. Rest. Micel'!E40</f>
        <v>1</v>
      </c>
      <c r="J150" s="9">
        <f>'Div 10, 11, 12, Ed. Rest. Micel'!F40</f>
        <v>1</v>
      </c>
      <c r="K150" s="9">
        <f>'Div 10, 11, 12, Ed. Rest. Micel'!G40</f>
        <v>1</v>
      </c>
      <c r="L150" s="9">
        <f>'Div 10, 11, 12, Ed. Rest. Micel'!H40</f>
        <v>1</v>
      </c>
      <c r="M150" s="9">
        <f>'Div 10, 11, 12, Ed. Rest. Micel'!I40</f>
        <v>1</v>
      </c>
      <c r="N150" s="9">
        <f>'Div 10, 11, 12, Ed. Rest. Micel'!J40</f>
        <v>1</v>
      </c>
      <c r="O150" s="9">
        <f>'Div 10, 11, 12, Ed. Rest. Micel'!K40</f>
        <v>1</v>
      </c>
      <c r="P150" s="9">
        <f>'Div 10, 11, 12, Ed. Rest. Micel'!L40</f>
        <v>1</v>
      </c>
      <c r="Q150" s="9">
        <f>'Div 10, 11, 12, Ed. Rest. Micel'!M40</f>
        <v>1</v>
      </c>
      <c r="R150" s="9">
        <f>'Div 10, 11, 12, Ed. Rest. Micel'!N40</f>
        <v>1</v>
      </c>
    </row>
    <row r="151" spans="1:18" x14ac:dyDescent="0.25">
      <c r="A151" s="468"/>
      <c r="B151" s="15" t="s">
        <v>88</v>
      </c>
      <c r="C151" s="2">
        <v>1111265004</v>
      </c>
      <c r="D151" s="5" t="s">
        <v>221</v>
      </c>
      <c r="E151" s="85">
        <f>VLOOKUP(D151,'Index_calculation_&amp;aggregtion'!D149:E508,2,FALSE)</f>
        <v>6.7052442637631229</v>
      </c>
      <c r="F151" s="9">
        <f>'Div 10, 11, 12, Ed. Rest. Micel'!C47</f>
        <v>2</v>
      </c>
      <c r="G151" s="9">
        <f>'Div 10, 11, 12, Ed. Rest. Micel'!C47</f>
        <v>2</v>
      </c>
      <c r="H151" s="9">
        <f>'Div 10, 11, 12, Ed. Rest. Micel'!D47</f>
        <v>2</v>
      </c>
      <c r="I151" s="9">
        <f>'Div 10, 11, 12, Ed. Rest. Micel'!E47</f>
        <v>1.8171205928321397</v>
      </c>
      <c r="J151" s="9">
        <f>'Div 10, 11, 12, Ed. Rest. Micel'!F47</f>
        <v>1.8171205928321397</v>
      </c>
      <c r="K151" s="9">
        <f>'Div 10, 11, 12, Ed. Rest. Micel'!G47</f>
        <v>1.8171205928321397</v>
      </c>
      <c r="L151" s="9">
        <f>'Div 10, 11, 12, Ed. Rest. Micel'!H47</f>
        <v>1.8171205928321397</v>
      </c>
      <c r="M151" s="9">
        <f>'Div 10, 11, 12, Ed. Rest. Micel'!I47</f>
        <v>1.8171205928321397</v>
      </c>
      <c r="N151" s="9">
        <f>'Div 10, 11, 12, Ed. Rest. Micel'!J47</f>
        <v>1.9574338205844317</v>
      </c>
      <c r="O151" s="9">
        <f>'Div 10, 11, 12, Ed. Rest. Micel'!K47</f>
        <v>2.1544346900318838</v>
      </c>
      <c r="P151" s="9">
        <f>'Div 10, 11, 12, Ed. Rest. Micel'!L47</f>
        <v>2.1544346900318838</v>
      </c>
      <c r="Q151" s="9">
        <f>'Div 10, 11, 12, Ed. Rest. Micel'!M47</f>
        <v>2.2894284851066637</v>
      </c>
      <c r="R151" s="9">
        <f>'Div 10, 11, 12, Ed. Rest. Micel'!N47</f>
        <v>2</v>
      </c>
    </row>
    <row r="152" spans="1:18" x14ac:dyDescent="0.25">
      <c r="A152" s="468"/>
      <c r="B152" s="15" t="s">
        <v>88</v>
      </c>
      <c r="C152" s="2">
        <v>1111265006</v>
      </c>
      <c r="D152" s="5" t="s">
        <v>222</v>
      </c>
      <c r="E152" s="85">
        <f>VLOOKUP(D152,'Index_calculation_&amp;aggregtion'!D150:E509,2,FALSE)</f>
        <v>4.0626500552251761</v>
      </c>
      <c r="F152" s="9">
        <f>'Div 10, 11, 12, Ed. Rest. Micel'!C54</f>
        <v>3</v>
      </c>
      <c r="G152" s="9">
        <f>'Div 10, 11, 12, Ed. Rest. Micel'!C54</f>
        <v>3</v>
      </c>
      <c r="H152" s="9">
        <f>'Div 10, 11, 12, Ed. Rest. Micel'!D54</f>
        <v>3</v>
      </c>
      <c r="I152" s="9">
        <f>'Div 10, 11, 12, Ed. Rest. Micel'!E54</f>
        <v>3</v>
      </c>
      <c r="J152" s="9">
        <f>'Div 10, 11, 12, Ed. Rest. Micel'!F54</f>
        <v>3</v>
      </c>
      <c r="K152" s="9">
        <f>'Div 10, 11, 12, Ed. Rest. Micel'!G54</f>
        <v>3</v>
      </c>
      <c r="L152" s="9">
        <f>'Div 10, 11, 12, Ed. Rest. Micel'!H54</f>
        <v>1.7320508075688774</v>
      </c>
      <c r="M152" s="9">
        <f>'Div 10, 11, 12, Ed. Rest. Micel'!I54</f>
        <v>3</v>
      </c>
      <c r="N152" s="9">
        <f>'Div 10, 11, 12, Ed. Rest. Micel'!J54</f>
        <v>3</v>
      </c>
      <c r="O152" s="9">
        <f>'Div 10, 11, 12, Ed. Rest. Micel'!K54</f>
        <v>3</v>
      </c>
      <c r="P152" s="9">
        <f>'Div 10, 11, 12, Ed. Rest. Micel'!L54</f>
        <v>3</v>
      </c>
      <c r="Q152" s="9">
        <f>'Div 10, 11, 12, Ed. Rest. Micel'!M54</f>
        <v>3</v>
      </c>
      <c r="R152" s="9">
        <f>'Div 10, 11, 12, Ed. Rest. Micel'!N54</f>
        <v>3</v>
      </c>
    </row>
    <row r="153" spans="1:18" x14ac:dyDescent="0.25">
      <c r="A153" s="468"/>
      <c r="B153" s="15" t="s">
        <v>88</v>
      </c>
      <c r="C153" s="2">
        <v>1111265003</v>
      </c>
      <c r="D153" s="5" t="s">
        <v>223</v>
      </c>
      <c r="E153" s="85">
        <f>VLOOKUP(D153,'Index_calculation_&amp;aggregtion'!D151:E510,2,FALSE)</f>
        <v>3.5543066593743866</v>
      </c>
      <c r="F153" s="9">
        <f>'Div 10, 11, 12, Ed. Rest. Micel'!C61</f>
        <v>5.2440442408507577</v>
      </c>
      <c r="G153" s="9">
        <f>'Div 10, 11, 12, Ed. Rest. Micel'!C61</f>
        <v>5.2440442408507577</v>
      </c>
      <c r="H153" s="9">
        <f>'Div 10, 11, 12, Ed. Rest. Micel'!D61</f>
        <v>5.2440442408507577</v>
      </c>
      <c r="I153" s="9">
        <f>'Div 10, 11, 12, Ed. Rest. Micel'!E61</f>
        <v>5.2440442408507577</v>
      </c>
      <c r="J153" s="9">
        <f>'Div 10, 11, 12, Ed. Rest. Micel'!F61</f>
        <v>5.2440442408507577</v>
      </c>
      <c r="K153" s="9">
        <f>'Div 10, 11, 12, Ed. Rest. Micel'!G61</f>
        <v>5.2440442408507577</v>
      </c>
      <c r="L153" s="9">
        <f>'Div 10, 11, 12, Ed. Rest. Micel'!H61</f>
        <v>5.2440442408507577</v>
      </c>
      <c r="M153" s="9">
        <f>'Div 10, 11, 12, Ed. Rest. Micel'!I61</f>
        <v>4.7434164902525691</v>
      </c>
      <c r="N153" s="9">
        <f>'Div 10, 11, 12, Ed. Rest. Micel'!J61</f>
        <v>4.7434164902525691</v>
      </c>
      <c r="O153" s="9">
        <f>'Div 10, 11, 12, Ed. Rest. Micel'!K61</f>
        <v>4.7434164902525691</v>
      </c>
      <c r="P153" s="9">
        <f>'Div 10, 11, 12, Ed. Rest. Micel'!L61</f>
        <v>6.324555320336759</v>
      </c>
      <c r="Q153" s="9">
        <f>'Div 10, 11, 12, Ed. Rest. Micel'!M61</f>
        <v>5.7008771254956896</v>
      </c>
      <c r="R153" s="9">
        <f>'Div 10, 11, 12, Ed. Rest. Micel'!N61</f>
        <v>6.5192024052026483</v>
      </c>
    </row>
    <row r="154" spans="1:18" x14ac:dyDescent="0.25">
      <c r="A154" s="468"/>
      <c r="B154" s="15" t="s">
        <v>88</v>
      </c>
      <c r="C154" s="2">
        <v>1111264003</v>
      </c>
      <c r="D154" s="21" t="s">
        <v>224</v>
      </c>
      <c r="E154" s="85">
        <f>VLOOKUP(D154,'Index_calculation_&amp;aggregtion'!D152:E511,2,FALSE)</f>
        <v>1.8666694312586103</v>
      </c>
      <c r="F154" s="9">
        <f>'Div 10, 11, 12, Ed. Rest. Micel'!C68</f>
        <v>3.556893304490063</v>
      </c>
      <c r="G154" s="9">
        <f>'Div 10, 11, 12, Ed. Rest. Micel'!C68</f>
        <v>3.556893304490063</v>
      </c>
      <c r="H154" s="9">
        <f>'Div 10, 11, 12, Ed. Rest. Micel'!D68</f>
        <v>3.556893304490063</v>
      </c>
      <c r="I154" s="9">
        <f>'Div 10, 11, 12, Ed. Rest. Micel'!E68</f>
        <v>3.556893304490063</v>
      </c>
      <c r="J154" s="9">
        <f>'Div 10, 11, 12, Ed. Rest. Micel'!F68</f>
        <v>3.556893304490063</v>
      </c>
      <c r="K154" s="9">
        <f>'Div 10, 11, 12, Ed. Rest. Micel'!G68</f>
        <v>3.556893304490063</v>
      </c>
      <c r="L154" s="9">
        <f>'Div 10, 11, 12, Ed. Rest. Micel'!H68</f>
        <v>3.556893304490063</v>
      </c>
      <c r="M154" s="9">
        <f>'Div 10, 11, 12, Ed. Rest. Micel'!I68</f>
        <v>3.556893304490063</v>
      </c>
      <c r="N154" s="9">
        <f>'Div 10, 11, 12, Ed. Rest. Micel'!J68</f>
        <v>3.7444361936092534</v>
      </c>
      <c r="O154" s="9">
        <f>'Div 10, 11, 12, Ed. Rest. Micel'!K68</f>
        <v>4.2171633265087465</v>
      </c>
      <c r="P154" s="9">
        <f>'Div 10, 11, 12, Ed. Rest. Micel'!L68</f>
        <v>4.2171633265087465</v>
      </c>
      <c r="Q154" s="9">
        <f>'Div 10, 11, 12, Ed. Rest. Micel'!M68</f>
        <v>3.7444361936092534</v>
      </c>
      <c r="R154" s="9">
        <f>'Div 10, 11, 12, Ed. Rest. Micel'!N68</f>
        <v>3.7444361936092534</v>
      </c>
    </row>
    <row r="155" spans="1:18" ht="16.5" thickBot="1" x14ac:dyDescent="0.3">
      <c r="A155" s="469"/>
      <c r="B155" s="17" t="s">
        <v>88</v>
      </c>
      <c r="C155" s="10">
        <v>1112267001</v>
      </c>
      <c r="D155" s="6" t="s">
        <v>225</v>
      </c>
      <c r="E155" s="85">
        <f>VLOOKUP(D155,'Index_calculation_&amp;aggregtion'!D153:E512,2,FALSE)</f>
        <v>17.437194889739363</v>
      </c>
      <c r="F155" s="9">
        <f>'Div 10, 11, 12, Ed. Rest. Micel'!C75</f>
        <v>2</v>
      </c>
      <c r="G155" s="9">
        <f>'Div 10, 11, 12, Ed. Rest. Micel'!C75</f>
        <v>2</v>
      </c>
      <c r="H155" s="9">
        <f>'Div 10, 11, 12, Ed. Rest. Micel'!D75</f>
        <v>2</v>
      </c>
      <c r="I155" s="9">
        <f>'Div 10, 11, 12, Ed. Rest. Micel'!E75</f>
        <v>2</v>
      </c>
      <c r="J155" s="9">
        <f>'Div 10, 11, 12, Ed. Rest. Micel'!F75</f>
        <v>2</v>
      </c>
      <c r="K155" s="9">
        <f>'Div 10, 11, 12, Ed. Rest. Micel'!G75</f>
        <v>2</v>
      </c>
      <c r="L155" s="9">
        <f>'Div 10, 11, 12, Ed. Rest. Micel'!H75</f>
        <v>2</v>
      </c>
      <c r="M155" s="9">
        <f>'Div 10, 11, 12, Ed. Rest. Micel'!I75</f>
        <v>2</v>
      </c>
      <c r="N155" s="9">
        <f>'Div 10, 11, 12, Ed. Rest. Micel'!J75</f>
        <v>2</v>
      </c>
      <c r="O155" s="9">
        <f>'Div 10, 11, 12, Ed. Rest. Micel'!K75</f>
        <v>2</v>
      </c>
      <c r="P155" s="9">
        <f>'Div 10, 11, 12, Ed. Rest. Micel'!L75</f>
        <v>2</v>
      </c>
      <c r="Q155" s="9">
        <f>'Div 10, 11, 12, Ed. Rest. Micel'!M75</f>
        <v>2</v>
      </c>
      <c r="R155" s="9">
        <f>'Div 10, 11, 12, Ed. Rest. Micel'!N75</f>
        <v>2</v>
      </c>
    </row>
    <row r="156" spans="1:18" s="31" customFormat="1" ht="18.600000000000001" customHeight="1" thickBot="1" x14ac:dyDescent="0.3">
      <c r="A156" s="474" t="s">
        <v>400</v>
      </c>
      <c r="B156" s="475"/>
      <c r="C156" s="475"/>
      <c r="D156" s="476"/>
      <c r="E156" s="291">
        <f>SUM(E157:E169)</f>
        <v>65.233607378152925</v>
      </c>
      <c r="F156" s="69"/>
      <c r="G156" s="69"/>
    </row>
    <row r="157" spans="1:18" ht="15.6" customHeight="1" x14ac:dyDescent="0.25">
      <c r="A157" s="467" t="s">
        <v>89</v>
      </c>
      <c r="B157" s="174" t="s">
        <v>90</v>
      </c>
      <c r="C157" s="175">
        <v>1211271002</v>
      </c>
      <c r="D157" s="4" t="s">
        <v>226</v>
      </c>
      <c r="E157" s="85">
        <f>VLOOKUP(D157,'Index_calculation_&amp;aggregtion'!D155:E514,2,FALSE)</f>
        <v>0.38379554022181339</v>
      </c>
      <c r="F157" s="9">
        <f>'Div 10, 11, 12, Ed. Rest. Micel'!C86</f>
        <v>7.9370052598409968</v>
      </c>
      <c r="G157" s="9">
        <f>'Div 10, 11, 12, Ed. Rest. Micel'!C86</f>
        <v>7.9370052598409968</v>
      </c>
      <c r="H157" s="9">
        <f>'Div 10, 11, 12, Ed. Rest. Micel'!D86</f>
        <v>7.9370052598409968</v>
      </c>
      <c r="I157" s="9">
        <f>'Div 10, 11, 12, Ed. Rest. Micel'!E86</f>
        <v>7.9370052598409968</v>
      </c>
      <c r="J157" s="9">
        <f>'Div 10, 11, 12, Ed. Rest. Micel'!F86</f>
        <v>7.9370052598409968</v>
      </c>
      <c r="K157" s="9">
        <f>'Div 10, 11, 12, Ed. Rest. Micel'!G86</f>
        <v>10</v>
      </c>
      <c r="L157" s="9">
        <f>'Div 10, 11, 12, Ed. Rest. Micel'!H86</f>
        <v>10</v>
      </c>
      <c r="M157" s="9">
        <f>'Div 10, 11, 12, Ed. Rest. Micel'!I86</f>
        <v>10</v>
      </c>
      <c r="N157" s="9">
        <f>'Div 10, 11, 12, Ed. Rest. Micel'!J86</f>
        <v>10</v>
      </c>
      <c r="O157" s="9">
        <f>'Div 10, 11, 12, Ed. Rest. Micel'!K86</f>
        <v>10</v>
      </c>
      <c r="P157" s="9">
        <f>'Div 10, 11, 12, Ed. Rest. Micel'!L86</f>
        <v>10</v>
      </c>
      <c r="Q157" s="9">
        <f>'Div 10, 11, 12, Ed. Rest. Micel'!M86</f>
        <v>10</v>
      </c>
      <c r="R157" s="9">
        <f>'Div 10, 11, 12, Ed. Rest. Micel'!N86</f>
        <v>10</v>
      </c>
    </row>
    <row r="158" spans="1:18" ht="16.149999999999999" customHeight="1" x14ac:dyDescent="0.25">
      <c r="A158" s="468"/>
      <c r="B158" s="15" t="s">
        <v>91</v>
      </c>
      <c r="C158" s="101">
        <v>1213278001</v>
      </c>
      <c r="D158" s="141" t="s">
        <v>227</v>
      </c>
      <c r="E158" s="85">
        <f>VLOOKUP(D158,'Index_calculation_&amp;aggregtion'!D156:E515,2,FALSE)</f>
        <v>27.248522956381194</v>
      </c>
      <c r="F158" s="9">
        <f>'Div 10, 11, 12, Ed. Rest. Micel'!C116</f>
        <v>0.66927269838785397</v>
      </c>
      <c r="G158" s="9">
        <f>'Div 10, 11, 12, Ed. Rest. Micel'!C116</f>
        <v>0.66927269838785397</v>
      </c>
      <c r="H158" s="9">
        <f>'Div 10, 11, 12, Ed. Rest. Micel'!D116</f>
        <v>0.65049106784231314</v>
      </c>
      <c r="I158" s="9">
        <f>'Div 10, 11, 12, Ed. Rest. Micel'!E116</f>
        <v>0.61926619561506313</v>
      </c>
      <c r="J158" s="9">
        <f>'Div 10, 11, 12, Ed. Rest. Micel'!F116</f>
        <v>0.67344524700438013</v>
      </c>
      <c r="K158" s="9">
        <f>'Div 10, 11, 12, Ed. Rest. Micel'!G116</f>
        <v>0.67291392387887106</v>
      </c>
      <c r="L158" s="9">
        <f>'Div 10, 11, 12, Ed. Rest. Micel'!H116</f>
        <v>0.65143043693327907</v>
      </c>
      <c r="M158" s="9">
        <f>'Div 10, 11, 12, Ed. Rest. Micel'!I116</f>
        <v>0.6632298738090403</v>
      </c>
      <c r="N158" s="9">
        <f>'Div 10, 11, 12, Ed. Rest. Micel'!J116</f>
        <v>0.68600101387629642</v>
      </c>
      <c r="O158" s="9">
        <f>'Div 10, 11, 12, Ed. Rest. Micel'!K116</f>
        <v>0.68312387550134446</v>
      </c>
      <c r="P158" s="9">
        <f>'Div 10, 11, 12, Ed. Rest. Micel'!L116</f>
        <v>0.82939278889667611</v>
      </c>
      <c r="Q158" s="9">
        <f>'Div 10, 11, 12, Ed. Rest. Micel'!M116</f>
        <v>0.78068565441402438</v>
      </c>
      <c r="R158" s="9">
        <f>'Div 10, 11, 12, Ed. Rest. Micel'!N116</f>
        <v>0.69268767748422111</v>
      </c>
    </row>
    <row r="159" spans="1:18" x14ac:dyDescent="0.25">
      <c r="A159" s="468"/>
      <c r="B159" s="15" t="s">
        <v>91</v>
      </c>
      <c r="C159" s="101">
        <v>1213276004</v>
      </c>
      <c r="D159" s="141" t="s">
        <v>228</v>
      </c>
      <c r="E159" s="85">
        <f>VLOOKUP(D159,'Index_calculation_&amp;aggregtion'!D157:E516,2,FALSE)</f>
        <v>11.843136195727594</v>
      </c>
      <c r="F159" s="9">
        <f>'Div 10, 11, 12, Ed. Rest. Micel'!C146</f>
        <v>0.90692939569640518</v>
      </c>
      <c r="G159" s="9">
        <f>'Div 10, 11, 12, Ed. Rest. Micel'!C146</f>
        <v>0.90692939569640518</v>
      </c>
      <c r="H159" s="9">
        <f>'Div 10, 11, 12, Ed. Rest. Micel'!D146</f>
        <v>0.90692939569640518</v>
      </c>
      <c r="I159" s="9">
        <f>'Div 10, 11, 12, Ed. Rest. Micel'!E146</f>
        <v>0.92697657171547421</v>
      </c>
      <c r="J159" s="9">
        <f>'Div 10, 11, 12, Ed. Rest. Micel'!F146</f>
        <v>0.90692939569640518</v>
      </c>
      <c r="K159" s="9">
        <f>'Div 10, 11, 12, Ed. Rest. Micel'!G146</f>
        <v>0.90692939569640518</v>
      </c>
      <c r="L159" s="9">
        <f>'Div 10, 11, 12, Ed. Rest. Micel'!H146</f>
        <v>0.9020648319139013</v>
      </c>
      <c r="M159" s="9">
        <f>'Div 10, 11, 12, Ed. Rest. Micel'!I146</f>
        <v>0.9020648319139013</v>
      </c>
      <c r="N159" s="9">
        <f>'Div 10, 11, 12, Ed. Rest. Micel'!J146</f>
        <v>0.91899592590088008</v>
      </c>
      <c r="O159" s="9">
        <f>'Div 10, 11, 12, Ed. Rest. Micel'!K146</f>
        <v>0.9020648319139013</v>
      </c>
      <c r="P159" s="9">
        <f>'Div 10, 11, 12, Ed. Rest. Micel'!L146</f>
        <v>0.9020648319139013</v>
      </c>
      <c r="Q159" s="9">
        <f>'Div 10, 11, 12, Ed. Rest. Micel'!M146</f>
        <v>0.9020648319139013</v>
      </c>
      <c r="R159" s="9">
        <f>'Div 10, 11, 12, Ed. Rest. Micel'!N146</f>
        <v>0.9020648319139013</v>
      </c>
    </row>
    <row r="160" spans="1:18" x14ac:dyDescent="0.25">
      <c r="A160" s="468"/>
      <c r="B160" s="15" t="s">
        <v>91</v>
      </c>
      <c r="C160" s="101">
        <v>1213276001</v>
      </c>
      <c r="D160" s="141" t="s">
        <v>229</v>
      </c>
      <c r="E160" s="85">
        <f>VLOOKUP(D160,'Index_calculation_&amp;aggregtion'!D158:E517,2,FALSE)</f>
        <v>5.2161482526105987</v>
      </c>
      <c r="F160" s="9">
        <f>'Div 10, 11, 12, Ed. Rest. Micel'!C176</f>
        <v>2.9297512813145778</v>
      </c>
      <c r="G160" s="9">
        <f>'Div 10, 11, 12, Ed. Rest. Micel'!C176</f>
        <v>2.9297512813145778</v>
      </c>
      <c r="H160" s="9">
        <f>'Div 10, 11, 12, Ed. Rest. Micel'!D176</f>
        <v>2.9297512813145778</v>
      </c>
      <c r="I160" s="9">
        <f>'Div 10, 11, 12, Ed. Rest. Micel'!E176</f>
        <v>2.9297512813145778</v>
      </c>
      <c r="J160" s="9">
        <f>'Div 10, 11, 12, Ed. Rest. Micel'!F176</f>
        <v>2.9297512813145778</v>
      </c>
      <c r="K160" s="9">
        <f>'Div 10, 11, 12, Ed. Rest. Micel'!G176</f>
        <v>2.9297512813145778</v>
      </c>
      <c r="L160" s="9">
        <f>'Div 10, 11, 12, Ed. Rest. Micel'!H176</f>
        <v>2.9297512813145778</v>
      </c>
      <c r="M160" s="9">
        <f>'Div 10, 11, 12, Ed. Rest. Micel'!I176</f>
        <v>2.9297512813145778</v>
      </c>
      <c r="N160" s="9">
        <f>'Div 10, 11, 12, Ed. Rest. Micel'!J176</f>
        <v>2.6084843660238821</v>
      </c>
      <c r="O160" s="9">
        <f>'Div 10, 11, 12, Ed. Rest. Micel'!K176</f>
        <v>2.5146558409023019</v>
      </c>
      <c r="P160" s="9">
        <f>'Div 10, 11, 12, Ed. Rest. Micel'!L176</f>
        <v>2.5581922076932249</v>
      </c>
      <c r="Q160" s="9">
        <f>'Div 10, 11, 12, Ed. Rest. Micel'!M176</f>
        <v>2.5581922076932249</v>
      </c>
      <c r="R160" s="9">
        <f>'Div 10, 11, 12, Ed. Rest. Micel'!N176</f>
        <v>2.6445869014849444</v>
      </c>
    </row>
    <row r="161" spans="1:18" x14ac:dyDescent="0.25">
      <c r="A161" s="468"/>
      <c r="B161" s="15" t="s">
        <v>91</v>
      </c>
      <c r="C161" s="2">
        <v>1213276003</v>
      </c>
      <c r="D161" s="5" t="s">
        <v>230</v>
      </c>
      <c r="E161" s="85">
        <f>VLOOKUP(D161,'Index_calculation_&amp;aggregtion'!D159:E518,2,FALSE)</f>
        <v>2.3148148517119567</v>
      </c>
      <c r="F161" s="9">
        <f>'Div 10, 11, 12, Ed. Rest. Micel'!C206</f>
        <v>2.6281612264485879</v>
      </c>
      <c r="G161" s="9">
        <f>'Div 10, 11, 12, Ed. Rest. Micel'!C206</f>
        <v>2.6281612264485879</v>
      </c>
      <c r="H161" s="9">
        <f>'Div 10, 11, 12, Ed. Rest. Micel'!D206</f>
        <v>2.6511726177885708</v>
      </c>
      <c r="I161" s="9">
        <f>'Div 10, 11, 12, Ed. Rest. Micel'!E206</f>
        <v>2.6511726177885708</v>
      </c>
      <c r="J161" s="9">
        <f>'Div 10, 11, 12, Ed. Rest. Micel'!F206</f>
        <v>2.6281612264485879</v>
      </c>
      <c r="K161" s="9">
        <f>'Div 10, 11, 12, Ed. Rest. Micel'!G206</f>
        <v>2.6727467647527896</v>
      </c>
      <c r="L161" s="9">
        <f>'Div 10, 11, 12, Ed. Rest. Micel'!H206</f>
        <v>2.6961485336920217</v>
      </c>
      <c r="M161" s="9">
        <f>'Div 10, 11, 12, Ed. Rest. Micel'!I206</f>
        <v>2.63552383030735</v>
      </c>
      <c r="N161" s="9">
        <f>'Div 10, 11, 12, Ed. Rest. Micel'!J206</f>
        <v>2.6727467647527896</v>
      </c>
      <c r="O161" s="9">
        <f>'Div 10, 11, 12, Ed. Rest. Micel'!K206</f>
        <v>2.3321264352225684</v>
      </c>
      <c r="P161" s="9">
        <f>'Div 10, 11, 12, Ed. Rest. Micel'!L206</f>
        <v>2.5605979281664961</v>
      </c>
      <c r="Q161" s="9">
        <f>'Div 10, 11, 12, Ed. Rest. Micel'!M206</f>
        <v>2.661429153127171</v>
      </c>
      <c r="R161" s="9">
        <f>'Div 10, 11, 12, Ed. Rest. Micel'!N206</f>
        <v>2.661429153127171</v>
      </c>
    </row>
    <row r="162" spans="1:18" x14ac:dyDescent="0.25">
      <c r="A162" s="468"/>
      <c r="B162" s="15" t="s">
        <v>91</v>
      </c>
      <c r="C162" s="2">
        <v>1213276003</v>
      </c>
      <c r="D162" s="5" t="s">
        <v>231</v>
      </c>
      <c r="E162" s="85">
        <f>VLOOKUP(D162,'Index_calculation_&amp;aggregtion'!D160:E519,2,FALSE)</f>
        <v>2.3148148517119567</v>
      </c>
      <c r="F162" s="9">
        <f>'Div 10, 11, 12, Ed. Rest. Micel'!C225</f>
        <v>1.5959978328089639</v>
      </c>
      <c r="G162" s="9">
        <f>'Div 10, 11, 12, Ed. Rest. Micel'!C225</f>
        <v>1.5959978328089639</v>
      </c>
      <c r="H162" s="9">
        <f>'Div 10, 11, 12, Ed. Rest. Micel'!D225</f>
        <v>1.5959978328089639</v>
      </c>
      <c r="I162" s="9">
        <f>'Div 10, 11, 12, Ed. Rest. Micel'!E225</f>
        <v>1.6601207874302975</v>
      </c>
      <c r="J162" s="9">
        <f>'Div 10, 11, 12, Ed. Rest. Micel'!F225</f>
        <v>1.5959978328089639</v>
      </c>
      <c r="K162" s="9">
        <f>'Div 10, 11, 12, Ed. Rest. Micel'!G225</f>
        <v>1.7847505996855764</v>
      </c>
      <c r="L162" s="9">
        <f>'Div 10, 11, 12, Ed. Rest. Micel'!H225</f>
        <v>1.7489099325139501</v>
      </c>
      <c r="M162" s="9">
        <f>'Div 10, 11, 12, Ed. Rest. Micel'!I225</f>
        <v>1.7489099325139501</v>
      </c>
      <c r="N162" s="9">
        <f>'Div 10, 11, 12, Ed. Rest. Micel'!J225</f>
        <v>1.8230463748850239</v>
      </c>
      <c r="O162" s="9">
        <f>'Div 10, 11, 12, Ed. Rest. Micel'!K225</f>
        <v>1.7280232601781293</v>
      </c>
      <c r="P162" s="9">
        <f>'Div 10, 11, 12, Ed. Rest. Micel'!L225</f>
        <v>1.8326898581885702</v>
      </c>
      <c r="Q162" s="9">
        <f>'Div 10, 11, 12, Ed. Rest. Micel'!M225</f>
        <v>1.8075759786462759</v>
      </c>
      <c r="R162" s="9">
        <f>'Div 10, 11, 12, Ed. Rest. Micel'!N225</f>
        <v>1.8775701267620351</v>
      </c>
    </row>
    <row r="163" spans="1:18" x14ac:dyDescent="0.25">
      <c r="A163" s="468"/>
      <c r="B163" s="15" t="s">
        <v>91</v>
      </c>
      <c r="C163" s="101">
        <v>1213277010</v>
      </c>
      <c r="D163" s="5" t="s">
        <v>232</v>
      </c>
      <c r="E163" s="85">
        <f>VLOOKUP(D163,'Index_calculation_&amp;aggregtion'!D161:E520,2,FALSE)</f>
        <v>2.2836059786993346</v>
      </c>
      <c r="F163" s="9">
        <f>'Div 10, 11, 12, Ed. Rest. Micel'!C255</f>
        <v>6.9952763537756244</v>
      </c>
      <c r="G163" s="9">
        <f>'Div 10, 11, 12, Ed. Rest. Micel'!C255</f>
        <v>6.9952763537756244</v>
      </c>
      <c r="H163" s="9">
        <f>'Div 10, 11, 12, Ed. Rest. Micel'!D255</f>
        <v>6.9952763537756244</v>
      </c>
      <c r="I163" s="9">
        <f>'Div 10, 11, 12, Ed. Rest. Micel'!E255</f>
        <v>6.9952763537756244</v>
      </c>
      <c r="J163" s="9">
        <f>'Div 10, 11, 12, Ed. Rest. Micel'!F255</f>
        <v>6.9952763537756244</v>
      </c>
      <c r="K163" s="9">
        <f>'Div 10, 11, 12, Ed. Rest. Micel'!G255</f>
        <v>6.9952763537756244</v>
      </c>
      <c r="L163" s="9">
        <f>'Div 10, 11, 12, Ed. Rest. Micel'!H255</f>
        <v>7.0467510523161856</v>
      </c>
      <c r="M163" s="9">
        <f>'Div 10, 11, 12, Ed. Rest. Micel'!I255</f>
        <v>7.1027268488508604</v>
      </c>
      <c r="N163" s="9">
        <f>'Div 10, 11, 12, Ed. Rest. Micel'!J255</f>
        <v>6.1838867891871088</v>
      </c>
      <c r="O163" s="9">
        <f>'Div 10, 11, 12, Ed. Rest. Micel'!K255</f>
        <v>6.1838867891871088</v>
      </c>
      <c r="P163" s="9">
        <f>'Div 10, 11, 12, Ed. Rest. Micel'!L255</f>
        <v>6.1838867891871088</v>
      </c>
      <c r="Q163" s="9">
        <f>'Div 10, 11, 12, Ed. Rest. Micel'!M255</f>
        <v>6.1838867891871088</v>
      </c>
      <c r="R163" s="9">
        <f>'Div 10, 11, 12, Ed. Rest. Micel'!N255</f>
        <v>6.1838867891871088</v>
      </c>
    </row>
    <row r="164" spans="1:18" x14ac:dyDescent="0.25">
      <c r="A164" s="468"/>
      <c r="B164" s="15" t="s">
        <v>91</v>
      </c>
      <c r="C164" s="2">
        <v>1213276002</v>
      </c>
      <c r="D164" s="5" t="s">
        <v>233</v>
      </c>
      <c r="E164" s="85">
        <f>VLOOKUP(D164,'Index_calculation_&amp;aggregtion'!D162:E521,2,FALSE)</f>
        <v>2.1090635319648205</v>
      </c>
      <c r="F164" s="9">
        <f>'Div 10, 11, 12, Ed. Rest. Micel'!C285</f>
        <v>1.1211870000212438</v>
      </c>
      <c r="G164" s="9">
        <f>'Div 10, 11, 12, Ed. Rest. Micel'!C285</f>
        <v>1.1211870000212438</v>
      </c>
      <c r="H164" s="9">
        <f>'Div 10, 11, 12, Ed. Rest. Micel'!D285</f>
        <v>1.1211870000212438</v>
      </c>
      <c r="I164" s="9">
        <f>'Div 10, 11, 12, Ed. Rest. Micel'!E285</f>
        <v>1.0836477582594737</v>
      </c>
      <c r="J164" s="9">
        <f>'Div 10, 11, 12, Ed. Rest. Micel'!F285</f>
        <v>1.1211870000212438</v>
      </c>
      <c r="K164" s="9">
        <f>'Div 10, 11, 12, Ed. Rest. Micel'!G285</f>
        <v>1.1269542971980082</v>
      </c>
      <c r="L164" s="9">
        <f>'Div 10, 11, 12, Ed. Rest. Micel'!H285</f>
        <v>1.0330772712966905</v>
      </c>
      <c r="M164" s="9">
        <f>'Div 10, 11, 12, Ed. Rest. Micel'!I285</f>
        <v>1.0457107111333845</v>
      </c>
      <c r="N164" s="9">
        <f>'Div 10, 11, 12, Ed. Rest. Micel'!J285</f>
        <v>1.0634363452100224</v>
      </c>
      <c r="O164" s="9">
        <f>'Div 10, 11, 12, Ed. Rest. Micel'!K285</f>
        <v>1.0551187263621542</v>
      </c>
      <c r="P164" s="9">
        <f>'Div 10, 11, 12, Ed. Rest. Micel'!L285</f>
        <v>1.0680217098275966</v>
      </c>
      <c r="Q164" s="9">
        <f>'Div 10, 11, 12, Ed. Rest. Micel'!M285</f>
        <v>1.0303257020479664</v>
      </c>
      <c r="R164" s="9">
        <f>'Div 10, 11, 12, Ed. Rest. Micel'!N285</f>
        <v>1.002354721488329</v>
      </c>
    </row>
    <row r="165" spans="1:18" x14ac:dyDescent="0.25">
      <c r="A165" s="468"/>
      <c r="B165" s="15" t="s">
        <v>91</v>
      </c>
      <c r="C165" s="2">
        <v>1213277009</v>
      </c>
      <c r="D165" s="5" t="s">
        <v>234</v>
      </c>
      <c r="E165" s="85">
        <f>VLOOKUP(D165,'Index_calculation_&amp;aggregtion'!D163:E522,2,FALSE)</f>
        <v>2.047150229655966</v>
      </c>
      <c r="F165" s="9">
        <f>'Div 10, 11, 12, Ed. Rest. Micel'!C316</f>
        <v>7.3716383078321241</v>
      </c>
      <c r="G165" s="9">
        <f>'Div 10, 11, 12, Ed. Rest. Micel'!C316</f>
        <v>7.3716383078321241</v>
      </c>
      <c r="H165" s="9">
        <f>'Div 10, 11, 12, Ed. Rest. Micel'!D316</f>
        <v>7.2362445972552374</v>
      </c>
      <c r="I165" s="9">
        <f>'Div 10, 11, 12, Ed. Rest. Micel'!E316</f>
        <v>7.2362445972552374</v>
      </c>
      <c r="J165" s="9">
        <f>'Div 10, 11, 12, Ed. Rest. Micel'!F316</f>
        <v>7.3716383078321241</v>
      </c>
      <c r="K165" s="9">
        <f>'Div 10, 11, 12, Ed. Rest. Micel'!G316</f>
        <v>7.3716383078321241</v>
      </c>
      <c r="L165" s="9">
        <f>'Div 10, 11, 12, Ed. Rest. Micel'!H316</f>
        <v>7.3716383078321241</v>
      </c>
      <c r="M165" s="9">
        <f>'Div 10, 11, 12, Ed. Rest. Micel'!I316</f>
        <v>7.3716383078321241</v>
      </c>
      <c r="N165" s="9">
        <f>'Div 10, 11, 12, Ed. Rest. Micel'!J316</f>
        <v>6.8974746903876358</v>
      </c>
      <c r="O165" s="9">
        <f>'Div 10, 11, 12, Ed. Rest. Micel'!K316</f>
        <v>7.0265298486800978</v>
      </c>
      <c r="P165" s="9">
        <f>'Div 10, 11, 12, Ed. Rest. Micel'!L316</f>
        <v>7.0265298486800978</v>
      </c>
      <c r="Q165" s="9">
        <f>'Div 10, 11, 12, Ed. Rest. Micel'!M316</f>
        <v>6.5673831190418595</v>
      </c>
      <c r="R165" s="9">
        <f>'Div 10, 11, 12, Ed. Rest. Micel'!N316</f>
        <v>7.3716383078321241</v>
      </c>
    </row>
    <row r="166" spans="1:18" x14ac:dyDescent="0.25">
      <c r="A166" s="468"/>
      <c r="B166" s="15" t="s">
        <v>91</v>
      </c>
      <c r="C166" s="2">
        <v>1213278005</v>
      </c>
      <c r="D166" s="5" t="s">
        <v>235</v>
      </c>
      <c r="E166" s="85">
        <f>VLOOKUP(D166,'Index_calculation_&amp;aggregtion'!D164:E523,2,FALSE)</f>
        <v>1.5448991892899666</v>
      </c>
      <c r="F166" s="9">
        <f>'Div 10, 11, 12, Ed. Rest. Micel'!C346</f>
        <v>0.98461786440775589</v>
      </c>
      <c r="G166" s="9">
        <f>'Div 10, 11, 12, Ed. Rest. Micel'!C346</f>
        <v>0.98461786440775589</v>
      </c>
      <c r="H166" s="9">
        <f>'Div 10, 11, 12, Ed. Rest. Micel'!D346</f>
        <v>0.97937775925610426</v>
      </c>
      <c r="I166" s="9">
        <f>'Div 10, 11, 12, Ed. Rest. Micel'!E346</f>
        <v>0.97937775925610426</v>
      </c>
      <c r="J166" s="9">
        <f>'Div 10, 11, 12, Ed. Rest. Micel'!F346</f>
        <v>0.98461786440775589</v>
      </c>
      <c r="K166" s="9">
        <f>'Div 10, 11, 12, Ed. Rest. Micel'!G346</f>
        <v>0.96754570105183479</v>
      </c>
      <c r="L166" s="9">
        <f>'Div 10, 11, 12, Ed. Rest. Micel'!H346</f>
        <v>0.95585658830454157</v>
      </c>
      <c r="M166" s="9">
        <f>'Div 10, 11, 12, Ed. Rest. Micel'!I346</f>
        <v>0.96754570105183479</v>
      </c>
      <c r="N166" s="9">
        <f>'Div 10, 11, 12, Ed. Rest. Micel'!J346</f>
        <v>0.91269163788504715</v>
      </c>
      <c r="O166" s="9">
        <f>'Div 10, 11, 12, Ed. Rest. Micel'!K346</f>
        <v>0.95846146272979615</v>
      </c>
      <c r="P166" s="9">
        <f>'Div 10, 11, 12, Ed. Rest. Micel'!L346</f>
        <v>0.9263705478618286</v>
      </c>
      <c r="Q166" s="9">
        <f>'Div 10, 11, 12, Ed. Rest. Micel'!M346</f>
        <v>0.95846146272979615</v>
      </c>
      <c r="R166" s="9">
        <f>'Div 10, 11, 12, Ed. Rest. Micel'!N346</f>
        <v>0.94688209847898652</v>
      </c>
    </row>
    <row r="167" spans="1:18" x14ac:dyDescent="0.25">
      <c r="A167" s="468"/>
      <c r="B167" s="15" t="s">
        <v>91</v>
      </c>
      <c r="C167" s="2">
        <v>1213278004</v>
      </c>
      <c r="D167" s="5" t="s">
        <v>236</v>
      </c>
      <c r="E167" s="85">
        <f>VLOOKUP(D167,'Index_calculation_&amp;aggregtion'!D165:E524,2,FALSE)</f>
        <v>0.54681079887800965</v>
      </c>
      <c r="F167" s="9">
        <f>'Div 10, 11, 12, Ed. Rest. Micel'!C376</f>
        <v>1.1678502376992654</v>
      </c>
      <c r="G167" s="9">
        <f>'Div 10, 11, 12, Ed. Rest. Micel'!C376</f>
        <v>1.1678502376992654</v>
      </c>
      <c r="H167" s="9">
        <f>'Div 10, 11, 12, Ed. Rest. Micel'!D376</f>
        <v>1.1678502376992654</v>
      </c>
      <c r="I167" s="9">
        <f>'Div 10, 11, 12, Ed. Rest. Micel'!E376</f>
        <v>1.1678502376992654</v>
      </c>
      <c r="J167" s="9">
        <f>'Div 10, 11, 12, Ed. Rest. Micel'!F376</f>
        <v>1.1678502376992654</v>
      </c>
      <c r="K167" s="9">
        <f>'Div 10, 11, 12, Ed. Rest. Micel'!G376</f>
        <v>1.1678502376992654</v>
      </c>
      <c r="L167" s="9">
        <f>'Div 10, 11, 12, Ed. Rest. Micel'!H376</f>
        <v>1.1678502376992654</v>
      </c>
      <c r="M167" s="9">
        <f>'Div 10, 11, 12, Ed. Rest. Micel'!I376</f>
        <v>1.0883695520639911</v>
      </c>
      <c r="N167" s="9">
        <f>'Div 10, 11, 12, Ed. Rest. Micel'!J376</f>
        <v>1.2923930002342876</v>
      </c>
      <c r="O167" s="9">
        <f>'Div 10, 11, 12, Ed. Rest. Micel'!K376</f>
        <v>1.417803483619279</v>
      </c>
      <c r="P167" s="9">
        <f>'Div 10, 11, 12, Ed. Rest. Micel'!L376</f>
        <v>1.1454903240334868</v>
      </c>
      <c r="Q167" s="9">
        <f>'Div 10, 11, 12, Ed. Rest. Micel'!M376</f>
        <v>1.2291423852015864</v>
      </c>
      <c r="R167" s="9">
        <f>'Div 10, 11, 12, Ed. Rest. Micel'!N376</f>
        <v>1.2465022306722815</v>
      </c>
    </row>
    <row r="168" spans="1:18" x14ac:dyDescent="0.25">
      <c r="A168" s="468"/>
      <c r="B168" s="15" t="s">
        <v>92</v>
      </c>
      <c r="C168" s="2">
        <v>1251292001</v>
      </c>
      <c r="D168" s="5" t="s">
        <v>237</v>
      </c>
      <c r="E168" s="85">
        <f>VLOOKUP(D168,'Index_calculation_&amp;aggregtion'!D166:E525,2,FALSE)</f>
        <v>2.7855653939266909</v>
      </c>
      <c r="F168" s="9">
        <f>'Div 10, 11, 12, Ed. Rest. Micel'!C383</f>
        <v>20</v>
      </c>
      <c r="G168" s="9">
        <f>'Div 10, 11, 12, Ed. Rest. Micel'!C383</f>
        <v>20</v>
      </c>
      <c r="H168" s="9">
        <f>'Div 10, 11, 12, Ed. Rest. Micel'!D383</f>
        <v>20</v>
      </c>
      <c r="I168" s="9">
        <f>'Div 10, 11, 12, Ed. Rest. Micel'!E383</f>
        <v>20</v>
      </c>
      <c r="J168" s="9">
        <f>'Div 10, 11, 12, Ed. Rest. Micel'!F383</f>
        <v>20</v>
      </c>
      <c r="K168" s="9">
        <f>'Div 10, 11, 12, Ed. Rest. Micel'!G383</f>
        <v>20</v>
      </c>
      <c r="L168" s="9">
        <f>'Div 10, 11, 12, Ed. Rest. Micel'!H383</f>
        <v>10</v>
      </c>
      <c r="M168" s="9">
        <f>'Div 10, 11, 12, Ed. Rest. Micel'!I383</f>
        <v>10</v>
      </c>
      <c r="N168" s="9">
        <f>'Div 10, 11, 12, Ed. Rest. Micel'!J383</f>
        <v>10</v>
      </c>
      <c r="O168" s="9">
        <f>'Div 10, 11, 12, Ed. Rest. Micel'!K383</f>
        <v>10</v>
      </c>
      <c r="P168" s="9">
        <f>'Div 10, 11, 12, Ed. Rest. Micel'!L383</f>
        <v>10</v>
      </c>
      <c r="Q168" s="9">
        <f>'Div 10, 11, 12, Ed. Rest. Micel'!M383</f>
        <v>10</v>
      </c>
      <c r="R168" s="9">
        <f>'Div 10, 11, 12, Ed. Rest. Micel'!N383</f>
        <v>10</v>
      </c>
    </row>
    <row r="169" spans="1:18" ht="16.5" thickBot="1" x14ac:dyDescent="0.3">
      <c r="A169" s="469"/>
      <c r="B169" s="17" t="s">
        <v>93</v>
      </c>
      <c r="C169" s="10">
        <v>1270299002</v>
      </c>
      <c r="D169" s="6" t="s">
        <v>238</v>
      </c>
      <c r="E169" s="85">
        <f>VLOOKUP(D169,'Index_calculation_&amp;aggregtion'!D167:E526,2,FALSE)</f>
        <v>4.5952796073730164</v>
      </c>
      <c r="F169" s="9">
        <f>'Div 10, 11, 12, Ed. Rest. Micel'!C390</f>
        <v>15</v>
      </c>
      <c r="G169" s="9">
        <f>'Div 10, 11, 12, Ed. Rest. Micel'!C390</f>
        <v>15</v>
      </c>
      <c r="H169" s="9">
        <f>'Div 10, 11, 12, Ed. Rest. Micel'!D390</f>
        <v>15</v>
      </c>
      <c r="I169" s="9">
        <f>'Div 10, 11, 12, Ed. Rest. Micel'!E390</f>
        <v>15</v>
      </c>
      <c r="J169" s="9">
        <f>'Div 10, 11, 12, Ed. Rest. Micel'!F390</f>
        <v>15</v>
      </c>
      <c r="K169" s="9">
        <f>'Div 10, 11, 12, Ed. Rest. Micel'!G390</f>
        <v>15</v>
      </c>
      <c r="L169" s="9">
        <f>'Div 10, 11, 12, Ed. Rest. Micel'!H390</f>
        <v>15</v>
      </c>
      <c r="M169" s="9">
        <f>'Div 10, 11, 12, Ed. Rest. Micel'!I390</f>
        <v>15</v>
      </c>
      <c r="N169" s="9">
        <f>'Div 10, 11, 12, Ed. Rest. Micel'!J390</f>
        <v>15</v>
      </c>
      <c r="O169" s="9">
        <f>'Div 10, 11, 12, Ed. Rest. Micel'!K390</f>
        <v>15</v>
      </c>
      <c r="P169" s="9">
        <f>'Div 10, 11, 12, Ed. Rest. Micel'!L390</f>
        <v>15</v>
      </c>
      <c r="Q169" s="9">
        <f>'Div 10, 11, 12, Ed. Rest. Micel'!M390</f>
        <v>15</v>
      </c>
      <c r="R169" s="9">
        <f>'Div 10, 11, 12, Ed. Rest. Micel'!N390</f>
        <v>15</v>
      </c>
    </row>
    <row r="170" spans="1:18" x14ac:dyDescent="0.25">
      <c r="E170" s="289" t="e">
        <f>SUM(E156,E148,E145,E135,E131,E117,E115,E94,E84,E66,E59,E7)</f>
        <v>#N/A</v>
      </c>
      <c r="G170" s="9"/>
    </row>
    <row r="171" spans="1:18" x14ac:dyDescent="0.25">
      <c r="E171" s="323"/>
    </row>
  </sheetData>
  <autoFilter ref="G1:G170" xr:uid="{E5C2AE90-25B2-2049-A082-5B00EFB13A28}"/>
  <mergeCells count="31">
    <mergeCell ref="A146:A147"/>
    <mergeCell ref="A149:A155"/>
    <mergeCell ref="A157:A169"/>
    <mergeCell ref="A85:A93"/>
    <mergeCell ref="A95:A114"/>
    <mergeCell ref="A118:A130"/>
    <mergeCell ref="A132:A134"/>
    <mergeCell ref="A136:A144"/>
    <mergeCell ref="A115:D115"/>
    <mergeCell ref="A117:D117"/>
    <mergeCell ref="A131:D131"/>
    <mergeCell ref="A135:D135"/>
    <mergeCell ref="A145:D145"/>
    <mergeCell ref="A148:D148"/>
    <mergeCell ref="A156:D156"/>
    <mergeCell ref="A7:D7"/>
    <mergeCell ref="A59:D59"/>
    <mergeCell ref="A66:D66"/>
    <mergeCell ref="A84:D84"/>
    <mergeCell ref="A94:D94"/>
    <mergeCell ref="A29:A38"/>
    <mergeCell ref="A8:A13"/>
    <mergeCell ref="A14:A17"/>
    <mergeCell ref="A18:A22"/>
    <mergeCell ref="A23:A26"/>
    <mergeCell ref="A27:A28"/>
    <mergeCell ref="A39:A42"/>
    <mergeCell ref="A43:A47"/>
    <mergeCell ref="A48:A58"/>
    <mergeCell ref="A60:A65"/>
    <mergeCell ref="A67:A83"/>
  </mergeCells>
  <pageMargins left="0.7" right="0.7" top="0.75" bottom="0.75" header="0.3" footer="0.3"/>
  <pageSetup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F774-BE5B-2F4A-B31A-6C3826AC9974}">
  <sheetPr codeName="Sheet9"/>
  <dimension ref="A1:R197"/>
  <sheetViews>
    <sheetView zoomScale="70" zoomScaleNormal="7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ColWidth="11.25" defaultRowHeight="15.75" x14ac:dyDescent="0.25"/>
  <cols>
    <col min="1" max="1" width="13.75" customWidth="1"/>
    <col min="2" max="2" width="41.75" bestFit="1" customWidth="1"/>
    <col min="4" max="4" width="11.25" customWidth="1"/>
    <col min="5" max="5" width="11.5" style="32" customWidth="1"/>
    <col min="6" max="6" width="11.25" style="259" bestFit="1" customWidth="1"/>
  </cols>
  <sheetData>
    <row r="1" spans="1:18" ht="18.75" x14ac:dyDescent="0.3">
      <c r="A1" s="61"/>
    </row>
    <row r="2" spans="1:18" x14ac:dyDescent="0.25">
      <c r="A2" s="30" t="s">
        <v>382</v>
      </c>
    </row>
    <row r="3" spans="1:18" x14ac:dyDescent="0.25">
      <c r="A3" s="7"/>
      <c r="B3" s="7"/>
    </row>
    <row r="4" spans="1:18" x14ac:dyDescent="0.25">
      <c r="A4" s="57" t="s">
        <v>380</v>
      </c>
    </row>
    <row r="5" spans="1:18" x14ac:dyDescent="0.25">
      <c r="A5" s="58"/>
      <c r="B5" s="59"/>
      <c r="E5" s="63"/>
      <c r="F5" s="260">
        <v>45444</v>
      </c>
      <c r="G5" s="60">
        <v>45474</v>
      </c>
      <c r="H5" s="60">
        <v>45505</v>
      </c>
      <c r="I5" s="60">
        <v>45536</v>
      </c>
      <c r="J5" s="60">
        <v>45566</v>
      </c>
      <c r="K5" s="60">
        <v>45597</v>
      </c>
      <c r="L5" s="60">
        <v>45627</v>
      </c>
      <c r="M5" s="60">
        <v>45658</v>
      </c>
      <c r="N5" s="60">
        <v>45689</v>
      </c>
      <c r="O5" s="60">
        <v>45717</v>
      </c>
      <c r="P5" s="60">
        <v>45748</v>
      </c>
      <c r="Q5" s="60">
        <v>45778</v>
      </c>
      <c r="R5" s="60">
        <v>45809</v>
      </c>
    </row>
    <row r="6" spans="1:18" ht="31.5" x14ac:dyDescent="0.25">
      <c r="A6" s="58" t="s">
        <v>370</v>
      </c>
      <c r="E6" s="192" t="s">
        <v>379</v>
      </c>
    </row>
    <row r="7" spans="1:18" s="161" customFormat="1" x14ac:dyDescent="0.25">
      <c r="A7" s="254" t="s">
        <v>249</v>
      </c>
      <c r="B7" s="161" t="s">
        <v>374</v>
      </c>
      <c r="E7" s="35">
        <v>100</v>
      </c>
      <c r="F7" s="261">
        <f>'Index_calculation_&amp;aggregtion'!F$5</f>
        <v>100</v>
      </c>
      <c r="G7" s="161">
        <f>'Index_calculation_&amp;aggregtion'!G$5</f>
        <v>99.337029069218673</v>
      </c>
      <c r="H7" s="161">
        <f>'Index_calculation_&amp;aggregtion'!H$5</f>
        <v>97.652602098244586</v>
      </c>
      <c r="I7" s="161">
        <f>'Index_calculation_&amp;aggregtion'!I$5</f>
        <v>98.184380499316759</v>
      </c>
      <c r="J7" s="161">
        <f>'Index_calculation_&amp;aggregtion'!J$5</f>
        <v>98.318278714089018</v>
      </c>
      <c r="K7" s="161">
        <f>'Index_calculation_&amp;aggregtion'!K$5</f>
        <v>100.37782579836464</v>
      </c>
      <c r="L7" s="161">
        <f>'Index_calculation_&amp;aggregtion'!L$5</f>
        <v>100.59069243390208</v>
      </c>
      <c r="M7" s="161">
        <f>'Index_calculation_&amp;aggregtion'!M$5</f>
        <v>101.2502824123559</v>
      </c>
      <c r="N7" s="161">
        <f>'Index_calculation_&amp;aggregtion'!N$5</f>
        <v>103.1617826274253</v>
      </c>
      <c r="O7" s="161">
        <f>'Index_calculation_&amp;aggregtion'!O$5</f>
        <v>104.99174087098035</v>
      </c>
      <c r="P7" s="161">
        <f>'Index_calculation_&amp;aggregtion'!P$5</f>
        <v>105.33158099859349</v>
      </c>
      <c r="Q7" s="161">
        <f>'Index_calculation_&amp;aggregtion'!Q$5</f>
        <v>105.19751464512116</v>
      </c>
    </row>
    <row r="8" spans="1:18" s="9" customFormat="1" x14ac:dyDescent="0.25">
      <c r="A8" s="254" t="s">
        <v>248</v>
      </c>
      <c r="B8" s="9" t="s">
        <v>403</v>
      </c>
      <c r="E8" s="64">
        <v>100.00000000000001</v>
      </c>
      <c r="F8" s="259">
        <f>'Index_calculation_&amp;aggregtion'!F$6</f>
        <v>100.00000000000001</v>
      </c>
      <c r="G8" s="9">
        <f>'Index_calculation_&amp;aggregtion'!G$6</f>
        <v>99.717931184641316</v>
      </c>
      <c r="H8" s="9">
        <f>'Index_calculation_&amp;aggregtion'!H$6</f>
        <v>99.762273088039578</v>
      </c>
      <c r="I8" s="9">
        <f>'Index_calculation_&amp;aggregtion'!I$6</f>
        <v>99.506527565488568</v>
      </c>
      <c r="J8" s="9">
        <f>'Index_calculation_&amp;aggregtion'!J$6</f>
        <v>99.95188460150122</v>
      </c>
      <c r="K8" s="9">
        <f>'Index_calculation_&amp;aggregtion'!K$6</f>
        <v>106.16446450496032</v>
      </c>
      <c r="L8" s="9">
        <f>'Index_calculation_&amp;aggregtion'!L$6</f>
        <v>105.65395157654974</v>
      </c>
      <c r="M8" s="9">
        <f>'Index_calculation_&amp;aggregtion'!M$6</f>
        <v>105.69235979881073</v>
      </c>
      <c r="N8" s="9">
        <f>'Index_calculation_&amp;aggregtion'!N$6</f>
        <v>111.37288053445792</v>
      </c>
      <c r="O8" s="9">
        <f>'Index_calculation_&amp;aggregtion'!O$6</f>
        <v>110.66088150847874</v>
      </c>
      <c r="P8" s="9">
        <f>'Index_calculation_&amp;aggregtion'!P$6</f>
        <v>114.74335219497273</v>
      </c>
      <c r="Q8" s="9">
        <f>'Index_calculation_&amp;aggregtion'!Q$6</f>
        <v>115.81487599073375</v>
      </c>
    </row>
    <row r="9" spans="1:18" s="9" customFormat="1" x14ac:dyDescent="0.25">
      <c r="A9" s="254" t="s">
        <v>263</v>
      </c>
      <c r="B9" s="9" t="s">
        <v>404</v>
      </c>
      <c r="E9" s="64">
        <v>100</v>
      </c>
      <c r="F9" s="259">
        <f>'Index_calculation_&amp;aggregtion'!F$89</f>
        <v>100</v>
      </c>
      <c r="G9" s="9">
        <f>'Index_calculation_&amp;aggregtion'!G$89</f>
        <v>100</v>
      </c>
      <c r="H9" s="9">
        <f>'Index_calculation_&amp;aggregtion'!H$89</f>
        <v>96.873266448052036</v>
      </c>
      <c r="I9" s="9">
        <f>'Index_calculation_&amp;aggregtion'!I$89</f>
        <v>100</v>
      </c>
      <c r="J9" s="9">
        <f>'Index_calculation_&amp;aggregtion'!J$89</f>
        <v>100.19602484771151</v>
      </c>
      <c r="K9" s="9">
        <f>'Index_calculation_&amp;aggregtion'!K$89</f>
        <v>99.945154995612924</v>
      </c>
      <c r="L9" s="9">
        <f>'Index_calculation_&amp;aggregtion'!L$89</f>
        <v>101.29791903062268</v>
      </c>
      <c r="M9" s="9">
        <f>'Index_calculation_&amp;aggregtion'!M$89</f>
        <v>84.741892396289444</v>
      </c>
      <c r="N9" s="9">
        <f>'Index_calculation_&amp;aggregtion'!N$89</f>
        <v>82.767260914211747</v>
      </c>
      <c r="O9" s="9">
        <f>'Index_calculation_&amp;aggregtion'!O$89</f>
        <v>91.146124158448487</v>
      </c>
      <c r="P9" s="9">
        <f>'Index_calculation_&amp;aggregtion'!P$89</f>
        <v>77.714110312170519</v>
      </c>
      <c r="Q9" s="9">
        <f>'Index_calculation_&amp;aggregtion'!Q$89</f>
        <v>75.93440421661235</v>
      </c>
    </row>
    <row r="10" spans="1:18" s="9" customFormat="1" x14ac:dyDescent="0.25">
      <c r="A10" s="254" t="s">
        <v>270</v>
      </c>
      <c r="B10" s="9" t="s">
        <v>405</v>
      </c>
      <c r="E10" s="64">
        <v>100.00000000000001</v>
      </c>
      <c r="F10" s="259">
        <f>'Index_calculation_&amp;aggregtion'!F$108</f>
        <v>100.00000000000001</v>
      </c>
      <c r="G10" s="9">
        <f>'Index_calculation_&amp;aggregtion'!G$108</f>
        <v>98.046968726166114</v>
      </c>
      <c r="H10" s="9">
        <f>'Index_calculation_&amp;aggregtion'!H$108</f>
        <v>98.891095012118299</v>
      </c>
      <c r="I10" s="9">
        <f>'Index_calculation_&amp;aggregtion'!I$108</f>
        <v>99.045074713530227</v>
      </c>
      <c r="J10" s="9">
        <f>'Index_calculation_&amp;aggregtion'!J$108</f>
        <v>97.926898425233844</v>
      </c>
      <c r="K10" s="9">
        <f>'Index_calculation_&amp;aggregtion'!K$108</f>
        <v>95.89923873573899</v>
      </c>
      <c r="L10" s="9">
        <f>'Index_calculation_&amp;aggregtion'!L$108</f>
        <v>96.576938344871806</v>
      </c>
      <c r="M10" s="9">
        <f>'Index_calculation_&amp;aggregtion'!M$108</f>
        <v>100.91057194266845</v>
      </c>
      <c r="N10" s="9">
        <f>'Index_calculation_&amp;aggregtion'!N$108</f>
        <v>100.45164464209563</v>
      </c>
      <c r="O10" s="9">
        <f>'Index_calculation_&amp;aggregtion'!O$108</f>
        <v>100.04989712758208</v>
      </c>
      <c r="P10" s="9">
        <f>'Index_calculation_&amp;aggregtion'!P$108</f>
        <v>100.55609018288744</v>
      </c>
      <c r="Q10" s="9">
        <f>'Index_calculation_&amp;aggregtion'!Q$108</f>
        <v>101.05544040985018</v>
      </c>
    </row>
    <row r="11" spans="1:18" s="9" customFormat="1" x14ac:dyDescent="0.25">
      <c r="A11" s="254" t="s">
        <v>277</v>
      </c>
      <c r="B11" s="9" t="s">
        <v>406</v>
      </c>
      <c r="E11" s="64">
        <v>100</v>
      </c>
      <c r="F11" s="259">
        <f>'Index_calculation_&amp;aggregtion'!F$136</f>
        <v>100</v>
      </c>
      <c r="G11" s="9">
        <f>'Index_calculation_&amp;aggregtion'!G$136</f>
        <v>99.581660344681865</v>
      </c>
      <c r="H11" s="9">
        <f>'Index_calculation_&amp;aggregtion'!H$136</f>
        <v>99.498170513091097</v>
      </c>
      <c r="I11" s="9">
        <f>'Index_calculation_&amp;aggregtion'!I$136</f>
        <v>100</v>
      </c>
      <c r="J11" s="9">
        <f>'Index_calculation_&amp;aggregtion'!J$136</f>
        <v>99.147729064701679</v>
      </c>
      <c r="K11" s="9">
        <f>'Index_calculation_&amp;aggregtion'!K$136</f>
        <v>99.175210364002382</v>
      </c>
      <c r="L11" s="9">
        <f>'Index_calculation_&amp;aggregtion'!L$136</f>
        <v>99.22192652479049</v>
      </c>
      <c r="M11" s="9">
        <f>'Index_calculation_&amp;aggregtion'!M$136</f>
        <v>116.88743669272343</v>
      </c>
      <c r="N11" s="9">
        <f>'Index_calculation_&amp;aggregtion'!N$136</f>
        <v>116.71175075831201</v>
      </c>
      <c r="O11" s="9">
        <f>'Index_calculation_&amp;aggregtion'!O$136</f>
        <v>116.44722507755627</v>
      </c>
      <c r="P11" s="9">
        <f>'Index_calculation_&amp;aggregtion'!P$136</f>
        <v>116.587089579175</v>
      </c>
      <c r="Q11" s="9">
        <f>'Index_calculation_&amp;aggregtion'!Q$136</f>
        <v>116.78019820393492</v>
      </c>
    </row>
    <row r="12" spans="1:18" s="9" customFormat="1" ht="31.5" x14ac:dyDescent="0.25">
      <c r="A12" s="255" t="s">
        <v>291</v>
      </c>
      <c r="B12" s="256" t="s">
        <v>407</v>
      </c>
      <c r="E12" s="257">
        <v>99.999999999999986</v>
      </c>
      <c r="F12" s="259">
        <f>'Index_calculation_&amp;aggregtion'!F$171</f>
        <v>99.999999999999986</v>
      </c>
      <c r="G12" s="158">
        <f>'Index_calculation_&amp;aggregtion'!G$171</f>
        <v>98.007205911574431</v>
      </c>
      <c r="H12" s="158">
        <f>'Index_calculation_&amp;aggregtion'!H$171</f>
        <v>99.02889461709573</v>
      </c>
      <c r="I12" s="158">
        <f>'Index_calculation_&amp;aggregtion'!I$171</f>
        <v>100.06266206003114</v>
      </c>
      <c r="J12" s="158">
        <f>'Index_calculation_&amp;aggregtion'!J$171</f>
        <v>100.88570768697748</v>
      </c>
      <c r="K12" s="158">
        <f>'Index_calculation_&amp;aggregtion'!K$171</f>
        <v>100.05594703632518</v>
      </c>
      <c r="L12" s="158">
        <f>'Index_calculation_&amp;aggregtion'!L$171</f>
        <v>102.13365400687275</v>
      </c>
      <c r="M12" s="158">
        <f>'Index_calculation_&amp;aggregtion'!M$171</f>
        <v>101.07802582095395</v>
      </c>
      <c r="N12" s="158">
        <f>'Index_calculation_&amp;aggregtion'!N$171</f>
        <v>100.66879940672573</v>
      </c>
      <c r="O12" s="158">
        <f>'Index_calculation_&amp;aggregtion'!O$171</f>
        <v>101.30513853909976</v>
      </c>
      <c r="P12" s="158">
        <f>'Index_calculation_&amp;aggregtion'!P$171</f>
        <v>101.50876937546332</v>
      </c>
      <c r="Q12" s="158">
        <f>'Index_calculation_&amp;aggregtion'!Q$171</f>
        <v>98.852322873552723</v>
      </c>
    </row>
    <row r="13" spans="1:18" s="9" customFormat="1" x14ac:dyDescent="0.25">
      <c r="A13" s="254" t="s">
        <v>308</v>
      </c>
      <c r="B13" s="9" t="s">
        <v>408</v>
      </c>
      <c r="E13" s="64">
        <v>100</v>
      </c>
      <c r="F13" s="259">
        <f>'Index_calculation_&amp;aggregtion'!F$220</f>
        <v>100</v>
      </c>
      <c r="G13" s="9">
        <f>'Index_calculation_&amp;aggregtion'!G$220</f>
        <v>100</v>
      </c>
      <c r="H13" s="9">
        <f>'Index_calculation_&amp;aggregtion'!H$220</f>
        <v>100</v>
      </c>
      <c r="I13" s="9">
        <f>'Index_calculation_&amp;aggregtion'!I$220</f>
        <v>100</v>
      </c>
      <c r="J13" s="9">
        <f>'Index_calculation_&amp;aggregtion'!J$220</f>
        <v>100</v>
      </c>
      <c r="K13" s="9">
        <f>'Index_calculation_&amp;aggregtion'!K$220</f>
        <v>100</v>
      </c>
      <c r="L13" s="9">
        <f>'Index_calculation_&amp;aggregtion'!L$220</f>
        <v>100</v>
      </c>
      <c r="M13" s="9">
        <f>'Index_calculation_&amp;aggregtion'!M$220</f>
        <v>98.907071009368067</v>
      </c>
      <c r="N13" s="9">
        <f>'Index_calculation_&amp;aggregtion'!N$220</f>
        <v>98.907071009368067</v>
      </c>
      <c r="O13" s="9">
        <f>'Index_calculation_&amp;aggregtion'!O$220</f>
        <v>98.907071009368067</v>
      </c>
      <c r="P13" s="9">
        <f>'Index_calculation_&amp;aggregtion'!P$220</f>
        <v>98.907071009368067</v>
      </c>
      <c r="Q13" s="9">
        <f>'Index_calculation_&amp;aggregtion'!Q$220</f>
        <v>98.907071009368067</v>
      </c>
    </row>
    <row r="14" spans="1:18" s="9" customFormat="1" x14ac:dyDescent="0.25">
      <c r="A14" s="254" t="s">
        <v>314</v>
      </c>
      <c r="B14" s="9" t="s">
        <v>62</v>
      </c>
      <c r="E14" s="64">
        <v>100</v>
      </c>
      <c r="F14" s="259">
        <f>'Index_calculation_&amp;aggregtion'!F$226</f>
        <v>100</v>
      </c>
      <c r="G14" s="9">
        <f>'Index_calculation_&amp;aggregtion'!G$226</f>
        <v>100.2815197185536</v>
      </c>
      <c r="H14" s="9">
        <f>'Index_calculation_&amp;aggregtion'!H$226</f>
        <v>100.7974822911229</v>
      </c>
      <c r="I14" s="9">
        <f>'Index_calculation_&amp;aggregtion'!I$226</f>
        <v>100.09475937741874</v>
      </c>
      <c r="J14" s="9">
        <f>'Index_calculation_&amp;aggregtion'!J$226</f>
        <v>99.578285652607221</v>
      </c>
      <c r="K14" s="9">
        <f>'Index_calculation_&amp;aggregtion'!K$226</f>
        <v>99.858900187872081</v>
      </c>
      <c r="L14" s="9">
        <f>'Index_calculation_&amp;aggregtion'!L$226</f>
        <v>99.979434268812341</v>
      </c>
      <c r="M14" s="9">
        <f>'Index_calculation_&amp;aggregtion'!M$226</f>
        <v>106.80959293519204</v>
      </c>
      <c r="N14" s="9">
        <f>'Index_calculation_&amp;aggregtion'!N$226</f>
        <v>105.54738165930546</v>
      </c>
      <c r="O14" s="9">
        <f>'Index_calculation_&amp;aggregtion'!O$226</f>
        <v>108.11967296994139</v>
      </c>
      <c r="P14" s="9">
        <f>'Index_calculation_&amp;aggregtion'!P$226</f>
        <v>112.04419182599096</v>
      </c>
      <c r="Q14" s="9">
        <f>'Index_calculation_&amp;aggregtion'!Q$226</f>
        <v>112.57093340547519</v>
      </c>
    </row>
    <row r="15" spans="1:18" s="9" customFormat="1" x14ac:dyDescent="0.25">
      <c r="A15" s="254" t="s">
        <v>330</v>
      </c>
      <c r="B15" s="9" t="s">
        <v>71</v>
      </c>
      <c r="E15" s="64">
        <v>100</v>
      </c>
      <c r="F15" s="259">
        <f>'Index_calculation_&amp;aggregtion'!F$263</f>
        <v>100</v>
      </c>
      <c r="G15" s="9">
        <f>'Index_calculation_&amp;aggregtion'!G$263</f>
        <v>100</v>
      </c>
      <c r="H15" s="9">
        <f>'Index_calculation_&amp;aggregtion'!H$263</f>
        <v>75.782410215588769</v>
      </c>
      <c r="I15" s="9">
        <f>'Index_calculation_&amp;aggregtion'!I$263</f>
        <v>73.132350218063081</v>
      </c>
      <c r="J15" s="9">
        <f>'Index_calculation_&amp;aggregtion'!J$263</f>
        <v>73.132350218063081</v>
      </c>
      <c r="K15" s="9">
        <f>'Index_calculation_&amp;aggregtion'!K$263</f>
        <v>74.481064155021386</v>
      </c>
      <c r="L15" s="9">
        <f>'Index_calculation_&amp;aggregtion'!L$263</f>
        <v>73.132350218063081</v>
      </c>
      <c r="M15" s="9">
        <f>'Index_calculation_&amp;aggregtion'!M$263</f>
        <v>91.352664890032585</v>
      </c>
      <c r="N15" s="9">
        <f>'Index_calculation_&amp;aggregtion'!N$263</f>
        <v>91.352664890032585</v>
      </c>
      <c r="O15" s="9">
        <f>'Index_calculation_&amp;aggregtion'!O$263</f>
        <v>91.352664890032585</v>
      </c>
      <c r="P15" s="9">
        <f>'Index_calculation_&amp;aggregtion'!P$263</f>
        <v>90.906684989589735</v>
      </c>
      <c r="Q15" s="9">
        <f>'Index_calculation_&amp;aggregtion'!Q$263</f>
        <v>91.352664890032585</v>
      </c>
    </row>
    <row r="16" spans="1:18" s="9" customFormat="1" x14ac:dyDescent="0.25">
      <c r="A16" s="254" t="s">
        <v>339</v>
      </c>
      <c r="B16" s="9" t="s">
        <v>409</v>
      </c>
      <c r="E16" s="64">
        <v>99.999999999999986</v>
      </c>
      <c r="F16" s="259">
        <f>'Index_calculation_&amp;aggregtion'!F$280</f>
        <v>99.999999999999986</v>
      </c>
      <c r="G16" s="9">
        <f>'Index_calculation_&amp;aggregtion'!G$280</f>
        <v>97.346386023853256</v>
      </c>
      <c r="H16" s="9">
        <f>'Index_calculation_&amp;aggregtion'!H$280</f>
        <v>98.394925903751002</v>
      </c>
      <c r="I16" s="9">
        <f>'Index_calculation_&amp;aggregtion'!I$280</f>
        <v>97.131229195704321</v>
      </c>
      <c r="J16" s="9">
        <f>'Index_calculation_&amp;aggregtion'!J$280</f>
        <v>96.814358123651374</v>
      </c>
      <c r="K16" s="9">
        <f>'Index_calculation_&amp;aggregtion'!K$280</f>
        <v>97.332589508524677</v>
      </c>
      <c r="L16" s="9">
        <f>'Index_calculation_&amp;aggregtion'!L$280</f>
        <v>97.69213747014031</v>
      </c>
      <c r="M16" s="9">
        <f>'Index_calculation_&amp;aggregtion'!M$280</f>
        <v>95.29473376049414</v>
      </c>
      <c r="N16" s="9">
        <f>'Index_calculation_&amp;aggregtion'!N$280</f>
        <v>95.336206097803569</v>
      </c>
      <c r="O16" s="9">
        <f>'Index_calculation_&amp;aggregtion'!O$280</f>
        <v>95.553837786805119</v>
      </c>
      <c r="P16" s="9">
        <f>'Index_calculation_&amp;aggregtion'!P$280</f>
        <v>96.362921940603286</v>
      </c>
      <c r="Q16" s="9">
        <f>'Index_calculation_&amp;aggregtion'!Q$280</f>
        <v>96.79512647462856</v>
      </c>
    </row>
    <row r="17" spans="1:18" s="9" customFormat="1" x14ac:dyDescent="0.25">
      <c r="A17" s="254" t="s">
        <v>371</v>
      </c>
      <c r="B17" s="9" t="s">
        <v>410</v>
      </c>
      <c r="E17" s="64">
        <v>100</v>
      </c>
      <c r="F17" s="259">
        <f>'Index_calculation_&amp;aggregtion'!F$316</f>
        <v>99.999999999999986</v>
      </c>
      <c r="G17" s="9">
        <f>'Index_calculation_&amp;aggregtion'!G$316</f>
        <v>99.999999999999986</v>
      </c>
      <c r="H17" s="9">
        <f>'Index_calculation_&amp;aggregtion'!H$316</f>
        <v>99.999999999999986</v>
      </c>
      <c r="I17" s="9">
        <f>'Index_calculation_&amp;aggregtion'!I$316</f>
        <v>99.999999999999986</v>
      </c>
      <c r="J17" s="9">
        <f>'Index_calculation_&amp;aggregtion'!J$316</f>
        <v>99.999999999999986</v>
      </c>
      <c r="K17" s="9">
        <f>'Index_calculation_&amp;aggregtion'!K$316</f>
        <v>99.999999999999986</v>
      </c>
      <c r="L17" s="9">
        <f>'Index_calculation_&amp;aggregtion'!L$316</f>
        <v>99.999999999999986</v>
      </c>
      <c r="M17" s="9">
        <f>'Index_calculation_&amp;aggregtion'!M$316</f>
        <v>93.991499586205279</v>
      </c>
      <c r="N17" s="9">
        <f>'Index_calculation_&amp;aggregtion'!N$316</f>
        <v>93.991499586205279</v>
      </c>
      <c r="O17" s="9">
        <f>'Index_calculation_&amp;aggregtion'!O$316</f>
        <v>99.999999999999986</v>
      </c>
      <c r="P17" s="9">
        <f>'Index_calculation_&amp;aggregtion'!P$316</f>
        <v>99.999999999999986</v>
      </c>
      <c r="Q17" s="9">
        <f>'Index_calculation_&amp;aggregtion'!Q$316</f>
        <v>99.999999999999986</v>
      </c>
    </row>
    <row r="18" spans="1:18" s="9" customFormat="1" x14ac:dyDescent="0.25">
      <c r="A18" s="254" t="s">
        <v>372</v>
      </c>
      <c r="B18" s="9" t="s">
        <v>411</v>
      </c>
      <c r="E18" s="64">
        <v>100</v>
      </c>
      <c r="F18" s="259">
        <f>'Index_calculation_&amp;aggregtion'!F$328</f>
        <v>100</v>
      </c>
      <c r="G18" s="9">
        <f>'Index_calculation_&amp;aggregtion'!G$328</f>
        <v>97.930961396985168</v>
      </c>
      <c r="H18" s="9">
        <f>'Index_calculation_&amp;aggregtion'!H$328</f>
        <v>95.686049896829033</v>
      </c>
      <c r="I18" s="9">
        <f>'Index_calculation_&amp;aggregtion'!I$328</f>
        <v>99.241357360732508</v>
      </c>
      <c r="J18" s="9">
        <f>'Index_calculation_&amp;aggregtion'!J$328</f>
        <v>99.241357360732508</v>
      </c>
      <c r="K18" s="9">
        <f>'Index_calculation_&amp;aggregtion'!K$328</f>
        <v>97.116754081872401</v>
      </c>
      <c r="L18" s="9">
        <f>'Index_calculation_&amp;aggregtion'!L$328</f>
        <v>98.821510119810839</v>
      </c>
      <c r="M18" s="9">
        <f>'Index_calculation_&amp;aggregtion'!M$328</f>
        <v>99.525357083733155</v>
      </c>
      <c r="N18" s="9">
        <f>'Index_calculation_&amp;aggregtion'!N$328</f>
        <v>100.64954939293762</v>
      </c>
      <c r="O18" s="9">
        <f>'Index_calculation_&amp;aggregtion'!O$328</f>
        <v>103.74840342738474</v>
      </c>
      <c r="P18" s="9">
        <f>'Index_calculation_&amp;aggregtion'!P$328</f>
        <v>103.47838937833419</v>
      </c>
      <c r="Q18" s="9">
        <f>'Index_calculation_&amp;aggregtion'!Q$328</f>
        <v>102.96402846613269</v>
      </c>
    </row>
    <row r="19" spans="1:18" s="9" customFormat="1" x14ac:dyDescent="0.25">
      <c r="A19" s="254" t="s">
        <v>373</v>
      </c>
      <c r="B19" s="9" t="s">
        <v>412</v>
      </c>
      <c r="E19" s="64">
        <v>99.999999999999972</v>
      </c>
      <c r="F19" s="259">
        <f>'Index_calculation_&amp;aggregtion'!F$340</f>
        <v>99.999999999999972</v>
      </c>
      <c r="G19" s="9">
        <f>'Index_calculation_&amp;aggregtion'!G$340</f>
        <v>98.78862720208177</v>
      </c>
      <c r="H19" s="9">
        <f>'Index_calculation_&amp;aggregtion'!H$340</f>
        <v>97.275444173233709</v>
      </c>
      <c r="I19" s="9">
        <f>'Index_calculation_&amp;aggregtion'!I$340</f>
        <v>100.26041732089443</v>
      </c>
      <c r="J19" s="9">
        <f>'Index_calculation_&amp;aggregtion'!J$340</f>
        <v>100.83561294220672</v>
      </c>
      <c r="K19" s="9">
        <f>'Index_calculation_&amp;aggregtion'!K$340</f>
        <v>96.941182807758182</v>
      </c>
      <c r="L19" s="9">
        <f>'Index_calculation_&amp;aggregtion'!L$340</f>
        <v>97.631265008588741</v>
      </c>
      <c r="M19" s="9">
        <f>'Index_calculation_&amp;aggregtion'!M$340</f>
        <v>98.13359296388316</v>
      </c>
      <c r="N19" s="9">
        <f>'Index_calculation_&amp;aggregtion'!N$340</f>
        <v>96.918898926091501</v>
      </c>
      <c r="O19" s="9">
        <f>'Index_calculation_&amp;aggregtion'!O$340</f>
        <v>106.47242179487674</v>
      </c>
      <c r="P19" s="9">
        <f>'Index_calculation_&amp;aggregtion'!P$340</f>
        <v>103.34587646965991</v>
      </c>
      <c r="Q19" s="9">
        <f>'Index_calculation_&amp;aggregtion'!Q$340</f>
        <v>98.491491098302646</v>
      </c>
    </row>
    <row r="20" spans="1:18" ht="18.75" x14ac:dyDescent="0.3">
      <c r="A20" s="61"/>
    </row>
    <row r="21" spans="1:18" ht="18.75" x14ac:dyDescent="0.3">
      <c r="A21" s="61" t="s">
        <v>584</v>
      </c>
      <c r="F21" s="260">
        <v>45444</v>
      </c>
      <c r="G21" s="60">
        <v>45474</v>
      </c>
      <c r="H21" s="60">
        <v>45505</v>
      </c>
      <c r="I21" s="60">
        <v>45536</v>
      </c>
      <c r="J21" s="60">
        <v>45566</v>
      </c>
      <c r="K21" s="60">
        <v>45597</v>
      </c>
      <c r="L21" s="60">
        <v>45627</v>
      </c>
      <c r="M21" s="60">
        <v>45658</v>
      </c>
      <c r="N21" s="60">
        <v>45689</v>
      </c>
      <c r="O21" s="60">
        <v>45717</v>
      </c>
      <c r="P21" s="60">
        <v>45748</v>
      </c>
      <c r="Q21" s="60">
        <v>45778</v>
      </c>
      <c r="R21" s="60">
        <v>45809</v>
      </c>
    </row>
    <row r="22" spans="1:18" x14ac:dyDescent="0.25">
      <c r="A22" s="254" t="s">
        <v>249</v>
      </c>
      <c r="B22" s="161" t="s">
        <v>374</v>
      </c>
      <c r="G22" s="305">
        <f>G7/F7-1</f>
        <v>-6.6297093078132585E-3</v>
      </c>
      <c r="H22" s="305">
        <f t="shared" ref="H22:Q22" si="0">H7/G7-1</f>
        <v>-1.6956687619481436E-2</v>
      </c>
      <c r="I22" s="305">
        <f t="shared" si="0"/>
        <v>5.4456142452525835E-3</v>
      </c>
      <c r="J22" s="305">
        <f t="shared" si="0"/>
        <v>1.3637425229076072E-3</v>
      </c>
      <c r="K22" s="305">
        <f t="shared" si="0"/>
        <v>2.0947753675232716E-2</v>
      </c>
      <c r="L22" s="305">
        <f t="shared" si="0"/>
        <v>2.1206539775531219E-3</v>
      </c>
      <c r="M22" s="305">
        <f t="shared" si="0"/>
        <v>6.5571670946318328E-3</v>
      </c>
      <c r="N22" s="305">
        <f t="shared" si="0"/>
        <v>1.8878961811529038E-2</v>
      </c>
      <c r="O22" s="305">
        <f t="shared" si="0"/>
        <v>1.7738722586484013E-2</v>
      </c>
      <c r="P22" s="305">
        <f t="shared" si="0"/>
        <v>3.2368272474951887E-3</v>
      </c>
      <c r="Q22" s="305">
        <f t="shared" si="0"/>
        <v>-1.2728030112272304E-3</v>
      </c>
    </row>
    <row r="23" spans="1:18" x14ac:dyDescent="0.25">
      <c r="A23" s="254" t="s">
        <v>248</v>
      </c>
      <c r="B23" s="9" t="s">
        <v>403</v>
      </c>
      <c r="G23" s="305">
        <f t="shared" ref="G23:Q23" si="1">G8/F8-1</f>
        <v>-2.8206881535869366E-3</v>
      </c>
      <c r="H23" s="305">
        <f t="shared" si="1"/>
        <v>4.4467331874509242E-4</v>
      </c>
      <c r="I23" s="305">
        <f t="shared" si="1"/>
        <v>-2.5635494725076979E-3</v>
      </c>
      <c r="J23" s="305">
        <f t="shared" si="1"/>
        <v>4.4756564911738739E-3</v>
      </c>
      <c r="K23" s="305">
        <f t="shared" si="1"/>
        <v>6.215570549998195E-2</v>
      </c>
      <c r="L23" s="305">
        <f t="shared" si="1"/>
        <v>-4.8086987561334338E-3</v>
      </c>
      <c r="M23" s="305">
        <f t="shared" si="1"/>
        <v>3.6352849739995641E-4</v>
      </c>
      <c r="N23" s="305">
        <f t="shared" si="1"/>
        <v>5.3745802879794358E-2</v>
      </c>
      <c r="O23" s="305">
        <f t="shared" si="1"/>
        <v>-6.3929299714834409E-3</v>
      </c>
      <c r="P23" s="305">
        <f t="shared" si="1"/>
        <v>3.689172389414952E-2</v>
      </c>
      <c r="Q23" s="305">
        <f t="shared" si="1"/>
        <v>9.3384390055144539E-3</v>
      </c>
    </row>
    <row r="24" spans="1:18" x14ac:dyDescent="0.25">
      <c r="A24" s="254" t="s">
        <v>263</v>
      </c>
      <c r="B24" s="9" t="s">
        <v>404</v>
      </c>
      <c r="G24" s="305">
        <f t="shared" ref="G24:Q24" si="2">G9/F9-1</f>
        <v>0</v>
      </c>
      <c r="H24" s="305">
        <f t="shared" si="2"/>
        <v>-3.1267335519479689E-2</v>
      </c>
      <c r="I24" s="305">
        <f t="shared" si="2"/>
        <v>3.2276536825819324E-2</v>
      </c>
      <c r="J24" s="305">
        <f t="shared" si="2"/>
        <v>1.9602484771150674E-3</v>
      </c>
      <c r="K24" s="305">
        <f t="shared" si="2"/>
        <v>-2.5037904695309754E-3</v>
      </c>
      <c r="L24" s="305">
        <f t="shared" si="2"/>
        <v>1.3535063656353596E-2</v>
      </c>
      <c r="M24" s="305">
        <f t="shared" si="2"/>
        <v>-0.16343896096550903</v>
      </c>
      <c r="N24" s="305">
        <f t="shared" si="2"/>
        <v>-2.3301715671435241E-2</v>
      </c>
      <c r="O24" s="305">
        <f t="shared" si="2"/>
        <v>0.10123402842727192</v>
      </c>
      <c r="P24" s="305">
        <f t="shared" si="2"/>
        <v>-0.14736791026821661</v>
      </c>
      <c r="Q24" s="305">
        <f t="shared" si="2"/>
        <v>-2.2900681593204242E-2</v>
      </c>
    </row>
    <row r="25" spans="1:18" x14ac:dyDescent="0.25">
      <c r="A25" s="254" t="s">
        <v>270</v>
      </c>
      <c r="B25" s="9" t="s">
        <v>405</v>
      </c>
      <c r="G25" s="305">
        <f t="shared" ref="G25:Q25" si="3">G10/F10-1</f>
        <v>-1.9530312738339051E-2</v>
      </c>
      <c r="H25" s="305">
        <f t="shared" si="3"/>
        <v>8.6094072761160323E-3</v>
      </c>
      <c r="I25" s="305">
        <f t="shared" si="3"/>
        <v>1.5570633674655276E-3</v>
      </c>
      <c r="J25" s="305">
        <f t="shared" si="3"/>
        <v>-1.1289569840100655E-2</v>
      </c>
      <c r="K25" s="305">
        <f t="shared" si="3"/>
        <v>-2.0705850201545473E-2</v>
      </c>
      <c r="L25" s="305">
        <f t="shared" si="3"/>
        <v>7.066788204651786E-3</v>
      </c>
      <c r="M25" s="305">
        <f t="shared" si="3"/>
        <v>4.4872343978449969E-2</v>
      </c>
      <c r="N25" s="305">
        <f t="shared" si="3"/>
        <v>-4.5478614553245977E-3</v>
      </c>
      <c r="O25" s="305">
        <f t="shared" si="3"/>
        <v>-3.9994120150541601E-3</v>
      </c>
      <c r="P25" s="305">
        <f t="shared" si="3"/>
        <v>5.0594060547595188E-3</v>
      </c>
      <c r="Q25" s="305">
        <f t="shared" si="3"/>
        <v>4.9658874569857847E-3</v>
      </c>
    </row>
    <row r="26" spans="1:18" x14ac:dyDescent="0.25">
      <c r="A26" s="254" t="s">
        <v>277</v>
      </c>
      <c r="B26" s="9" t="s">
        <v>406</v>
      </c>
      <c r="G26" s="305">
        <f t="shared" ref="G26:Q26" si="4">G11/F11-1</f>
        <v>-4.18339655318134E-3</v>
      </c>
      <c r="H26" s="305">
        <f t="shared" si="4"/>
        <v>-8.3840569942084109E-4</v>
      </c>
      <c r="I26" s="305">
        <f t="shared" si="4"/>
        <v>5.0436051670204041E-3</v>
      </c>
      <c r="J26" s="305">
        <f t="shared" si="4"/>
        <v>-8.5227093529831599E-3</v>
      </c>
      <c r="K26" s="305">
        <f t="shared" si="4"/>
        <v>2.7717527733561731E-4</v>
      </c>
      <c r="L26" s="305">
        <f t="shared" si="4"/>
        <v>4.7104675267783946E-4</v>
      </c>
      <c r="M26" s="305">
        <f t="shared" si="4"/>
        <v>0.17804038670342925</v>
      </c>
      <c r="N26" s="305">
        <f t="shared" si="4"/>
        <v>-1.5030352224530974E-3</v>
      </c>
      <c r="O26" s="305">
        <f t="shared" si="4"/>
        <v>-2.2664871277916498E-3</v>
      </c>
      <c r="P26" s="305">
        <f t="shared" si="4"/>
        <v>1.201097763605663E-3</v>
      </c>
      <c r="Q26" s="305">
        <f t="shared" si="4"/>
        <v>1.6563465599575E-3</v>
      </c>
    </row>
    <row r="27" spans="1:18" ht="31.5" x14ac:dyDescent="0.25">
      <c r="A27" s="255" t="s">
        <v>291</v>
      </c>
      <c r="B27" s="256" t="s">
        <v>407</v>
      </c>
      <c r="G27" s="305">
        <f t="shared" ref="G27:Q27" si="5">G12/F12-1</f>
        <v>-1.9927940884255535E-2</v>
      </c>
      <c r="H27" s="305">
        <f t="shared" si="5"/>
        <v>1.0424628434393846E-2</v>
      </c>
      <c r="I27" s="305">
        <f t="shared" si="5"/>
        <v>1.0439048592156608E-2</v>
      </c>
      <c r="J27" s="305">
        <f t="shared" si="5"/>
        <v>8.2253021257077119E-3</v>
      </c>
      <c r="K27" s="305">
        <f t="shared" si="5"/>
        <v>-8.2247591822107724E-3</v>
      </c>
      <c r="L27" s="305">
        <f t="shared" si="5"/>
        <v>2.0765452050473865E-2</v>
      </c>
      <c r="M27" s="305">
        <f t="shared" si="5"/>
        <v>-1.0335752658450437E-2</v>
      </c>
      <c r="N27" s="305">
        <f t="shared" si="5"/>
        <v>-4.0486189842401377E-3</v>
      </c>
      <c r="O27" s="305">
        <f t="shared" si="5"/>
        <v>6.3211157391782624E-3</v>
      </c>
      <c r="P27" s="305">
        <f t="shared" si="5"/>
        <v>2.0100741117388132E-3</v>
      </c>
      <c r="Q27" s="305">
        <f t="shared" si="5"/>
        <v>-2.6169625720560696E-2</v>
      </c>
    </row>
    <row r="28" spans="1:18" x14ac:dyDescent="0.25">
      <c r="A28" s="254" t="s">
        <v>308</v>
      </c>
      <c r="B28" s="9" t="s">
        <v>408</v>
      </c>
      <c r="G28" s="305">
        <f t="shared" ref="G28:Q28" si="6">G13/F13-1</f>
        <v>0</v>
      </c>
      <c r="H28" s="305">
        <f t="shared" si="6"/>
        <v>0</v>
      </c>
      <c r="I28" s="305">
        <f t="shared" si="6"/>
        <v>0</v>
      </c>
      <c r="J28" s="305">
        <f t="shared" si="6"/>
        <v>0</v>
      </c>
      <c r="K28" s="305">
        <f t="shared" si="6"/>
        <v>0</v>
      </c>
      <c r="L28" s="305">
        <f t="shared" si="6"/>
        <v>0</v>
      </c>
      <c r="M28" s="305">
        <f t="shared" si="6"/>
        <v>-1.0929289906319362E-2</v>
      </c>
      <c r="N28" s="305">
        <f t="shared" si="6"/>
        <v>0</v>
      </c>
      <c r="O28" s="305">
        <f t="shared" si="6"/>
        <v>0</v>
      </c>
      <c r="P28" s="305">
        <f t="shared" si="6"/>
        <v>0</v>
      </c>
      <c r="Q28" s="305">
        <f t="shared" si="6"/>
        <v>0</v>
      </c>
    </row>
    <row r="29" spans="1:18" x14ac:dyDescent="0.25">
      <c r="A29" s="254" t="s">
        <v>314</v>
      </c>
      <c r="B29" s="9" t="s">
        <v>62</v>
      </c>
      <c r="G29" s="305">
        <f t="shared" ref="G29:Q29" si="7">G14/F14-1</f>
        <v>2.8151971855359115E-3</v>
      </c>
      <c r="H29" s="305">
        <f t="shared" si="7"/>
        <v>5.1451411388399038E-3</v>
      </c>
      <c r="I29" s="305">
        <f t="shared" si="7"/>
        <v>-6.9716316095531639E-3</v>
      </c>
      <c r="J29" s="305">
        <f t="shared" si="7"/>
        <v>-5.1598478084561306E-3</v>
      </c>
      <c r="K29" s="305">
        <f t="shared" si="7"/>
        <v>2.8180293868869111E-3</v>
      </c>
      <c r="L29" s="305">
        <f t="shared" si="7"/>
        <v>1.207043946142905E-3</v>
      </c>
      <c r="M29" s="305">
        <f t="shared" si="7"/>
        <v>6.831563627391235E-2</v>
      </c>
      <c r="N29" s="305">
        <f t="shared" si="7"/>
        <v>-1.181739618324773E-2</v>
      </c>
      <c r="O29" s="305">
        <f t="shared" si="7"/>
        <v>2.4370962786542494E-2</v>
      </c>
      <c r="P29" s="305">
        <f t="shared" si="7"/>
        <v>3.6297916449864243E-2</v>
      </c>
      <c r="Q29" s="305">
        <f t="shared" si="7"/>
        <v>4.7011948669528625E-3</v>
      </c>
    </row>
    <row r="30" spans="1:18" x14ac:dyDescent="0.25">
      <c r="A30" s="254" t="s">
        <v>330</v>
      </c>
      <c r="B30" s="9" t="s">
        <v>71</v>
      </c>
      <c r="G30" s="305">
        <f t="shared" ref="G30:Q30" si="8">G15/F15-1</f>
        <v>0</v>
      </c>
      <c r="H30" s="305">
        <f t="shared" si="8"/>
        <v>-0.24217589784411231</v>
      </c>
      <c r="I30" s="305">
        <f t="shared" si="8"/>
        <v>-3.4969328502309383E-2</v>
      </c>
      <c r="J30" s="305">
        <f t="shared" si="8"/>
        <v>0</v>
      </c>
      <c r="K30" s="305">
        <f t="shared" si="8"/>
        <v>1.8442097552406889E-2</v>
      </c>
      <c r="L30" s="305">
        <f t="shared" si="8"/>
        <v>-1.810814536901828E-2</v>
      </c>
      <c r="M30" s="305">
        <f t="shared" si="8"/>
        <v>0.24914165369553842</v>
      </c>
      <c r="N30" s="305">
        <f t="shared" si="8"/>
        <v>0</v>
      </c>
      <c r="O30" s="305">
        <f t="shared" si="8"/>
        <v>0</v>
      </c>
      <c r="P30" s="305">
        <f t="shared" si="8"/>
        <v>-4.8819582984218624E-3</v>
      </c>
      <c r="Q30" s="305">
        <f t="shared" si="8"/>
        <v>4.9059087403080515E-3</v>
      </c>
    </row>
    <row r="31" spans="1:18" x14ac:dyDescent="0.25">
      <c r="A31" s="254" t="s">
        <v>339</v>
      </c>
      <c r="B31" s="9" t="s">
        <v>409</v>
      </c>
      <c r="G31" s="305">
        <f t="shared" ref="G31:Q31" si="9">G16/F16-1</f>
        <v>-2.6536139761467292E-2</v>
      </c>
      <c r="H31" s="305">
        <f t="shared" si="9"/>
        <v>1.0771225545453955E-2</v>
      </c>
      <c r="I31" s="305">
        <f t="shared" si="9"/>
        <v>-1.284310848796022E-2</v>
      </c>
      <c r="J31" s="305">
        <f t="shared" si="9"/>
        <v>-3.2622985900291335E-3</v>
      </c>
      <c r="K31" s="305">
        <f t="shared" si="9"/>
        <v>5.3528360350374449E-3</v>
      </c>
      <c r="L31" s="305">
        <f t="shared" si="9"/>
        <v>3.6940141367978185E-3</v>
      </c>
      <c r="M31" s="305">
        <f t="shared" si="9"/>
        <v>-2.4540395693347761E-2</v>
      </c>
      <c r="N31" s="305">
        <f t="shared" si="9"/>
        <v>4.3520072592539982E-4</v>
      </c>
      <c r="O31" s="305">
        <f t="shared" si="9"/>
        <v>2.2827810955503569E-3</v>
      </c>
      <c r="P31" s="305">
        <f t="shared" si="9"/>
        <v>8.4673119629516957E-3</v>
      </c>
      <c r="Q31" s="305">
        <f t="shared" si="9"/>
        <v>4.4851746431233686E-3</v>
      </c>
    </row>
    <row r="32" spans="1:18" x14ac:dyDescent="0.25">
      <c r="A32" s="254" t="s">
        <v>371</v>
      </c>
      <c r="B32" s="9" t="s">
        <v>410</v>
      </c>
      <c r="G32" s="305">
        <f t="shared" ref="G32:Q32" si="10">G17/F17-1</f>
        <v>0</v>
      </c>
      <c r="H32" s="305">
        <f t="shared" si="10"/>
        <v>0</v>
      </c>
      <c r="I32" s="305">
        <f t="shared" si="10"/>
        <v>0</v>
      </c>
      <c r="J32" s="305">
        <f t="shared" si="10"/>
        <v>0</v>
      </c>
      <c r="K32" s="305">
        <f t="shared" si="10"/>
        <v>0</v>
      </c>
      <c r="L32" s="305">
        <f t="shared" si="10"/>
        <v>0</v>
      </c>
      <c r="M32" s="305">
        <f t="shared" si="10"/>
        <v>-6.008500413794704E-2</v>
      </c>
      <c r="N32" s="305">
        <f t="shared" si="10"/>
        <v>0</v>
      </c>
      <c r="O32" s="305">
        <f t="shared" si="10"/>
        <v>6.3925997991807204E-2</v>
      </c>
      <c r="P32" s="305">
        <f t="shared" si="10"/>
        <v>0</v>
      </c>
      <c r="Q32" s="305">
        <f t="shared" si="10"/>
        <v>0</v>
      </c>
    </row>
    <row r="33" spans="1:17" x14ac:dyDescent="0.25">
      <c r="A33" s="254" t="s">
        <v>372</v>
      </c>
      <c r="B33" s="9" t="s">
        <v>411</v>
      </c>
      <c r="G33" s="305">
        <f t="shared" ref="G33:Q33" si="11">G18/F18-1</f>
        <v>-2.0690386030148278E-2</v>
      </c>
      <c r="H33" s="305">
        <f t="shared" si="11"/>
        <v>-2.29234091867625E-2</v>
      </c>
      <c r="I33" s="305">
        <f t="shared" si="11"/>
        <v>3.7155964403765118E-2</v>
      </c>
      <c r="J33" s="305">
        <f t="shared" si="11"/>
        <v>0</v>
      </c>
      <c r="K33" s="305">
        <f t="shared" si="11"/>
        <v>-2.1408446391330438E-2</v>
      </c>
      <c r="L33" s="305">
        <f t="shared" si="11"/>
        <v>1.7553676026911713E-2</v>
      </c>
      <c r="M33" s="305">
        <f t="shared" si="11"/>
        <v>7.1224064788018016E-3</v>
      </c>
      <c r="N33" s="305">
        <f t="shared" si="11"/>
        <v>1.1295536556162666E-2</v>
      </c>
      <c r="O33" s="305">
        <f t="shared" si="11"/>
        <v>3.0788553482233194E-2</v>
      </c>
      <c r="P33" s="305">
        <f t="shared" si="11"/>
        <v>-2.6025851013653512E-3</v>
      </c>
      <c r="Q33" s="305">
        <f t="shared" si="11"/>
        <v>-4.9707085246650795E-3</v>
      </c>
    </row>
    <row r="34" spans="1:17" x14ac:dyDescent="0.25">
      <c r="A34" s="254" t="s">
        <v>373</v>
      </c>
      <c r="B34" s="9" t="s">
        <v>412</v>
      </c>
      <c r="G34" s="305">
        <f t="shared" ref="G34:Q34" si="12">G19/F19-1</f>
        <v>-1.2113727979181976E-2</v>
      </c>
      <c r="H34" s="305">
        <f t="shared" si="12"/>
        <v>-1.5317380873738573E-2</v>
      </c>
      <c r="I34" s="305">
        <f t="shared" si="12"/>
        <v>3.0685782758749669E-2</v>
      </c>
      <c r="J34" s="305">
        <f t="shared" si="12"/>
        <v>5.7370160296790207E-3</v>
      </c>
      <c r="K34" s="305">
        <f t="shared" si="12"/>
        <v>-3.8621574469732356E-2</v>
      </c>
      <c r="L34" s="305">
        <f t="shared" si="12"/>
        <v>7.1185659267130053E-3</v>
      </c>
      <c r="M34" s="305">
        <f t="shared" si="12"/>
        <v>5.1451546310521401E-3</v>
      </c>
      <c r="N34" s="305">
        <f t="shared" si="12"/>
        <v>-1.2377963560742278E-2</v>
      </c>
      <c r="O34" s="305">
        <f t="shared" si="12"/>
        <v>9.8572342181379558E-2</v>
      </c>
      <c r="P34" s="305">
        <f t="shared" si="12"/>
        <v>-2.9364837133508903E-2</v>
      </c>
      <c r="Q34" s="305">
        <f t="shared" si="12"/>
        <v>-4.6972221216609489E-2</v>
      </c>
    </row>
    <row r="35" spans="1:17" ht="18.75" x14ac:dyDescent="0.3">
      <c r="A35" s="61"/>
    </row>
    <row r="37" spans="1:17" hidden="1" x14ac:dyDescent="0.25"/>
    <row r="38" spans="1:17" hidden="1" x14ac:dyDescent="0.25">
      <c r="A38" s="62" t="s">
        <v>376</v>
      </c>
      <c r="B38" s="7"/>
      <c r="C38" s="7"/>
    </row>
    <row r="39" spans="1:17" hidden="1" x14ac:dyDescent="0.25"/>
    <row r="40" spans="1:17" hidden="1" x14ac:dyDescent="0.25">
      <c r="C40" s="28" t="s">
        <v>377</v>
      </c>
    </row>
    <row r="41" spans="1:17" hidden="1" x14ac:dyDescent="0.25">
      <c r="C41" s="28" t="s">
        <v>378</v>
      </c>
    </row>
    <row r="42" spans="1:17" ht="47.25" hidden="1" x14ac:dyDescent="0.25">
      <c r="F42" s="263" t="s">
        <v>381</v>
      </c>
    </row>
    <row r="43" spans="1:17" hidden="1" x14ac:dyDescent="0.25">
      <c r="A43" s="58" t="s">
        <v>370</v>
      </c>
      <c r="B43" s="59"/>
      <c r="C43" s="60">
        <v>44986</v>
      </c>
      <c r="D43" s="60">
        <v>45017</v>
      </c>
      <c r="E43" s="63">
        <v>45047</v>
      </c>
      <c r="F43" s="260">
        <v>45078</v>
      </c>
      <c r="G43" s="60">
        <v>45474</v>
      </c>
      <c r="H43" s="60">
        <v>45505</v>
      </c>
      <c r="I43" s="60">
        <v>45536</v>
      </c>
      <c r="J43" s="60">
        <v>45566</v>
      </c>
      <c r="K43" s="60">
        <v>45597</v>
      </c>
      <c r="L43" s="60">
        <v>45627</v>
      </c>
      <c r="M43" s="60">
        <v>45658</v>
      </c>
      <c r="N43" s="60">
        <v>45689</v>
      </c>
      <c r="O43" s="60">
        <v>45717</v>
      </c>
      <c r="P43" s="60">
        <v>45748</v>
      </c>
      <c r="Q43" s="60">
        <v>45778</v>
      </c>
    </row>
    <row r="44" spans="1:17" hidden="1" x14ac:dyDescent="0.25"/>
    <row r="45" spans="1:17" s="161" customFormat="1" hidden="1" x14ac:dyDescent="0.25">
      <c r="A45" s="254" t="s">
        <v>249</v>
      </c>
      <c r="B45" s="161" t="s">
        <v>374</v>
      </c>
      <c r="C45" s="161">
        <v>153.89281184855275</v>
      </c>
      <c r="D45" s="161">
        <v>152.78184823780256</v>
      </c>
      <c r="E45" s="35">
        <v>151.96766490795787</v>
      </c>
      <c r="F45" s="262">
        <f t="shared" ref="F45:Q45" si="13">F7*$E45/100</f>
        <v>151.96766490795787</v>
      </c>
      <c r="G45" s="9">
        <f t="shared" si="13"/>
        <v>150.96016346543092</v>
      </c>
      <c r="H45" s="9">
        <f t="shared" si="13"/>
        <v>148.40037913056176</v>
      </c>
      <c r="I45" s="9">
        <f t="shared" si="13"/>
        <v>149.20851034915603</v>
      </c>
      <c r="J45" s="9">
        <f t="shared" si="13"/>
        <v>149.41199233949885</v>
      </c>
      <c r="K45" s="9">
        <f t="shared" si="13"/>
        <v>152.54183795115247</v>
      </c>
      <c r="L45" s="9">
        <f t="shared" si="13"/>
        <v>152.86532640654684</v>
      </c>
      <c r="M45" s="9">
        <f t="shared" si="13"/>
        <v>153.86768989477002</v>
      </c>
      <c r="N45" s="9">
        <f t="shared" si="13"/>
        <v>156.77255213632156</v>
      </c>
      <c r="O45" s="9">
        <f t="shared" si="13"/>
        <v>159.55349694784286</v>
      </c>
      <c r="P45" s="9">
        <f t="shared" si="13"/>
        <v>160.06994405419678</v>
      </c>
      <c r="Q45" s="9">
        <f t="shared" si="13"/>
        <v>159.86620654739764</v>
      </c>
    </row>
    <row r="46" spans="1:17" s="9" customFormat="1" hidden="1" x14ac:dyDescent="0.25">
      <c r="A46" s="254" t="s">
        <v>248</v>
      </c>
      <c r="B46" s="9" t="s">
        <v>403</v>
      </c>
      <c r="C46" s="9">
        <v>171.68046116972803</v>
      </c>
      <c r="D46" s="9">
        <v>169.24504983568835</v>
      </c>
      <c r="E46" s="64">
        <v>168.6745050949468</v>
      </c>
      <c r="F46" s="262">
        <f t="shared" ref="F46:Q46" si="14">F8*$E46/100</f>
        <v>168.67450509494682</v>
      </c>
      <c r="G46" s="9">
        <f t="shared" si="14"/>
        <v>168.19872691661334</v>
      </c>
      <c r="H46" s="9">
        <f t="shared" si="14"/>
        <v>168.27352040272007</v>
      </c>
      <c r="I46" s="9">
        <f t="shared" si="14"/>
        <v>167.84214290825466</v>
      </c>
      <c r="J46" s="9">
        <f t="shared" si="14"/>
        <v>168.59334668465453</v>
      </c>
      <c r="K46" s="9">
        <f t="shared" si="14"/>
        <v>179.07238509044228</v>
      </c>
      <c r="L46" s="9">
        <f t="shared" si="14"/>
        <v>178.21127993500002</v>
      </c>
      <c r="M46" s="9">
        <f t="shared" si="14"/>
        <v>178.27606481381449</v>
      </c>
      <c r="N46" s="9">
        <f t="shared" si="14"/>
        <v>187.85765505148322</v>
      </c>
      <c r="O46" s="9">
        <f t="shared" si="14"/>
        <v>186.656694218132</v>
      </c>
      <c r="P46" s="9">
        <f t="shared" si="14"/>
        <v>193.54278144422202</v>
      </c>
      <c r="Q46" s="9">
        <f t="shared" si="14"/>
        <v>195.3501689036965</v>
      </c>
    </row>
    <row r="47" spans="1:17" s="9" customFormat="1" hidden="1" x14ac:dyDescent="0.25">
      <c r="A47" s="254" t="s">
        <v>263</v>
      </c>
      <c r="B47" s="9" t="s">
        <v>404</v>
      </c>
      <c r="C47" s="9">
        <v>167.63069219559029</v>
      </c>
      <c r="D47" s="9">
        <v>167.6623754167673</v>
      </c>
      <c r="E47" s="64">
        <v>166.11786754549971</v>
      </c>
      <c r="F47" s="262">
        <f t="shared" ref="F47:Q47" si="15">F9*$E47/100</f>
        <v>166.11786754549973</v>
      </c>
      <c r="G47" s="9">
        <f t="shared" si="15"/>
        <v>166.11786754549973</v>
      </c>
      <c r="H47" s="9">
        <f t="shared" si="15"/>
        <v>160.92380444517408</v>
      </c>
      <c r="I47" s="9">
        <f t="shared" si="15"/>
        <v>166.11786754549973</v>
      </c>
      <c r="J47" s="9">
        <f t="shared" si="15"/>
        <v>166.44349984237738</v>
      </c>
      <c r="K47" s="9">
        <f t="shared" si="15"/>
        <v>166.02676019375667</v>
      </c>
      <c r="L47" s="9">
        <f t="shared" si="15"/>
        <v>168.27394296163732</v>
      </c>
      <c r="M47" s="9">
        <f t="shared" si="15"/>
        <v>140.77142456641798</v>
      </c>
      <c r="N47" s="9">
        <f t="shared" si="15"/>
        <v>137.49120885650842</v>
      </c>
      <c r="O47" s="9">
        <f t="shared" si="15"/>
        <v>151.40999780238818</v>
      </c>
      <c r="P47" s="9">
        <f t="shared" si="15"/>
        <v>129.09702283253495</v>
      </c>
      <c r="Q47" s="9">
        <f t="shared" si="15"/>
        <v>126.14061301801645</v>
      </c>
    </row>
    <row r="48" spans="1:17" s="9" customFormat="1" hidden="1" x14ac:dyDescent="0.25">
      <c r="A48" s="254" t="s">
        <v>270</v>
      </c>
      <c r="B48" s="9" t="s">
        <v>405</v>
      </c>
      <c r="C48" s="9">
        <v>103.87290222499234</v>
      </c>
      <c r="D48" s="9">
        <v>101.3259788666424</v>
      </c>
      <c r="E48" s="64">
        <v>100.65462385844508</v>
      </c>
      <c r="F48" s="262">
        <f t="shared" ref="F48:Q48" si="16">F10*$E48/100</f>
        <v>100.65462385844508</v>
      </c>
      <c r="G48" s="9">
        <f t="shared" si="16"/>
        <v>98.688807575929786</v>
      </c>
      <c r="H48" s="9">
        <f t="shared" si="16"/>
        <v>99.538459713945215</v>
      </c>
      <c r="I48" s="9">
        <f t="shared" si="16"/>
        <v>99.69344740321975</v>
      </c>
      <c r="J48" s="9">
        <f t="shared" si="16"/>
        <v>98.567951266160705</v>
      </c>
      <c r="K48" s="9">
        <f t="shared" si="16"/>
        <v>96.527018032570339</v>
      </c>
      <c r="L48" s="9">
        <f t="shared" si="16"/>
        <v>97.209154025033129</v>
      </c>
      <c r="M48" s="9">
        <f t="shared" si="16"/>
        <v>101.57115662229855</v>
      </c>
      <c r="N48" s="9">
        <f t="shared" si="16"/>
        <v>101.10922507412326</v>
      </c>
      <c r="O48" s="9">
        <f t="shared" si="16"/>
        <v>100.70484762452899</v>
      </c>
      <c r="P48" s="9">
        <f t="shared" si="16"/>
        <v>101.21435434034419</v>
      </c>
      <c r="Q48" s="9">
        <f t="shared" si="16"/>
        <v>101.71697343302979</v>
      </c>
    </row>
    <row r="49" spans="1:17" s="9" customFormat="1" hidden="1" x14ac:dyDescent="0.25">
      <c r="A49" s="254" t="s">
        <v>277</v>
      </c>
      <c r="B49" s="9" t="s">
        <v>406</v>
      </c>
      <c r="C49" s="9">
        <v>112.10488018945392</v>
      </c>
      <c r="D49" s="9">
        <v>113.99390472701283</v>
      </c>
      <c r="E49" s="64">
        <v>113.88103848105806</v>
      </c>
      <c r="F49" s="262">
        <f t="shared" ref="F49:Q49" si="17">F11*$E49/100</f>
        <v>113.88103848105806</v>
      </c>
      <c r="G49" s="9">
        <f t="shared" si="17"/>
        <v>113.40462893720368</v>
      </c>
      <c r="H49" s="9">
        <f t="shared" si="17"/>
        <v>113.30954984996202</v>
      </c>
      <c r="I49" s="9">
        <f t="shared" si="17"/>
        <v>113.88103848105806</v>
      </c>
      <c r="J49" s="9">
        <f t="shared" si="17"/>
        <v>112.9104634892681</v>
      </c>
      <c r="K49" s="9">
        <f t="shared" si="17"/>
        <v>112.94175947829983</v>
      </c>
      <c r="L49" s="9">
        <f t="shared" si="17"/>
        <v>112.99496032734382</v>
      </c>
      <c r="M49" s="9">
        <f t="shared" si="17"/>
        <v>133.11262675956274</v>
      </c>
      <c r="N49" s="9">
        <f t="shared" si="17"/>
        <v>132.91255379298985</v>
      </c>
      <c r="O49" s="9">
        <f t="shared" si="17"/>
        <v>132.61130920069616</v>
      </c>
      <c r="P49" s="9">
        <f t="shared" si="17"/>
        <v>132.77058834760592</v>
      </c>
      <c r="Q49" s="9">
        <f t="shared" si="17"/>
        <v>132.99050245487899</v>
      </c>
    </row>
    <row r="50" spans="1:17" s="158" customFormat="1" ht="31.5" hidden="1" x14ac:dyDescent="0.25">
      <c r="A50" s="255" t="s">
        <v>291</v>
      </c>
      <c r="B50" s="258" t="s">
        <v>407</v>
      </c>
      <c r="C50" s="158">
        <v>105.56933121451289</v>
      </c>
      <c r="D50" s="158">
        <v>105.43632280341022</v>
      </c>
      <c r="E50" s="257">
        <v>105.43632280341022</v>
      </c>
      <c r="F50" s="262">
        <f t="shared" ref="F50:Q50" si="18">F12*$E50/100</f>
        <v>105.43632280341021</v>
      </c>
      <c r="G50" s="9">
        <f t="shared" si="18"/>
        <v>103.33519399553056</v>
      </c>
      <c r="H50" s="9">
        <f t="shared" si="18"/>
        <v>104.41242499712999</v>
      </c>
      <c r="I50" s="9">
        <f t="shared" si="18"/>
        <v>105.50239137529992</v>
      </c>
      <c r="J50" s="9">
        <f t="shared" si="18"/>
        <v>106.37018041934641</v>
      </c>
      <c r="K50" s="9">
        <f t="shared" si="18"/>
        <v>105.49531130122898</v>
      </c>
      <c r="L50" s="9">
        <f t="shared" si="18"/>
        <v>107.68596912960447</v>
      </c>
      <c r="M50" s="9">
        <f t="shared" si="18"/>
        <v>106.57295358789534</v>
      </c>
      <c r="N50" s="9">
        <f t="shared" si="18"/>
        <v>106.14148030479284</v>
      </c>
      <c r="O50" s="9">
        <f t="shared" si="18"/>
        <v>106.81241288652714</v>
      </c>
      <c r="P50" s="9">
        <f t="shared" si="18"/>
        <v>107.02711375248273</v>
      </c>
      <c r="Q50" s="9">
        <f t="shared" si="18"/>
        <v>104.22625424362838</v>
      </c>
    </row>
    <row r="51" spans="1:17" s="9" customFormat="1" hidden="1" x14ac:dyDescent="0.25">
      <c r="A51" s="254" t="s">
        <v>308</v>
      </c>
      <c r="B51" s="9" t="s">
        <v>408</v>
      </c>
      <c r="C51" s="9">
        <v>100</v>
      </c>
      <c r="D51" s="9">
        <v>100</v>
      </c>
      <c r="E51" s="64">
        <v>100</v>
      </c>
      <c r="F51" s="262">
        <f t="shared" ref="F51:Q51" si="19">F13*$E51/100</f>
        <v>100</v>
      </c>
      <c r="G51" s="9">
        <f t="shared" si="19"/>
        <v>100</v>
      </c>
      <c r="H51" s="9">
        <f t="shared" si="19"/>
        <v>100</v>
      </c>
      <c r="I51" s="9">
        <f t="shared" si="19"/>
        <v>100</v>
      </c>
      <c r="J51" s="9">
        <f t="shared" si="19"/>
        <v>100</v>
      </c>
      <c r="K51" s="9">
        <f t="shared" si="19"/>
        <v>100</v>
      </c>
      <c r="L51" s="9">
        <f t="shared" si="19"/>
        <v>100</v>
      </c>
      <c r="M51" s="9">
        <f t="shared" si="19"/>
        <v>98.907071009368067</v>
      </c>
      <c r="N51" s="9">
        <f t="shared" si="19"/>
        <v>98.907071009368067</v>
      </c>
      <c r="O51" s="9">
        <f t="shared" si="19"/>
        <v>98.907071009368067</v>
      </c>
      <c r="P51" s="9">
        <f t="shared" si="19"/>
        <v>98.907071009368067</v>
      </c>
      <c r="Q51" s="9">
        <f t="shared" si="19"/>
        <v>98.907071009368067</v>
      </c>
    </row>
    <row r="52" spans="1:17" s="9" customFormat="1" hidden="1" x14ac:dyDescent="0.25">
      <c r="A52" s="254" t="s">
        <v>314</v>
      </c>
      <c r="B52" s="9" t="s">
        <v>62</v>
      </c>
      <c r="C52" s="9">
        <v>133.29909378899453</v>
      </c>
      <c r="D52" s="9">
        <v>133.27548982514449</v>
      </c>
      <c r="E52" s="64">
        <v>129.86534271669223</v>
      </c>
      <c r="F52" s="262">
        <f t="shared" ref="F52:Q52" si="20">F14*$E52/100</f>
        <v>129.86534271669223</v>
      </c>
      <c r="G52" s="9">
        <f t="shared" si="20"/>
        <v>130.23093926400691</v>
      </c>
      <c r="H52" s="9">
        <f t="shared" si="20"/>
        <v>130.90099582716391</v>
      </c>
      <c r="I52" s="9">
        <f t="shared" si="20"/>
        <v>129.98840230693327</v>
      </c>
      <c r="J52" s="9">
        <f t="shared" si="20"/>
        <v>129.31768193416514</v>
      </c>
      <c r="K52" s="9">
        <f t="shared" si="20"/>
        <v>129.68210296209969</v>
      </c>
      <c r="L52" s="9">
        <f t="shared" si="20"/>
        <v>129.83863495940318</v>
      </c>
      <c r="M52" s="9">
        <f t="shared" si="20"/>
        <v>138.70864391959103</v>
      </c>
      <c r="N52" s="9">
        <f t="shared" si="20"/>
        <v>137.06946892035219</v>
      </c>
      <c r="O52" s="9">
        <f t="shared" si="20"/>
        <v>140.40998384658124</v>
      </c>
      <c r="P52" s="9">
        <f t="shared" si="20"/>
        <v>145.50657370897122</v>
      </c>
      <c r="Q52" s="9">
        <f t="shared" si="20"/>
        <v>146.19062846639972</v>
      </c>
    </row>
    <row r="53" spans="1:17" s="9" customFormat="1" hidden="1" x14ac:dyDescent="0.25">
      <c r="A53" s="254" t="s">
        <v>330</v>
      </c>
      <c r="B53" s="9" t="s">
        <v>71</v>
      </c>
      <c r="C53" s="9">
        <v>197.77777777777777</v>
      </c>
      <c r="D53" s="9">
        <v>197.77777777777777</v>
      </c>
      <c r="E53" s="64">
        <v>197.77777777777777</v>
      </c>
      <c r="F53" s="262">
        <f t="shared" ref="F53:Q53" si="21">F15*$E53/100</f>
        <v>197.77777777777777</v>
      </c>
      <c r="G53" s="9">
        <f t="shared" si="21"/>
        <v>197.77777777777777</v>
      </c>
      <c r="H53" s="9">
        <f t="shared" si="21"/>
        <v>149.88076687083111</v>
      </c>
      <c r="I53" s="9">
        <f t="shared" si="21"/>
        <v>144.63953709794697</v>
      </c>
      <c r="J53" s="9">
        <f t="shared" si="21"/>
        <v>144.63953709794697</v>
      </c>
      <c r="K53" s="9">
        <f t="shared" si="21"/>
        <v>147.3069935510423</v>
      </c>
      <c r="L53" s="9">
        <f t="shared" si="21"/>
        <v>144.63953709794697</v>
      </c>
      <c r="M53" s="9">
        <f t="shared" si="21"/>
        <v>180.67527056028666</v>
      </c>
      <c r="N53" s="9">
        <f t="shared" si="21"/>
        <v>180.67527056028666</v>
      </c>
      <c r="O53" s="9">
        <f t="shared" si="21"/>
        <v>180.67527056028666</v>
      </c>
      <c r="P53" s="9">
        <f t="shared" si="21"/>
        <v>179.79322142385524</v>
      </c>
      <c r="Q53" s="9">
        <f t="shared" si="21"/>
        <v>180.67527056028666</v>
      </c>
    </row>
    <row r="54" spans="1:17" s="9" customFormat="1" hidden="1" x14ac:dyDescent="0.25">
      <c r="A54" s="254" t="s">
        <v>339</v>
      </c>
      <c r="B54" s="9" t="s">
        <v>409</v>
      </c>
      <c r="C54" s="9">
        <v>81.506016889124069</v>
      </c>
      <c r="D54" s="9">
        <v>77.160983946369939</v>
      </c>
      <c r="E54" s="64">
        <v>77.160983946369939</v>
      </c>
      <c r="F54" s="262">
        <f t="shared" ref="F54:Q54" si="22">F16*$E54/100</f>
        <v>77.160983946369925</v>
      </c>
      <c r="G54" s="9">
        <f t="shared" si="22"/>
        <v>75.113429292236731</v>
      </c>
      <c r="H54" s="9">
        <f t="shared" si="22"/>
        <v>75.922492980635909</v>
      </c>
      <c r="I54" s="9">
        <f t="shared" si="22"/>
        <v>74.947412166609197</v>
      </c>
      <c r="J54" s="9">
        <f t="shared" si="22"/>
        <v>74.702911329571734</v>
      </c>
      <c r="K54" s="9">
        <f t="shared" si="22"/>
        <v>75.102783765258877</v>
      </c>
      <c r="L54" s="9">
        <f t="shared" si="22"/>
        <v>75.380214510200616</v>
      </c>
      <c r="M54" s="9">
        <f t="shared" si="22"/>
        <v>73.530354218670851</v>
      </c>
      <c r="N54" s="9">
        <f t="shared" si="22"/>
        <v>73.562354682204372</v>
      </c>
      <c r="O54" s="9">
        <f t="shared" si="22"/>
        <v>73.730281434817073</v>
      </c>
      <c r="P54" s="9">
        <f t="shared" si="22"/>
        <v>74.354578728841901</v>
      </c>
      <c r="Q54" s="9">
        <f t="shared" si="22"/>
        <v>74.68807199995662</v>
      </c>
    </row>
    <row r="55" spans="1:17" s="9" customFormat="1" hidden="1" x14ac:dyDescent="0.25">
      <c r="A55" s="254" t="s">
        <v>371</v>
      </c>
      <c r="B55" s="9" t="s">
        <v>410</v>
      </c>
      <c r="C55" s="9">
        <v>96.428571428571416</v>
      </c>
      <c r="D55" s="9">
        <v>96.428571428571416</v>
      </c>
      <c r="E55" s="64">
        <v>96.428571428571416</v>
      </c>
      <c r="F55" s="262">
        <f t="shared" ref="F55:Q55" si="23">F17*$E55/100</f>
        <v>96.428571428571388</v>
      </c>
      <c r="G55" s="9">
        <f t="shared" si="23"/>
        <v>96.428571428571388</v>
      </c>
      <c r="H55" s="9">
        <f t="shared" si="23"/>
        <v>96.428571428571388</v>
      </c>
      <c r="I55" s="9">
        <f t="shared" si="23"/>
        <v>96.428571428571388</v>
      </c>
      <c r="J55" s="9">
        <f t="shared" si="23"/>
        <v>96.428571428571388</v>
      </c>
      <c r="K55" s="9">
        <f t="shared" si="23"/>
        <v>96.428571428571388</v>
      </c>
      <c r="L55" s="9">
        <f t="shared" si="23"/>
        <v>96.428571428571388</v>
      </c>
      <c r="M55" s="9">
        <f t="shared" si="23"/>
        <v>90.634660315269358</v>
      </c>
      <c r="N55" s="9">
        <f t="shared" si="23"/>
        <v>90.634660315269358</v>
      </c>
      <c r="O55" s="9">
        <f t="shared" si="23"/>
        <v>96.428571428571388</v>
      </c>
      <c r="P55" s="9">
        <f t="shared" si="23"/>
        <v>96.428571428571388</v>
      </c>
      <c r="Q55" s="9">
        <f t="shared" si="23"/>
        <v>96.428571428571388</v>
      </c>
    </row>
    <row r="56" spans="1:17" s="9" customFormat="1" hidden="1" x14ac:dyDescent="0.25">
      <c r="A56" s="254" t="s">
        <v>372</v>
      </c>
      <c r="B56" s="9" t="s">
        <v>411</v>
      </c>
      <c r="C56" s="9">
        <v>100</v>
      </c>
      <c r="D56" s="9">
        <v>100</v>
      </c>
      <c r="E56" s="64">
        <v>100</v>
      </c>
      <c r="F56" s="262">
        <f t="shared" ref="F56:Q56" si="24">F18*$E56/100</f>
        <v>100</v>
      </c>
      <c r="G56" s="9">
        <f t="shared" si="24"/>
        <v>97.930961396985168</v>
      </c>
      <c r="H56" s="9">
        <f t="shared" si="24"/>
        <v>95.686049896829033</v>
      </c>
      <c r="I56" s="9">
        <f t="shared" si="24"/>
        <v>99.241357360732508</v>
      </c>
      <c r="J56" s="9">
        <f t="shared" si="24"/>
        <v>99.241357360732508</v>
      </c>
      <c r="K56" s="9">
        <f t="shared" si="24"/>
        <v>97.116754081872401</v>
      </c>
      <c r="L56" s="9">
        <f t="shared" si="24"/>
        <v>98.821510119810853</v>
      </c>
      <c r="M56" s="9">
        <f t="shared" si="24"/>
        <v>99.525357083733155</v>
      </c>
      <c r="N56" s="9">
        <f t="shared" si="24"/>
        <v>100.64954939293763</v>
      </c>
      <c r="O56" s="9">
        <f t="shared" si="24"/>
        <v>103.74840342738474</v>
      </c>
      <c r="P56" s="9">
        <f t="shared" si="24"/>
        <v>103.47838937833417</v>
      </c>
      <c r="Q56" s="9">
        <f t="shared" si="24"/>
        <v>102.96402846613269</v>
      </c>
    </row>
    <row r="57" spans="1:17" s="9" customFormat="1" hidden="1" x14ac:dyDescent="0.25">
      <c r="A57" s="254" t="s">
        <v>373</v>
      </c>
      <c r="B57" s="9" t="s">
        <v>412</v>
      </c>
      <c r="C57" s="9">
        <v>107.36534050218529</v>
      </c>
      <c r="D57" s="9">
        <v>110.85413149087016</v>
      </c>
      <c r="E57" s="64">
        <v>113.34552051646745</v>
      </c>
      <c r="F57" s="262">
        <f t="shared" ref="F57:Q57" si="25">F19*$E57/100</f>
        <v>113.3455205164674</v>
      </c>
      <c r="G57" s="9">
        <f t="shared" si="25"/>
        <v>111.97248371327214</v>
      </c>
      <c r="H57" s="9">
        <f t="shared" si="25"/>
        <v>110.25735853285745</v>
      </c>
      <c r="I57" s="9">
        <f t="shared" si="25"/>
        <v>113.64069188435028</v>
      </c>
      <c r="J57" s="9">
        <f t="shared" si="25"/>
        <v>114.29265035531462</v>
      </c>
      <c r="K57" s="9">
        <f t="shared" si="25"/>
        <v>109.87848824827377</v>
      </c>
      <c r="L57" s="9">
        <f t="shared" si="25"/>
        <v>110.66066551079666</v>
      </c>
      <c r="M57" s="9">
        <f t="shared" si="25"/>
        <v>111.23003174642484</v>
      </c>
      <c r="N57" s="9">
        <f t="shared" si="25"/>
        <v>109.85323046660739</v>
      </c>
      <c r="O57" s="9">
        <f t="shared" si="25"/>
        <v>120.68172068989178</v>
      </c>
      <c r="P57" s="9">
        <f t="shared" si="25"/>
        <v>117.13792161684148</v>
      </c>
      <c r="Q57" s="9">
        <f t="shared" si="25"/>
        <v>111.63569324980134</v>
      </c>
    </row>
    <row r="58" spans="1:17" hidden="1" x14ac:dyDescent="0.25">
      <c r="E58"/>
      <c r="F58"/>
    </row>
    <row r="59" spans="1:17" x14ac:dyDescent="0.25">
      <c r="E59"/>
      <c r="F59"/>
    </row>
    <row r="60" spans="1:17" x14ac:dyDescent="0.25">
      <c r="E60"/>
      <c r="F60"/>
    </row>
    <row r="61" spans="1:17" x14ac:dyDescent="0.25">
      <c r="E61"/>
      <c r="F61"/>
    </row>
    <row r="62" spans="1:17" x14ac:dyDescent="0.25">
      <c r="E62"/>
      <c r="F62"/>
    </row>
    <row r="63" spans="1:17" x14ac:dyDescent="0.25">
      <c r="E63"/>
      <c r="F63"/>
    </row>
    <row r="64" spans="1:17" x14ac:dyDescent="0.25">
      <c r="E64"/>
      <c r="F64"/>
    </row>
    <row r="65" spans="5:6" x14ac:dyDescent="0.25">
      <c r="E65"/>
      <c r="F65"/>
    </row>
    <row r="66" spans="5:6" x14ac:dyDescent="0.25">
      <c r="E66"/>
      <c r="F66"/>
    </row>
    <row r="67" spans="5:6" x14ac:dyDescent="0.25">
      <c r="E67"/>
      <c r="F67"/>
    </row>
    <row r="68" spans="5:6" x14ac:dyDescent="0.25">
      <c r="E68"/>
      <c r="F68"/>
    </row>
    <row r="69" spans="5:6" x14ac:dyDescent="0.25">
      <c r="E69"/>
      <c r="F69"/>
    </row>
    <row r="70" spans="5:6" x14ac:dyDescent="0.25">
      <c r="E70"/>
      <c r="F70"/>
    </row>
    <row r="71" spans="5:6" x14ac:dyDescent="0.25">
      <c r="E71"/>
      <c r="F71"/>
    </row>
    <row r="72" spans="5:6" x14ac:dyDescent="0.25">
      <c r="E72"/>
      <c r="F72"/>
    </row>
    <row r="73" spans="5:6" x14ac:dyDescent="0.25">
      <c r="E73"/>
      <c r="F73"/>
    </row>
    <row r="74" spans="5:6" x14ac:dyDescent="0.25">
      <c r="E74"/>
      <c r="F74"/>
    </row>
    <row r="75" spans="5:6" x14ac:dyDescent="0.25">
      <c r="E75"/>
      <c r="F75"/>
    </row>
    <row r="76" spans="5:6" x14ac:dyDescent="0.25">
      <c r="E76"/>
      <c r="F76"/>
    </row>
    <row r="77" spans="5:6" x14ac:dyDescent="0.25">
      <c r="E77"/>
      <c r="F77"/>
    </row>
    <row r="78" spans="5:6" x14ac:dyDescent="0.25">
      <c r="E78"/>
      <c r="F78"/>
    </row>
    <row r="79" spans="5:6" x14ac:dyDescent="0.25">
      <c r="E79"/>
      <c r="F79"/>
    </row>
    <row r="80" spans="5:6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Div 1 Food</vt:lpstr>
      <vt:lpstr>Div 2 ,3 Alc &amp; Tobac, clothing</vt:lpstr>
      <vt:lpstr>Index_calculation_&amp;aggregtion</vt:lpstr>
      <vt:lpstr>Div 4,5 energy &amp; HHD</vt:lpstr>
      <vt:lpstr>Div 6, 7 health &amp; Transport</vt:lpstr>
      <vt:lpstr>Div 8, 9 Coms &amp; Recreation</vt:lpstr>
      <vt:lpstr>Div 10, 11, 12, Ed. Rest. Micel</vt:lpstr>
      <vt:lpstr>Geomean prices</vt:lpstr>
      <vt:lpstr>CPI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Baran</dc:creator>
  <cp:lastModifiedBy>James Hogan</cp:lastModifiedBy>
  <dcterms:created xsi:type="dcterms:W3CDTF">2023-05-26T01:19:06Z</dcterms:created>
  <dcterms:modified xsi:type="dcterms:W3CDTF">2025-06-30T02:58:11Z</dcterms:modified>
</cp:coreProperties>
</file>