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975c1e51bc6e6e17/文档/"/>
    </mc:Choice>
  </mc:AlternateContent>
  <xr:revisionPtr revIDLastSave="0" documentId="8_{FDEF4A59-2B10-3641-AECE-83B68F975C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E9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B1" i="1"/>
  <c r="A1" i="1"/>
  <c r="AF3" i="1"/>
  <c r="D6" i="1"/>
  <c r="C6" i="1"/>
  <c r="B6" i="1"/>
  <c r="A7" i="1"/>
  <c r="AF7" i="1"/>
  <c r="K9" i="1"/>
  <c r="A2" i="1"/>
  <c r="A6" i="1"/>
  <c r="C2" i="1"/>
  <c r="B2" i="1"/>
  <c r="D2" i="1"/>
  <c r="D5" i="1"/>
  <c r="E2" i="1"/>
  <c r="E5" i="1"/>
  <c r="E6" i="1"/>
  <c r="F2" i="1"/>
  <c r="G2" i="1"/>
  <c r="F6" i="1"/>
  <c r="F5" i="1"/>
  <c r="G5" i="1"/>
  <c r="G6" i="1"/>
  <c r="H2" i="1"/>
  <c r="I2" i="1"/>
  <c r="H6" i="1"/>
  <c r="H5" i="1"/>
  <c r="I5" i="1"/>
  <c r="I6" i="1"/>
  <c r="J2" i="1"/>
  <c r="J6" i="1"/>
  <c r="J5" i="1"/>
  <c r="K2" i="1"/>
  <c r="K6" i="1"/>
  <c r="K5" i="1"/>
  <c r="L2" i="1"/>
  <c r="L6" i="1"/>
  <c r="L5" i="1"/>
  <c r="M2" i="1"/>
  <c r="M6" i="1"/>
  <c r="M5" i="1"/>
  <c r="N2" i="1"/>
  <c r="N6" i="1"/>
  <c r="N5" i="1"/>
  <c r="O2" i="1"/>
  <c r="O5" i="1"/>
  <c r="O6" i="1"/>
  <c r="P2" i="1"/>
  <c r="P5" i="1"/>
  <c r="P6" i="1"/>
  <c r="Q2" i="1"/>
  <c r="Q5" i="1"/>
  <c r="Q6" i="1"/>
  <c r="R2" i="1"/>
  <c r="R6" i="1"/>
  <c r="R5" i="1"/>
  <c r="S2" i="1"/>
  <c r="S5" i="1"/>
  <c r="S6" i="1"/>
  <c r="T2" i="1"/>
  <c r="T6" i="1"/>
  <c r="T5" i="1"/>
  <c r="U2" i="1"/>
  <c r="U6" i="1"/>
  <c r="U5" i="1"/>
  <c r="V2" i="1"/>
  <c r="V5" i="1"/>
  <c r="V6" i="1"/>
  <c r="W2" i="1"/>
  <c r="W5" i="1"/>
  <c r="W6" i="1"/>
  <c r="X2" i="1"/>
  <c r="Y2" i="1"/>
  <c r="X5" i="1"/>
  <c r="X6" i="1"/>
  <c r="Y5" i="1"/>
  <c r="Y6" i="1"/>
  <c r="Z2" i="1"/>
  <c r="Z5" i="1"/>
  <c r="Z6" i="1"/>
  <c r="AA2" i="1"/>
  <c r="AA5" i="1"/>
  <c r="AA6" i="1"/>
  <c r="AB2" i="1"/>
  <c r="AB6" i="1"/>
  <c r="AB5" i="1"/>
  <c r="AC2" i="1"/>
  <c r="AC6" i="1"/>
  <c r="AC5" i="1"/>
  <c r="AD2" i="1"/>
  <c r="AD6" i="1"/>
  <c r="AD5" i="1"/>
  <c r="AE2" i="1"/>
  <c r="AE5" i="1"/>
  <c r="AE6" i="1"/>
  <c r="AF6" i="1"/>
  <c r="J9" i="1"/>
  <c r="AF5" i="1"/>
  <c r="I9" i="1"/>
  <c r="F9" i="1"/>
  <c r="H9" i="1"/>
  <c r="G9" i="1"/>
  <c r="M9" i="1"/>
  <c r="N9" i="1"/>
</calcChain>
</file>

<file path=xl/sharedStrings.xml><?xml version="1.0" encoding="utf-8"?>
<sst xmlns="http://schemas.openxmlformats.org/spreadsheetml/2006/main" count="26" uniqueCount="23">
  <si>
    <t>日期</t>
    <phoneticPr fontId="1" type="noConversion"/>
  </si>
  <si>
    <t>星期</t>
    <phoneticPr fontId="1" type="noConversion"/>
  </si>
  <si>
    <t>总工时</t>
    <phoneticPr fontId="1" type="noConversion"/>
  </si>
  <si>
    <t>双倍</t>
    <phoneticPr fontId="1" type="noConversion"/>
  </si>
  <si>
    <t>1.5倍</t>
    <phoneticPr fontId="1" type="noConversion"/>
  </si>
  <si>
    <t>三倍</t>
    <phoneticPr fontId="1" type="noConversion"/>
  </si>
  <si>
    <t>税前</t>
    <phoneticPr fontId="1" type="noConversion"/>
  </si>
  <si>
    <t>税后</t>
    <phoneticPr fontId="1" type="noConversion"/>
  </si>
  <si>
    <t>保险</t>
    <phoneticPr fontId="1" type="noConversion"/>
  </si>
  <si>
    <t>底薪</t>
    <phoneticPr fontId="1" type="noConversion"/>
  </si>
  <si>
    <t>绩效</t>
    <phoneticPr fontId="1" type="noConversion"/>
  </si>
  <si>
    <t>质效</t>
    <phoneticPr fontId="1" type="noConversion"/>
  </si>
  <si>
    <t>全勤</t>
    <phoneticPr fontId="1" type="noConversion"/>
  </si>
  <si>
    <t>住宿</t>
    <phoneticPr fontId="1" type="noConversion"/>
  </si>
  <si>
    <t>伙食</t>
    <phoneticPr fontId="1" type="noConversion"/>
  </si>
  <si>
    <t>夜班</t>
    <phoneticPr fontId="1" type="noConversion"/>
  </si>
  <si>
    <t>出勤</t>
    <phoneticPr fontId="1" type="noConversion"/>
  </si>
  <si>
    <t>岗补</t>
    <phoneticPr fontId="1" type="noConversion"/>
  </si>
  <si>
    <t>白夜</t>
    <phoneticPr fontId="1" type="noConversion"/>
  </si>
  <si>
    <t>夜</t>
    <phoneticPr fontId="1" type="noConversion"/>
  </si>
  <si>
    <t>休息日</t>
    <phoneticPr fontId="1" type="noConversion"/>
  </si>
  <si>
    <t>年</t>
    <phoneticPr fontId="1" type="noConversion"/>
  </si>
  <si>
    <t>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</si>
</sst>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aaa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tabSelected="1" workbookViewId="0">
      <selection activeCell="K5" sqref="K5"/>
    </sheetView>
  </sheetViews>
  <sheetFormatPr defaultColWidth="9.05859375" defaultRowHeight="13.5" x14ac:dyDescent="0.15"/>
  <cols>
    <col min="1" max="1" width="14.234375" style="2" bestFit="1" customWidth="1"/>
    <col min="2" max="6" width="9.05859375" style="2"/>
    <col min="7" max="7" width="9.83203125" style="2" bestFit="1" customWidth="1"/>
    <col min="8" max="16384" width="9.05859375" style="2"/>
  </cols>
  <sheetData>
    <row r="1" spans="1:33" x14ac:dyDescent="0.15">
      <c r="A1" s="1">
        <f>DATE(A12,B12,1)</f>
        <v>45413</v>
      </c>
      <c r="B1" s="1">
        <f>A1+1</f>
        <v>45414</v>
      </c>
      <c r="C1" s="1">
        <f t="shared" ref="C1:AE1" si="0">B1+1</f>
        <v>45415</v>
      </c>
      <c r="D1" s="1">
        <f t="shared" si="0"/>
        <v>45416</v>
      </c>
      <c r="E1" s="1">
        <f t="shared" si="0"/>
        <v>45417</v>
      </c>
      <c r="F1" s="1">
        <f t="shared" si="0"/>
        <v>45418</v>
      </c>
      <c r="G1" s="1">
        <f t="shared" si="0"/>
        <v>45419</v>
      </c>
      <c r="H1" s="1">
        <f t="shared" si="0"/>
        <v>45420</v>
      </c>
      <c r="I1" s="1">
        <f t="shared" si="0"/>
        <v>45421</v>
      </c>
      <c r="J1" s="1">
        <f t="shared" si="0"/>
        <v>45422</v>
      </c>
      <c r="K1" s="1">
        <f t="shared" si="0"/>
        <v>45423</v>
      </c>
      <c r="L1" s="1">
        <f t="shared" si="0"/>
        <v>45424</v>
      </c>
      <c r="M1" s="1">
        <f t="shared" si="0"/>
        <v>45425</v>
      </c>
      <c r="N1" s="1">
        <f t="shared" si="0"/>
        <v>45426</v>
      </c>
      <c r="O1" s="1">
        <f t="shared" si="0"/>
        <v>45427</v>
      </c>
      <c r="P1" s="1">
        <f t="shared" si="0"/>
        <v>45428</v>
      </c>
      <c r="Q1" s="1">
        <f t="shared" si="0"/>
        <v>45429</v>
      </c>
      <c r="R1" s="1">
        <f t="shared" si="0"/>
        <v>45430</v>
      </c>
      <c r="S1" s="1">
        <f t="shared" si="0"/>
        <v>45431</v>
      </c>
      <c r="T1" s="1">
        <f t="shared" si="0"/>
        <v>45432</v>
      </c>
      <c r="U1" s="1">
        <f t="shared" si="0"/>
        <v>45433</v>
      </c>
      <c r="V1" s="1">
        <f t="shared" si="0"/>
        <v>45434</v>
      </c>
      <c r="W1" s="1">
        <f t="shared" si="0"/>
        <v>45435</v>
      </c>
      <c r="X1" s="1">
        <f t="shared" si="0"/>
        <v>45436</v>
      </c>
      <c r="Y1" s="1">
        <f t="shared" si="0"/>
        <v>45437</v>
      </c>
      <c r="Z1" s="1">
        <f t="shared" si="0"/>
        <v>45438</v>
      </c>
      <c r="AA1" s="1">
        <f t="shared" si="0"/>
        <v>45439</v>
      </c>
      <c r="AB1" s="1">
        <f t="shared" si="0"/>
        <v>45440</v>
      </c>
      <c r="AC1" s="1">
        <f t="shared" si="0"/>
        <v>45441</v>
      </c>
      <c r="AD1" s="1">
        <f t="shared" si="0"/>
        <v>45442</v>
      </c>
      <c r="AE1" s="1">
        <f t="shared" si="0"/>
        <v>45443</v>
      </c>
      <c r="AG1" s="2" t="s">
        <v>0</v>
      </c>
    </row>
    <row r="2" spans="1:33" x14ac:dyDescent="0.15">
      <c r="A2" s="3">
        <f>A1</f>
        <v>45413</v>
      </c>
      <c r="B2" s="3">
        <f t="shared" ref="B2:AE2" si="1">B1</f>
        <v>45414</v>
      </c>
      <c r="C2" s="3">
        <f t="shared" si="1"/>
        <v>45415</v>
      </c>
      <c r="D2" s="3">
        <f t="shared" si="1"/>
        <v>45416</v>
      </c>
      <c r="E2" s="3">
        <f t="shared" si="1"/>
        <v>45417</v>
      </c>
      <c r="F2" s="3">
        <f t="shared" si="1"/>
        <v>45418</v>
      </c>
      <c r="G2" s="3">
        <f t="shared" si="1"/>
        <v>45419</v>
      </c>
      <c r="H2" s="3">
        <f t="shared" si="1"/>
        <v>45420</v>
      </c>
      <c r="I2" s="3">
        <f t="shared" si="1"/>
        <v>45421</v>
      </c>
      <c r="J2" s="3">
        <f t="shared" si="1"/>
        <v>45422</v>
      </c>
      <c r="K2" s="3">
        <f t="shared" si="1"/>
        <v>45423</v>
      </c>
      <c r="L2" s="3">
        <f t="shared" si="1"/>
        <v>45424</v>
      </c>
      <c r="M2" s="3">
        <f t="shared" si="1"/>
        <v>45425</v>
      </c>
      <c r="N2" s="3">
        <f t="shared" si="1"/>
        <v>45426</v>
      </c>
      <c r="O2" s="3">
        <f t="shared" si="1"/>
        <v>45427</v>
      </c>
      <c r="P2" s="3">
        <f t="shared" si="1"/>
        <v>45428</v>
      </c>
      <c r="Q2" s="3">
        <f t="shared" si="1"/>
        <v>45429</v>
      </c>
      <c r="R2" s="3">
        <f t="shared" si="1"/>
        <v>45430</v>
      </c>
      <c r="S2" s="3">
        <f t="shared" si="1"/>
        <v>45431</v>
      </c>
      <c r="T2" s="3">
        <f t="shared" si="1"/>
        <v>45432</v>
      </c>
      <c r="U2" s="3">
        <f t="shared" si="1"/>
        <v>45433</v>
      </c>
      <c r="V2" s="3">
        <f t="shared" si="1"/>
        <v>45434</v>
      </c>
      <c r="W2" s="3">
        <f t="shared" si="1"/>
        <v>45435</v>
      </c>
      <c r="X2" s="3">
        <f t="shared" si="1"/>
        <v>45436</v>
      </c>
      <c r="Y2" s="3">
        <f t="shared" si="1"/>
        <v>45437</v>
      </c>
      <c r="Z2" s="3">
        <f t="shared" si="1"/>
        <v>45438</v>
      </c>
      <c r="AA2" s="3">
        <f t="shared" si="1"/>
        <v>45439</v>
      </c>
      <c r="AB2" s="3">
        <f t="shared" si="1"/>
        <v>45440</v>
      </c>
      <c r="AC2" s="3">
        <f t="shared" si="1"/>
        <v>45441</v>
      </c>
      <c r="AD2" s="3">
        <f t="shared" si="1"/>
        <v>45442</v>
      </c>
      <c r="AE2" s="3">
        <f t="shared" si="1"/>
        <v>45443</v>
      </c>
      <c r="AG2" s="2" t="s">
        <v>1</v>
      </c>
    </row>
    <row r="3" spans="1:33" x14ac:dyDescent="0.15">
      <c r="A3" s="2">
        <v>8.5</v>
      </c>
      <c r="B3" s="2">
        <v>8.5</v>
      </c>
      <c r="C3" s="2">
        <v>9</v>
      </c>
      <c r="D3" s="2">
        <v>0</v>
      </c>
      <c r="E3" s="2">
        <v>8.5</v>
      </c>
      <c r="F3" s="2">
        <v>9</v>
      </c>
      <c r="G3" s="2">
        <v>8</v>
      </c>
      <c r="H3" s="2">
        <v>8.5</v>
      </c>
      <c r="I3" s="2">
        <v>8.5</v>
      </c>
      <c r="J3" s="2">
        <v>9</v>
      </c>
      <c r="K3" s="2">
        <v>0</v>
      </c>
      <c r="L3" s="2">
        <v>8.5</v>
      </c>
      <c r="M3" s="2">
        <v>8.5</v>
      </c>
      <c r="N3" s="2">
        <v>8.5</v>
      </c>
      <c r="O3" s="2">
        <v>8.5</v>
      </c>
      <c r="P3" s="2">
        <v>8.5</v>
      </c>
      <c r="Q3" s="2">
        <v>8.5</v>
      </c>
      <c r="R3" s="2">
        <v>8.5</v>
      </c>
      <c r="S3" s="2">
        <v>8.5</v>
      </c>
      <c r="T3" s="2">
        <v>8.5</v>
      </c>
      <c r="U3" s="2">
        <v>8.5</v>
      </c>
      <c r="V3" s="2">
        <v>8.5</v>
      </c>
      <c r="W3" s="2">
        <v>8.5</v>
      </c>
      <c r="X3" s="2">
        <v>8.5</v>
      </c>
      <c r="Y3" s="2">
        <v>8.5</v>
      </c>
      <c r="Z3" s="2">
        <v>8.5</v>
      </c>
      <c r="AA3" s="2">
        <v>8.5</v>
      </c>
      <c r="AB3" s="2">
        <v>8.5</v>
      </c>
      <c r="AC3" s="2">
        <v>8.5</v>
      </c>
      <c r="AD3" s="2">
        <v>8.5</v>
      </c>
      <c r="AE3" s="2">
        <v>8.5</v>
      </c>
      <c r="AF3" s="2">
        <f>SUM(A3:AE3)</f>
        <v>247.5</v>
      </c>
      <c r="AG3" s="2" t="s">
        <v>2</v>
      </c>
    </row>
    <row r="4" spans="1:33" x14ac:dyDescent="0.15">
      <c r="AF4" s="1" t="str">
        <f>TEXT((MAX(A1:AE1)-COUNTIF(A3:AE3,0)),"d")</f>
        <v>29</v>
      </c>
      <c r="AG4" s="2" t="s">
        <v>16</v>
      </c>
    </row>
    <row r="5" spans="1:33" x14ac:dyDescent="0.15">
      <c r="A5" s="2">
        <v>0</v>
      </c>
      <c r="B5" s="2">
        <v>0</v>
      </c>
      <c r="C5" s="2">
        <v>0</v>
      </c>
      <c r="D5" s="2">
        <f t="shared" ref="D5:AE5" si="2">IF(WEEKDAY(D2,2)&gt;=6,0,D3-8)</f>
        <v>0</v>
      </c>
      <c r="E5" s="2">
        <f t="shared" si="2"/>
        <v>0</v>
      </c>
      <c r="F5" s="2">
        <f t="shared" si="2"/>
        <v>1</v>
      </c>
      <c r="G5" s="2">
        <f t="shared" si="2"/>
        <v>0</v>
      </c>
      <c r="H5" s="2">
        <f t="shared" si="2"/>
        <v>0.5</v>
      </c>
      <c r="I5" s="2">
        <f t="shared" si="2"/>
        <v>0.5</v>
      </c>
      <c r="J5" s="2">
        <f t="shared" si="2"/>
        <v>1</v>
      </c>
      <c r="K5" s="2">
        <f t="shared" si="2"/>
        <v>0</v>
      </c>
      <c r="L5" s="2">
        <f t="shared" si="2"/>
        <v>0</v>
      </c>
      <c r="M5" s="2">
        <f t="shared" si="2"/>
        <v>0.5</v>
      </c>
      <c r="N5" s="2">
        <f t="shared" si="2"/>
        <v>0.5</v>
      </c>
      <c r="O5" s="2">
        <f t="shared" si="2"/>
        <v>0.5</v>
      </c>
      <c r="P5" s="2">
        <f t="shared" si="2"/>
        <v>0.5</v>
      </c>
      <c r="Q5" s="2">
        <f t="shared" si="2"/>
        <v>0.5</v>
      </c>
      <c r="R5" s="2">
        <f t="shared" si="2"/>
        <v>0</v>
      </c>
      <c r="S5" s="2">
        <f t="shared" si="2"/>
        <v>0</v>
      </c>
      <c r="T5" s="2">
        <f t="shared" si="2"/>
        <v>0.5</v>
      </c>
      <c r="U5" s="2">
        <f t="shared" si="2"/>
        <v>0.5</v>
      </c>
      <c r="V5" s="2">
        <f t="shared" si="2"/>
        <v>0.5</v>
      </c>
      <c r="W5" s="2">
        <f t="shared" si="2"/>
        <v>0.5</v>
      </c>
      <c r="X5" s="2">
        <f t="shared" si="2"/>
        <v>0.5</v>
      </c>
      <c r="Y5" s="2">
        <f t="shared" si="2"/>
        <v>0</v>
      </c>
      <c r="Z5" s="2">
        <f t="shared" si="2"/>
        <v>0</v>
      </c>
      <c r="AA5" s="2">
        <f t="shared" si="2"/>
        <v>0.5</v>
      </c>
      <c r="AB5" s="2">
        <f t="shared" si="2"/>
        <v>0.5</v>
      </c>
      <c r="AC5" s="2">
        <f t="shared" si="2"/>
        <v>0.5</v>
      </c>
      <c r="AD5" s="2">
        <f t="shared" si="2"/>
        <v>0.5</v>
      </c>
      <c r="AE5" s="2">
        <f t="shared" si="2"/>
        <v>0.5</v>
      </c>
      <c r="AF5" s="2">
        <f>SUM(A5:AE5)</f>
        <v>10.5</v>
      </c>
      <c r="AG5" s="2" t="s">
        <v>4</v>
      </c>
    </row>
    <row r="6" spans="1:33" x14ac:dyDescent="0.15">
      <c r="A6" s="2">
        <f>IF(WEEKDAY(A2,2)&gt;=6,A3,0)</f>
        <v>0</v>
      </c>
      <c r="B6" s="2">
        <f>B3</f>
        <v>8.5</v>
      </c>
      <c r="C6" s="2">
        <f>C3</f>
        <v>9</v>
      </c>
      <c r="D6" s="2">
        <f>D3</f>
        <v>0</v>
      </c>
      <c r="E6" s="2">
        <f t="shared" ref="E6:AE6" si="3">IF(WEEKDAY(E2,2)&gt;=6,E3,0)</f>
        <v>8.5</v>
      </c>
      <c r="F6" s="2">
        <f t="shared" si="3"/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0</v>
      </c>
      <c r="K6" s="2">
        <f t="shared" si="3"/>
        <v>0</v>
      </c>
      <c r="L6" s="2">
        <f t="shared" si="3"/>
        <v>8.5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2">
        <f t="shared" si="3"/>
        <v>0</v>
      </c>
      <c r="Q6" s="2">
        <f t="shared" si="3"/>
        <v>0</v>
      </c>
      <c r="R6" s="2">
        <f t="shared" si="3"/>
        <v>8.5</v>
      </c>
      <c r="S6" s="2">
        <f t="shared" si="3"/>
        <v>8.5</v>
      </c>
      <c r="T6" s="2">
        <f t="shared" si="3"/>
        <v>0</v>
      </c>
      <c r="U6" s="2">
        <f t="shared" si="3"/>
        <v>0</v>
      </c>
      <c r="V6" s="2">
        <f t="shared" si="3"/>
        <v>0</v>
      </c>
      <c r="W6" s="2">
        <f t="shared" si="3"/>
        <v>0</v>
      </c>
      <c r="X6" s="2">
        <f t="shared" si="3"/>
        <v>0</v>
      </c>
      <c r="Y6" s="2">
        <f t="shared" si="3"/>
        <v>8.5</v>
      </c>
      <c r="Z6" s="2">
        <f t="shared" si="3"/>
        <v>8.5</v>
      </c>
      <c r="AA6" s="2">
        <f t="shared" si="3"/>
        <v>0</v>
      </c>
      <c r="AB6" s="2">
        <f t="shared" si="3"/>
        <v>0</v>
      </c>
      <c r="AC6" s="2">
        <f t="shared" si="3"/>
        <v>0</v>
      </c>
      <c r="AD6" s="2">
        <f t="shared" si="3"/>
        <v>0</v>
      </c>
      <c r="AE6" s="2">
        <f t="shared" si="3"/>
        <v>0</v>
      </c>
      <c r="AF6" s="2">
        <f>SUM(A6:AE6)</f>
        <v>68.5</v>
      </c>
      <c r="AG6" s="2" t="s">
        <v>3</v>
      </c>
    </row>
    <row r="7" spans="1:33" x14ac:dyDescent="0.15">
      <c r="A7" s="2">
        <f>A3</f>
        <v>8.5</v>
      </c>
      <c r="AF7" s="2">
        <f>SUM(A7:AE7)</f>
        <v>8.5</v>
      </c>
      <c r="AG7" s="2" t="s">
        <v>5</v>
      </c>
    </row>
    <row r="8" spans="1:33" x14ac:dyDescent="0.15">
      <c r="AF8" s="2" t="s">
        <v>19</v>
      </c>
      <c r="AG8" s="2" t="s">
        <v>18</v>
      </c>
    </row>
    <row r="9" spans="1:33" x14ac:dyDescent="0.15">
      <c r="A9" s="2">
        <v>2200</v>
      </c>
      <c r="B9" s="2">
        <v>200</v>
      </c>
      <c r="C9" s="2">
        <v>620</v>
      </c>
      <c r="D9" s="2">
        <v>500</v>
      </c>
      <c r="E9" s="2">
        <f>IF((AF4&gt;=MAX(A1:AE1)-AF9),100,0)</f>
        <v>100</v>
      </c>
      <c r="F9" s="2">
        <f>IF(AF4&gt;25,25*8,AF4*8)</f>
        <v>200</v>
      </c>
      <c r="G9" s="2">
        <f>AF4*20</f>
        <v>580</v>
      </c>
      <c r="H9" s="2">
        <f>IF(AF8="夜",AF4*15,0)</f>
        <v>435</v>
      </c>
      <c r="I9" s="2">
        <f>18.97*AF5</f>
        <v>199.185</v>
      </c>
      <c r="J9" s="2">
        <f>25.29*AF6</f>
        <v>1732.365</v>
      </c>
      <c r="K9" s="2">
        <f>37.93*AF7</f>
        <v>322.40499999999997</v>
      </c>
      <c r="L9" s="2">
        <v>-30</v>
      </c>
      <c r="M9" s="2">
        <f>SUM(A9:L9)</f>
        <v>7058.9549999999999</v>
      </c>
      <c r="N9" s="2">
        <f>M9-((M9-5000)*3%)</f>
        <v>6997.1863499999999</v>
      </c>
      <c r="Q9" s="1"/>
      <c r="AF9" s="2">
        <v>11</v>
      </c>
      <c r="AG9" s="2" t="s">
        <v>20</v>
      </c>
    </row>
    <row r="10" spans="1:33" x14ac:dyDescent="0.15">
      <c r="A10" s="2" t="s">
        <v>9</v>
      </c>
      <c r="B10" s="2" t="s">
        <v>17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4</v>
      </c>
      <c r="J10" s="2" t="s">
        <v>3</v>
      </c>
      <c r="K10" s="2" t="s">
        <v>5</v>
      </c>
      <c r="L10" s="2" t="s">
        <v>8</v>
      </c>
      <c r="M10" s="2" t="s">
        <v>6</v>
      </c>
      <c r="N10" s="2" t="s">
        <v>7</v>
      </c>
    </row>
    <row r="12" spans="1:33" x14ac:dyDescent="0.15">
      <c r="A12" s="2">
        <v>2024</v>
      </c>
      <c r="B12" s="2">
        <v>5</v>
      </c>
      <c r="G12" s="1"/>
    </row>
    <row r="13" spans="1:33" x14ac:dyDescent="0.15">
      <c r="A13" s="2" t="s">
        <v>21</v>
      </c>
      <c r="B13" s="2" t="s">
        <v>22</v>
      </c>
    </row>
    <row r="14" spans="1:33" x14ac:dyDescent="0.15">
      <c r="A1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zhuoxian han</dc:creator>
  <cp:lastModifiedBy>zhuoxian han</cp:lastModifiedBy>
  <dcterms:created xsi:type="dcterms:W3CDTF">2015-06-05T18:19:34Z</dcterms:created>
  <dcterms:modified xsi:type="dcterms:W3CDTF">2024-05-05T03:44:17Z</dcterms:modified>
</cp:coreProperties>
</file>