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rishi\Personal\Hadoop3-book\"/>
    </mc:Choice>
  </mc:AlternateContent>
  <bookViews>
    <workbookView xWindow="2835" yWindow="0" windowWidth="23055" windowHeight="9795" activeTab="1"/>
  </bookViews>
  <sheets>
    <sheet name="Data Sizing Computation" sheetId="1" r:id="rId1"/>
    <sheet name="Hadoop Cluster Sizing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D17" i="2" s="1"/>
  <c r="G20" i="1" l="1"/>
  <c r="K18" i="1"/>
  <c r="K19" i="1" s="1"/>
  <c r="K20" i="1" s="1"/>
  <c r="K9" i="1"/>
  <c r="K10" i="1" s="1"/>
  <c r="K11" i="1" s="1"/>
  <c r="G8" i="1" l="1"/>
  <c r="G12" i="1"/>
  <c r="G4" i="1"/>
  <c r="G11" i="1"/>
  <c r="G7" i="1"/>
  <c r="G10" i="1"/>
  <c r="G6" i="1"/>
  <c r="G13" i="1"/>
  <c r="G9" i="1"/>
  <c r="G5" i="1"/>
  <c r="G14" i="1" l="1"/>
  <c r="G15" i="1" s="1"/>
  <c r="G21" i="1" s="1"/>
  <c r="G22" i="1" s="1"/>
  <c r="D3" i="2" s="1"/>
  <c r="D4" i="2" l="1"/>
  <c r="D6" i="2" s="1"/>
  <c r="D10" i="2" s="1"/>
  <c r="D15" i="2" s="1"/>
  <c r="D5" i="2"/>
</calcChain>
</file>

<file path=xl/sharedStrings.xml><?xml version="1.0" encoding="utf-8"?>
<sst xmlns="http://schemas.openxmlformats.org/spreadsheetml/2006/main" count="80" uniqueCount="53">
  <si>
    <t>Data Source</t>
  </si>
  <si>
    <t>Frequency</t>
  </si>
  <si>
    <t>Daily</t>
  </si>
  <si>
    <t>Data Source1</t>
  </si>
  <si>
    <t>Data Source2</t>
  </si>
  <si>
    <t>Data Source3</t>
  </si>
  <si>
    <t>Data Source4</t>
  </si>
  <si>
    <t>Data Source5</t>
  </si>
  <si>
    <t>Data Source6</t>
  </si>
  <si>
    <t>Data Source7</t>
  </si>
  <si>
    <t>Data Source8</t>
  </si>
  <si>
    <t>Data Source9</t>
  </si>
  <si>
    <t>Data Source10</t>
  </si>
  <si>
    <t>No. of Counts</t>
  </si>
  <si>
    <t>Monthly</t>
  </si>
  <si>
    <t>Weekly</t>
  </si>
  <si>
    <t>Hourly</t>
  </si>
  <si>
    <t>Per Minute</t>
  </si>
  <si>
    <t>Per Second</t>
  </si>
  <si>
    <t>Annually</t>
  </si>
  <si>
    <t>Multiplier</t>
  </si>
  <si>
    <t>Bytes</t>
  </si>
  <si>
    <t>KB</t>
  </si>
  <si>
    <t>MB</t>
  </si>
  <si>
    <t>GB</t>
  </si>
  <si>
    <t>TB</t>
  </si>
  <si>
    <t>Avg. Size</t>
  </si>
  <si>
    <t>Avg. Size Unit</t>
  </si>
  <si>
    <t>Unit</t>
  </si>
  <si>
    <t>Annual Data Generated in MB</t>
  </si>
  <si>
    <t>Total Data Added Newly in MB</t>
  </si>
  <si>
    <t>Last Year's Data in TB (A)</t>
  </si>
  <si>
    <t>% Data Growth (B)</t>
  </si>
  <si>
    <t>Total Data Added Newly in TB (D)</t>
  </si>
  <si>
    <t>Current Year's Data in TB (C = A*(1+B))</t>
  </si>
  <si>
    <t>Newly Added Data in TB (D)</t>
  </si>
  <si>
    <t>Total Data for Hadoop in TB for given year (C+D)</t>
  </si>
  <si>
    <t>New Data Sources Sizing</t>
  </si>
  <si>
    <t>Reference Data</t>
  </si>
  <si>
    <t>Cluster Sizing for a given Year</t>
  </si>
  <si>
    <t>Usable Data Size across year and data sources in GBs</t>
  </si>
  <si>
    <t>Usable Data Size across year and data sources in GBs (A)</t>
  </si>
  <si>
    <t>Average Compression Ratio (B)</t>
  </si>
  <si>
    <t>Replication Factor (C )</t>
  </si>
  <si>
    <t>Intermediate Factor (D)</t>
  </si>
  <si>
    <t>Size</t>
  </si>
  <si>
    <t>Particular</t>
  </si>
  <si>
    <t>Hadoop Data Cluster Size (A x B x C / (1-D))</t>
  </si>
  <si>
    <t>Non HDFS Storage Space in GBs</t>
  </si>
  <si>
    <t>Intermediate Storage requirements for Map-Reduce</t>
  </si>
  <si>
    <t>Total Data Requirements in GBs</t>
  </si>
  <si>
    <t>Intermidiate Storage in TBs</t>
  </si>
  <si>
    <t>Overall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</si>
</sst>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1">
    <xf numFmtId="0" fontId="0" fillId="0" borderId="0" xfId="0"/>
    <xf numFmtId="0" fontId="3" fillId="0" borderId="1" xfId="0" applyFont="1" applyBorder="1"/>
    <xf numFmtId="0" fontId="0" fillId="0" borderId="1" xfId="0" applyBorder="1"/>
    <xf numFmtId="0" fontId="1" fillId="2" borderId="1" xfId="1" applyBorder="1"/>
    <xf numFmtId="0" fontId="0" fillId="0" borderId="0" xfId="0" applyAlignment="1">
      <alignment wrapText="1"/>
    </xf>
    <xf numFmtId="9" fontId="0" fillId="0" borderId="1" xfId="0" applyNumberFormat="1" applyBorder="1"/>
    <xf numFmtId="0" fontId="1" fillId="2" borderId="1" xfId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4" borderId="1" xfId="0" applyFill="1" applyBorder="1"/>
    <xf numFmtId="0" fontId="3" fillId="4" borderId="1" xfId="0" applyFont="1" applyFill="1" applyBorder="1"/>
    <xf numFmtId="0" fontId="0" fillId="0" borderId="1" xfId="0" applyFill="1" applyBorder="1"/>
    <xf numFmtId="2" fontId="0" fillId="0" borderId="1" xfId="0" applyNumberFormat="1" applyFill="1" applyBorder="1"/>
    <xf numFmtId="9" fontId="0" fillId="0" borderId="0" xfId="0" applyNumberFormat="1"/>
    <xf numFmtId="0" fontId="3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1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3" borderId="1" xfId="2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workbookViewId="0">
      <selection activeCell="A22" sqref="A22:XFD22"/>
    </sheetView>
  </sheetViews>
  <sheetFormatPr defaultRowHeight="15" x14ac:dyDescent="0.25"/>
  <cols>
    <col min="2" max="2" width="13.5703125" bestFit="1" customWidth="1"/>
    <col min="3" max="3" width="10.28515625" bestFit="1" customWidth="1"/>
    <col min="4" max="4" width="16.42578125" bestFit="1" customWidth="1"/>
    <col min="5" max="5" width="13.28515625" bestFit="1" customWidth="1"/>
    <col min="6" max="6" width="13.140625" bestFit="1" customWidth="1"/>
    <col min="7" max="7" width="12" bestFit="1" customWidth="1"/>
    <col min="10" max="10" width="10.85546875" bestFit="1" customWidth="1"/>
    <col min="11" max="11" width="10" bestFit="1" customWidth="1"/>
    <col min="14" max="14" width="12" bestFit="1" customWidth="1"/>
  </cols>
  <sheetData>
    <row r="2" spans="2:13" x14ac:dyDescent="0.25">
      <c r="B2" s="15" t="s">
        <v>37</v>
      </c>
      <c r="C2" s="15"/>
      <c r="D2" s="15"/>
      <c r="E2" s="15"/>
      <c r="F2" s="15"/>
      <c r="G2" s="15"/>
      <c r="J2" s="15" t="s">
        <v>38</v>
      </c>
      <c r="K2" s="15"/>
      <c r="L2" s="15"/>
      <c r="M2" s="15"/>
    </row>
    <row r="3" spans="2:13" s="4" customFormat="1" ht="45" x14ac:dyDescent="0.25">
      <c r="B3" s="6" t="s">
        <v>0</v>
      </c>
      <c r="C3" s="6" t="s">
        <v>1</v>
      </c>
      <c r="D3" s="6" t="s">
        <v>26</v>
      </c>
      <c r="E3" s="6" t="s">
        <v>27</v>
      </c>
      <c r="F3" s="6" t="s">
        <v>13</v>
      </c>
      <c r="G3" s="6" t="s">
        <v>29</v>
      </c>
    </row>
    <row r="4" spans="2:13" x14ac:dyDescent="0.25">
      <c r="B4" s="7" t="s">
        <v>3</v>
      </c>
      <c r="C4" s="7" t="s">
        <v>2</v>
      </c>
      <c r="D4" s="7">
        <v>10</v>
      </c>
      <c r="E4" s="7" t="s">
        <v>22</v>
      </c>
      <c r="F4" s="7">
        <v>1</v>
      </c>
      <c r="G4" s="7">
        <f t="shared" ref="G4:G13" si="0">VLOOKUP(C4,$J$5:$K$11,2,FALSE)*VLOOKUP(E4,$J$16:$K$20,2,FALSE)*D4*F4/$K$18</f>
        <v>3.65</v>
      </c>
      <c r="J4" s="3" t="s">
        <v>1</v>
      </c>
      <c r="K4" s="3" t="s">
        <v>20</v>
      </c>
    </row>
    <row r="5" spans="2:13" x14ac:dyDescent="0.25">
      <c r="B5" s="7" t="s">
        <v>4</v>
      </c>
      <c r="C5" s="7" t="s">
        <v>14</v>
      </c>
      <c r="D5" s="7">
        <v>100</v>
      </c>
      <c r="E5" s="7" t="s">
        <v>22</v>
      </c>
      <c r="F5" s="7">
        <v>1</v>
      </c>
      <c r="G5" s="7">
        <f t="shared" si="0"/>
        <v>1.2</v>
      </c>
      <c r="J5" s="2" t="s">
        <v>19</v>
      </c>
      <c r="K5" s="2">
        <v>1</v>
      </c>
    </row>
    <row r="6" spans="2:13" x14ac:dyDescent="0.25">
      <c r="B6" s="7" t="s">
        <v>5</v>
      </c>
      <c r="C6" s="7" t="s">
        <v>14</v>
      </c>
      <c r="D6" s="7">
        <v>120</v>
      </c>
      <c r="E6" s="7" t="s">
        <v>22</v>
      </c>
      <c r="F6" s="7">
        <v>1</v>
      </c>
      <c r="G6" s="7">
        <f t="shared" si="0"/>
        <v>1.44</v>
      </c>
      <c r="J6" s="2" t="s">
        <v>2</v>
      </c>
      <c r="K6" s="2">
        <v>365</v>
      </c>
    </row>
    <row r="7" spans="2:13" x14ac:dyDescent="0.25">
      <c r="B7" s="7" t="s">
        <v>6</v>
      </c>
      <c r="C7" s="7" t="s">
        <v>14</v>
      </c>
      <c r="D7" s="7">
        <v>1</v>
      </c>
      <c r="E7" s="7" t="s">
        <v>23</v>
      </c>
      <c r="F7" s="7">
        <v>1</v>
      </c>
      <c r="G7" s="7">
        <f t="shared" si="0"/>
        <v>12</v>
      </c>
      <c r="J7" s="2" t="s">
        <v>14</v>
      </c>
      <c r="K7" s="2">
        <v>12</v>
      </c>
    </row>
    <row r="8" spans="2:13" x14ac:dyDescent="0.25">
      <c r="B8" s="7" t="s">
        <v>7</v>
      </c>
      <c r="C8" s="7" t="s">
        <v>14</v>
      </c>
      <c r="D8" s="7">
        <v>100</v>
      </c>
      <c r="E8" s="7" t="s">
        <v>21</v>
      </c>
      <c r="F8" s="7">
        <v>1</v>
      </c>
      <c r="G8" s="7">
        <f t="shared" si="0"/>
        <v>1.1999999999999999E-3</v>
      </c>
      <c r="J8" s="2" t="s">
        <v>15</v>
      </c>
      <c r="K8" s="2">
        <v>52</v>
      </c>
    </row>
    <row r="9" spans="2:13" x14ac:dyDescent="0.25">
      <c r="B9" s="7" t="s">
        <v>8</v>
      </c>
      <c r="C9" s="7" t="s">
        <v>19</v>
      </c>
      <c r="D9" s="7">
        <v>1</v>
      </c>
      <c r="E9" s="7" t="s">
        <v>24</v>
      </c>
      <c r="F9" s="7">
        <v>1</v>
      </c>
      <c r="G9" s="7">
        <f t="shared" si="0"/>
        <v>1000000</v>
      </c>
      <c r="J9" s="2" t="s">
        <v>16</v>
      </c>
      <c r="K9" s="2">
        <f>24*K6*K7</f>
        <v>105120</v>
      </c>
    </row>
    <row r="10" spans="2:13" x14ac:dyDescent="0.25">
      <c r="B10" s="7" t="s">
        <v>9</v>
      </c>
      <c r="C10" s="7" t="s">
        <v>16</v>
      </c>
      <c r="D10" s="7">
        <v>8</v>
      </c>
      <c r="E10" s="7" t="s">
        <v>21</v>
      </c>
      <c r="F10" s="7">
        <v>1</v>
      </c>
      <c r="G10" s="7">
        <f t="shared" si="0"/>
        <v>0.84096000000000004</v>
      </c>
      <c r="J10" s="2" t="s">
        <v>17</v>
      </c>
      <c r="K10" s="2">
        <f>K9*60</f>
        <v>6307200</v>
      </c>
    </row>
    <row r="11" spans="2:13" x14ac:dyDescent="0.25">
      <c r="B11" s="7" t="s">
        <v>10</v>
      </c>
      <c r="C11" s="7" t="s">
        <v>2</v>
      </c>
      <c r="D11" s="7">
        <v>1</v>
      </c>
      <c r="E11" s="7" t="s">
        <v>22</v>
      </c>
      <c r="F11" s="7">
        <v>1</v>
      </c>
      <c r="G11" s="7">
        <f t="shared" si="0"/>
        <v>0.36499999999999999</v>
      </c>
      <c r="J11" s="2" t="s">
        <v>18</v>
      </c>
      <c r="K11" s="2">
        <f>K10*60</f>
        <v>378432000</v>
      </c>
    </row>
    <row r="12" spans="2:13" x14ac:dyDescent="0.25">
      <c r="B12" s="7" t="s">
        <v>11</v>
      </c>
      <c r="C12" s="7" t="s">
        <v>2</v>
      </c>
      <c r="D12" s="7">
        <v>11</v>
      </c>
      <c r="E12" s="7" t="s">
        <v>22</v>
      </c>
      <c r="F12" s="7">
        <v>1</v>
      </c>
      <c r="G12" s="7">
        <f t="shared" si="0"/>
        <v>4.0149999999999997</v>
      </c>
    </row>
    <row r="13" spans="2:13" x14ac:dyDescent="0.25">
      <c r="B13" s="7" t="s">
        <v>12</v>
      </c>
      <c r="C13" s="7" t="s">
        <v>2</v>
      </c>
      <c r="D13" s="7">
        <v>21</v>
      </c>
      <c r="E13" s="7" t="s">
        <v>22</v>
      </c>
      <c r="F13" s="7">
        <v>1</v>
      </c>
      <c r="G13" s="7">
        <f t="shared" si="0"/>
        <v>7.665</v>
      </c>
    </row>
    <row r="14" spans="2:13" x14ac:dyDescent="0.25">
      <c r="D14" s="17" t="s">
        <v>30</v>
      </c>
      <c r="E14" s="17"/>
      <c r="F14" s="17"/>
      <c r="G14" s="8">
        <f>ROUND(SUM(G4:G13),0)</f>
        <v>1000031</v>
      </c>
    </row>
    <row r="15" spans="2:13" x14ac:dyDescent="0.25">
      <c r="D15" s="18" t="s">
        <v>33</v>
      </c>
      <c r="E15" s="18"/>
      <c r="F15" s="18"/>
      <c r="G15" s="9">
        <f>ROUND(G14/(1000*1000),2)</f>
        <v>1</v>
      </c>
      <c r="J15" s="3" t="s">
        <v>28</v>
      </c>
      <c r="K15" s="3" t="s">
        <v>21</v>
      </c>
    </row>
    <row r="16" spans="2:13" x14ac:dyDescent="0.25">
      <c r="J16" s="2" t="s">
        <v>21</v>
      </c>
      <c r="K16" s="2">
        <v>1</v>
      </c>
    </row>
    <row r="17" spans="4:11" x14ac:dyDescent="0.25">
      <c r="D17" s="16" t="s">
        <v>39</v>
      </c>
      <c r="E17" s="16"/>
      <c r="F17" s="16"/>
      <c r="G17" s="16"/>
      <c r="J17" s="2" t="s">
        <v>22</v>
      </c>
      <c r="K17" s="2">
        <v>1000</v>
      </c>
    </row>
    <row r="18" spans="4:11" x14ac:dyDescent="0.25">
      <c r="D18" s="19" t="s">
        <v>31</v>
      </c>
      <c r="E18" s="19"/>
      <c r="F18" s="19"/>
      <c r="G18" s="2">
        <v>1.5</v>
      </c>
      <c r="J18" s="2" t="s">
        <v>23</v>
      </c>
      <c r="K18" s="2">
        <f>K17*K17</f>
        <v>1000000</v>
      </c>
    </row>
    <row r="19" spans="4:11" x14ac:dyDescent="0.25">
      <c r="D19" s="19" t="s">
        <v>32</v>
      </c>
      <c r="E19" s="19"/>
      <c r="F19" s="19"/>
      <c r="G19" s="5">
        <v>0.1</v>
      </c>
      <c r="J19" s="2" t="s">
        <v>24</v>
      </c>
      <c r="K19" s="2">
        <f t="shared" ref="K19:K20" si="1">K18*K18</f>
        <v>1000000000000</v>
      </c>
    </row>
    <row r="20" spans="4:11" x14ac:dyDescent="0.25">
      <c r="D20" s="13" t="s">
        <v>34</v>
      </c>
      <c r="E20" s="13"/>
      <c r="F20" s="13"/>
      <c r="G20" s="1">
        <f>ROUND(G18*(1+G19),2)</f>
        <v>1.65</v>
      </c>
      <c r="J20" s="2" t="s">
        <v>25</v>
      </c>
      <c r="K20" s="2">
        <f t="shared" si="1"/>
        <v>9.9999999999999998E+23</v>
      </c>
    </row>
    <row r="21" spans="4:11" x14ac:dyDescent="0.25">
      <c r="D21" s="13" t="s">
        <v>35</v>
      </c>
      <c r="E21" s="13"/>
      <c r="F21" s="13"/>
      <c r="G21" s="1">
        <f>G15</f>
        <v>1</v>
      </c>
    </row>
    <row r="22" spans="4:11" x14ac:dyDescent="0.25">
      <c r="D22" s="14" t="s">
        <v>36</v>
      </c>
      <c r="E22" s="14"/>
      <c r="F22" s="14"/>
      <c r="G22" s="9">
        <f>SUM(G20:G21)</f>
        <v>2.65</v>
      </c>
    </row>
  </sheetData>
  <mergeCells count="10">
    <mergeCell ref="D20:F20"/>
    <mergeCell ref="D21:F21"/>
    <mergeCell ref="D22:F22"/>
    <mergeCell ref="B2:G2"/>
    <mergeCell ref="J2:M2"/>
    <mergeCell ref="D17:G17"/>
    <mergeCell ref="D14:F14"/>
    <mergeCell ref="D15:F15"/>
    <mergeCell ref="D18:F18"/>
    <mergeCell ref="D19:F19"/>
  </mergeCells>
  <dataValidations count="2">
    <dataValidation type="list" allowBlank="1" showInputMessage="1" showErrorMessage="1" sqref="C4:C13">
      <formula1>$J$5:$J$11</formula1>
    </dataValidation>
    <dataValidation type="list" allowBlank="1" showInputMessage="1" showErrorMessage="1" sqref="E4:E13">
      <formula1>$J$16:$J$20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7"/>
  <sheetViews>
    <sheetView tabSelected="1" workbookViewId="0">
      <selection activeCell="E15" sqref="E15"/>
    </sheetView>
  </sheetViews>
  <sheetFormatPr defaultRowHeight="15" x14ac:dyDescent="0.25"/>
  <cols>
    <col min="3" max="3" width="55" customWidth="1"/>
  </cols>
  <sheetData>
    <row r="2" spans="3:5" x14ac:dyDescent="0.25">
      <c r="C2" s="3" t="s">
        <v>46</v>
      </c>
      <c r="D2" s="3" t="s">
        <v>45</v>
      </c>
    </row>
    <row r="3" spans="3:5" x14ac:dyDescent="0.25">
      <c r="C3" s="2" t="s">
        <v>40</v>
      </c>
      <c r="D3" s="10">
        <f>'Data Sizing Computation'!G22</f>
        <v>2.65</v>
      </c>
    </row>
    <row r="4" spans="3:5" x14ac:dyDescent="0.25">
      <c r="C4" s="2" t="s">
        <v>48</v>
      </c>
      <c r="D4" s="2">
        <f>ROUND(D3*E4,2)</f>
        <v>0.8</v>
      </c>
      <c r="E4" s="12">
        <v>0.3</v>
      </c>
    </row>
    <row r="5" spans="3:5" x14ac:dyDescent="0.25">
      <c r="C5" s="2" t="s">
        <v>49</v>
      </c>
      <c r="D5" s="2">
        <f>ROUND(D3*E5,2)</f>
        <v>0.66</v>
      </c>
      <c r="E5" s="12">
        <v>0.25</v>
      </c>
    </row>
    <row r="6" spans="3:5" x14ac:dyDescent="0.25">
      <c r="C6" s="9" t="s">
        <v>50</v>
      </c>
      <c r="D6" s="9">
        <f>SUM(D3:D5)</f>
        <v>4.1100000000000003</v>
      </c>
    </row>
    <row r="9" spans="3:5" x14ac:dyDescent="0.25">
      <c r="C9" s="3" t="s">
        <v>46</v>
      </c>
      <c r="D9" s="3" t="s">
        <v>45</v>
      </c>
    </row>
    <row r="10" spans="3:5" x14ac:dyDescent="0.25">
      <c r="C10" s="2" t="s">
        <v>41</v>
      </c>
      <c r="D10" s="10">
        <f>D6</f>
        <v>4.1100000000000003</v>
      </c>
      <c r="E10" s="2" t="s">
        <v>25</v>
      </c>
    </row>
    <row r="11" spans="3:5" x14ac:dyDescent="0.25">
      <c r="C11" s="2" t="s">
        <v>42</v>
      </c>
      <c r="D11" s="10">
        <v>0.5</v>
      </c>
    </row>
    <row r="12" spans="3:5" x14ac:dyDescent="0.25">
      <c r="C12" s="2" t="s">
        <v>43</v>
      </c>
      <c r="D12" s="10">
        <v>3</v>
      </c>
    </row>
    <row r="13" spans="3:5" x14ac:dyDescent="0.25">
      <c r="C13" s="2" t="s">
        <v>44</v>
      </c>
      <c r="D13" s="11">
        <v>0.25</v>
      </c>
    </row>
    <row r="15" spans="3:5" x14ac:dyDescent="0.25">
      <c r="C15" s="2" t="s">
        <v>47</v>
      </c>
      <c r="D15" s="20">
        <f>(D10*D11*D12)/(1-D13)</f>
        <v>8.2200000000000006</v>
      </c>
      <c r="E15" s="2" t="s">
        <v>25</v>
      </c>
    </row>
    <row r="16" spans="3:5" x14ac:dyDescent="0.25">
      <c r="C16" s="10" t="s">
        <v>51</v>
      </c>
      <c r="D16" s="2">
        <f>D15*E16</f>
        <v>1.2330000000000001</v>
      </c>
      <c r="E16" s="5">
        <v>0.15</v>
      </c>
    </row>
    <row r="17" spans="3:5" x14ac:dyDescent="0.25">
      <c r="C17" s="10" t="s">
        <v>52</v>
      </c>
      <c r="D17" s="3">
        <f>ROUND(SUM(D15:D16),2)</f>
        <v>9.4499999999999993</v>
      </c>
      <c r="E17" s="5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Sizing Computation</vt:lpstr>
      <vt:lpstr>Hadoop Cluster Sizing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Karambelkar</dc:creator>
  <cp:lastModifiedBy>Hrishikesh Karambelkar</cp:lastModifiedBy>
  <dcterms:created xsi:type="dcterms:W3CDTF">2018-06-27T17:46:04Z</dcterms:created>
  <dcterms:modified xsi:type="dcterms:W3CDTF">2018-06-28T11:29:58Z</dcterms:modified>
</cp:coreProperties>
</file>