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HIS\tech\Probablity Stats and ML\videos_temp\"/>
    </mc:Choice>
  </mc:AlternateContent>
  <xr:revisionPtr revIDLastSave="0" documentId="13_ncr:1_{61FF5F8A-A857-46C3-AAFE-29C49E752D3E}" xr6:coauthVersionLast="45" xr6:coauthVersionMax="45" xr10:uidLastSave="{00000000-0000-0000-0000-000000000000}"/>
  <bookViews>
    <workbookView xWindow="-120" yWindow="-120" windowWidth="20730" windowHeight="11310" firstSheet="2" activeTab="7" xr2:uid="{1888E654-FFB1-4010-8385-A34278772845}"/>
  </bookViews>
  <sheets>
    <sheet name="Lin Reg r" sheetId="7" r:id="rId1"/>
    <sheet name="Lin Reg Equ" sheetId="8" r:id="rId2"/>
    <sheet name="Percentile" sheetId="4" r:id="rId3"/>
    <sheet name="SD Components" sheetId="12" r:id="rId4"/>
    <sheet name="r2 value" sheetId="13" r:id="rId5"/>
    <sheet name="Mean SD" sheetId="2" r:id="rId6"/>
    <sheet name="Multiple Regression" sheetId="15" r:id="rId7"/>
    <sheet name="Scaling" sheetId="17" r:id="rId8"/>
    <sheet name="Sheet1" sheetId="1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7" l="1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" i="17"/>
  <c r="H20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" i="17"/>
  <c r="G20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" i="17"/>
  <c r="B20" i="17"/>
  <c r="A20" i="17"/>
  <c r="I3" i="16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" i="16"/>
  <c r="E3" i="16" l="1"/>
  <c r="G3" i="16" s="1"/>
  <c r="E4" i="16"/>
  <c r="G4" i="16" s="1"/>
  <c r="E5" i="16"/>
  <c r="G5" i="16" s="1"/>
  <c r="E6" i="16"/>
  <c r="G6" i="16" s="1"/>
  <c r="E7" i="16"/>
  <c r="G7" i="16" s="1"/>
  <c r="E8" i="16"/>
  <c r="G8" i="16" s="1"/>
  <c r="E9" i="16"/>
  <c r="G9" i="16" s="1"/>
  <c r="E10" i="16"/>
  <c r="G10" i="16" s="1"/>
  <c r="E11" i="16"/>
  <c r="G11" i="16" s="1"/>
  <c r="E12" i="16"/>
  <c r="G12" i="16" s="1"/>
  <c r="E13" i="16"/>
  <c r="G13" i="16" s="1"/>
  <c r="E14" i="16"/>
  <c r="G14" i="16" s="1"/>
  <c r="E15" i="16"/>
  <c r="G15" i="16" s="1"/>
  <c r="E16" i="16"/>
  <c r="G16" i="16" s="1"/>
  <c r="E17" i="16"/>
  <c r="G17" i="16" s="1"/>
  <c r="E18" i="16"/>
  <c r="G18" i="16" s="1"/>
  <c r="E19" i="16"/>
  <c r="G19" i="16" s="1"/>
  <c r="E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" i="16"/>
  <c r="G2" i="16" l="1"/>
  <c r="G20" i="16" s="1"/>
  <c r="F3" i="16"/>
  <c r="H3" i="16" s="1"/>
  <c r="F4" i="16"/>
  <c r="H4" i="16" s="1"/>
  <c r="F5" i="16"/>
  <c r="H5" i="16" s="1"/>
  <c r="F6" i="16"/>
  <c r="H6" i="16" s="1"/>
  <c r="F7" i="16"/>
  <c r="H7" i="16" s="1"/>
  <c r="F8" i="16"/>
  <c r="H8" i="16" s="1"/>
  <c r="F9" i="16"/>
  <c r="H9" i="16" s="1"/>
  <c r="F10" i="16"/>
  <c r="H10" i="16" s="1"/>
  <c r="F11" i="16"/>
  <c r="H11" i="16" s="1"/>
  <c r="F12" i="16"/>
  <c r="H12" i="16" s="1"/>
  <c r="F13" i="16"/>
  <c r="H13" i="16" s="1"/>
  <c r="F14" i="16"/>
  <c r="H14" i="16" s="1"/>
  <c r="F15" i="16"/>
  <c r="H15" i="16" s="1"/>
  <c r="F16" i="16"/>
  <c r="H16" i="16" s="1"/>
  <c r="F17" i="16"/>
  <c r="H17" i="16" s="1"/>
  <c r="F18" i="16"/>
  <c r="H18" i="16" s="1"/>
  <c r="F19" i="16"/>
  <c r="H19" i="16" s="1"/>
  <c r="F2" i="16"/>
  <c r="H2" i="16" s="1"/>
  <c r="E20" i="16"/>
  <c r="B20" i="16"/>
  <c r="A20" i="16"/>
  <c r="H20" i="16" l="1"/>
  <c r="F20" i="16"/>
  <c r="H20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" i="15"/>
  <c r="G20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" i="15"/>
  <c r="F20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" i="15"/>
  <c r="E20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" i="15"/>
  <c r="D20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" i="15"/>
  <c r="C20" i="15"/>
  <c r="B20" i="15"/>
  <c r="A20" i="15"/>
  <c r="D20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" i="13"/>
  <c r="C20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" i="13"/>
  <c r="B20" i="13"/>
  <c r="A20" i="13"/>
  <c r="G20" i="12" l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" i="12"/>
  <c r="F20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" i="12"/>
  <c r="E20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" i="12"/>
  <c r="D20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" i="12"/>
  <c r="C20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" i="12"/>
  <c r="B20" i="12"/>
  <c r="A20" i="12"/>
  <c r="M11" i="8" l="1"/>
  <c r="M10" i="8"/>
  <c r="M9" i="8"/>
  <c r="J11" i="8"/>
  <c r="B15" i="7"/>
  <c r="K15" i="7"/>
  <c r="K16" i="7" s="1"/>
  <c r="K14" i="7"/>
  <c r="K13" i="7"/>
  <c r="K12" i="7"/>
  <c r="K11" i="7"/>
  <c r="K10" i="7"/>
  <c r="K9" i="7"/>
  <c r="H10" i="7"/>
  <c r="H11" i="7" s="1"/>
  <c r="H9" i="7"/>
  <c r="E15" i="7"/>
  <c r="D15" i="7"/>
  <c r="E3" i="7"/>
  <c r="E4" i="7"/>
  <c r="E5" i="7"/>
  <c r="E6" i="7"/>
  <c r="E7" i="7"/>
  <c r="E8" i="7"/>
  <c r="E9" i="7"/>
  <c r="E10" i="7"/>
  <c r="E11" i="7"/>
  <c r="E12" i="7"/>
  <c r="E13" i="7"/>
  <c r="E14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2" i="7"/>
  <c r="C15" i="7"/>
  <c r="C3" i="7"/>
  <c r="C4" i="7"/>
  <c r="C5" i="7"/>
  <c r="C6" i="7"/>
  <c r="C7" i="7"/>
  <c r="C8" i="7"/>
  <c r="C9" i="7"/>
  <c r="C10" i="7"/>
  <c r="C11" i="7"/>
  <c r="C12" i="7"/>
  <c r="C13" i="7"/>
  <c r="C14" i="7"/>
  <c r="C2" i="7"/>
  <c r="A15" i="7"/>
  <c r="H14" i="7" l="1"/>
  <c r="E6" i="4" l="1"/>
  <c r="E7" i="4"/>
  <c r="E8" i="4"/>
  <c r="E5" i="4"/>
  <c r="D6" i="4"/>
  <c r="D7" i="4"/>
  <c r="D8" i="4"/>
  <c r="D5" i="4"/>
  <c r="D5" i="2" l="1"/>
  <c r="D3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D4" i="2" s="1"/>
  <c r="D17" i="2" s="1"/>
  <c r="D18" i="2" s="1"/>
  <c r="D19" i="2" s="1"/>
  <c r="C5" i="2"/>
  <c r="C6" i="2"/>
  <c r="C7" i="2"/>
  <c r="C8" i="2"/>
  <c r="C9" i="2"/>
  <c r="C10" i="2"/>
  <c r="C11" i="2"/>
  <c r="C12" i="2"/>
  <c r="C13" i="2"/>
  <c r="C14" i="2"/>
  <c r="C15" i="2"/>
  <c r="C16" i="2"/>
  <c r="C2" i="2"/>
</calcChain>
</file>

<file path=xl/sharedStrings.xml><?xml version="1.0" encoding="utf-8"?>
<sst xmlns="http://schemas.openxmlformats.org/spreadsheetml/2006/main" count="88" uniqueCount="73">
  <si>
    <t>x̅</t>
  </si>
  <si>
    <t>X</t>
  </si>
  <si>
    <t>X-x̅</t>
  </si>
  <si>
    <r>
      <t>(X-x̅)</t>
    </r>
    <r>
      <rPr>
        <sz val="11"/>
        <color theme="1"/>
        <rFont val="Calibri"/>
        <family val="2"/>
      </rPr>
      <t>²</t>
    </r>
  </si>
  <si>
    <t>Sum</t>
  </si>
  <si>
    <t>Variance</t>
  </si>
  <si>
    <t>SD</t>
  </si>
  <si>
    <t>Percentile</t>
  </si>
  <si>
    <t>Result</t>
  </si>
  <si>
    <t>K</t>
  </si>
  <si>
    <t>x</t>
  </si>
  <si>
    <t>y</t>
  </si>
  <si>
    <t>xy</t>
  </si>
  <si>
    <r>
      <t>x</t>
    </r>
    <r>
      <rPr>
        <sz val="11"/>
        <color theme="1"/>
        <rFont val="Calibri"/>
        <family val="2"/>
      </rPr>
      <t>²</t>
    </r>
  </si>
  <si>
    <t>y²</t>
  </si>
  <si>
    <t xml:space="preserve">b = </t>
  </si>
  <si>
    <r>
      <t>N</t>
    </r>
    <r>
      <rPr>
        <sz val="11"/>
        <color theme="1"/>
        <rFont val="Calibri"/>
        <family val="2"/>
      </rPr>
      <t>Σxy</t>
    </r>
  </si>
  <si>
    <t>(Σx)(Σy)</t>
  </si>
  <si>
    <t>Numerator values</t>
  </si>
  <si>
    <r>
      <t>N</t>
    </r>
    <r>
      <rPr>
        <sz val="11"/>
        <color theme="1"/>
        <rFont val="Calibri"/>
        <family val="2"/>
      </rPr>
      <t xml:space="preserve">Σxy - </t>
    </r>
    <r>
      <rPr>
        <sz val="11"/>
        <color theme="1"/>
        <rFont val="Calibri"/>
        <family val="2"/>
        <scheme val="minor"/>
      </rPr>
      <t>(Σx)(Σy)</t>
    </r>
  </si>
  <si>
    <t>Denomitor Values</t>
  </si>
  <si>
    <r>
      <t>N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x²</t>
    </r>
  </si>
  <si>
    <t>(Σx)²</t>
  </si>
  <si>
    <r>
      <t>N</t>
    </r>
    <r>
      <rPr>
        <sz val="11"/>
        <color theme="1"/>
        <rFont val="Calibri"/>
        <family val="2"/>
      </rPr>
      <t>Σy</t>
    </r>
    <r>
      <rPr>
        <sz val="11"/>
        <color theme="1"/>
        <rFont val="Calibri"/>
        <family val="2"/>
        <scheme val="minor"/>
      </rPr>
      <t>²</t>
    </r>
  </si>
  <si>
    <t>(Σy)²</t>
  </si>
  <si>
    <t>NΣx² - (Σx)²</t>
  </si>
  <si>
    <t>NΣy² - (Σy)²</t>
  </si>
  <si>
    <t>[NΣx² - (Σx)²]*[NΣy² - (Σy)²]</t>
  </si>
  <si>
    <r>
      <rPr>
        <sz val="11"/>
        <color theme="1"/>
        <rFont val="Calibri"/>
        <family val="2"/>
      </rPr>
      <t>√</t>
    </r>
    <r>
      <rPr>
        <sz val="14.3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[NΣx² - (Σx)²]*[NΣy² - (Σy)²])</t>
    </r>
  </si>
  <si>
    <t xml:space="preserve">r = </t>
  </si>
  <si>
    <t>∑y</t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</si>
  <si>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</rPr>
      <t>²</t>
    </r>
  </si>
  <si>
    <t>∑x</t>
  </si>
  <si>
    <t>∑xy</t>
  </si>
  <si>
    <t>NΣx²</t>
  </si>
  <si>
    <t>b numerator</t>
  </si>
  <si>
    <t>b demoninator</t>
  </si>
  <si>
    <t>NΣxy</t>
  </si>
  <si>
    <t>m numerator</t>
  </si>
  <si>
    <t>m demoninator</t>
  </si>
  <si>
    <t xml:space="preserve">m = </t>
  </si>
  <si>
    <t>lin reg equ :</t>
  </si>
  <si>
    <t>y=mx+b</t>
  </si>
  <si>
    <t>y=-1.74724061810155x+100.0971302</t>
  </si>
  <si>
    <r>
      <t>x</t>
    </r>
    <r>
      <rPr>
        <vertAlign val="superscript"/>
        <sz val="11"/>
        <color theme="1"/>
        <rFont val="Calibri"/>
        <family val="2"/>
        <scheme val="minor"/>
      </rPr>
      <t>3</t>
    </r>
  </si>
  <si>
    <r>
      <t>X</t>
    </r>
    <r>
      <rPr>
        <vertAlign val="superscript"/>
        <sz val="11"/>
        <color theme="1"/>
        <rFont val="Calibri"/>
        <family val="2"/>
        <scheme val="minor"/>
      </rPr>
      <t>4</t>
    </r>
  </si>
  <si>
    <t>x²y</t>
  </si>
  <si>
    <t>(y-(a+bx+cx²))²</t>
  </si>
  <si>
    <r>
      <t>(y-y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</si>
  <si>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</si>
  <si>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</si>
  <si>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</rPr>
      <t>²</t>
    </r>
  </si>
  <si>
    <t>Y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</si>
  <si>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Y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</si>
  <si>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Y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</si>
  <si>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</rPr>
      <t>²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</si>
  <si>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</si>
  <si>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x̅1</t>
  </si>
  <si>
    <t>x̅2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</si>
  <si>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-x̅1</t>
    </r>
  </si>
  <si>
    <t xml:space="preserve">X2 - x̅2 </t>
  </si>
  <si>
    <r>
      <t>(X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-x̅1)</t>
    </r>
    <r>
      <rPr>
        <b/>
        <sz val="11"/>
        <color theme="1"/>
        <rFont val="Calibri"/>
        <family val="2"/>
      </rPr>
      <t>²</t>
    </r>
  </si>
  <si>
    <r>
      <t>(X2 - x̅2)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 xml:space="preserve"> </t>
    </r>
  </si>
  <si>
    <r>
      <t>(X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– μ) / σ</t>
    </r>
  </si>
  <si>
    <r>
      <t>(X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μ) / σ</t>
    </r>
  </si>
  <si>
    <t>1</t>
  </si>
  <si>
    <t>2</t>
  </si>
  <si>
    <t>X1 - 1</t>
  </si>
  <si>
    <t>X2-2</t>
  </si>
  <si>
    <r>
      <t>(X1 - 1)</t>
    </r>
    <r>
      <rPr>
        <vertAlign val="superscript"/>
        <sz val="10"/>
        <color theme="1"/>
        <rFont val="MS Reference Sans Serif"/>
        <family val="2"/>
      </rPr>
      <t>2</t>
    </r>
  </si>
  <si>
    <r>
      <t>(X2-2)</t>
    </r>
    <r>
      <rPr>
        <vertAlign val="superscript"/>
        <sz val="10"/>
        <color theme="1"/>
        <rFont val="MS Reference Sans Serif"/>
        <family val="2"/>
      </rPr>
      <t>2</t>
    </r>
  </si>
  <si>
    <t>(X1 - μ)/σ</t>
  </si>
  <si>
    <t>(X2 - μ)/σ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</si>
</sst>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.3"/>
      <color theme="1"/>
      <name val="Calibri"/>
      <family val="2"/>
    </font>
    <font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.6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0"/>
      <color theme="1"/>
      <name val="MS Reference Sans Serif"/>
      <family val="2"/>
    </font>
    <font>
      <vertAlign val="superscript"/>
      <sz val="10"/>
      <color theme="1"/>
      <name val="MS Reference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4" borderId="0" xfId="0" applyFont="1" applyFill="1"/>
    <xf numFmtId="0" fontId="3" fillId="4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3" fontId="0" fillId="0" borderId="1" xfId="0" applyNumberFormat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0" xfId="0" applyFill="1"/>
    <xf numFmtId="0" fontId="0" fillId="2" borderId="2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4" xfId="0" applyFont="1" applyFill="1" applyBorder="1" applyAlignment="1">
      <alignment horizontal="center"/>
    </xf>
    <xf numFmtId="0" fontId="0" fillId="0" borderId="4" xfId="0" applyBorder="1"/>
    <xf numFmtId="0" fontId="6" fillId="2" borderId="4" xfId="0" applyFont="1" applyFill="1" applyBorder="1"/>
    <xf numFmtId="0" fontId="0" fillId="2" borderId="3" xfId="0" applyFill="1" applyBorder="1" applyAlignment="1">
      <alignment horizontal="center" vertical="center"/>
    </xf>
    <xf numFmtId="0" fontId="0" fillId="5" borderId="3" xfId="0" applyFill="1" applyBorder="1"/>
    <xf numFmtId="0" fontId="10" fillId="2" borderId="1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43962</xdr:colOff>
      <xdr:row>0</xdr:row>
      <xdr:rowOff>29307</xdr:rowOff>
    </xdr:from>
    <xdr:to>
      <xdr:col>9</xdr:col>
      <xdr:colOff>815120</xdr:colOff>
      <xdr:row>6</xdr:row>
      <xdr:rowOff>103088</xdr:rowOff>
    </xdr:to>
    <xdr:pic>
      <xdr:nvPicPr>
        <xdr:cNvPr id="2" name="Picture 1" descr="Pearson correlation coefficient: Introduction, formula, calculation, and  examples | QuestionPro">
          <a:extLst>
            <a:ext uri="{FF2B5EF4-FFF2-40B4-BE49-F238E27FC236}">
              <a16:creationId xmlns:a16="http://schemas.microsoft.com/office/drawing/2014/main" id="{F89920EA-BC8E-42C6-B7C9-3DE6B9F8F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4635" y="29307"/>
          <a:ext cx="3672620" cy="1216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171450</xdr:rowOff>
    </xdr:from>
    <xdr:to>
      <xdr:col>6</xdr:col>
      <xdr:colOff>494433</xdr:colOff>
      <xdr:row>10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04C8B-8748-40FA-AB99-AAA05F469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71450"/>
          <a:ext cx="4142508" cy="175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1383-6D93-4667-908B-361065D84FE3}">
  <dimension ref="A1:K16"/>
  <sheetViews>
    <sheetView zoomScale="130" zoomScaleNormal="130" workbookViewId="0">
      <selection activeCell="E16" sqref="E16"/>
    </sheetView>
  </sheetViews>
  <sheetFormatPr defaultRowHeight="15" x14ac:dyDescent="0.25"/>
  <cols>
    <col min="7" max="7" width="16.140625" customWidth="1"/>
    <col min="10" max="10" width="25.85546875" customWidth="1"/>
    <col min="11" max="11" width="17.28515625" customWidth="1"/>
  </cols>
  <sheetData>
    <row r="1" spans="1:11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11" x14ac:dyDescent="0.25">
      <c r="A2" s="2">
        <v>4</v>
      </c>
      <c r="B2" s="2">
        <v>98</v>
      </c>
      <c r="C2" s="2">
        <f>A2*B2</f>
        <v>392</v>
      </c>
      <c r="D2" s="2">
        <f>A2*A2</f>
        <v>16</v>
      </c>
      <c r="E2" s="2">
        <f>B2*B2</f>
        <v>9604</v>
      </c>
    </row>
    <row r="3" spans="1:11" x14ac:dyDescent="0.25">
      <c r="A3" s="2">
        <v>6</v>
      </c>
      <c r="B3" s="2">
        <v>85</v>
      </c>
      <c r="C3" s="2">
        <f t="shared" ref="C3:C14" si="0">A3*B3</f>
        <v>510</v>
      </c>
      <c r="D3" s="2">
        <f t="shared" ref="D3:D14" si="1">A3*A3</f>
        <v>36</v>
      </c>
      <c r="E3" s="2">
        <f t="shared" ref="E3:E14" si="2">B3*B3</f>
        <v>7225</v>
      </c>
    </row>
    <row r="4" spans="1:11" x14ac:dyDescent="0.25">
      <c r="A4" s="2">
        <v>7</v>
      </c>
      <c r="B4" s="2">
        <v>86</v>
      </c>
      <c r="C4" s="2">
        <f t="shared" si="0"/>
        <v>602</v>
      </c>
      <c r="D4" s="2">
        <f t="shared" si="1"/>
        <v>49</v>
      </c>
      <c r="E4" s="2">
        <f t="shared" si="2"/>
        <v>7396</v>
      </c>
    </row>
    <row r="5" spans="1:11" x14ac:dyDescent="0.25">
      <c r="A5" s="2">
        <v>6</v>
      </c>
      <c r="B5" s="2">
        <v>89</v>
      </c>
      <c r="C5" s="2">
        <f t="shared" si="0"/>
        <v>534</v>
      </c>
      <c r="D5" s="2">
        <f t="shared" si="1"/>
        <v>36</v>
      </c>
      <c r="E5" s="2">
        <f t="shared" si="2"/>
        <v>7921</v>
      </c>
    </row>
    <row r="6" spans="1:11" x14ac:dyDescent="0.25">
      <c r="A6" s="2">
        <v>1</v>
      </c>
      <c r="B6" s="2">
        <v>112</v>
      </c>
      <c r="C6" s="2">
        <f t="shared" si="0"/>
        <v>112</v>
      </c>
      <c r="D6" s="2">
        <f t="shared" si="1"/>
        <v>1</v>
      </c>
      <c r="E6" s="2">
        <f t="shared" si="2"/>
        <v>12544</v>
      </c>
    </row>
    <row r="7" spans="1:11" x14ac:dyDescent="0.25">
      <c r="A7" s="2">
        <v>16</v>
      </c>
      <c r="B7" s="2">
        <v>85</v>
      </c>
      <c r="C7" s="2">
        <f t="shared" si="0"/>
        <v>1360</v>
      </c>
      <c r="D7" s="2">
        <f t="shared" si="1"/>
        <v>256</v>
      </c>
      <c r="E7" s="2">
        <f t="shared" si="2"/>
        <v>7225</v>
      </c>
    </row>
    <row r="8" spans="1:11" x14ac:dyDescent="0.25">
      <c r="A8" s="2">
        <v>1</v>
      </c>
      <c r="B8" s="2">
        <v>101</v>
      </c>
      <c r="C8" s="2">
        <f t="shared" si="0"/>
        <v>101</v>
      </c>
      <c r="D8" s="2">
        <f t="shared" si="1"/>
        <v>1</v>
      </c>
      <c r="E8" s="2">
        <f t="shared" si="2"/>
        <v>10201</v>
      </c>
      <c r="G8" s="3" t="s">
        <v>18</v>
      </c>
      <c r="H8" s="2"/>
      <c r="J8" s="3" t="s">
        <v>20</v>
      </c>
      <c r="K8" s="2"/>
    </row>
    <row r="9" spans="1:11" x14ac:dyDescent="0.25">
      <c r="A9" s="2">
        <v>8</v>
      </c>
      <c r="B9" s="2">
        <v>84</v>
      </c>
      <c r="C9" s="2">
        <f t="shared" si="0"/>
        <v>672</v>
      </c>
      <c r="D9" s="2">
        <f t="shared" si="1"/>
        <v>64</v>
      </c>
      <c r="E9" s="2">
        <f t="shared" si="2"/>
        <v>7056</v>
      </c>
      <c r="G9" s="2" t="s">
        <v>16</v>
      </c>
      <c r="H9" s="2">
        <f>13*C15</f>
        <v>94237</v>
      </c>
      <c r="J9" s="2" t="s">
        <v>21</v>
      </c>
      <c r="K9" s="2">
        <f>13*D15</f>
        <v>10114</v>
      </c>
    </row>
    <row r="10" spans="1:11" x14ac:dyDescent="0.25">
      <c r="A10" s="2">
        <v>3</v>
      </c>
      <c r="B10" s="2">
        <v>93</v>
      </c>
      <c r="C10" s="2">
        <f t="shared" si="0"/>
        <v>279</v>
      </c>
      <c r="D10" s="2">
        <f t="shared" si="1"/>
        <v>9</v>
      </c>
      <c r="E10" s="2">
        <f t="shared" si="2"/>
        <v>8649</v>
      </c>
      <c r="G10" s="2" t="s">
        <v>17</v>
      </c>
      <c r="H10" s="2">
        <f>A15*B15</f>
        <v>98986</v>
      </c>
      <c r="J10" s="2" t="s">
        <v>22</v>
      </c>
      <c r="K10" s="2">
        <f>A15*A15</f>
        <v>7396</v>
      </c>
    </row>
    <row r="11" spans="1:11" x14ac:dyDescent="0.25">
      <c r="A11" s="2">
        <v>10</v>
      </c>
      <c r="B11" s="2">
        <v>79</v>
      </c>
      <c r="C11" s="2">
        <f t="shared" si="0"/>
        <v>790</v>
      </c>
      <c r="D11" s="2">
        <f t="shared" si="1"/>
        <v>100</v>
      </c>
      <c r="E11" s="2">
        <f t="shared" si="2"/>
        <v>6241</v>
      </c>
      <c r="G11" s="3" t="s">
        <v>19</v>
      </c>
      <c r="H11" s="3">
        <f>H9-H10</f>
        <v>-4749</v>
      </c>
      <c r="J11" s="2" t="s">
        <v>23</v>
      </c>
      <c r="K11" s="2">
        <f>13*E15</f>
        <v>1340599</v>
      </c>
    </row>
    <row r="12" spans="1:11" x14ac:dyDescent="0.25">
      <c r="A12" s="2">
        <v>11</v>
      </c>
      <c r="B12" s="2">
        <v>76</v>
      </c>
      <c r="C12" s="2">
        <f t="shared" si="0"/>
        <v>836</v>
      </c>
      <c r="D12" s="2">
        <f t="shared" si="1"/>
        <v>121</v>
      </c>
      <c r="E12" s="2">
        <f t="shared" si="2"/>
        <v>5776</v>
      </c>
      <c r="J12" s="2" t="s">
        <v>24</v>
      </c>
      <c r="K12" s="2">
        <f>B15*B15</f>
        <v>1324801</v>
      </c>
    </row>
    <row r="13" spans="1:11" x14ac:dyDescent="0.25">
      <c r="A13" s="2">
        <v>8</v>
      </c>
      <c r="B13" s="2">
        <v>82</v>
      </c>
      <c r="C13" s="2">
        <f t="shared" si="0"/>
        <v>656</v>
      </c>
      <c r="D13" s="2">
        <f t="shared" si="1"/>
        <v>64</v>
      </c>
      <c r="E13" s="2">
        <f t="shared" si="2"/>
        <v>6724</v>
      </c>
      <c r="J13" s="2" t="s">
        <v>25</v>
      </c>
      <c r="K13" s="2">
        <f>K9-K10</f>
        <v>2718</v>
      </c>
    </row>
    <row r="14" spans="1:11" ht="18.75" x14ac:dyDescent="0.3">
      <c r="A14" s="2">
        <v>5</v>
      </c>
      <c r="B14" s="2">
        <v>81</v>
      </c>
      <c r="C14" s="2">
        <f t="shared" si="0"/>
        <v>405</v>
      </c>
      <c r="D14" s="2">
        <f t="shared" si="1"/>
        <v>25</v>
      </c>
      <c r="E14" s="2">
        <f t="shared" si="2"/>
        <v>6561</v>
      </c>
      <c r="G14" s="6" t="s">
        <v>29</v>
      </c>
      <c r="H14" s="6">
        <f>H11/K16</f>
        <v>-0.72473024939065123</v>
      </c>
      <c r="J14" s="2" t="s">
        <v>26</v>
      </c>
      <c r="K14" s="2">
        <f>K11-K12</f>
        <v>15798</v>
      </c>
    </row>
    <row r="15" spans="1:11" x14ac:dyDescent="0.25">
      <c r="A15" s="3">
        <f>SUM(A2:A14)</f>
        <v>86</v>
      </c>
      <c r="B15" s="3">
        <f>SUM(B2:B14)</f>
        <v>1151</v>
      </c>
      <c r="C15" s="3">
        <f>SUM(C2:C14)</f>
        <v>7249</v>
      </c>
      <c r="D15" s="3">
        <f>SUM(D2:D14)</f>
        <v>778</v>
      </c>
      <c r="E15" s="3">
        <f>SUM(E2:E14)</f>
        <v>103123</v>
      </c>
      <c r="J15" s="2" t="s">
        <v>27</v>
      </c>
      <c r="K15" s="2">
        <f>K13*K14</f>
        <v>42938964</v>
      </c>
    </row>
    <row r="16" spans="1:11" ht="18.75" x14ac:dyDescent="0.3">
      <c r="J16" s="3" t="s">
        <v>28</v>
      </c>
      <c r="K16" s="3">
        <f>SQRT(K15)</f>
        <v>6552.7829202560952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CB76-A1A4-4524-8B11-3386300CC87D}">
  <dimension ref="C2:M15"/>
  <sheetViews>
    <sheetView zoomScale="130" zoomScaleNormal="130" workbookViewId="0">
      <selection activeCell="E15" sqref="E15"/>
    </sheetView>
  </sheetViews>
  <sheetFormatPr defaultRowHeight="15" x14ac:dyDescent="0.25"/>
  <cols>
    <col min="3" max="3" width="10.5703125" customWidth="1"/>
    <col min="9" max="9" width="13.28515625" customWidth="1"/>
    <col min="10" max="10" width="13" customWidth="1"/>
    <col min="12" max="12" width="13.7109375" customWidth="1"/>
    <col min="13" max="13" width="15.85546875" customWidth="1"/>
  </cols>
  <sheetData>
    <row r="2" spans="3:13" x14ac:dyDescent="0.25">
      <c r="I2" s="7" t="s">
        <v>30</v>
      </c>
      <c r="J2" s="4">
        <v>1151</v>
      </c>
      <c r="L2" s="3" t="s">
        <v>37</v>
      </c>
      <c r="M2" s="2">
        <v>94237</v>
      </c>
    </row>
    <row r="3" spans="3:13" x14ac:dyDescent="0.25">
      <c r="I3" s="8" t="s">
        <v>31</v>
      </c>
      <c r="J3" s="4">
        <v>778</v>
      </c>
      <c r="L3" s="3" t="s">
        <v>17</v>
      </c>
      <c r="M3" s="2">
        <v>98986</v>
      </c>
    </row>
    <row r="4" spans="3:13" x14ac:dyDescent="0.25">
      <c r="I4" s="7" t="s">
        <v>32</v>
      </c>
      <c r="J4" s="4">
        <v>86</v>
      </c>
      <c r="L4" s="8" t="s">
        <v>34</v>
      </c>
      <c r="M4" s="4">
        <v>10114</v>
      </c>
    </row>
    <row r="5" spans="3:13" x14ac:dyDescent="0.25">
      <c r="I5" s="8" t="s">
        <v>33</v>
      </c>
      <c r="J5" s="4">
        <v>7249</v>
      </c>
      <c r="L5" s="8" t="s">
        <v>22</v>
      </c>
      <c r="M5" s="4">
        <v>7396</v>
      </c>
    </row>
    <row r="6" spans="3:13" x14ac:dyDescent="0.25">
      <c r="I6" s="8" t="s">
        <v>34</v>
      </c>
      <c r="J6" s="4">
        <v>10114</v>
      </c>
    </row>
    <row r="7" spans="3:13" x14ac:dyDescent="0.25">
      <c r="I7" s="8" t="s">
        <v>22</v>
      </c>
      <c r="J7" s="4">
        <v>7396</v>
      </c>
    </row>
    <row r="9" spans="3:13" x14ac:dyDescent="0.25">
      <c r="I9" s="8" t="s">
        <v>35</v>
      </c>
      <c r="J9" s="9">
        <v>272064</v>
      </c>
      <c r="L9" s="8" t="s">
        <v>38</v>
      </c>
      <c r="M9" s="9">
        <f>M2-M3</f>
        <v>-4749</v>
      </c>
    </row>
    <row r="10" spans="3:13" x14ac:dyDescent="0.25">
      <c r="I10" s="8" t="s">
        <v>36</v>
      </c>
      <c r="J10" s="4">
        <v>2718</v>
      </c>
      <c r="L10" s="8" t="s">
        <v>39</v>
      </c>
      <c r="M10" s="4">
        <f>M4-M5</f>
        <v>2718</v>
      </c>
    </row>
    <row r="11" spans="3:13" x14ac:dyDescent="0.25">
      <c r="I11" s="10" t="s">
        <v>15</v>
      </c>
      <c r="J11" s="11">
        <f>J9/J10</f>
        <v>100.09713024282561</v>
      </c>
      <c r="L11" s="10" t="s">
        <v>40</v>
      </c>
      <c r="M11" s="11">
        <f>M9/M10</f>
        <v>-1.7472406181015452</v>
      </c>
    </row>
    <row r="14" spans="3:13" x14ac:dyDescent="0.25">
      <c r="C14" s="12" t="s">
        <v>41</v>
      </c>
      <c r="D14" s="12" t="s">
        <v>42</v>
      </c>
      <c r="E14" s="12"/>
      <c r="F14" s="12"/>
      <c r="G14" s="12"/>
    </row>
    <row r="15" spans="3:13" ht="18.75" x14ac:dyDescent="0.3">
      <c r="C15" s="12"/>
      <c r="D15" s="5" t="s">
        <v>43</v>
      </c>
      <c r="E15" s="12"/>
      <c r="F15" s="12"/>
      <c r="G15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E368-7B3F-4C26-A377-1133E77E767E}">
  <dimension ref="A1:E16"/>
  <sheetViews>
    <sheetView zoomScale="130" zoomScaleNormal="130" workbookViewId="0">
      <selection activeCell="F13" sqref="F13"/>
    </sheetView>
  </sheetViews>
  <sheetFormatPr defaultRowHeight="15" x14ac:dyDescent="0.25"/>
  <cols>
    <col min="3" max="3" width="9.140625" customWidth="1"/>
  </cols>
  <sheetData>
    <row r="1" spans="1:5" x14ac:dyDescent="0.25">
      <c r="A1" s="1" t="s">
        <v>1</v>
      </c>
    </row>
    <row r="2" spans="1:5" x14ac:dyDescent="0.25">
      <c r="A2" s="2">
        <v>80</v>
      </c>
    </row>
    <row r="3" spans="1:5" x14ac:dyDescent="0.25">
      <c r="A3" s="2">
        <v>79</v>
      </c>
    </row>
    <row r="4" spans="1:5" x14ac:dyDescent="0.25">
      <c r="A4" s="2">
        <v>70</v>
      </c>
      <c r="C4" s="1" t="s">
        <v>7</v>
      </c>
      <c r="D4" s="1" t="s">
        <v>9</v>
      </c>
      <c r="E4" s="1" t="s">
        <v>8</v>
      </c>
    </row>
    <row r="5" spans="1:5" x14ac:dyDescent="0.25">
      <c r="A5" s="2">
        <v>66</v>
      </c>
      <c r="C5" s="2">
        <v>50</v>
      </c>
      <c r="D5" s="2">
        <f>(C5/100)</f>
        <v>0.5</v>
      </c>
      <c r="E5" s="2">
        <f>_xlfn.PERCENTILE.INC(A2:A16,D5)</f>
        <v>70</v>
      </c>
    </row>
    <row r="6" spans="1:5" x14ac:dyDescent="0.25">
      <c r="A6" s="2">
        <v>77</v>
      </c>
      <c r="C6" s="2">
        <v>10</v>
      </c>
      <c r="D6" s="2">
        <f t="shared" ref="D6:D8" si="0">(C6/100)</f>
        <v>0.1</v>
      </c>
      <c r="E6" s="2">
        <f t="shared" ref="E6:E8" si="1">_xlfn.PERCENTILE.INC(A3:A17,D6)</f>
        <v>65.3</v>
      </c>
    </row>
    <row r="7" spans="1:5" x14ac:dyDescent="0.25">
      <c r="A7" s="2">
        <v>65</v>
      </c>
      <c r="C7" s="2">
        <v>30</v>
      </c>
      <c r="D7" s="2">
        <f t="shared" si="0"/>
        <v>0.3</v>
      </c>
      <c r="E7" s="2">
        <f t="shared" si="1"/>
        <v>66.599999999999994</v>
      </c>
    </row>
    <row r="8" spans="1:5" x14ac:dyDescent="0.25">
      <c r="A8" s="2">
        <v>71</v>
      </c>
      <c r="C8" s="2">
        <v>100</v>
      </c>
      <c r="D8" s="2">
        <f t="shared" si="0"/>
        <v>1</v>
      </c>
      <c r="E8" s="2">
        <f t="shared" si="1"/>
        <v>82</v>
      </c>
    </row>
    <row r="9" spans="1:5" x14ac:dyDescent="0.25">
      <c r="A9" s="2">
        <v>78</v>
      </c>
    </row>
    <row r="10" spans="1:5" x14ac:dyDescent="0.25">
      <c r="A10" s="2">
        <v>66</v>
      </c>
    </row>
    <row r="11" spans="1:5" x14ac:dyDescent="0.25">
      <c r="A11" s="2">
        <v>68</v>
      </c>
    </row>
    <row r="12" spans="1:5" x14ac:dyDescent="0.25">
      <c r="A12" s="2">
        <v>67</v>
      </c>
    </row>
    <row r="13" spans="1:5" x14ac:dyDescent="0.25">
      <c r="A13" s="2">
        <v>64</v>
      </c>
    </row>
    <row r="14" spans="1:5" x14ac:dyDescent="0.25">
      <c r="A14" s="2">
        <v>71</v>
      </c>
    </row>
    <row r="15" spans="1:5" x14ac:dyDescent="0.25">
      <c r="A15" s="2">
        <v>82</v>
      </c>
    </row>
    <row r="16" spans="1:5" x14ac:dyDescent="0.25">
      <c r="A16" s="2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669FB-9ABC-4095-80D8-CEB6E4314318}">
  <dimension ref="A1:G20"/>
  <sheetViews>
    <sheetView zoomScale="115" zoomScaleNormal="115" workbookViewId="0">
      <selection sqref="A1:B20"/>
    </sheetView>
  </sheetViews>
  <sheetFormatPr defaultRowHeight="15" x14ac:dyDescent="0.25"/>
  <cols>
    <col min="4" max="4" width="10" bestFit="1" customWidth="1"/>
  </cols>
  <sheetData>
    <row r="1" spans="1:7" ht="18" x14ac:dyDescent="0.3">
      <c r="A1" s="1" t="s">
        <v>10</v>
      </c>
      <c r="B1" s="1" t="s">
        <v>11</v>
      </c>
      <c r="C1" s="1" t="s">
        <v>13</v>
      </c>
      <c r="D1" s="1" t="s">
        <v>44</v>
      </c>
      <c r="E1" s="1" t="s">
        <v>45</v>
      </c>
      <c r="F1" s="14" t="s">
        <v>12</v>
      </c>
      <c r="G1" s="13" t="s">
        <v>46</v>
      </c>
    </row>
    <row r="2" spans="1:7" x14ac:dyDescent="0.25">
      <c r="A2" s="2">
        <v>1</v>
      </c>
      <c r="B2" s="2">
        <v>101</v>
      </c>
      <c r="C2" s="2">
        <f>A2^2</f>
        <v>1</v>
      </c>
      <c r="D2" s="2">
        <f>A2^3</f>
        <v>1</v>
      </c>
      <c r="E2" s="2">
        <f>A2^4</f>
        <v>1</v>
      </c>
      <c r="F2" s="2">
        <f>A2*B2</f>
        <v>101</v>
      </c>
      <c r="G2" s="2">
        <f>C2*B2</f>
        <v>101</v>
      </c>
    </row>
    <row r="3" spans="1:7" x14ac:dyDescent="0.25">
      <c r="A3" s="2">
        <v>2</v>
      </c>
      <c r="B3" s="2">
        <v>89</v>
      </c>
      <c r="C3" s="2">
        <f t="shared" ref="C3:C19" si="0">A3^2</f>
        <v>4</v>
      </c>
      <c r="D3" s="2">
        <f t="shared" ref="D3:D19" si="1">A3^3</f>
        <v>8</v>
      </c>
      <c r="E3" s="2">
        <f t="shared" ref="E3:E19" si="2">A3^4</f>
        <v>16</v>
      </c>
      <c r="F3" s="2">
        <f t="shared" ref="F3:F19" si="3">A3*B3</f>
        <v>178</v>
      </c>
      <c r="G3" s="2">
        <f t="shared" ref="G3:G19" si="4">C3*B3</f>
        <v>356</v>
      </c>
    </row>
    <row r="4" spans="1:7" x14ac:dyDescent="0.25">
      <c r="A4" s="2">
        <v>3</v>
      </c>
      <c r="B4" s="2">
        <v>81</v>
      </c>
      <c r="C4" s="2">
        <f t="shared" si="0"/>
        <v>9</v>
      </c>
      <c r="D4" s="2">
        <f t="shared" si="1"/>
        <v>27</v>
      </c>
      <c r="E4" s="2">
        <f t="shared" si="2"/>
        <v>81</v>
      </c>
      <c r="F4" s="2">
        <f t="shared" si="3"/>
        <v>243</v>
      </c>
      <c r="G4" s="2">
        <f t="shared" si="4"/>
        <v>729</v>
      </c>
    </row>
    <row r="5" spans="1:7" x14ac:dyDescent="0.25">
      <c r="A5" s="2">
        <v>5</v>
      </c>
      <c r="B5" s="2">
        <v>60</v>
      </c>
      <c r="C5" s="2">
        <f t="shared" si="0"/>
        <v>25</v>
      </c>
      <c r="D5" s="2">
        <f t="shared" si="1"/>
        <v>125</v>
      </c>
      <c r="E5" s="2">
        <f t="shared" si="2"/>
        <v>625</v>
      </c>
      <c r="F5" s="2">
        <f t="shared" si="3"/>
        <v>300</v>
      </c>
      <c r="G5" s="2">
        <f t="shared" si="4"/>
        <v>1500</v>
      </c>
    </row>
    <row r="6" spans="1:7" x14ac:dyDescent="0.25">
      <c r="A6" s="2">
        <v>6</v>
      </c>
      <c r="B6" s="2">
        <v>60</v>
      </c>
      <c r="C6" s="2">
        <f t="shared" si="0"/>
        <v>36</v>
      </c>
      <c r="D6" s="2">
        <f t="shared" si="1"/>
        <v>216</v>
      </c>
      <c r="E6" s="2">
        <f t="shared" si="2"/>
        <v>1296</v>
      </c>
      <c r="F6" s="2">
        <f t="shared" si="3"/>
        <v>360</v>
      </c>
      <c r="G6" s="2">
        <f t="shared" si="4"/>
        <v>2160</v>
      </c>
    </row>
    <row r="7" spans="1:7" x14ac:dyDescent="0.25">
      <c r="A7" s="2">
        <v>7</v>
      </c>
      <c r="B7" s="2">
        <v>53</v>
      </c>
      <c r="C7" s="2">
        <f t="shared" si="0"/>
        <v>49</v>
      </c>
      <c r="D7" s="2">
        <f t="shared" si="1"/>
        <v>343</v>
      </c>
      <c r="E7" s="2">
        <f t="shared" si="2"/>
        <v>2401</v>
      </c>
      <c r="F7" s="2">
        <f t="shared" si="3"/>
        <v>371</v>
      </c>
      <c r="G7" s="2">
        <f t="shared" si="4"/>
        <v>2597</v>
      </c>
    </row>
    <row r="8" spans="1:7" x14ac:dyDescent="0.25">
      <c r="A8" s="2">
        <v>8</v>
      </c>
      <c r="B8" s="2">
        <v>58</v>
      </c>
      <c r="C8" s="2">
        <f t="shared" si="0"/>
        <v>64</v>
      </c>
      <c r="D8" s="2">
        <f t="shared" si="1"/>
        <v>512</v>
      </c>
      <c r="E8" s="2">
        <f t="shared" si="2"/>
        <v>4096</v>
      </c>
      <c r="F8" s="2">
        <f t="shared" si="3"/>
        <v>464</v>
      </c>
      <c r="G8" s="2">
        <f t="shared" si="4"/>
        <v>3712</v>
      </c>
    </row>
    <row r="9" spans="1:7" x14ac:dyDescent="0.25">
      <c r="A9" s="2">
        <v>9</v>
      </c>
      <c r="B9" s="2">
        <v>65</v>
      </c>
      <c r="C9" s="2">
        <f t="shared" si="0"/>
        <v>81</v>
      </c>
      <c r="D9" s="2">
        <f t="shared" si="1"/>
        <v>729</v>
      </c>
      <c r="E9" s="2">
        <f t="shared" si="2"/>
        <v>6561</v>
      </c>
      <c r="F9" s="2">
        <f t="shared" si="3"/>
        <v>585</v>
      </c>
      <c r="G9" s="2">
        <f t="shared" si="4"/>
        <v>5265</v>
      </c>
    </row>
    <row r="10" spans="1:7" x14ac:dyDescent="0.25">
      <c r="A10" s="2">
        <v>10</v>
      </c>
      <c r="B10" s="2">
        <v>70</v>
      </c>
      <c r="C10" s="2">
        <f t="shared" si="0"/>
        <v>100</v>
      </c>
      <c r="D10" s="2">
        <f t="shared" si="1"/>
        <v>1000</v>
      </c>
      <c r="E10" s="2">
        <f t="shared" si="2"/>
        <v>10000</v>
      </c>
      <c r="F10" s="2">
        <f t="shared" si="3"/>
        <v>700</v>
      </c>
      <c r="G10" s="2">
        <f t="shared" si="4"/>
        <v>7000</v>
      </c>
    </row>
    <row r="11" spans="1:7" x14ac:dyDescent="0.25">
      <c r="A11" s="2">
        <v>12</v>
      </c>
      <c r="B11" s="2">
        <v>69</v>
      </c>
      <c r="C11" s="2">
        <f t="shared" si="0"/>
        <v>144</v>
      </c>
      <c r="D11" s="2">
        <f t="shared" si="1"/>
        <v>1728</v>
      </c>
      <c r="E11" s="2">
        <f t="shared" si="2"/>
        <v>20736</v>
      </c>
      <c r="F11" s="2">
        <f t="shared" si="3"/>
        <v>828</v>
      </c>
      <c r="G11" s="2">
        <f t="shared" si="4"/>
        <v>9936</v>
      </c>
    </row>
    <row r="12" spans="1:7" x14ac:dyDescent="0.25">
      <c r="A12" s="2">
        <v>13</v>
      </c>
      <c r="B12" s="2">
        <v>75</v>
      </c>
      <c r="C12" s="2">
        <f t="shared" si="0"/>
        <v>169</v>
      </c>
      <c r="D12" s="2">
        <f t="shared" si="1"/>
        <v>2197</v>
      </c>
      <c r="E12" s="2">
        <f t="shared" si="2"/>
        <v>28561</v>
      </c>
      <c r="F12" s="2">
        <f t="shared" si="3"/>
        <v>975</v>
      </c>
      <c r="G12" s="2">
        <f t="shared" si="4"/>
        <v>12675</v>
      </c>
    </row>
    <row r="13" spans="1:7" x14ac:dyDescent="0.25">
      <c r="A13" s="2">
        <v>14</v>
      </c>
      <c r="B13" s="2">
        <v>76</v>
      </c>
      <c r="C13" s="2">
        <f t="shared" si="0"/>
        <v>196</v>
      </c>
      <c r="D13" s="2">
        <f t="shared" si="1"/>
        <v>2744</v>
      </c>
      <c r="E13" s="2">
        <f t="shared" si="2"/>
        <v>38416</v>
      </c>
      <c r="F13" s="2">
        <f t="shared" si="3"/>
        <v>1064</v>
      </c>
      <c r="G13" s="2">
        <f t="shared" si="4"/>
        <v>14896</v>
      </c>
    </row>
    <row r="14" spans="1:7" x14ac:dyDescent="0.25">
      <c r="A14" s="2">
        <v>15</v>
      </c>
      <c r="B14" s="2">
        <v>77</v>
      </c>
      <c r="C14" s="2">
        <f t="shared" si="0"/>
        <v>225</v>
      </c>
      <c r="D14" s="2">
        <f t="shared" si="1"/>
        <v>3375</v>
      </c>
      <c r="E14" s="2">
        <f t="shared" si="2"/>
        <v>50625</v>
      </c>
      <c r="F14" s="2">
        <f t="shared" si="3"/>
        <v>1155</v>
      </c>
      <c r="G14" s="2">
        <f t="shared" si="4"/>
        <v>17325</v>
      </c>
    </row>
    <row r="15" spans="1:7" x14ac:dyDescent="0.25">
      <c r="A15" s="2">
        <v>16</v>
      </c>
      <c r="B15" s="2">
        <v>79</v>
      </c>
      <c r="C15" s="2">
        <f t="shared" si="0"/>
        <v>256</v>
      </c>
      <c r="D15" s="2">
        <f t="shared" si="1"/>
        <v>4096</v>
      </c>
      <c r="E15" s="2">
        <f t="shared" si="2"/>
        <v>65536</v>
      </c>
      <c r="F15" s="2">
        <f t="shared" si="3"/>
        <v>1264</v>
      </c>
      <c r="G15" s="2">
        <f t="shared" si="4"/>
        <v>20224</v>
      </c>
    </row>
    <row r="16" spans="1:7" x14ac:dyDescent="0.25">
      <c r="A16" s="2">
        <v>18</v>
      </c>
      <c r="B16" s="2">
        <v>90</v>
      </c>
      <c r="C16" s="2">
        <f t="shared" si="0"/>
        <v>324</v>
      </c>
      <c r="D16" s="2">
        <f t="shared" si="1"/>
        <v>5832</v>
      </c>
      <c r="E16" s="2">
        <f t="shared" si="2"/>
        <v>104976</v>
      </c>
      <c r="F16" s="2">
        <f t="shared" si="3"/>
        <v>1620</v>
      </c>
      <c r="G16" s="2">
        <f t="shared" si="4"/>
        <v>29160</v>
      </c>
    </row>
    <row r="17" spans="1:7" x14ac:dyDescent="0.25">
      <c r="A17" s="2">
        <v>19</v>
      </c>
      <c r="B17" s="2">
        <v>99</v>
      </c>
      <c r="C17" s="2">
        <f t="shared" si="0"/>
        <v>361</v>
      </c>
      <c r="D17" s="2">
        <f t="shared" si="1"/>
        <v>6859</v>
      </c>
      <c r="E17" s="2">
        <f t="shared" si="2"/>
        <v>130321</v>
      </c>
      <c r="F17" s="2">
        <f t="shared" si="3"/>
        <v>1881</v>
      </c>
      <c r="G17" s="2">
        <f t="shared" si="4"/>
        <v>35739</v>
      </c>
    </row>
    <row r="18" spans="1:7" x14ac:dyDescent="0.25">
      <c r="A18" s="2">
        <v>21</v>
      </c>
      <c r="B18" s="2">
        <v>99</v>
      </c>
      <c r="C18" s="2">
        <f t="shared" si="0"/>
        <v>441</v>
      </c>
      <c r="D18" s="2">
        <f t="shared" si="1"/>
        <v>9261</v>
      </c>
      <c r="E18" s="2">
        <f t="shared" si="2"/>
        <v>194481</v>
      </c>
      <c r="F18" s="2">
        <f t="shared" si="3"/>
        <v>2079</v>
      </c>
      <c r="G18" s="2">
        <f t="shared" si="4"/>
        <v>43659</v>
      </c>
    </row>
    <row r="19" spans="1:7" x14ac:dyDescent="0.25">
      <c r="A19" s="2">
        <v>22</v>
      </c>
      <c r="B19" s="2">
        <v>100</v>
      </c>
      <c r="C19" s="2">
        <f t="shared" si="0"/>
        <v>484</v>
      </c>
      <c r="D19" s="2">
        <f t="shared" si="1"/>
        <v>10648</v>
      </c>
      <c r="E19" s="2">
        <f t="shared" si="2"/>
        <v>234256</v>
      </c>
      <c r="F19" s="2">
        <f t="shared" si="3"/>
        <v>2200</v>
      </c>
      <c r="G19" s="2">
        <f t="shared" si="4"/>
        <v>48400</v>
      </c>
    </row>
    <row r="20" spans="1:7" x14ac:dyDescent="0.25">
      <c r="A20" s="3">
        <f t="shared" ref="A20:G20" si="5">SUM(A2:A19)</f>
        <v>201</v>
      </c>
      <c r="B20" s="3">
        <f t="shared" si="5"/>
        <v>1401</v>
      </c>
      <c r="C20" s="3">
        <f t="shared" si="5"/>
        <v>2969</v>
      </c>
      <c r="D20" s="3">
        <f t="shared" si="5"/>
        <v>49701</v>
      </c>
      <c r="E20" s="3">
        <f t="shared" si="5"/>
        <v>892985</v>
      </c>
      <c r="F20" s="3">
        <f t="shared" si="5"/>
        <v>16368</v>
      </c>
      <c r="G20" s="3">
        <f t="shared" si="5"/>
        <v>255434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BD77-9BAF-42E7-9EE7-ED1CBF5769E4}">
  <dimension ref="A1:D20"/>
  <sheetViews>
    <sheetView zoomScale="130" zoomScaleNormal="130" workbookViewId="0">
      <selection sqref="A1:B20"/>
    </sheetView>
  </sheetViews>
  <sheetFormatPr defaultRowHeight="15" x14ac:dyDescent="0.25"/>
  <cols>
    <col min="3" max="3" width="14" customWidth="1"/>
    <col min="4" max="4" width="12.85546875" customWidth="1"/>
  </cols>
  <sheetData>
    <row r="1" spans="1:4" ht="17.25" x14ac:dyDescent="0.25">
      <c r="A1" s="1" t="s">
        <v>10</v>
      </c>
      <c r="B1" s="1" t="s">
        <v>11</v>
      </c>
      <c r="C1" s="1" t="s">
        <v>47</v>
      </c>
      <c r="D1" s="13" t="s">
        <v>48</v>
      </c>
    </row>
    <row r="2" spans="1:4" x14ac:dyDescent="0.25">
      <c r="A2" s="2">
        <v>1</v>
      </c>
      <c r="B2" s="2">
        <v>101</v>
      </c>
      <c r="C2" s="2">
        <f>(B2-(94.571-6.069*A2+0.3094*A2^2))^2</f>
        <v>148.5619699600002</v>
      </c>
      <c r="D2" s="2">
        <f>(B2-77.833)^2</f>
        <v>536.70988900000009</v>
      </c>
    </row>
    <row r="3" spans="1:4" x14ac:dyDescent="0.25">
      <c r="A3" s="2">
        <v>2</v>
      </c>
      <c r="B3" s="2">
        <v>89</v>
      </c>
      <c r="C3" s="2">
        <f t="shared" ref="C3:C19" si="0">(B3-(94.571-6.069*A3+0.3094*A3^2))^2</f>
        <v>28.402504360000073</v>
      </c>
      <c r="D3" s="2">
        <f t="shared" ref="D3:D19" si="1">(B3-77.833)^2</f>
        <v>124.70188900000004</v>
      </c>
    </row>
    <row r="4" spans="1:4" x14ac:dyDescent="0.25">
      <c r="A4" s="2">
        <v>3</v>
      </c>
      <c r="B4" s="2">
        <v>81</v>
      </c>
      <c r="C4" s="2">
        <f t="shared" si="0"/>
        <v>3.427681959999993</v>
      </c>
      <c r="D4" s="2">
        <f t="shared" si="1"/>
        <v>10.02988900000001</v>
      </c>
    </row>
    <row r="5" spans="1:4" x14ac:dyDescent="0.25">
      <c r="A5" s="2">
        <v>5</v>
      </c>
      <c r="B5" s="2">
        <v>60</v>
      </c>
      <c r="C5" s="2">
        <f t="shared" si="0"/>
        <v>143.06552099999996</v>
      </c>
      <c r="D5" s="2">
        <f t="shared" si="1"/>
        <v>318.01588899999996</v>
      </c>
    </row>
    <row r="6" spans="1:4" x14ac:dyDescent="0.25">
      <c r="A6" s="2">
        <v>6</v>
      </c>
      <c r="B6" s="2">
        <v>60</v>
      </c>
      <c r="C6" s="2">
        <f t="shared" si="0"/>
        <v>86.404461160000011</v>
      </c>
      <c r="D6" s="2">
        <f t="shared" si="1"/>
        <v>318.01588899999996</v>
      </c>
    </row>
    <row r="7" spans="1:4" x14ac:dyDescent="0.25">
      <c r="A7" s="2">
        <v>7</v>
      </c>
      <c r="B7" s="2">
        <v>53</v>
      </c>
      <c r="C7" s="2">
        <f t="shared" si="0"/>
        <v>203.02260195999989</v>
      </c>
      <c r="D7" s="2">
        <f t="shared" si="1"/>
        <v>616.67788899999994</v>
      </c>
    </row>
    <row r="8" spans="1:4" x14ac:dyDescent="0.25">
      <c r="A8" s="2">
        <v>8</v>
      </c>
      <c r="B8" s="2">
        <v>58</v>
      </c>
      <c r="C8" s="2">
        <f t="shared" si="0"/>
        <v>61.161784359999984</v>
      </c>
      <c r="D8" s="2">
        <f t="shared" si="1"/>
        <v>393.34788899999995</v>
      </c>
    </row>
    <row r="9" spans="1:4" x14ac:dyDescent="0.25">
      <c r="A9" s="2">
        <v>9</v>
      </c>
      <c r="B9" s="2">
        <v>65</v>
      </c>
      <c r="C9" s="2">
        <f t="shared" si="0"/>
        <v>1.2995999999988026E-4</v>
      </c>
      <c r="D9" s="2">
        <f t="shared" si="1"/>
        <v>164.68588899999995</v>
      </c>
    </row>
    <row r="10" spans="1:4" x14ac:dyDescent="0.25">
      <c r="A10" s="2">
        <v>10</v>
      </c>
      <c r="B10" s="2">
        <v>70</v>
      </c>
      <c r="C10" s="2">
        <f t="shared" si="0"/>
        <v>26.82204100000002</v>
      </c>
      <c r="D10" s="2">
        <f t="shared" si="1"/>
        <v>61.355888999999976</v>
      </c>
    </row>
    <row r="11" spans="1:4" x14ac:dyDescent="0.25">
      <c r="A11" s="2">
        <v>12</v>
      </c>
      <c r="B11" s="2">
        <v>69</v>
      </c>
      <c r="C11" s="2">
        <f t="shared" si="0"/>
        <v>7.308371560000011</v>
      </c>
      <c r="D11" s="2">
        <f t="shared" si="1"/>
        <v>78.021888999999973</v>
      </c>
    </row>
    <row r="12" spans="1:4" x14ac:dyDescent="0.25">
      <c r="A12" s="2">
        <v>13</v>
      </c>
      <c r="B12" s="2">
        <v>75</v>
      </c>
      <c r="C12" s="2">
        <f t="shared" si="0"/>
        <v>49.524998760000074</v>
      </c>
      <c r="D12" s="2">
        <f t="shared" si="1"/>
        <v>8.0258889999999905</v>
      </c>
    </row>
    <row r="13" spans="1:4" x14ac:dyDescent="0.25">
      <c r="A13" s="2">
        <v>14</v>
      </c>
      <c r="B13" s="2">
        <v>76</v>
      </c>
      <c r="C13" s="2">
        <f t="shared" si="0"/>
        <v>33.09240676000001</v>
      </c>
      <c r="D13" s="2">
        <f t="shared" si="1"/>
        <v>3.3598889999999941</v>
      </c>
    </row>
    <row r="14" spans="1:4" x14ac:dyDescent="0.25">
      <c r="A14" s="2">
        <v>15</v>
      </c>
      <c r="B14" s="2">
        <v>77</v>
      </c>
      <c r="C14" s="2">
        <f t="shared" si="0"/>
        <v>14.814801000000029</v>
      </c>
      <c r="D14" s="2">
        <f t="shared" si="1"/>
        <v>0.69388899999999731</v>
      </c>
    </row>
    <row r="15" spans="1:4" x14ac:dyDescent="0.25">
      <c r="A15" s="2">
        <v>16</v>
      </c>
      <c r="B15" s="2">
        <v>79</v>
      </c>
      <c r="C15" s="2">
        <f t="shared" si="0"/>
        <v>5.4130675599999956</v>
      </c>
      <c r="D15" s="2">
        <f t="shared" si="1"/>
        <v>1.3618890000000037</v>
      </c>
    </row>
    <row r="16" spans="1:4" x14ac:dyDescent="0.25">
      <c r="A16" s="2">
        <v>18</v>
      </c>
      <c r="B16" s="2">
        <v>90</v>
      </c>
      <c r="C16" s="2">
        <f t="shared" si="0"/>
        <v>19.584165160000094</v>
      </c>
      <c r="D16" s="2">
        <f t="shared" si="1"/>
        <v>148.03588900000003</v>
      </c>
    </row>
    <row r="17" spans="1:4" x14ac:dyDescent="0.25">
      <c r="A17" s="2">
        <v>19</v>
      </c>
      <c r="B17" s="2">
        <v>99</v>
      </c>
      <c r="C17" s="2">
        <f t="shared" si="0"/>
        <v>64.747771559999961</v>
      </c>
      <c r="D17" s="2">
        <f t="shared" si="1"/>
        <v>448.04188900000008</v>
      </c>
    </row>
    <row r="18" spans="1:4" x14ac:dyDescent="0.25">
      <c r="A18" s="2">
        <v>21</v>
      </c>
      <c r="B18" s="2">
        <v>99</v>
      </c>
      <c r="C18" s="2">
        <f t="shared" si="0"/>
        <v>20.861142760000057</v>
      </c>
      <c r="D18" s="2">
        <f t="shared" si="1"/>
        <v>448.04188900000008</v>
      </c>
    </row>
    <row r="19" spans="1:4" x14ac:dyDescent="0.25">
      <c r="A19" s="2">
        <v>22</v>
      </c>
      <c r="B19" s="2">
        <v>100</v>
      </c>
      <c r="C19" s="2">
        <f t="shared" si="0"/>
        <v>116.69616676000027</v>
      </c>
      <c r="D19" s="2">
        <f t="shared" si="1"/>
        <v>491.37588900000009</v>
      </c>
    </row>
    <row r="20" spans="1:4" x14ac:dyDescent="0.25">
      <c r="A20" s="3">
        <f t="shared" ref="A20:B20" si="2">SUM(A2:A19)</f>
        <v>201</v>
      </c>
      <c r="B20" s="3">
        <f t="shared" si="2"/>
        <v>1401</v>
      </c>
      <c r="C20" s="3">
        <f>SUM(C2:C19)</f>
        <v>1032.9115876000003</v>
      </c>
      <c r="D20" s="3">
        <f>SUM(D2:D19)</f>
        <v>4170.5000020000007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67E0-E043-4662-851E-D8303D28EE3D}">
  <dimension ref="A1:D19"/>
  <sheetViews>
    <sheetView zoomScale="145" zoomScaleNormal="145" workbookViewId="0">
      <selection activeCell="E2" sqref="E2"/>
    </sheetView>
  </sheetViews>
  <sheetFormatPr defaultRowHeight="15" x14ac:dyDescent="0.25"/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A2" s="2">
        <v>80</v>
      </c>
      <c r="B2" s="2">
        <v>71.47</v>
      </c>
      <c r="C2" s="2">
        <f>(A2-B2)</f>
        <v>8.5300000000000011</v>
      </c>
      <c r="D2" s="2">
        <f>C2*C2</f>
        <v>72.760900000000021</v>
      </c>
    </row>
    <row r="3" spans="1:4" x14ac:dyDescent="0.25">
      <c r="A3" s="2">
        <v>79</v>
      </c>
      <c r="B3" s="2">
        <v>71.47</v>
      </c>
      <c r="C3" s="2">
        <f t="shared" ref="C3:C16" si="0">(A3-B3)</f>
        <v>7.5300000000000011</v>
      </c>
      <c r="D3" s="2">
        <f t="shared" ref="D3:D16" si="1">C3*C3</f>
        <v>56.700900000000019</v>
      </c>
    </row>
    <row r="4" spans="1:4" x14ac:dyDescent="0.25">
      <c r="A4" s="2">
        <v>70</v>
      </c>
      <c r="B4" s="2">
        <v>71.47</v>
      </c>
      <c r="C4" s="2">
        <f t="shared" si="0"/>
        <v>-1.4699999999999989</v>
      </c>
      <c r="D4" s="2">
        <f t="shared" si="1"/>
        <v>2.1608999999999967</v>
      </c>
    </row>
    <row r="5" spans="1:4" x14ac:dyDescent="0.25">
      <c r="A5" s="2">
        <v>66</v>
      </c>
      <c r="B5" s="2">
        <v>71.47</v>
      </c>
      <c r="C5" s="2">
        <f t="shared" si="0"/>
        <v>-5.4699999999999989</v>
      </c>
      <c r="D5" s="2">
        <f>C5*C5</f>
        <v>29.920899999999989</v>
      </c>
    </row>
    <row r="6" spans="1:4" x14ac:dyDescent="0.25">
      <c r="A6" s="2">
        <v>77</v>
      </c>
      <c r="B6" s="2">
        <v>71.47</v>
      </c>
      <c r="C6" s="2">
        <f t="shared" si="0"/>
        <v>5.5300000000000011</v>
      </c>
      <c r="D6" s="2">
        <f t="shared" si="1"/>
        <v>30.580900000000014</v>
      </c>
    </row>
    <row r="7" spans="1:4" x14ac:dyDescent="0.25">
      <c r="A7" s="2">
        <v>65</v>
      </c>
      <c r="B7" s="2">
        <v>71.47</v>
      </c>
      <c r="C7" s="2">
        <f t="shared" si="0"/>
        <v>-6.4699999999999989</v>
      </c>
      <c r="D7" s="2">
        <f t="shared" si="1"/>
        <v>41.860899999999987</v>
      </c>
    </row>
    <row r="8" spans="1:4" x14ac:dyDescent="0.25">
      <c r="A8" s="2">
        <v>71</v>
      </c>
      <c r="B8" s="2">
        <v>71.47</v>
      </c>
      <c r="C8" s="2">
        <f t="shared" si="0"/>
        <v>-0.46999999999999886</v>
      </c>
      <c r="D8" s="2">
        <f t="shared" si="1"/>
        <v>0.22089999999999893</v>
      </c>
    </row>
    <row r="9" spans="1:4" x14ac:dyDescent="0.25">
      <c r="A9" s="2">
        <v>78</v>
      </c>
      <c r="B9" s="2">
        <v>71.47</v>
      </c>
      <c r="C9" s="2">
        <f t="shared" si="0"/>
        <v>6.5300000000000011</v>
      </c>
      <c r="D9" s="2">
        <f t="shared" si="1"/>
        <v>42.640900000000016</v>
      </c>
    </row>
    <row r="10" spans="1:4" x14ac:dyDescent="0.25">
      <c r="A10" s="2">
        <v>66</v>
      </c>
      <c r="B10" s="2">
        <v>71.47</v>
      </c>
      <c r="C10" s="2">
        <f t="shared" si="0"/>
        <v>-5.4699999999999989</v>
      </c>
      <c r="D10" s="2">
        <f t="shared" si="1"/>
        <v>29.920899999999989</v>
      </c>
    </row>
    <row r="11" spans="1:4" x14ac:dyDescent="0.25">
      <c r="A11" s="2">
        <v>68</v>
      </c>
      <c r="B11" s="2">
        <v>71.47</v>
      </c>
      <c r="C11" s="2">
        <f t="shared" si="0"/>
        <v>-3.4699999999999989</v>
      </c>
      <c r="D11" s="2">
        <f t="shared" si="1"/>
        <v>12.040899999999992</v>
      </c>
    </row>
    <row r="12" spans="1:4" x14ac:dyDescent="0.25">
      <c r="A12" s="2">
        <v>67</v>
      </c>
      <c r="B12" s="2">
        <v>71.47</v>
      </c>
      <c r="C12" s="2">
        <f t="shared" si="0"/>
        <v>-4.4699999999999989</v>
      </c>
      <c r="D12" s="2">
        <f t="shared" si="1"/>
        <v>19.980899999999991</v>
      </c>
    </row>
    <row r="13" spans="1:4" x14ac:dyDescent="0.25">
      <c r="A13" s="2">
        <v>64</v>
      </c>
      <c r="B13" s="2">
        <v>71.47</v>
      </c>
      <c r="C13" s="2">
        <f t="shared" si="0"/>
        <v>-7.4699999999999989</v>
      </c>
      <c r="D13" s="2">
        <f t="shared" si="1"/>
        <v>55.800899999999984</v>
      </c>
    </row>
    <row r="14" spans="1:4" x14ac:dyDescent="0.25">
      <c r="A14" s="2">
        <v>71</v>
      </c>
      <c r="B14" s="2">
        <v>71.47</v>
      </c>
      <c r="C14" s="2">
        <f t="shared" si="0"/>
        <v>-0.46999999999999886</v>
      </c>
      <c r="D14" s="2">
        <f t="shared" si="1"/>
        <v>0.22089999999999893</v>
      </c>
    </row>
    <row r="15" spans="1:4" x14ac:dyDescent="0.25">
      <c r="A15" s="2">
        <v>82</v>
      </c>
      <c r="B15" s="2">
        <v>71.47</v>
      </c>
      <c r="C15" s="2">
        <f t="shared" si="0"/>
        <v>10.530000000000001</v>
      </c>
      <c r="D15" s="2">
        <f t="shared" si="1"/>
        <v>110.88090000000003</v>
      </c>
    </row>
    <row r="16" spans="1:4" x14ac:dyDescent="0.25">
      <c r="A16" s="2">
        <v>68</v>
      </c>
      <c r="B16" s="2">
        <v>71.47</v>
      </c>
      <c r="C16" s="2">
        <f t="shared" si="0"/>
        <v>-3.4699999999999989</v>
      </c>
      <c r="D16" s="2">
        <f t="shared" si="1"/>
        <v>12.040899999999992</v>
      </c>
    </row>
    <row r="17" spans="3:4" x14ac:dyDescent="0.25">
      <c r="C17" s="3" t="s">
        <v>4</v>
      </c>
      <c r="D17" s="3">
        <f>SUM(D2:D16)</f>
        <v>517.73349999999994</v>
      </c>
    </row>
    <row r="18" spans="3:4" x14ac:dyDescent="0.25">
      <c r="C18" s="3" t="s">
        <v>5</v>
      </c>
      <c r="D18" s="3">
        <f>D17/15</f>
        <v>34.515566666666665</v>
      </c>
    </row>
    <row r="19" spans="3:4" x14ac:dyDescent="0.25">
      <c r="C19" s="3" t="s">
        <v>6</v>
      </c>
      <c r="D19" s="3">
        <f>SQRT(D18)</f>
        <v>5.8749950354588956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0A8F-A4CD-44DA-90C8-D68D5E406B1D}">
  <dimension ref="A1:H20"/>
  <sheetViews>
    <sheetView zoomScale="130" zoomScaleNormal="130" workbookViewId="0">
      <selection activeCell="B2" sqref="B2:C2"/>
    </sheetView>
  </sheetViews>
  <sheetFormatPr defaultRowHeight="15" x14ac:dyDescent="0.25"/>
  <cols>
    <col min="5" max="5" width="10.42578125" customWidth="1"/>
  </cols>
  <sheetData>
    <row r="1" spans="1:8" ht="18" x14ac:dyDescent="0.35">
      <c r="A1" s="15" t="s">
        <v>52</v>
      </c>
      <c r="B1" s="15" t="s">
        <v>49</v>
      </c>
      <c r="C1" s="15" t="s">
        <v>50</v>
      </c>
      <c r="D1" s="15" t="s">
        <v>51</v>
      </c>
      <c r="E1" s="15" t="s">
        <v>55</v>
      </c>
      <c r="F1" s="15" t="s">
        <v>53</v>
      </c>
      <c r="G1" s="15" t="s">
        <v>54</v>
      </c>
      <c r="H1" s="15" t="s">
        <v>56</v>
      </c>
    </row>
    <row r="2" spans="1:8" x14ac:dyDescent="0.25">
      <c r="A2" s="2">
        <v>101</v>
      </c>
      <c r="B2" s="2">
        <v>1</v>
      </c>
      <c r="C2" s="2">
        <v>530</v>
      </c>
      <c r="D2" s="2">
        <f>B2^2</f>
        <v>1</v>
      </c>
      <c r="E2" s="2">
        <f>C2^2</f>
        <v>280900</v>
      </c>
      <c r="F2" s="2">
        <f>B2*A2</f>
        <v>101</v>
      </c>
      <c r="G2" s="2">
        <f>C2*A2</f>
        <v>53530</v>
      </c>
      <c r="H2" s="2">
        <f>B2*C2</f>
        <v>530</v>
      </c>
    </row>
    <row r="3" spans="1:8" x14ac:dyDescent="0.25">
      <c r="A3" s="2">
        <v>89</v>
      </c>
      <c r="B3" s="2">
        <v>2</v>
      </c>
      <c r="C3" s="2">
        <v>590</v>
      </c>
      <c r="D3" s="2">
        <f t="shared" ref="D3:D19" si="0">B3^2</f>
        <v>4</v>
      </c>
      <c r="E3" s="2">
        <f t="shared" ref="E3:E19" si="1">C3^2</f>
        <v>348100</v>
      </c>
      <c r="F3" s="2">
        <f t="shared" ref="F3:F19" si="2">B3*A3</f>
        <v>178</v>
      </c>
      <c r="G3" s="2">
        <f t="shared" ref="G3:G19" si="3">C3*A3</f>
        <v>52510</v>
      </c>
      <c r="H3" s="2">
        <f t="shared" ref="H3:H19" si="4">B3*C3</f>
        <v>1180</v>
      </c>
    </row>
    <row r="4" spans="1:8" x14ac:dyDescent="0.25">
      <c r="A4" s="2">
        <v>81</v>
      </c>
      <c r="B4" s="2">
        <v>3</v>
      </c>
      <c r="C4" s="2">
        <v>600</v>
      </c>
      <c r="D4" s="2">
        <f t="shared" si="0"/>
        <v>9</v>
      </c>
      <c r="E4" s="2">
        <f t="shared" si="1"/>
        <v>360000</v>
      </c>
      <c r="F4" s="2">
        <f t="shared" si="2"/>
        <v>243</v>
      </c>
      <c r="G4" s="2">
        <f t="shared" si="3"/>
        <v>48600</v>
      </c>
      <c r="H4" s="2">
        <f t="shared" si="4"/>
        <v>1800</v>
      </c>
    </row>
    <row r="5" spans="1:8" x14ac:dyDescent="0.25">
      <c r="A5" s="2">
        <v>60</v>
      </c>
      <c r="B5" s="2">
        <v>5</v>
      </c>
      <c r="C5" s="2">
        <v>601</v>
      </c>
      <c r="D5" s="2">
        <f t="shared" si="0"/>
        <v>25</v>
      </c>
      <c r="E5" s="2">
        <f t="shared" si="1"/>
        <v>361201</v>
      </c>
      <c r="F5" s="2">
        <f t="shared" si="2"/>
        <v>300</v>
      </c>
      <c r="G5" s="2">
        <f t="shared" si="3"/>
        <v>36060</v>
      </c>
      <c r="H5" s="2">
        <f t="shared" si="4"/>
        <v>3005</v>
      </c>
    </row>
    <row r="6" spans="1:8" x14ac:dyDescent="0.25">
      <c r="A6" s="2">
        <v>60</v>
      </c>
      <c r="B6" s="2">
        <v>6</v>
      </c>
      <c r="C6" s="2">
        <v>633</v>
      </c>
      <c r="D6" s="2">
        <f t="shared" si="0"/>
        <v>36</v>
      </c>
      <c r="E6" s="2">
        <f t="shared" si="1"/>
        <v>400689</v>
      </c>
      <c r="F6" s="2">
        <f t="shared" si="2"/>
        <v>360</v>
      </c>
      <c r="G6" s="2">
        <f t="shared" si="3"/>
        <v>37980</v>
      </c>
      <c r="H6" s="2">
        <f t="shared" si="4"/>
        <v>3798</v>
      </c>
    </row>
    <row r="7" spans="1:8" x14ac:dyDescent="0.25">
      <c r="A7" s="2">
        <v>53</v>
      </c>
      <c r="B7" s="2">
        <v>7</v>
      </c>
      <c r="C7" s="2">
        <v>790</v>
      </c>
      <c r="D7" s="2">
        <f t="shared" si="0"/>
        <v>49</v>
      </c>
      <c r="E7" s="2">
        <f t="shared" si="1"/>
        <v>624100</v>
      </c>
      <c r="F7" s="2">
        <f t="shared" si="2"/>
        <v>371</v>
      </c>
      <c r="G7" s="2">
        <f t="shared" si="3"/>
        <v>41870</v>
      </c>
      <c r="H7" s="2">
        <f t="shared" si="4"/>
        <v>5530</v>
      </c>
    </row>
    <row r="8" spans="1:8" x14ac:dyDescent="0.25">
      <c r="A8" s="2">
        <v>58</v>
      </c>
      <c r="B8" s="2">
        <v>8</v>
      </c>
      <c r="C8" s="2">
        <v>900</v>
      </c>
      <c r="D8" s="2">
        <f t="shared" si="0"/>
        <v>64</v>
      </c>
      <c r="E8" s="2">
        <f t="shared" si="1"/>
        <v>810000</v>
      </c>
      <c r="F8" s="2">
        <f t="shared" si="2"/>
        <v>464</v>
      </c>
      <c r="G8" s="2">
        <f t="shared" si="3"/>
        <v>52200</v>
      </c>
      <c r="H8" s="2">
        <f t="shared" si="4"/>
        <v>7200</v>
      </c>
    </row>
    <row r="9" spans="1:8" x14ac:dyDescent="0.25">
      <c r="A9" s="2">
        <v>65</v>
      </c>
      <c r="B9" s="2">
        <v>9</v>
      </c>
      <c r="C9" s="2">
        <v>1000</v>
      </c>
      <c r="D9" s="2">
        <f t="shared" si="0"/>
        <v>81</v>
      </c>
      <c r="E9" s="2">
        <f t="shared" si="1"/>
        <v>1000000</v>
      </c>
      <c r="F9" s="2">
        <f t="shared" si="2"/>
        <v>585</v>
      </c>
      <c r="G9" s="2">
        <f t="shared" si="3"/>
        <v>65000</v>
      </c>
      <c r="H9" s="2">
        <f t="shared" si="4"/>
        <v>9000</v>
      </c>
    </row>
    <row r="10" spans="1:8" x14ac:dyDescent="0.25">
      <c r="A10" s="2">
        <v>70</v>
      </c>
      <c r="B10" s="2">
        <v>10</v>
      </c>
      <c r="C10" s="2">
        <v>1010</v>
      </c>
      <c r="D10" s="2">
        <f t="shared" si="0"/>
        <v>100</v>
      </c>
      <c r="E10" s="2">
        <f t="shared" si="1"/>
        <v>1020100</v>
      </c>
      <c r="F10" s="2">
        <f t="shared" si="2"/>
        <v>700</v>
      </c>
      <c r="G10" s="2">
        <f t="shared" si="3"/>
        <v>70700</v>
      </c>
      <c r="H10" s="2">
        <f t="shared" si="4"/>
        <v>10100</v>
      </c>
    </row>
    <row r="11" spans="1:8" x14ac:dyDescent="0.25">
      <c r="A11" s="2">
        <v>69</v>
      </c>
      <c r="B11" s="2">
        <v>12</v>
      </c>
      <c r="C11" s="2">
        <v>989</v>
      </c>
      <c r="D11" s="2">
        <f t="shared" si="0"/>
        <v>144</v>
      </c>
      <c r="E11" s="2">
        <f t="shared" si="1"/>
        <v>978121</v>
      </c>
      <c r="F11" s="2">
        <f t="shared" si="2"/>
        <v>828</v>
      </c>
      <c r="G11" s="2">
        <f t="shared" si="3"/>
        <v>68241</v>
      </c>
      <c r="H11" s="2">
        <f t="shared" si="4"/>
        <v>11868</v>
      </c>
    </row>
    <row r="12" spans="1:8" x14ac:dyDescent="0.25">
      <c r="A12" s="2">
        <v>75</v>
      </c>
      <c r="B12" s="2">
        <v>13</v>
      </c>
      <c r="C12" s="2">
        <v>989</v>
      </c>
      <c r="D12" s="2">
        <f t="shared" si="0"/>
        <v>169</v>
      </c>
      <c r="E12" s="2">
        <f t="shared" si="1"/>
        <v>978121</v>
      </c>
      <c r="F12" s="2">
        <f t="shared" si="2"/>
        <v>975</v>
      </c>
      <c r="G12" s="2">
        <f t="shared" si="3"/>
        <v>74175</v>
      </c>
      <c r="H12" s="2">
        <f t="shared" si="4"/>
        <v>12857</v>
      </c>
    </row>
    <row r="13" spans="1:8" x14ac:dyDescent="0.25">
      <c r="A13" s="2">
        <v>76</v>
      </c>
      <c r="B13" s="2">
        <v>14</v>
      </c>
      <c r="C13" s="2">
        <v>880</v>
      </c>
      <c r="D13" s="2">
        <f t="shared" si="0"/>
        <v>196</v>
      </c>
      <c r="E13" s="2">
        <f t="shared" si="1"/>
        <v>774400</v>
      </c>
      <c r="F13" s="2">
        <f t="shared" si="2"/>
        <v>1064</v>
      </c>
      <c r="G13" s="2">
        <f t="shared" si="3"/>
        <v>66880</v>
      </c>
      <c r="H13" s="2">
        <f t="shared" si="4"/>
        <v>12320</v>
      </c>
    </row>
    <row r="14" spans="1:8" x14ac:dyDescent="0.25">
      <c r="A14" s="2">
        <v>77</v>
      </c>
      <c r="B14" s="2">
        <v>15</v>
      </c>
      <c r="C14" s="2">
        <v>795</v>
      </c>
      <c r="D14" s="2">
        <f t="shared" si="0"/>
        <v>225</v>
      </c>
      <c r="E14" s="2">
        <f t="shared" si="1"/>
        <v>632025</v>
      </c>
      <c r="F14" s="2">
        <f t="shared" si="2"/>
        <v>1155</v>
      </c>
      <c r="G14" s="2">
        <f t="shared" si="3"/>
        <v>61215</v>
      </c>
      <c r="H14" s="2">
        <f t="shared" si="4"/>
        <v>11925</v>
      </c>
    </row>
    <row r="15" spans="1:8" x14ac:dyDescent="0.25">
      <c r="A15" s="2">
        <v>79</v>
      </c>
      <c r="B15" s="2">
        <v>16</v>
      </c>
      <c r="C15" s="2">
        <v>769</v>
      </c>
      <c r="D15" s="2">
        <f t="shared" si="0"/>
        <v>256</v>
      </c>
      <c r="E15" s="2">
        <f t="shared" si="1"/>
        <v>591361</v>
      </c>
      <c r="F15" s="2">
        <f t="shared" si="2"/>
        <v>1264</v>
      </c>
      <c r="G15" s="2">
        <f t="shared" si="3"/>
        <v>60751</v>
      </c>
      <c r="H15" s="2">
        <f t="shared" si="4"/>
        <v>12304</v>
      </c>
    </row>
    <row r="16" spans="1:8" x14ac:dyDescent="0.25">
      <c r="A16" s="2">
        <v>90</v>
      </c>
      <c r="B16" s="2">
        <v>18</v>
      </c>
      <c r="C16" s="2">
        <v>768</v>
      </c>
      <c r="D16" s="2">
        <f t="shared" si="0"/>
        <v>324</v>
      </c>
      <c r="E16" s="2">
        <f t="shared" si="1"/>
        <v>589824</v>
      </c>
      <c r="F16" s="2">
        <f t="shared" si="2"/>
        <v>1620</v>
      </c>
      <c r="G16" s="2">
        <f t="shared" si="3"/>
        <v>69120</v>
      </c>
      <c r="H16" s="2">
        <f t="shared" si="4"/>
        <v>13824</v>
      </c>
    </row>
    <row r="17" spans="1:8" x14ac:dyDescent="0.25">
      <c r="A17" s="2">
        <v>99</v>
      </c>
      <c r="B17" s="2">
        <v>19</v>
      </c>
      <c r="C17" s="2">
        <v>763</v>
      </c>
      <c r="D17" s="2">
        <f t="shared" si="0"/>
        <v>361</v>
      </c>
      <c r="E17" s="2">
        <f t="shared" si="1"/>
        <v>582169</v>
      </c>
      <c r="F17" s="2">
        <f t="shared" si="2"/>
        <v>1881</v>
      </c>
      <c r="G17" s="2">
        <f t="shared" si="3"/>
        <v>75537</v>
      </c>
      <c r="H17" s="2">
        <f t="shared" si="4"/>
        <v>14497</v>
      </c>
    </row>
    <row r="18" spans="1:8" x14ac:dyDescent="0.25">
      <c r="A18" s="2">
        <v>99</v>
      </c>
      <c r="B18" s="2">
        <v>21</v>
      </c>
      <c r="C18" s="2">
        <v>693</v>
      </c>
      <c r="D18" s="2">
        <f t="shared" si="0"/>
        <v>441</v>
      </c>
      <c r="E18" s="2">
        <f t="shared" si="1"/>
        <v>480249</v>
      </c>
      <c r="F18" s="2">
        <f t="shared" si="2"/>
        <v>2079</v>
      </c>
      <c r="G18" s="2">
        <f t="shared" si="3"/>
        <v>68607</v>
      </c>
      <c r="H18" s="2">
        <f t="shared" si="4"/>
        <v>14553</v>
      </c>
    </row>
    <row r="19" spans="1:8" x14ac:dyDescent="0.25">
      <c r="A19" s="2">
        <v>100</v>
      </c>
      <c r="B19" s="2">
        <v>22</v>
      </c>
      <c r="C19" s="2">
        <v>699</v>
      </c>
      <c r="D19" s="2">
        <f t="shared" si="0"/>
        <v>484</v>
      </c>
      <c r="E19" s="2">
        <f t="shared" si="1"/>
        <v>488601</v>
      </c>
      <c r="F19" s="2">
        <f t="shared" si="2"/>
        <v>2200</v>
      </c>
      <c r="G19" s="2">
        <f t="shared" si="3"/>
        <v>69900</v>
      </c>
      <c r="H19" s="2">
        <f t="shared" si="4"/>
        <v>15378</v>
      </c>
    </row>
    <row r="20" spans="1:8" x14ac:dyDescent="0.25">
      <c r="A20" s="3">
        <f t="shared" ref="A20:H20" si="5">SUM(A2:A19)</f>
        <v>1401</v>
      </c>
      <c r="B20" s="3">
        <f t="shared" si="5"/>
        <v>201</v>
      </c>
      <c r="C20" s="3">
        <f t="shared" si="5"/>
        <v>13999</v>
      </c>
      <c r="D20" s="3">
        <f t="shared" si="5"/>
        <v>2969</v>
      </c>
      <c r="E20" s="3">
        <f t="shared" si="5"/>
        <v>11299961</v>
      </c>
      <c r="F20" s="3">
        <f t="shared" si="5"/>
        <v>16368</v>
      </c>
      <c r="G20" s="3">
        <f t="shared" si="5"/>
        <v>1072876</v>
      </c>
      <c r="H20" s="3">
        <f t="shared" si="5"/>
        <v>161669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F6FC-650B-4288-BB52-17C6B54959C7}">
  <dimension ref="A1:J20"/>
  <sheetViews>
    <sheetView tabSelected="1" zoomScale="115" zoomScaleNormal="115" workbookViewId="0">
      <selection activeCell="I1" sqref="I1:J19"/>
    </sheetView>
  </sheetViews>
  <sheetFormatPr defaultRowHeight="15" x14ac:dyDescent="0.25"/>
  <cols>
    <col min="3" max="3" width="13.28515625" customWidth="1"/>
    <col min="4" max="4" width="11.28515625" customWidth="1"/>
    <col min="7" max="7" width="12.7109375" customWidth="1"/>
    <col min="8" max="8" width="9.85546875" customWidth="1"/>
    <col min="9" max="9" width="16.7109375" customWidth="1"/>
    <col min="10" max="10" width="18" customWidth="1"/>
  </cols>
  <sheetData>
    <row r="1" spans="1:10" ht="18" x14ac:dyDescent="0.35">
      <c r="A1" s="15" t="s">
        <v>49</v>
      </c>
      <c r="B1" s="15" t="s">
        <v>50</v>
      </c>
      <c r="C1" s="22" t="s">
        <v>65</v>
      </c>
      <c r="D1" s="22" t="s">
        <v>66</v>
      </c>
      <c r="E1" s="22" t="s">
        <v>67</v>
      </c>
      <c r="F1" s="22" t="s">
        <v>68</v>
      </c>
      <c r="G1" s="22" t="s">
        <v>69</v>
      </c>
      <c r="H1" s="22" t="s">
        <v>70</v>
      </c>
      <c r="I1" s="23" t="s">
        <v>71</v>
      </c>
      <c r="J1" s="23" t="s">
        <v>72</v>
      </c>
    </row>
    <row r="2" spans="1:10" x14ac:dyDescent="0.25">
      <c r="A2" s="2">
        <v>1</v>
      </c>
      <c r="B2" s="2">
        <v>530</v>
      </c>
      <c r="C2" s="2">
        <v>11.167</v>
      </c>
      <c r="D2" s="2">
        <v>777.72199999999998</v>
      </c>
      <c r="E2" s="2">
        <f>A2-C2</f>
        <v>-10.167</v>
      </c>
      <c r="F2" s="2">
        <f>B2-D2</f>
        <v>-247.72199999999998</v>
      </c>
      <c r="G2" s="2">
        <f>E2^2</f>
        <v>103.36788899999999</v>
      </c>
      <c r="H2" s="18">
        <f>F2^2</f>
        <v>61366.189283999993</v>
      </c>
      <c r="I2" s="24">
        <f>(A2-11.167)/6.344</f>
        <v>-1.6026166456494324</v>
      </c>
      <c r="J2" s="25">
        <f>(B2-777.722)/151.406</f>
        <v>-1.6361438780497468</v>
      </c>
    </row>
    <row r="3" spans="1:10" x14ac:dyDescent="0.25">
      <c r="A3" s="2">
        <v>2</v>
      </c>
      <c r="B3" s="2">
        <v>590</v>
      </c>
      <c r="C3" s="2">
        <v>11.167</v>
      </c>
      <c r="D3" s="2">
        <v>777.72199999999998</v>
      </c>
      <c r="E3" s="2">
        <f t="shared" ref="E3:E19" si="0">A3-C3</f>
        <v>-9.1669999999999998</v>
      </c>
      <c r="F3" s="2">
        <f t="shared" ref="F3:F19" si="1">B3-D3</f>
        <v>-187.72199999999998</v>
      </c>
      <c r="G3" s="2">
        <f t="shared" ref="G3:G19" si="2">E3^2</f>
        <v>84.033889000000002</v>
      </c>
      <c r="H3" s="18">
        <f t="shared" ref="H3:H19" si="3">F3^2</f>
        <v>35239.549283999993</v>
      </c>
      <c r="I3" s="26">
        <f t="shared" ref="I3:I19" si="4">(A3-11.167)/6.344</f>
        <v>-1.4449873896595207</v>
      </c>
      <c r="J3" s="27">
        <f t="shared" ref="J3:J19" si="5">(B3-777.722)/151.406</f>
        <v>-1.239858393987028</v>
      </c>
    </row>
    <row r="4" spans="1:10" x14ac:dyDescent="0.25">
      <c r="A4" s="2">
        <v>3</v>
      </c>
      <c r="B4" s="2">
        <v>600</v>
      </c>
      <c r="C4" s="2">
        <v>11.167</v>
      </c>
      <c r="D4" s="2">
        <v>777.72199999999998</v>
      </c>
      <c r="E4" s="2">
        <f t="shared" si="0"/>
        <v>-8.1669999999999998</v>
      </c>
      <c r="F4" s="2">
        <f t="shared" si="1"/>
        <v>-177.72199999999998</v>
      </c>
      <c r="G4" s="2">
        <f t="shared" si="2"/>
        <v>66.699888999999999</v>
      </c>
      <c r="H4" s="18">
        <f t="shared" si="3"/>
        <v>31585.109283999995</v>
      </c>
      <c r="I4" s="28">
        <f t="shared" si="4"/>
        <v>-1.2873581336696089</v>
      </c>
      <c r="J4" s="27">
        <f t="shared" si="5"/>
        <v>-1.1738108133099083</v>
      </c>
    </row>
    <row r="5" spans="1:10" x14ac:dyDescent="0.25">
      <c r="A5" s="2">
        <v>5</v>
      </c>
      <c r="B5" s="2">
        <v>601</v>
      </c>
      <c r="C5" s="2">
        <v>11.167</v>
      </c>
      <c r="D5" s="2">
        <v>777.72199999999998</v>
      </c>
      <c r="E5" s="2">
        <f t="shared" si="0"/>
        <v>-6.1669999999999998</v>
      </c>
      <c r="F5" s="2">
        <f t="shared" si="1"/>
        <v>-176.72199999999998</v>
      </c>
      <c r="G5" s="2">
        <f t="shared" si="2"/>
        <v>38.031889</v>
      </c>
      <c r="H5" s="18">
        <f t="shared" si="3"/>
        <v>31230.665283999992</v>
      </c>
      <c r="I5" s="28">
        <f t="shared" si="4"/>
        <v>-0.97209962168978559</v>
      </c>
      <c r="J5" s="27">
        <f t="shared" si="5"/>
        <v>-1.1672060552421963</v>
      </c>
    </row>
    <row r="6" spans="1:10" x14ac:dyDescent="0.25">
      <c r="A6" s="2">
        <v>6</v>
      </c>
      <c r="B6" s="2">
        <v>633</v>
      </c>
      <c r="C6" s="2">
        <v>11.167</v>
      </c>
      <c r="D6" s="2">
        <v>777.72199999999998</v>
      </c>
      <c r="E6" s="2">
        <f t="shared" si="0"/>
        <v>-5.1669999999999998</v>
      </c>
      <c r="F6" s="2">
        <f t="shared" si="1"/>
        <v>-144.72199999999998</v>
      </c>
      <c r="G6" s="2">
        <f t="shared" si="2"/>
        <v>26.697888999999996</v>
      </c>
      <c r="H6" s="18">
        <f t="shared" si="3"/>
        <v>20944.457283999993</v>
      </c>
      <c r="I6" s="28">
        <f t="shared" si="4"/>
        <v>-0.81447036569987386</v>
      </c>
      <c r="J6" s="27">
        <f t="shared" si="5"/>
        <v>-0.95585379707541296</v>
      </c>
    </row>
    <row r="7" spans="1:10" x14ac:dyDescent="0.25">
      <c r="A7" s="2">
        <v>7</v>
      </c>
      <c r="B7" s="2">
        <v>790</v>
      </c>
      <c r="C7" s="2">
        <v>11.167</v>
      </c>
      <c r="D7" s="2">
        <v>777.72199999999998</v>
      </c>
      <c r="E7" s="2">
        <f t="shared" si="0"/>
        <v>-4.1669999999999998</v>
      </c>
      <c r="F7" s="2">
        <f t="shared" si="1"/>
        <v>12.27800000000002</v>
      </c>
      <c r="G7" s="2">
        <f t="shared" si="2"/>
        <v>17.363888999999997</v>
      </c>
      <c r="H7" s="18">
        <f t="shared" si="3"/>
        <v>150.7492840000005</v>
      </c>
      <c r="I7" s="28">
        <f t="shared" si="4"/>
        <v>-0.65684110970996212</v>
      </c>
      <c r="J7" s="27">
        <f t="shared" si="5"/>
        <v>8.1093219555367815E-2</v>
      </c>
    </row>
    <row r="8" spans="1:10" x14ac:dyDescent="0.25">
      <c r="A8" s="2">
        <v>8</v>
      </c>
      <c r="B8" s="2">
        <v>900</v>
      </c>
      <c r="C8" s="2">
        <v>11.167</v>
      </c>
      <c r="D8" s="2">
        <v>777.72199999999998</v>
      </c>
      <c r="E8" s="2">
        <f t="shared" si="0"/>
        <v>-3.1669999999999998</v>
      </c>
      <c r="F8" s="2">
        <f t="shared" si="1"/>
        <v>122.27800000000002</v>
      </c>
      <c r="G8" s="2">
        <f t="shared" si="2"/>
        <v>10.029888999999999</v>
      </c>
      <c r="H8" s="18">
        <f t="shared" si="3"/>
        <v>14951.909284000005</v>
      </c>
      <c r="I8" s="28">
        <f t="shared" si="4"/>
        <v>-0.49921185372005039</v>
      </c>
      <c r="J8" s="27">
        <f t="shared" si="5"/>
        <v>0.80761660700368554</v>
      </c>
    </row>
    <row r="9" spans="1:10" x14ac:dyDescent="0.25">
      <c r="A9" s="2">
        <v>9</v>
      </c>
      <c r="B9" s="2">
        <v>1000</v>
      </c>
      <c r="C9" s="2">
        <v>11.167</v>
      </c>
      <c r="D9" s="2">
        <v>777.72199999999998</v>
      </c>
      <c r="E9" s="2">
        <f t="shared" si="0"/>
        <v>-2.1669999999999998</v>
      </c>
      <c r="F9" s="2">
        <f t="shared" si="1"/>
        <v>222.27800000000002</v>
      </c>
      <c r="G9" s="2">
        <f t="shared" si="2"/>
        <v>4.6958889999999993</v>
      </c>
      <c r="H9" s="18">
        <f t="shared" si="3"/>
        <v>49407.509284000007</v>
      </c>
      <c r="I9" s="28">
        <f t="shared" si="4"/>
        <v>-0.34158259773013866</v>
      </c>
      <c r="J9" s="27">
        <f t="shared" si="5"/>
        <v>1.4680924137748834</v>
      </c>
    </row>
    <row r="10" spans="1:10" x14ac:dyDescent="0.25">
      <c r="A10" s="2">
        <v>10</v>
      </c>
      <c r="B10" s="2">
        <v>1010</v>
      </c>
      <c r="C10" s="2">
        <v>11.167</v>
      </c>
      <c r="D10" s="2">
        <v>777.72199999999998</v>
      </c>
      <c r="E10" s="2">
        <f t="shared" si="0"/>
        <v>-1.1669999999999998</v>
      </c>
      <c r="F10" s="2">
        <f t="shared" si="1"/>
        <v>232.27800000000002</v>
      </c>
      <c r="G10" s="2">
        <f t="shared" si="2"/>
        <v>1.3618889999999995</v>
      </c>
      <c r="H10" s="18">
        <f t="shared" si="3"/>
        <v>53953.069284000012</v>
      </c>
      <c r="I10" s="28">
        <f t="shared" si="4"/>
        <v>-0.18395334174022696</v>
      </c>
      <c r="J10" s="27">
        <f t="shared" si="5"/>
        <v>1.5341399944520033</v>
      </c>
    </row>
    <row r="11" spans="1:10" x14ac:dyDescent="0.25">
      <c r="A11" s="2">
        <v>12</v>
      </c>
      <c r="B11" s="2">
        <v>989</v>
      </c>
      <c r="C11" s="2">
        <v>11.167</v>
      </c>
      <c r="D11" s="2">
        <v>777.72199999999998</v>
      </c>
      <c r="E11" s="2">
        <f t="shared" si="0"/>
        <v>0.83300000000000018</v>
      </c>
      <c r="F11" s="2">
        <f t="shared" si="1"/>
        <v>211.27800000000002</v>
      </c>
      <c r="G11" s="2">
        <f t="shared" si="2"/>
        <v>0.69388900000000031</v>
      </c>
      <c r="H11" s="18">
        <f t="shared" si="3"/>
        <v>44638.393284000005</v>
      </c>
      <c r="I11" s="28">
        <f t="shared" si="4"/>
        <v>0.13130517023959648</v>
      </c>
      <c r="J11" s="27">
        <f t="shared" si="5"/>
        <v>1.3954400750300517</v>
      </c>
    </row>
    <row r="12" spans="1:10" x14ac:dyDescent="0.25">
      <c r="A12" s="2">
        <v>13</v>
      </c>
      <c r="B12" s="2">
        <v>989</v>
      </c>
      <c r="C12" s="2">
        <v>11.167</v>
      </c>
      <c r="D12" s="2">
        <v>777.72199999999998</v>
      </c>
      <c r="E12" s="2">
        <f t="shared" si="0"/>
        <v>1.8330000000000002</v>
      </c>
      <c r="F12" s="2">
        <f t="shared" si="1"/>
        <v>211.27800000000002</v>
      </c>
      <c r="G12" s="2">
        <f t="shared" si="2"/>
        <v>3.3598890000000008</v>
      </c>
      <c r="H12" s="18">
        <f t="shared" si="3"/>
        <v>44638.393284000005</v>
      </c>
      <c r="I12" s="28">
        <f t="shared" si="4"/>
        <v>0.28893442622950821</v>
      </c>
      <c r="J12" s="27">
        <f t="shared" si="5"/>
        <v>1.3954400750300517</v>
      </c>
    </row>
    <row r="13" spans="1:10" x14ac:dyDescent="0.25">
      <c r="A13" s="2">
        <v>14</v>
      </c>
      <c r="B13" s="2">
        <v>880</v>
      </c>
      <c r="C13" s="2">
        <v>11.167</v>
      </c>
      <c r="D13" s="2">
        <v>777.72199999999998</v>
      </c>
      <c r="E13" s="2">
        <f t="shared" si="0"/>
        <v>2.8330000000000002</v>
      </c>
      <c r="F13" s="2">
        <f t="shared" si="1"/>
        <v>102.27800000000002</v>
      </c>
      <c r="G13" s="2">
        <f t="shared" si="2"/>
        <v>8.0258890000000012</v>
      </c>
      <c r="H13" s="18">
        <f t="shared" si="3"/>
        <v>10460.789284000004</v>
      </c>
      <c r="I13" s="28">
        <f t="shared" si="4"/>
        <v>0.44656368221941994</v>
      </c>
      <c r="J13" s="27">
        <f t="shared" si="5"/>
        <v>0.67552144564944594</v>
      </c>
    </row>
    <row r="14" spans="1:10" x14ac:dyDescent="0.25">
      <c r="A14" s="2">
        <v>15</v>
      </c>
      <c r="B14" s="2">
        <v>795</v>
      </c>
      <c r="C14" s="2">
        <v>11.167</v>
      </c>
      <c r="D14" s="2">
        <v>777.72199999999998</v>
      </c>
      <c r="E14" s="2">
        <f t="shared" si="0"/>
        <v>3.8330000000000002</v>
      </c>
      <c r="F14" s="2">
        <f t="shared" si="1"/>
        <v>17.27800000000002</v>
      </c>
      <c r="G14" s="2">
        <f t="shared" si="2"/>
        <v>14.691889000000002</v>
      </c>
      <c r="H14" s="18">
        <f t="shared" si="3"/>
        <v>298.5292840000007</v>
      </c>
      <c r="I14" s="28">
        <f t="shared" si="4"/>
        <v>0.60419293820933162</v>
      </c>
      <c r="J14" s="27">
        <f t="shared" si="5"/>
        <v>0.11411700989392771</v>
      </c>
    </row>
    <row r="15" spans="1:10" x14ac:dyDescent="0.25">
      <c r="A15" s="2">
        <v>16</v>
      </c>
      <c r="B15" s="2">
        <v>769</v>
      </c>
      <c r="C15" s="2">
        <v>11.167</v>
      </c>
      <c r="D15" s="2">
        <v>777.72199999999998</v>
      </c>
      <c r="E15" s="2">
        <f t="shared" si="0"/>
        <v>4.8330000000000002</v>
      </c>
      <c r="F15" s="2">
        <f t="shared" si="1"/>
        <v>-8.72199999999998</v>
      </c>
      <c r="G15" s="2">
        <f t="shared" si="2"/>
        <v>23.357889</v>
      </c>
      <c r="H15" s="18">
        <f t="shared" si="3"/>
        <v>76.073283999999646</v>
      </c>
      <c r="I15" s="28">
        <f t="shared" si="4"/>
        <v>0.76182219419924335</v>
      </c>
      <c r="J15" s="27">
        <f t="shared" si="5"/>
        <v>-5.7606699866583753E-2</v>
      </c>
    </row>
    <row r="16" spans="1:10" x14ac:dyDescent="0.25">
      <c r="A16" s="2">
        <v>18</v>
      </c>
      <c r="B16" s="2">
        <v>768</v>
      </c>
      <c r="C16" s="2">
        <v>11.167</v>
      </c>
      <c r="D16" s="2">
        <v>777.72199999999998</v>
      </c>
      <c r="E16" s="2">
        <f t="shared" si="0"/>
        <v>6.8330000000000002</v>
      </c>
      <c r="F16" s="2">
        <f t="shared" si="1"/>
        <v>-9.72199999999998</v>
      </c>
      <c r="G16" s="2">
        <f t="shared" si="2"/>
        <v>46.689889000000001</v>
      </c>
      <c r="H16" s="18">
        <f t="shared" si="3"/>
        <v>94.517283999999606</v>
      </c>
      <c r="I16" s="28">
        <f t="shared" si="4"/>
        <v>1.0770807061790668</v>
      </c>
      <c r="J16" s="27">
        <f t="shared" si="5"/>
        <v>-6.4211457934295738E-2</v>
      </c>
    </row>
    <row r="17" spans="1:10" x14ac:dyDescent="0.25">
      <c r="A17" s="2">
        <v>19</v>
      </c>
      <c r="B17" s="2">
        <v>763</v>
      </c>
      <c r="C17" s="2">
        <v>11.167</v>
      </c>
      <c r="D17" s="2">
        <v>777.72199999999998</v>
      </c>
      <c r="E17" s="2">
        <f t="shared" si="0"/>
        <v>7.8330000000000002</v>
      </c>
      <c r="F17" s="2">
        <f t="shared" si="1"/>
        <v>-14.72199999999998</v>
      </c>
      <c r="G17" s="2">
        <f t="shared" si="2"/>
        <v>61.355889000000005</v>
      </c>
      <c r="H17" s="18">
        <f t="shared" si="3"/>
        <v>216.73728399999942</v>
      </c>
      <c r="I17" s="28">
        <f t="shared" si="4"/>
        <v>1.2347099621689785</v>
      </c>
      <c r="J17" s="27">
        <f t="shared" si="5"/>
        <v>-9.7235248272855623E-2</v>
      </c>
    </row>
    <row r="18" spans="1:10" x14ac:dyDescent="0.25">
      <c r="A18" s="2">
        <v>21</v>
      </c>
      <c r="B18" s="2">
        <v>693</v>
      </c>
      <c r="C18" s="2">
        <v>11.167</v>
      </c>
      <c r="D18" s="2">
        <v>777.72199999999998</v>
      </c>
      <c r="E18" s="2">
        <f t="shared" si="0"/>
        <v>9.8330000000000002</v>
      </c>
      <c r="F18" s="2">
        <f t="shared" si="1"/>
        <v>-84.72199999999998</v>
      </c>
      <c r="G18" s="2">
        <f t="shared" si="2"/>
        <v>96.687888999999998</v>
      </c>
      <c r="H18" s="18">
        <f t="shared" si="3"/>
        <v>7177.817283999997</v>
      </c>
      <c r="I18" s="29">
        <f t="shared" si="4"/>
        <v>1.549968474148802</v>
      </c>
      <c r="J18" s="30">
        <f t="shared" si="5"/>
        <v>-0.55956831301269416</v>
      </c>
    </row>
    <row r="19" spans="1:10" x14ac:dyDescent="0.25">
      <c r="A19" s="2">
        <v>22</v>
      </c>
      <c r="B19" s="2">
        <v>699</v>
      </c>
      <c r="C19" s="2">
        <v>11.167</v>
      </c>
      <c r="D19" s="2">
        <v>777.72199999999998</v>
      </c>
      <c r="E19" s="2">
        <f t="shared" si="0"/>
        <v>10.833</v>
      </c>
      <c r="F19" s="2">
        <f t="shared" si="1"/>
        <v>-78.72199999999998</v>
      </c>
      <c r="G19" s="2">
        <f t="shared" si="2"/>
        <v>117.35388900000001</v>
      </c>
      <c r="H19" s="18">
        <f t="shared" si="3"/>
        <v>6197.1532839999973</v>
      </c>
      <c r="I19" s="31">
        <f t="shared" si="4"/>
        <v>1.7075977301387137</v>
      </c>
      <c r="J19" s="32">
        <f t="shared" si="5"/>
        <v>-0.51993976460642233</v>
      </c>
    </row>
    <row r="20" spans="1:10" x14ac:dyDescent="0.25">
      <c r="A20" s="3">
        <f>SUM(A2:A19)</f>
        <v>201</v>
      </c>
      <c r="B20" s="3">
        <f>SUM(B2:B19)</f>
        <v>13999</v>
      </c>
      <c r="C20" s="3"/>
      <c r="D20" s="3"/>
      <c r="E20" s="3"/>
      <c r="F20" s="3"/>
      <c r="G20" s="3">
        <f>SUM(G2:G19)</f>
        <v>724.50000199999999</v>
      </c>
      <c r="H20" s="3">
        <f>SUM(H2:H19)</f>
        <v>412627.6111119999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DCA3-3629-47F4-AC4E-777C69857932}">
  <dimension ref="A1:J20"/>
  <sheetViews>
    <sheetView workbookViewId="0">
      <selection activeCell="I2" sqref="I2"/>
    </sheetView>
  </sheetViews>
  <sheetFormatPr defaultRowHeight="15" x14ac:dyDescent="0.25"/>
  <cols>
    <col min="9" max="9" width="14.42578125" customWidth="1"/>
    <col min="10" max="10" width="12.7109375" customWidth="1"/>
  </cols>
  <sheetData>
    <row r="1" spans="1:10" ht="18" x14ac:dyDescent="0.35">
      <c r="A1" s="15" t="s">
        <v>49</v>
      </c>
      <c r="B1" s="15" t="s">
        <v>50</v>
      </c>
      <c r="C1" s="1" t="s">
        <v>57</v>
      </c>
      <c r="D1" s="1" t="s">
        <v>58</v>
      </c>
      <c r="E1" s="15" t="s">
        <v>59</v>
      </c>
      <c r="F1" s="15" t="s">
        <v>60</v>
      </c>
      <c r="G1" s="15" t="s">
        <v>61</v>
      </c>
      <c r="H1" s="17" t="s">
        <v>62</v>
      </c>
      <c r="I1" s="20" t="s">
        <v>63</v>
      </c>
      <c r="J1" s="20" t="s">
        <v>64</v>
      </c>
    </row>
    <row r="2" spans="1:10" x14ac:dyDescent="0.25">
      <c r="A2" s="2">
        <v>1</v>
      </c>
      <c r="B2" s="2">
        <v>530</v>
      </c>
      <c r="C2" s="2">
        <v>11.167</v>
      </c>
      <c r="D2" s="2">
        <v>777.72199999999998</v>
      </c>
      <c r="E2" s="2">
        <f>A2-C2</f>
        <v>-10.167</v>
      </c>
      <c r="F2" s="2">
        <f>B2-D2</f>
        <v>-247.72199999999998</v>
      </c>
      <c r="G2" s="2">
        <f>E2^2</f>
        <v>103.36788899999999</v>
      </c>
      <c r="H2" s="18">
        <f>F2^2</f>
        <v>61366.189283999993</v>
      </c>
      <c r="I2" s="21">
        <f>(A2-11.167)/6.344</f>
        <v>-1.6026166456494324</v>
      </c>
      <c r="J2" s="21">
        <f>(B2-777.722)/151.405931760358</f>
        <v>-1.6361446154704755</v>
      </c>
    </row>
    <row r="3" spans="1:10" x14ac:dyDescent="0.25">
      <c r="A3" s="2">
        <v>2</v>
      </c>
      <c r="B3" s="2">
        <v>590</v>
      </c>
      <c r="C3" s="2">
        <v>11.167</v>
      </c>
      <c r="D3" s="2">
        <v>777.72199999999998</v>
      </c>
      <c r="E3" s="2">
        <f t="shared" ref="E3:E19" si="0">A3-C3</f>
        <v>-9.1669999999999998</v>
      </c>
      <c r="F3" s="2">
        <f t="shared" ref="F3:F19" si="1">B3-D3</f>
        <v>-187.72199999999998</v>
      </c>
      <c r="G3" s="2">
        <f t="shared" ref="G3:G19" si="2">E3^2</f>
        <v>84.033889000000002</v>
      </c>
      <c r="H3" s="18">
        <f t="shared" ref="H3:H19" si="3">F3^2</f>
        <v>35239.549283999993</v>
      </c>
      <c r="I3" s="21">
        <f t="shared" ref="I3:I19" si="4">(A3-11.167)/6.344</f>
        <v>-1.4449873896595207</v>
      </c>
      <c r="J3" s="21">
        <f t="shared" ref="J3:J19" si="5">(B3-777.722)/151.405931760358</f>
        <v>-1.2398589527993016</v>
      </c>
    </row>
    <row r="4" spans="1:10" x14ac:dyDescent="0.25">
      <c r="A4" s="2">
        <v>3</v>
      </c>
      <c r="B4" s="2">
        <v>600</v>
      </c>
      <c r="C4" s="2">
        <v>11.167</v>
      </c>
      <c r="D4" s="2">
        <v>777.72199999999998</v>
      </c>
      <c r="E4" s="2">
        <f t="shared" si="0"/>
        <v>-8.1669999999999998</v>
      </c>
      <c r="F4" s="2">
        <f t="shared" si="1"/>
        <v>-177.72199999999998</v>
      </c>
      <c r="G4" s="2">
        <f t="shared" si="2"/>
        <v>66.699888999999999</v>
      </c>
      <c r="H4" s="18">
        <f t="shared" si="3"/>
        <v>31585.109283999995</v>
      </c>
      <c r="I4" s="21">
        <f t="shared" si="4"/>
        <v>-1.2873581336696089</v>
      </c>
      <c r="J4" s="21">
        <f t="shared" si="5"/>
        <v>-1.1738113423541059</v>
      </c>
    </row>
    <row r="5" spans="1:10" x14ac:dyDescent="0.25">
      <c r="A5" s="2">
        <v>5</v>
      </c>
      <c r="B5" s="2">
        <v>601</v>
      </c>
      <c r="C5" s="2">
        <v>11.167</v>
      </c>
      <c r="D5" s="2">
        <v>777.72199999999998</v>
      </c>
      <c r="E5" s="2">
        <f t="shared" si="0"/>
        <v>-6.1669999999999998</v>
      </c>
      <c r="F5" s="2">
        <f t="shared" si="1"/>
        <v>-176.72199999999998</v>
      </c>
      <c r="G5" s="2">
        <f t="shared" si="2"/>
        <v>38.031889</v>
      </c>
      <c r="H5" s="18">
        <f t="shared" si="3"/>
        <v>31230.665283999992</v>
      </c>
      <c r="I5" s="21">
        <f t="shared" si="4"/>
        <v>-0.97209962168978559</v>
      </c>
      <c r="J5" s="21">
        <f t="shared" si="5"/>
        <v>-1.1672065813095864</v>
      </c>
    </row>
    <row r="6" spans="1:10" x14ac:dyDescent="0.25">
      <c r="A6" s="2">
        <v>6</v>
      </c>
      <c r="B6" s="2">
        <v>633</v>
      </c>
      <c r="C6" s="2">
        <v>11.167</v>
      </c>
      <c r="D6" s="2">
        <v>777.72199999999998</v>
      </c>
      <c r="E6" s="2">
        <f t="shared" si="0"/>
        <v>-5.1669999999999998</v>
      </c>
      <c r="F6" s="2">
        <f t="shared" si="1"/>
        <v>-144.72199999999998</v>
      </c>
      <c r="G6" s="2">
        <f t="shared" si="2"/>
        <v>26.697888999999996</v>
      </c>
      <c r="H6" s="18">
        <f t="shared" si="3"/>
        <v>20944.457283999993</v>
      </c>
      <c r="I6" s="21">
        <f t="shared" si="4"/>
        <v>-0.81447036569987386</v>
      </c>
      <c r="J6" s="21">
        <f t="shared" si="5"/>
        <v>-0.95585422788496033</v>
      </c>
    </row>
    <row r="7" spans="1:10" x14ac:dyDescent="0.25">
      <c r="A7" s="2">
        <v>7</v>
      </c>
      <c r="B7" s="2">
        <v>790</v>
      </c>
      <c r="C7" s="2">
        <v>11.167</v>
      </c>
      <c r="D7" s="2">
        <v>777.72199999999998</v>
      </c>
      <c r="E7" s="2">
        <f t="shared" si="0"/>
        <v>-4.1669999999999998</v>
      </c>
      <c r="F7" s="2">
        <f t="shared" si="1"/>
        <v>12.27800000000002</v>
      </c>
      <c r="G7" s="2">
        <f t="shared" si="2"/>
        <v>17.363888999999997</v>
      </c>
      <c r="H7" s="18">
        <f t="shared" si="3"/>
        <v>150.7492840000005</v>
      </c>
      <c r="I7" s="21">
        <f t="shared" si="4"/>
        <v>-0.65684110970996212</v>
      </c>
      <c r="J7" s="21">
        <f t="shared" si="5"/>
        <v>8.109325610461135E-2</v>
      </c>
    </row>
    <row r="8" spans="1:10" x14ac:dyDescent="0.25">
      <c r="A8" s="2">
        <v>8</v>
      </c>
      <c r="B8" s="2">
        <v>900</v>
      </c>
      <c r="C8" s="2">
        <v>11.167</v>
      </c>
      <c r="D8" s="2">
        <v>777.72199999999998</v>
      </c>
      <c r="E8" s="2">
        <f t="shared" si="0"/>
        <v>-3.1669999999999998</v>
      </c>
      <c r="F8" s="2">
        <f t="shared" si="1"/>
        <v>122.27800000000002</v>
      </c>
      <c r="G8" s="2">
        <f t="shared" si="2"/>
        <v>10.029888999999999</v>
      </c>
      <c r="H8" s="18">
        <f t="shared" si="3"/>
        <v>14951.909284000005</v>
      </c>
      <c r="I8" s="21">
        <f t="shared" si="4"/>
        <v>-0.49921185372005039</v>
      </c>
      <c r="J8" s="21">
        <f t="shared" si="5"/>
        <v>0.80761697100176355</v>
      </c>
    </row>
    <row r="9" spans="1:10" x14ac:dyDescent="0.25">
      <c r="A9" s="2">
        <v>9</v>
      </c>
      <c r="B9" s="2">
        <v>1000</v>
      </c>
      <c r="C9" s="2">
        <v>11.167</v>
      </c>
      <c r="D9" s="2">
        <v>777.72199999999998</v>
      </c>
      <c r="E9" s="2">
        <f t="shared" si="0"/>
        <v>-2.1669999999999998</v>
      </c>
      <c r="F9" s="2">
        <f t="shared" si="1"/>
        <v>222.27800000000002</v>
      </c>
      <c r="G9" s="2">
        <f t="shared" si="2"/>
        <v>4.6958889999999993</v>
      </c>
      <c r="H9" s="18">
        <f t="shared" si="3"/>
        <v>49407.509284000007</v>
      </c>
      <c r="I9" s="21">
        <f t="shared" si="4"/>
        <v>-0.34158259773013866</v>
      </c>
      <c r="J9" s="21">
        <f t="shared" si="5"/>
        <v>1.46809307545372</v>
      </c>
    </row>
    <row r="10" spans="1:10" x14ac:dyDescent="0.25">
      <c r="A10" s="2">
        <v>10</v>
      </c>
      <c r="B10" s="2">
        <v>1010</v>
      </c>
      <c r="C10" s="2">
        <v>11.167</v>
      </c>
      <c r="D10" s="2">
        <v>777.72199999999998</v>
      </c>
      <c r="E10" s="2">
        <f t="shared" si="0"/>
        <v>-1.1669999999999998</v>
      </c>
      <c r="F10" s="2">
        <f t="shared" si="1"/>
        <v>232.27800000000002</v>
      </c>
      <c r="G10" s="2">
        <f t="shared" si="2"/>
        <v>1.3618889999999995</v>
      </c>
      <c r="H10" s="18">
        <f t="shared" si="3"/>
        <v>53953.069284000012</v>
      </c>
      <c r="I10" s="21">
        <f t="shared" si="4"/>
        <v>-0.18395334174022696</v>
      </c>
      <c r="J10" s="21">
        <f t="shared" si="5"/>
        <v>1.5341406858989157</v>
      </c>
    </row>
    <row r="11" spans="1:10" x14ac:dyDescent="0.25">
      <c r="A11" s="2">
        <v>12</v>
      </c>
      <c r="B11" s="2">
        <v>989</v>
      </c>
      <c r="C11" s="2">
        <v>11.167</v>
      </c>
      <c r="D11" s="2">
        <v>777.72199999999998</v>
      </c>
      <c r="E11" s="2">
        <f t="shared" si="0"/>
        <v>0.83300000000000018</v>
      </c>
      <c r="F11" s="2">
        <f t="shared" si="1"/>
        <v>211.27800000000002</v>
      </c>
      <c r="G11" s="2">
        <f t="shared" si="2"/>
        <v>0.69388900000000031</v>
      </c>
      <c r="H11" s="18">
        <f t="shared" si="3"/>
        <v>44638.393284000005</v>
      </c>
      <c r="I11" s="21">
        <f t="shared" si="4"/>
        <v>0.13130517023959648</v>
      </c>
      <c r="J11" s="21">
        <f t="shared" si="5"/>
        <v>1.3954407039640049</v>
      </c>
    </row>
    <row r="12" spans="1:10" x14ac:dyDescent="0.25">
      <c r="A12" s="2">
        <v>13</v>
      </c>
      <c r="B12" s="2">
        <v>989</v>
      </c>
      <c r="C12" s="2">
        <v>11.167</v>
      </c>
      <c r="D12" s="2">
        <v>777.72199999999998</v>
      </c>
      <c r="E12" s="2">
        <f t="shared" si="0"/>
        <v>1.8330000000000002</v>
      </c>
      <c r="F12" s="2">
        <f t="shared" si="1"/>
        <v>211.27800000000002</v>
      </c>
      <c r="G12" s="2">
        <f t="shared" si="2"/>
        <v>3.3598890000000008</v>
      </c>
      <c r="H12" s="18">
        <f t="shared" si="3"/>
        <v>44638.393284000005</v>
      </c>
      <c r="I12" s="21">
        <f t="shared" si="4"/>
        <v>0.28893442622950821</v>
      </c>
      <c r="J12" s="21">
        <f t="shared" si="5"/>
        <v>1.3954407039640049</v>
      </c>
    </row>
    <row r="13" spans="1:10" x14ac:dyDescent="0.25">
      <c r="A13" s="2">
        <v>14</v>
      </c>
      <c r="B13" s="2">
        <v>880</v>
      </c>
      <c r="C13" s="2">
        <v>11.167</v>
      </c>
      <c r="D13" s="2">
        <v>777.72199999999998</v>
      </c>
      <c r="E13" s="2">
        <f t="shared" si="0"/>
        <v>2.8330000000000002</v>
      </c>
      <c r="F13" s="2">
        <f t="shared" si="1"/>
        <v>102.27800000000002</v>
      </c>
      <c r="G13" s="2">
        <f t="shared" si="2"/>
        <v>8.0258890000000012</v>
      </c>
      <c r="H13" s="18">
        <f t="shared" si="3"/>
        <v>10460.789284000004</v>
      </c>
      <c r="I13" s="21">
        <f t="shared" si="4"/>
        <v>0.44656368221941994</v>
      </c>
      <c r="J13" s="21">
        <f t="shared" si="5"/>
        <v>0.67552175011137217</v>
      </c>
    </row>
    <row r="14" spans="1:10" x14ac:dyDescent="0.25">
      <c r="A14" s="2">
        <v>15</v>
      </c>
      <c r="B14" s="2">
        <v>795</v>
      </c>
      <c r="C14" s="2">
        <v>11.167</v>
      </c>
      <c r="D14" s="2">
        <v>777.72199999999998</v>
      </c>
      <c r="E14" s="2">
        <f t="shared" si="0"/>
        <v>3.8330000000000002</v>
      </c>
      <c r="F14" s="2">
        <f t="shared" si="1"/>
        <v>17.27800000000002</v>
      </c>
      <c r="G14" s="2">
        <f t="shared" si="2"/>
        <v>14.691889000000002</v>
      </c>
      <c r="H14" s="18">
        <f t="shared" si="3"/>
        <v>298.5292840000007</v>
      </c>
      <c r="I14" s="21">
        <f t="shared" si="4"/>
        <v>0.60419293820933162</v>
      </c>
      <c r="J14" s="21">
        <f t="shared" si="5"/>
        <v>0.11411706132720918</v>
      </c>
    </row>
    <row r="15" spans="1:10" x14ac:dyDescent="0.25">
      <c r="A15" s="2">
        <v>16</v>
      </c>
      <c r="B15" s="2">
        <v>769</v>
      </c>
      <c r="C15" s="2">
        <v>11.167</v>
      </c>
      <c r="D15" s="2">
        <v>777.72199999999998</v>
      </c>
      <c r="E15" s="2">
        <f t="shared" si="0"/>
        <v>4.8330000000000002</v>
      </c>
      <c r="F15" s="2">
        <f t="shared" si="1"/>
        <v>-8.72199999999998</v>
      </c>
      <c r="G15" s="2">
        <f t="shared" si="2"/>
        <v>23.357889</v>
      </c>
      <c r="H15" s="18">
        <f t="shared" si="3"/>
        <v>76.073283999999646</v>
      </c>
      <c r="I15" s="21">
        <f t="shared" si="4"/>
        <v>0.76182219419924335</v>
      </c>
      <c r="J15" s="21">
        <f t="shared" si="5"/>
        <v>-5.7606725830299514E-2</v>
      </c>
    </row>
    <row r="16" spans="1:10" x14ac:dyDescent="0.25">
      <c r="A16" s="2">
        <v>18</v>
      </c>
      <c r="B16" s="2">
        <v>768</v>
      </c>
      <c r="C16" s="2">
        <v>11.167</v>
      </c>
      <c r="D16" s="2">
        <v>777.72199999999998</v>
      </c>
      <c r="E16" s="2">
        <f t="shared" si="0"/>
        <v>6.8330000000000002</v>
      </c>
      <c r="F16" s="2">
        <f t="shared" si="1"/>
        <v>-9.72199999999998</v>
      </c>
      <c r="G16" s="2">
        <f t="shared" si="2"/>
        <v>46.689889000000001</v>
      </c>
      <c r="H16" s="18">
        <f t="shared" si="3"/>
        <v>94.517283999999606</v>
      </c>
      <c r="I16" s="21">
        <f t="shared" si="4"/>
        <v>1.0770807061790668</v>
      </c>
      <c r="J16" s="21">
        <f t="shared" si="5"/>
        <v>-6.4211486874819076E-2</v>
      </c>
    </row>
    <row r="17" spans="1:10" x14ac:dyDescent="0.25">
      <c r="A17" s="2">
        <v>19</v>
      </c>
      <c r="B17" s="2">
        <v>763</v>
      </c>
      <c r="C17" s="2">
        <v>11.167</v>
      </c>
      <c r="D17" s="2">
        <v>777.72199999999998</v>
      </c>
      <c r="E17" s="2">
        <f t="shared" si="0"/>
        <v>7.8330000000000002</v>
      </c>
      <c r="F17" s="2">
        <f t="shared" si="1"/>
        <v>-14.72199999999998</v>
      </c>
      <c r="G17" s="2">
        <f t="shared" si="2"/>
        <v>61.355889000000005</v>
      </c>
      <c r="H17" s="18">
        <f t="shared" si="3"/>
        <v>216.73728399999942</v>
      </c>
      <c r="I17" s="21">
        <f t="shared" si="4"/>
        <v>1.2347099621689785</v>
      </c>
      <c r="J17" s="21">
        <f t="shared" si="5"/>
        <v>-9.7235292097416909E-2</v>
      </c>
    </row>
    <row r="18" spans="1:10" x14ac:dyDescent="0.25">
      <c r="A18" s="2">
        <v>21</v>
      </c>
      <c r="B18" s="2">
        <v>693</v>
      </c>
      <c r="C18" s="2">
        <v>11.167</v>
      </c>
      <c r="D18" s="2">
        <v>777.72199999999998</v>
      </c>
      <c r="E18" s="2">
        <f t="shared" si="0"/>
        <v>9.8330000000000002</v>
      </c>
      <c r="F18" s="2">
        <f t="shared" si="1"/>
        <v>-84.72199999999998</v>
      </c>
      <c r="G18" s="2">
        <f t="shared" si="2"/>
        <v>96.687888999999998</v>
      </c>
      <c r="H18" s="18">
        <f t="shared" si="3"/>
        <v>7177.817283999997</v>
      </c>
      <c r="I18" s="21">
        <f t="shared" si="4"/>
        <v>1.549968474148802</v>
      </c>
      <c r="J18" s="21">
        <f t="shared" si="5"/>
        <v>-0.55956856521378651</v>
      </c>
    </row>
    <row r="19" spans="1:10" x14ac:dyDescent="0.25">
      <c r="A19" s="2">
        <v>22</v>
      </c>
      <c r="B19" s="2">
        <v>699</v>
      </c>
      <c r="C19" s="2">
        <v>11.167</v>
      </c>
      <c r="D19" s="2">
        <v>777.72199999999998</v>
      </c>
      <c r="E19" s="2">
        <f t="shared" si="0"/>
        <v>10.833</v>
      </c>
      <c r="F19" s="2">
        <f t="shared" si="1"/>
        <v>-78.72199999999998</v>
      </c>
      <c r="G19" s="2">
        <f t="shared" si="2"/>
        <v>117.35388900000001</v>
      </c>
      <c r="H19" s="18">
        <f t="shared" si="3"/>
        <v>6197.1532839999973</v>
      </c>
      <c r="I19" s="21">
        <f t="shared" si="4"/>
        <v>1.7075977301387137</v>
      </c>
      <c r="J19" s="21">
        <f t="shared" si="5"/>
        <v>-0.51993999894666909</v>
      </c>
    </row>
    <row r="20" spans="1:10" x14ac:dyDescent="0.25">
      <c r="A20" s="3">
        <f>SUM(A2:A19)</f>
        <v>201</v>
      </c>
      <c r="B20" s="3">
        <f>SUM(B2:B19)</f>
        <v>13999</v>
      </c>
      <c r="C20" s="3"/>
      <c r="D20" s="3"/>
      <c r="E20" s="3">
        <f>SUM(E2:E19)</f>
        <v>-6.0000000000179909E-3</v>
      </c>
      <c r="F20" s="3">
        <f>SUM(F2:F19)</f>
        <v>4.0000000003601599E-3</v>
      </c>
      <c r="G20" s="16">
        <f>SUM(G2:G19)</f>
        <v>724.50000199999999</v>
      </c>
      <c r="H20" s="19">
        <f>SUM(H2:H19)</f>
        <v>412627.6111119999</v>
      </c>
      <c r="I20" s="21"/>
      <c r="J20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 Reg r</vt:lpstr>
      <vt:lpstr>Lin Reg Equ</vt:lpstr>
      <vt:lpstr>Percentile</vt:lpstr>
      <vt:lpstr>SD Components</vt:lpstr>
      <vt:lpstr>r2 value</vt:lpstr>
      <vt:lpstr>Mean SD</vt:lpstr>
      <vt:lpstr>Multiple Regression</vt:lpstr>
      <vt:lpstr>Scaling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abhi</cp:lastModifiedBy>
  <dcterms:created xsi:type="dcterms:W3CDTF">2021-02-17T09:45:11Z</dcterms:created>
  <dcterms:modified xsi:type="dcterms:W3CDTF">2021-03-17T02:29:58Z</dcterms:modified>
</cp:coreProperties>
</file>